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3E8108FE-AC7B-418A-BE3F-832A21EAAA6E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8-hubern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</calcChain>
</file>

<file path=xl/sharedStrings.xml><?xml version="1.0" encoding="utf-8"?>
<sst xmlns="http://schemas.openxmlformats.org/spreadsheetml/2006/main" count="450" uniqueCount="152">
  <si>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</si>
  <si>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</si>
  <si>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</si>
  <si>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</si>
  <si>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</si>
  <si>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</si>
  <si>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</si>
  <si>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</si>
  <si>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</si>
  <si>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</si>
  <si>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</si>
  <si>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</si>
  <si>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</si>
  <si>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</si>
  <si>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</si>
  <si>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</si>
  <si>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</si>
  <si>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</si>
  <si>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</si>
  <si>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</si>
  <si>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</si>
  <si>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</si>
  <si>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</si>
  <si>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</si>
  <si>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</si>
  <si>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</si>
  <si>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</si>
  <si>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</si>
  <si>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</si>
  <si>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</si>
  <si>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</si>
  <si>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</si>
  <si>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</si>
  <si>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</si>
  <si>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</si>
  <si>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</si>
  <si>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</si>
  <si>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</si>
  <si>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</si>
  <si>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</si>
  <si>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</si>
  <si>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</si>
  <si>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</si>
  <si>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</si>
  <si>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</si>
  <si>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</si>
  <si>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</si>
  <si>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</si>
  <si>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</si>
  <si>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</si>
  <si>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</si>
  <si>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</si>
  <si>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</si>
  <si>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</si>
  <si>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</si>
  <si>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</si>
  <si>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</si>
  <si>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</si>
  <si>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</si>
  <si>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</si>
  <si>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</si>
  <si>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</si>
  <si>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</si>
  <si>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</si>
  <si>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</si>
  <si>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</si>
  <si>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</si>
  <si>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</si>
  <si>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</si>
  <si>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</si>
  <si>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</si>
  <si>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</si>
  <si>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</si>
  <si>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</si>
  <si>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</si>
  <si>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</si>
  <si>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</si>
  <si>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</si>
  <si>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</si>
  <si>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</si>
  <si>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</si>
  <si>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</si>
  <si>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</si>
  <si>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</si>
  <si>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</si>
  <si>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</si>
  <si>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</si>
  <si>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</si>
  <si>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</si>
  <si>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09:28:18</t>
  </si>
  <si>
    <t/>
  </si>
  <si>
    <t>0</t>
  </si>
  <si>
    <t>09:30:52</t>
  </si>
  <si>
    <t>09:33:26</t>
  </si>
  <si>
    <t>09:35:51</t>
  </si>
  <si>
    <t>09:38:13</t>
  </si>
  <si>
    <t>09:41:03</t>
  </si>
  <si>
    <t>09:44:08</t>
  </si>
  <si>
    <t>09:46:30</t>
  </si>
  <si>
    <t>09:49:43</t>
  </si>
  <si>
    <t>09:52:07</t>
  </si>
  <si>
    <t>09:54:50</t>
  </si>
  <si>
    <t>10:15:10</t>
  </si>
  <si>
    <t>10:17:32</t>
  </si>
  <si>
    <t>10:19:54</t>
  </si>
  <si>
    <t>10:22:16</t>
  </si>
  <si>
    <t>10:24:47</t>
  </si>
  <si>
    <t>10:27:10</t>
  </si>
  <si>
    <t>10:29:33</t>
  </si>
  <si>
    <t>10:31:59</t>
  </si>
  <si>
    <t>10:34:33</t>
  </si>
  <si>
    <t>10:36:57</t>
  </si>
  <si>
    <t>10:39:43</t>
  </si>
  <si>
    <t>10:48:46</t>
  </si>
  <si>
    <t>10:52:28</t>
  </si>
  <si>
    <t>10:56:10</t>
  </si>
  <si>
    <t>10:59:52</t>
  </si>
  <si>
    <t>11:03:34</t>
  </si>
  <si>
    <t>11:07:16</t>
  </si>
  <si>
    <t>11:10:58</t>
  </si>
  <si>
    <t>11:14:40</t>
  </si>
  <si>
    <t>11:18:22</t>
  </si>
  <si>
    <t>11:22:04</t>
  </si>
  <si>
    <t>11:25:46</t>
  </si>
  <si>
    <t>11:32:41</t>
  </si>
  <si>
    <t>11:36:23</t>
  </si>
  <si>
    <t>11:40:05</t>
  </si>
  <si>
    <t>11:43:48</t>
  </si>
  <si>
    <t>11:47:30</t>
  </si>
  <si>
    <t>11:51:12</t>
  </si>
  <si>
    <t>11:54:54</t>
  </si>
  <si>
    <t>11:58:36</t>
  </si>
  <si>
    <t>12:02:18</t>
  </si>
  <si>
    <t>12:06:00</t>
  </si>
  <si>
    <t>12:09:42</t>
  </si>
  <si>
    <t>12:24:35</t>
  </si>
  <si>
    <t>12:27:35</t>
  </si>
  <si>
    <t>12:30:09</t>
  </si>
  <si>
    <t>12:33:32</t>
  </si>
  <si>
    <t>12:36:58</t>
  </si>
  <si>
    <t>12:40:10</t>
  </si>
  <si>
    <t>12:42:45</t>
  </si>
  <si>
    <t>12:46:27</t>
  </si>
  <si>
    <t>12:50:09</t>
  </si>
  <si>
    <t>12:53:51</t>
  </si>
  <si>
    <t>12:57:33</t>
  </si>
  <si>
    <t>ID</t>
  </si>
  <si>
    <t>T1 PHPaul Plot1 Leaf2</t>
  </si>
  <si>
    <t>T1 43-oe Plot2 Leaf2</t>
  </si>
  <si>
    <t>T1 PHPaul Plot2 Leaf2</t>
  </si>
  <si>
    <t>T1 PHWanne Plot3 Leaf2</t>
  </si>
  <si>
    <t>T1 PHWanne Plot4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</si>
</sst>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7"/>
  <sheetViews>
    <sheetView tabSelected="1" topLeftCell="A64" zoomScale="115" zoomScaleNormal="115" workbookViewId="0">
      <selection activeCell="A9" sqref="A9"/>
    </sheetView>
  </sheetViews>
  <sheetFormatPr defaultColWidth="11" defaultRowHeight="15.5" x14ac:dyDescent="0.35"/>
  <cols>
    <col min="1" max="1" width="22" customWidth="1"/>
  </cols>
  <sheetData>
    <row r="1" spans="1:88" x14ac:dyDescent="0.35">
      <c r="A1" t="s">
        <v>146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147</v>
      </c>
      <c r="B3" s="1">
        <v>1</v>
      </c>
      <c r="C3" s="1" t="s">
        <v>89</v>
      </c>
      <c r="D3" s="1" t="s">
        <v>90</v>
      </c>
      <c r="E3" s="1">
        <v>0</v>
      </c>
      <c r="F3" s="1" t="s">
        <v>91</v>
      </c>
      <c r="G3" s="1" t="s">
        <v>90</v>
      </c>
      <c r="H3" s="1">
        <v>351.50006467942148</v>
      </c>
      <c r="I3" s="1">
        <v>0</v>
      </c>
      <c r="J3">
        <f t="shared" ref="J3" si="0">(AS3-AT3*(1000-AU3)/(1000-AV3))*BL3</f>
        <v>16.564665081267727</v>
      </c>
      <c r="K3">
        <f t="shared" ref="K3" si="1">IF(BW3&lt;&gt;0,1/(1/BW3-1/AO3),0)</f>
        <v>0.10088480922725475</v>
      </c>
      <c r="L3">
        <f t="shared" ref="L3" si="2">((BZ3-BM3/2)*AT3-J3)/(BZ3+BM3/2)</f>
        <v>118.12109505256556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" si="3">CF3/P3</f>
        <v>#DIV/0!</v>
      </c>
      <c r="U3" t="e">
        <f t="shared" ref="U3" si="4">CH3/R3</f>
        <v>#DIV/0!</v>
      </c>
      <c r="V3" t="e">
        <f t="shared" ref="V3" si="5">(R3-S3)/R3</f>
        <v>#DIV/0!</v>
      </c>
      <c r="W3" s="1">
        <v>-1</v>
      </c>
      <c r="X3" s="1">
        <v>0.87</v>
      </c>
      <c r="Y3" s="1">
        <v>0.92</v>
      </c>
      <c r="Z3" s="1">
        <v>10.002932548522949</v>
      </c>
      <c r="AA3">
        <f t="shared" ref="AA3" si="6">(Z3*Y3+(100-Z3)*X3)/100</f>
        <v>0.87500146627426145</v>
      </c>
      <c r="AB3">
        <f t="shared" ref="AB3" si="7">(J3-W3)/CG3</f>
        <v>1.1812237365610035E-2</v>
      </c>
      <c r="AC3" t="e">
        <f t="shared" ref="AC3" si="8">(R3-S3)/(R3-Q3)</f>
        <v>#DIV/0!</v>
      </c>
      <c r="AD3" t="e">
        <f t="shared" ref="AD3" si="9">(P3-R3)/(P3-Q3)</f>
        <v>#DIV/0!</v>
      </c>
      <c r="AE3" t="e">
        <f t="shared" ref="AE3" si="10">(P3-R3)/R3</f>
        <v>#DIV/0!</v>
      </c>
      <c r="AF3" s="1">
        <v>0</v>
      </c>
      <c r="AG3" s="1">
        <v>0.5</v>
      </c>
      <c r="AH3" t="e">
        <f t="shared" ref="AH3" si="11">V3*AG3*AA3*AF3</f>
        <v>#DIV/0!</v>
      </c>
      <c r="AI3">
        <f t="shared" ref="AI3" si="12">BM3*1000</f>
        <v>1.4884931805558139</v>
      </c>
      <c r="AJ3">
        <f t="shared" ref="AJ3" si="13">(BR3-BX3)</f>
        <v>1.4479971349757839</v>
      </c>
      <c r="AK3">
        <f t="shared" ref="AK3" si="14">(AQ3+BQ3*I3)</f>
        <v>23.406648635864258</v>
      </c>
      <c r="AL3" s="1">
        <v>2</v>
      </c>
      <c r="AM3">
        <f t="shared" ref="AM3" si="15">(AL3*BF3+BG3)</f>
        <v>4.644859790802002</v>
      </c>
      <c r="AN3" s="1">
        <v>1</v>
      </c>
      <c r="AO3">
        <f t="shared" ref="AO3" si="16">AM3*(AN3+1)*(AN3+1)/(AN3*AN3+1)</f>
        <v>9.2897195816040039</v>
      </c>
      <c r="AP3" s="1">
        <v>20.629594802856445</v>
      </c>
      <c r="AQ3" s="1">
        <v>23.406648635864258</v>
      </c>
      <c r="AR3" s="1">
        <v>20.081624984741211</v>
      </c>
      <c r="AS3" s="1">
        <v>400.7421875</v>
      </c>
      <c r="AT3" s="1">
        <v>389.31939697265625</v>
      </c>
      <c r="AU3" s="1">
        <v>13.550145149230957</v>
      </c>
      <c r="AV3" s="1">
        <v>14.527488708496094</v>
      </c>
      <c r="AW3" s="1">
        <v>55.125213623046875</v>
      </c>
      <c r="AX3" s="1">
        <v>59.101409912109375</v>
      </c>
      <c r="AY3" s="1">
        <v>300.17471313476563</v>
      </c>
      <c r="AZ3" s="1">
        <v>1699.4129638671875</v>
      </c>
      <c r="BA3" s="1">
        <v>587.22857666015625</v>
      </c>
      <c r="BB3" s="1">
        <v>99.251670837402344</v>
      </c>
      <c r="BC3" s="1">
        <v>-1.8189979791641235</v>
      </c>
      <c r="BD3" s="1">
        <v>-4.126763716340065E-2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" si="17">AY3*0.000001/(AL3*0.0001)</f>
        <v>1.5008735656738279</v>
      </c>
      <c r="BM3">
        <f t="shared" ref="BM3" si="18">(AV3-AU3)/(1000-AV3)*BL3</f>
        <v>1.4884931805558138E-3</v>
      </c>
      <c r="BN3">
        <f t="shared" ref="BN3" si="19">(AQ3+273.15)</f>
        <v>296.55664863586424</v>
      </c>
      <c r="BO3">
        <f t="shared" ref="BO3" si="20">(AP3+273.15)</f>
        <v>293.77959480285642</v>
      </c>
      <c r="BP3">
        <f t="shared" ref="BP3" si="21">(AZ3*BH3+BA3*BI3)*BJ3</f>
        <v>271.90606814117564</v>
      </c>
      <c r="BQ3">
        <f t="shared" ref="BQ3" si="22">((BP3+0.00000010773*(BO3^4-BN3^4))-BM3*44100)/(AM3*51.4+0.00000043092*BN3^3)</f>
        <v>0.70199711700812628</v>
      </c>
      <c r="BR3">
        <f t="shared" ref="BR3" si="23">0.61365*EXP(17.502*AK3/(240.97+AK3))</f>
        <v>2.8898746623655174</v>
      </c>
      <c r="BS3">
        <f t="shared" ref="BS3" si="24">BR3*1000/BB3</f>
        <v>29.116634893732055</v>
      </c>
      <c r="BT3">
        <f t="shared" ref="BT3" si="25">(BS3-AV3)</f>
        <v>14.589146185235961</v>
      </c>
      <c r="BU3">
        <f t="shared" ref="BU3" si="26">IF(I3,AQ3,(AP3+AQ3)/2)</f>
        <v>22.018121719360352</v>
      </c>
      <c r="BV3">
        <f t="shared" ref="BV3" si="27">0.61365*EXP(17.502*BU3/(240.97+BU3))</f>
        <v>2.6564408951383247</v>
      </c>
      <c r="BW3">
        <f t="shared" ref="BW3" si="28">IF(BT3&lt;&gt;0,(1000-(BS3+AV3)/2)/BT3*BM3,0)</f>
        <v>9.980098711003757E-2</v>
      </c>
      <c r="BX3">
        <f t="shared" ref="BX3" si="29">AV3*BB3/1000</f>
        <v>1.4418775273897335</v>
      </c>
      <c r="BY3">
        <f t="shared" ref="BY3" si="30">(BV3-BX3)</f>
        <v>1.2145633677485912</v>
      </c>
      <c r="BZ3">
        <f t="shared" ref="BZ3" si="31">1/(1.6/K3+1.37/AO3)</f>
        <v>6.2472094468417963E-2</v>
      </c>
      <c r="CA3">
        <f t="shared" ref="CA3" si="32">L3*BB3*0.001</f>
        <v>11.723716045110752</v>
      </c>
      <c r="CB3">
        <f t="shared" ref="CB3" si="33">L3/AT3</f>
        <v>0.30340408407871283</v>
      </c>
      <c r="CC3">
        <f t="shared" ref="CC3" si="34">(1-BM3*BB3/BR3/K3)*100</f>
        <v>49.326617889116328</v>
      </c>
      <c r="CD3">
        <f t="shared" ref="CD3" si="35">(AT3-J3/(AO3/1.35))</f>
        <v>386.91218783536493</v>
      </c>
      <c r="CE3">
        <f t="shared" ref="CE3" si="36">J3*CC3/100/CD3</f>
        <v>2.1117941760794484E-2</v>
      </c>
      <c r="CF3">
        <f t="shared" ref="CF3" si="37">(P3-O3)</f>
        <v>0</v>
      </c>
      <c r="CG3">
        <f t="shared" ref="CG3" si="38">AZ3*AA3</f>
        <v>1486.9888351892776</v>
      </c>
      <c r="CH3">
        <f t="shared" ref="CH3" si="39">(R3-Q3)</f>
        <v>0</v>
      </c>
      <c r="CI3" t="e">
        <f t="shared" ref="CI3" si="40">(R3-S3)/(R3-O3)</f>
        <v>#DIV/0!</v>
      </c>
      <c r="CJ3" t="e">
        <f t="shared" ref="CJ3" si="41">(P3-R3)/(P3-O3)</f>
        <v>#DIV/0!</v>
      </c>
    </row>
    <row r="4" spans="1:88" x14ac:dyDescent="0.35">
      <c r="A4" t="s">
        <v>147</v>
      </c>
      <c r="B4" s="1">
        <v>3</v>
      </c>
      <c r="C4" s="1" t="s">
        <v>93</v>
      </c>
      <c r="D4" s="1" t="s">
        <v>90</v>
      </c>
      <c r="E4" s="1">
        <v>0</v>
      </c>
      <c r="F4" s="1" t="s">
        <v>91</v>
      </c>
      <c r="G4" s="1" t="s">
        <v>90</v>
      </c>
      <c r="H4" s="1">
        <v>659.50006467942148</v>
      </c>
      <c r="I4" s="1">
        <v>0</v>
      </c>
      <c r="J4">
        <f t="shared" ref="J4:J13" si="42">(AS4-AT4*(1000-AU4)/(1000-AV4))*BL4</f>
        <v>-1.1212650733306762</v>
      </c>
      <c r="K4">
        <f t="shared" ref="K4:K13" si="43">IF(BW4&lt;&gt;0,1/(1/BW4-1/AO4),0)</f>
        <v>0.13119136823560604</v>
      </c>
      <c r="L4">
        <f t="shared" ref="L4:L13" si="44">((BZ4-BM4/2)*AT4-J4)/(BZ4+BM4/2)</f>
        <v>63.024677057108342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ref="T4:T13" si="45">CF4/P4</f>
        <v>#DIV/0!</v>
      </c>
      <c r="U4" t="e">
        <f t="shared" ref="U4:U13" si="46">CH4/R4</f>
        <v>#DIV/0!</v>
      </c>
      <c r="V4" t="e">
        <f t="shared" ref="V4:V13" si="47">(R4-S4)/R4</f>
        <v>#DIV/0!</v>
      </c>
      <c r="W4" s="1">
        <v>-1</v>
      </c>
      <c r="X4" s="1">
        <v>0.87</v>
      </c>
      <c r="Y4" s="1">
        <v>0.92</v>
      </c>
      <c r="Z4" s="1">
        <v>10.002932548522949</v>
      </c>
      <c r="AA4">
        <f t="shared" ref="AA4:AA13" si="48">(Z4*Y4+(100-Z4)*X4)/100</f>
        <v>0.87500146627426145</v>
      </c>
      <c r="AB4">
        <f t="shared" ref="AB4:AB13" si="49">(J4-W4)/CG4</f>
        <v>-8.1546181903636286E-5</v>
      </c>
      <c r="AC4" t="e">
        <f t="shared" ref="AC4:AC13" si="50">(R4-S4)/(R4-Q4)</f>
        <v>#DIV/0!</v>
      </c>
      <c r="AD4" t="e">
        <f t="shared" ref="AD4:AD13" si="51">(P4-R4)/(P4-Q4)</f>
        <v>#DIV/0!</v>
      </c>
      <c r="AE4" t="e">
        <f t="shared" ref="AE4:AE13" si="52">(P4-R4)/R4</f>
        <v>#DIV/0!</v>
      </c>
      <c r="AF4" s="1">
        <v>0</v>
      </c>
      <c r="AG4" s="1">
        <v>0.5</v>
      </c>
      <c r="AH4" t="e">
        <f t="shared" ref="AH4:AH13" si="53">V4*AG4*AA4*AF4</f>
        <v>#DIV/0!</v>
      </c>
      <c r="AI4">
        <f t="shared" ref="AI4:AI13" si="54">BM4*1000</f>
        <v>1.8979350431839368</v>
      </c>
      <c r="AJ4">
        <f t="shared" ref="AJ4:AJ13" si="55">(BR4-BX4)</f>
        <v>1.4238911819963302</v>
      </c>
      <c r="AK4">
        <f t="shared" ref="AK4:AK13" si="56">(AQ4+BQ4*I4)</f>
        <v>23.487808227539063</v>
      </c>
      <c r="AL4" s="1">
        <v>2</v>
      </c>
      <c r="AM4">
        <f t="shared" ref="AM4:AM13" si="57">(AL4*BF4+BG4)</f>
        <v>4.644859790802002</v>
      </c>
      <c r="AN4" s="1">
        <v>1</v>
      </c>
      <c r="AO4">
        <f t="shared" ref="AO4:AO13" si="58">AM4*(AN4+1)*(AN4+1)/(AN4*AN4+1)</f>
        <v>9.2897195816040039</v>
      </c>
      <c r="AP4" s="1">
        <v>20.663784027099609</v>
      </c>
      <c r="AQ4" s="1">
        <v>23.487808227539063</v>
      </c>
      <c r="AR4" s="1">
        <v>20.084051132202148</v>
      </c>
      <c r="AS4" s="1">
        <v>49.831195831298828</v>
      </c>
      <c r="AT4" s="1">
        <v>50.514392852783203</v>
      </c>
      <c r="AU4" s="1">
        <v>13.668502807617188</v>
      </c>
      <c r="AV4" s="1">
        <v>14.914196968078613</v>
      </c>
      <c r="AW4" s="1">
        <v>55.486118316650391</v>
      </c>
      <c r="AX4" s="1">
        <v>60.540737152099609</v>
      </c>
      <c r="AY4" s="1">
        <v>300.17462158203125</v>
      </c>
      <c r="AZ4" s="1">
        <v>1699.5084228515625</v>
      </c>
      <c r="BA4" s="1">
        <v>624.5863037109375</v>
      </c>
      <c r="BB4" s="1">
        <v>99.245437622070313</v>
      </c>
      <c r="BC4" s="1">
        <v>-1.6611450910568237</v>
      </c>
      <c r="BD4" s="1">
        <v>-5.3599268198013306E-2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ref="BL4:BL13" si="59">AY4*0.000001/(AL4*0.0001)</f>
        <v>1.500873107910156</v>
      </c>
      <c r="BM4">
        <f t="shared" ref="BM4:BM13" si="60">(AV4-AU4)/(1000-AV4)*BL4</f>
        <v>1.8979350431839368E-3</v>
      </c>
      <c r="BN4">
        <f t="shared" ref="BN4:BN13" si="61">(AQ4+273.15)</f>
        <v>296.63780822753904</v>
      </c>
      <c r="BO4">
        <f t="shared" ref="BO4:BO13" si="62">(AP4+273.15)</f>
        <v>293.81378402709959</v>
      </c>
      <c r="BP4">
        <f t="shared" ref="BP4:BP13" si="63">(AZ4*BH4+BA4*BI4)*BJ4</f>
        <v>271.92134157833425</v>
      </c>
      <c r="BQ4">
        <f t="shared" ref="BQ4:BQ13" si="64">((BP4+0.00000010773*(BO4^4-BN4^4))-BM4*44100)/(AM4*51.4+0.00000043092*BN4^3)</f>
        <v>0.62764933643745324</v>
      </c>
      <c r="BR4">
        <f t="shared" ref="BR4:BR13" si="65">0.61365*EXP(17.502*AK4/(240.97+AK4))</f>
        <v>2.9040571868750464</v>
      </c>
      <c r="BS4">
        <f t="shared" ref="BS4:BS13" si="66">BR4*1000/BB4</f>
        <v>29.261367136429843</v>
      </c>
      <c r="BT4">
        <f t="shared" ref="BT4:BT13" si="67">(BS4-AV4)</f>
        <v>14.34717016835123</v>
      </c>
      <c r="BU4">
        <f t="shared" ref="BU4:BU13" si="68">IF(I4,AQ4,(AP4+AQ4)/2)</f>
        <v>22.075796127319336</v>
      </c>
      <c r="BV4">
        <f t="shared" ref="BV4:BV13" si="69">0.61365*EXP(17.502*BU4/(240.97+BU4))</f>
        <v>2.6657977567210454</v>
      </c>
      <c r="BW4">
        <f t="shared" ref="BW4:BW13" si="70">IF(BT4&lt;&gt;0,(1000-(BS4+AV4)/2)/BT4*BM4,0)</f>
        <v>0.12936445625319065</v>
      </c>
      <c r="BX4">
        <f t="shared" ref="BX4:BX13" si="71">AV4*BB4/1000</f>
        <v>1.4801660048787162</v>
      </c>
      <c r="BY4">
        <f t="shared" ref="BY4:BY13" si="72">(BV4-BX4)</f>
        <v>1.1856317518423292</v>
      </c>
      <c r="BZ4">
        <f t="shared" ref="BZ4:BZ13" si="73">1/(1.6/K4+1.37/AO4)</f>
        <v>8.1014960731589702E-2</v>
      </c>
      <c r="CA4">
        <f t="shared" ref="CA4:CA13" si="74">L4*BB4*0.001</f>
        <v>6.2549116555223723</v>
      </c>
      <c r="CB4">
        <f t="shared" ref="CB4:CB13" si="75">L4/AT4</f>
        <v>1.2476578158780316</v>
      </c>
      <c r="CC4">
        <f t="shared" ref="CC4:CC13" si="76">(1-BM4*BB4/BR4/K4)*100</f>
        <v>50.559657581931816</v>
      </c>
      <c r="CD4">
        <f t="shared" ref="CD4:CD13" si="77">(AT4-J4/(AO4/1.35))</f>
        <v>50.677337259845167</v>
      </c>
      <c r="CE4">
        <f t="shared" ref="CE4:CE13" si="78">J4*CC4/100/CD4</f>
        <v>-1.1186613431463439E-2</v>
      </c>
      <c r="CF4">
        <f t="shared" ref="CF4:CF13" si="79">(P4-O4)</f>
        <v>0</v>
      </c>
      <c r="CG4">
        <f t="shared" ref="CG4:CG13" si="80">AZ4*AA4</f>
        <v>1487.0723619405746</v>
      </c>
      <c r="CH4">
        <f t="shared" ref="CH4:CH13" si="81">(R4-Q4)</f>
        <v>0</v>
      </c>
      <c r="CI4" t="e">
        <f t="shared" ref="CI4:CI13" si="82">(R4-S4)/(R4-O4)</f>
        <v>#DIV/0!</v>
      </c>
      <c r="CJ4" t="e">
        <f t="shared" ref="CJ4:CJ13" si="83">(P4-R4)/(P4-O4)</f>
        <v>#DIV/0!</v>
      </c>
    </row>
    <row r="5" spans="1:88" x14ac:dyDescent="0.35">
      <c r="A5" t="s">
        <v>147</v>
      </c>
      <c r="B5" s="1">
        <v>4</v>
      </c>
      <c r="C5" s="1" t="s">
        <v>94</v>
      </c>
      <c r="D5" s="1" t="s">
        <v>90</v>
      </c>
      <c r="E5" s="1">
        <v>0</v>
      </c>
      <c r="F5" s="1" t="s">
        <v>91</v>
      </c>
      <c r="G5" s="1" t="s">
        <v>90</v>
      </c>
      <c r="H5" s="1">
        <v>804.50006467942148</v>
      </c>
      <c r="I5" s="1">
        <v>0</v>
      </c>
      <c r="J5">
        <f t="shared" si="42"/>
        <v>1.4627250415584458</v>
      </c>
      <c r="K5">
        <f t="shared" si="43"/>
        <v>0.1401887546797429</v>
      </c>
      <c r="L5">
        <f t="shared" si="44"/>
        <v>79.475988976015557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45"/>
        <v>#DIV/0!</v>
      </c>
      <c r="U5" t="e">
        <f t="shared" si="46"/>
        <v>#DIV/0!</v>
      </c>
      <c r="V5" t="e">
        <f t="shared" si="47"/>
        <v>#DIV/0!</v>
      </c>
      <c r="W5" s="1">
        <v>-1</v>
      </c>
      <c r="X5" s="1">
        <v>0.87</v>
      </c>
      <c r="Y5" s="1">
        <v>0.92</v>
      </c>
      <c r="Z5" s="1">
        <v>10.002932548522949</v>
      </c>
      <c r="AA5">
        <f t="shared" si="48"/>
        <v>0.87500146627426145</v>
      </c>
      <c r="AB5">
        <f t="shared" si="49"/>
        <v>1.6562744503553098E-3</v>
      </c>
      <c r="AC5" t="e">
        <f t="shared" si="50"/>
        <v>#DIV/0!</v>
      </c>
      <c r="AD5" t="e">
        <f t="shared" si="51"/>
        <v>#DIV/0!</v>
      </c>
      <c r="AE5" t="e">
        <f t="shared" si="52"/>
        <v>#DIV/0!</v>
      </c>
      <c r="AF5" s="1">
        <v>0</v>
      </c>
      <c r="AG5" s="1">
        <v>0.5</v>
      </c>
      <c r="AH5" t="e">
        <f t="shared" si="53"/>
        <v>#DIV/0!</v>
      </c>
      <c r="AI5">
        <f t="shared" si="54"/>
        <v>2.0009786807208201</v>
      </c>
      <c r="AJ5">
        <f t="shared" si="55"/>
        <v>1.4060802735201863</v>
      </c>
      <c r="AK5">
        <f t="shared" si="56"/>
        <v>23.469371795654297</v>
      </c>
      <c r="AL5" s="1">
        <v>2</v>
      </c>
      <c r="AM5">
        <f t="shared" si="57"/>
        <v>4.644859790802002</v>
      </c>
      <c r="AN5" s="1">
        <v>1</v>
      </c>
      <c r="AO5">
        <f t="shared" si="58"/>
        <v>9.2897195816040039</v>
      </c>
      <c r="AP5" s="1">
        <v>20.684690475463867</v>
      </c>
      <c r="AQ5" s="1">
        <v>23.469371795654297</v>
      </c>
      <c r="AR5" s="1">
        <v>20.079296112060547</v>
      </c>
      <c r="AS5" s="1">
        <v>99.54974365234375</v>
      </c>
      <c r="AT5" s="1">
        <v>98.443931579589844</v>
      </c>
      <c r="AU5" s="1">
        <v>13.74834156036377</v>
      </c>
      <c r="AV5" s="1">
        <v>15.061450958251953</v>
      </c>
      <c r="AW5" s="1">
        <v>55.736682891845703</v>
      </c>
      <c r="AX5" s="1">
        <v>61.059032440185547</v>
      </c>
      <c r="AY5" s="1">
        <v>300.17926025390625</v>
      </c>
      <c r="AZ5" s="1">
        <v>1699.3187255859375</v>
      </c>
      <c r="BA5" s="1">
        <v>625.27886962890625</v>
      </c>
      <c r="BB5" s="1">
        <v>99.243415832519531</v>
      </c>
      <c r="BC5" s="1">
        <v>-1.4791065454483032</v>
      </c>
      <c r="BD5" s="1">
        <v>-5.3121812641620636E-2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59"/>
        <v>1.5008963012695311</v>
      </c>
      <c r="BM5">
        <f t="shared" si="60"/>
        <v>2.00097868072082E-3</v>
      </c>
      <c r="BN5">
        <f t="shared" si="61"/>
        <v>296.61937179565427</v>
      </c>
      <c r="BO5">
        <f t="shared" si="62"/>
        <v>293.83469047546384</v>
      </c>
      <c r="BP5">
        <f t="shared" si="63"/>
        <v>271.89099001651266</v>
      </c>
      <c r="BQ5">
        <f t="shared" si="64"/>
        <v>0.61109927824343335</v>
      </c>
      <c r="BR5">
        <f t="shared" si="65"/>
        <v>2.9008301140110846</v>
      </c>
      <c r="BS5">
        <f t="shared" si="66"/>
        <v>29.229446504606877</v>
      </c>
      <c r="BT5">
        <f t="shared" si="67"/>
        <v>14.167995546354923</v>
      </c>
      <c r="BU5">
        <f t="shared" si="68"/>
        <v>22.077031135559082</v>
      </c>
      <c r="BV5">
        <f t="shared" si="69"/>
        <v>2.66599843450035</v>
      </c>
      <c r="BW5">
        <f t="shared" si="70"/>
        <v>0.13810465309170963</v>
      </c>
      <c r="BX5">
        <f t="shared" si="71"/>
        <v>1.4947498404908983</v>
      </c>
      <c r="BY5">
        <f t="shared" si="72"/>
        <v>1.1712485940094517</v>
      </c>
      <c r="BZ5">
        <f t="shared" si="73"/>
        <v>8.6500263091418436E-2</v>
      </c>
      <c r="CA5">
        <f t="shared" si="74"/>
        <v>7.8874686226474511</v>
      </c>
      <c r="CB5">
        <f t="shared" si="75"/>
        <v>0.80732237834041498</v>
      </c>
      <c r="CC5">
        <f t="shared" si="76"/>
        <v>51.167529979391446</v>
      </c>
      <c r="CD5">
        <f t="shared" si="77"/>
        <v>98.231365550146478</v>
      </c>
      <c r="CE5">
        <f t="shared" si="78"/>
        <v>7.6191577910357964E-3</v>
      </c>
      <c r="CF5">
        <f t="shared" si="79"/>
        <v>0</v>
      </c>
      <c r="CG5">
        <f t="shared" si="80"/>
        <v>1486.9063765550047</v>
      </c>
      <c r="CH5">
        <f t="shared" si="81"/>
        <v>0</v>
      </c>
      <c r="CI5" t="e">
        <f t="shared" si="82"/>
        <v>#DIV/0!</v>
      </c>
      <c r="CJ5" t="e">
        <f t="shared" si="83"/>
        <v>#DIV/0!</v>
      </c>
    </row>
    <row r="6" spans="1:88" x14ac:dyDescent="0.35">
      <c r="A6" t="s">
        <v>147</v>
      </c>
      <c r="B6" s="1">
        <v>2</v>
      </c>
      <c r="C6" s="1" t="s">
        <v>92</v>
      </c>
      <c r="D6" s="1" t="s">
        <v>90</v>
      </c>
      <c r="E6" s="1">
        <v>0</v>
      </c>
      <c r="F6" s="1" t="s">
        <v>91</v>
      </c>
      <c r="G6" s="1" t="s">
        <v>90</v>
      </c>
      <c r="H6" s="1">
        <v>505.50006467942148</v>
      </c>
      <c r="I6" s="1">
        <v>0</v>
      </c>
      <c r="J6">
        <f t="shared" si="42"/>
        <v>5.5884709036465567</v>
      </c>
      <c r="K6">
        <f t="shared" si="43"/>
        <v>0.12411264852241342</v>
      </c>
      <c r="L6">
        <f t="shared" si="44"/>
        <v>119.44357818850864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45"/>
        <v>#DIV/0!</v>
      </c>
      <c r="U6" t="e">
        <f t="shared" si="46"/>
        <v>#DIV/0!</v>
      </c>
      <c r="V6" t="e">
        <f t="shared" si="47"/>
        <v>#DIV/0!</v>
      </c>
      <c r="W6" s="1">
        <v>-1</v>
      </c>
      <c r="X6" s="1">
        <v>0.87</v>
      </c>
      <c r="Y6" s="1">
        <v>0.92</v>
      </c>
      <c r="Z6" s="1">
        <v>10.002932548522949</v>
      </c>
      <c r="AA6">
        <f t="shared" si="48"/>
        <v>0.87500146627426145</v>
      </c>
      <c r="AB6">
        <f t="shared" si="49"/>
        <v>4.4295408258725206E-3</v>
      </c>
      <c r="AC6" t="e">
        <f t="shared" si="50"/>
        <v>#DIV/0!</v>
      </c>
      <c r="AD6" t="e">
        <f t="shared" si="51"/>
        <v>#DIV/0!</v>
      </c>
      <c r="AE6" t="e">
        <f t="shared" si="52"/>
        <v>#DIV/0!</v>
      </c>
      <c r="AF6" s="1">
        <v>0</v>
      </c>
      <c r="AG6" s="1">
        <v>0.5</v>
      </c>
      <c r="AH6" t="e">
        <f t="shared" si="53"/>
        <v>#DIV/0!</v>
      </c>
      <c r="AI6">
        <f t="shared" si="54"/>
        <v>1.8086497746603691</v>
      </c>
      <c r="AJ6">
        <f t="shared" si="55"/>
        <v>1.4333397754545738</v>
      </c>
      <c r="AK6">
        <f t="shared" si="56"/>
        <v>23.465126037597656</v>
      </c>
      <c r="AL6" s="1">
        <v>2</v>
      </c>
      <c r="AM6">
        <f t="shared" si="57"/>
        <v>4.644859790802002</v>
      </c>
      <c r="AN6" s="1">
        <v>1</v>
      </c>
      <c r="AO6">
        <f t="shared" si="58"/>
        <v>9.2897195816040039</v>
      </c>
      <c r="AP6" s="1">
        <v>20.650493621826172</v>
      </c>
      <c r="AQ6" s="1">
        <v>23.465126037597656</v>
      </c>
      <c r="AR6" s="1">
        <v>20.082914352416992</v>
      </c>
      <c r="AS6" s="1">
        <v>199.99110412597656</v>
      </c>
      <c r="AT6" s="1">
        <v>196.03150939941406</v>
      </c>
      <c r="AU6" s="1">
        <v>13.591854095458984</v>
      </c>
      <c r="AV6" s="1">
        <v>14.779074668884277</v>
      </c>
      <c r="AW6" s="1">
        <v>55.220100402832031</v>
      </c>
      <c r="AX6" s="1">
        <v>60.043167114257813</v>
      </c>
      <c r="AY6" s="1">
        <v>300.18341064453125</v>
      </c>
      <c r="AZ6" s="1">
        <v>1699.8756103515625</v>
      </c>
      <c r="BA6" s="1">
        <v>605.18731689453125</v>
      </c>
      <c r="BB6" s="1">
        <v>99.244888305664063</v>
      </c>
      <c r="BC6" s="1">
        <v>-1.4210938215255737</v>
      </c>
      <c r="BD6" s="1">
        <v>-4.785643145442009E-2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59"/>
        <v>1.5009170532226561</v>
      </c>
      <c r="BM6">
        <f t="shared" si="60"/>
        <v>1.8086497746603691E-3</v>
      </c>
      <c r="BN6">
        <f t="shared" si="61"/>
        <v>296.61512603759763</v>
      </c>
      <c r="BO6">
        <f t="shared" si="62"/>
        <v>293.80049362182615</v>
      </c>
      <c r="BP6">
        <f t="shared" si="63"/>
        <v>271.98009157702108</v>
      </c>
      <c r="BQ6">
        <f t="shared" si="64"/>
        <v>0.64408070558477593</v>
      </c>
      <c r="BR6">
        <f t="shared" si="65"/>
        <v>2.9000873902290629</v>
      </c>
      <c r="BS6">
        <f t="shared" si="66"/>
        <v>29.221529085680377</v>
      </c>
      <c r="BT6">
        <f t="shared" si="67"/>
        <v>14.4424544167961</v>
      </c>
      <c r="BU6">
        <f t="shared" si="68"/>
        <v>22.057809829711914</v>
      </c>
      <c r="BV6">
        <f t="shared" si="69"/>
        <v>2.6628766424730954</v>
      </c>
      <c r="BW6">
        <f t="shared" si="70"/>
        <v>0.12247633834110895</v>
      </c>
      <c r="BX6">
        <f t="shared" si="71"/>
        <v>1.4667476147744891</v>
      </c>
      <c r="BY6">
        <f t="shared" si="72"/>
        <v>1.1961290276986063</v>
      </c>
      <c r="BZ6">
        <f t="shared" si="73"/>
        <v>7.6693060953820544E-2</v>
      </c>
      <c r="CA6">
        <f t="shared" si="74"/>
        <v>11.854164576147392</v>
      </c>
      <c r="CB6">
        <f t="shared" si="75"/>
        <v>0.60930805743653405</v>
      </c>
      <c r="CC6">
        <f t="shared" si="76"/>
        <v>50.130444471194792</v>
      </c>
      <c r="CD6">
        <f t="shared" si="77"/>
        <v>195.21938200916833</v>
      </c>
      <c r="CE6">
        <f t="shared" si="78"/>
        <v>1.4350651427683771E-2</v>
      </c>
      <c r="CF6">
        <f t="shared" si="79"/>
        <v>0</v>
      </c>
      <c r="CG6">
        <f t="shared" si="80"/>
        <v>1487.3936515414723</v>
      </c>
      <c r="CH6">
        <f t="shared" si="81"/>
        <v>0</v>
      </c>
      <c r="CI6" t="e">
        <f t="shared" si="82"/>
        <v>#DIV/0!</v>
      </c>
      <c r="CJ6" t="e">
        <f t="shared" si="83"/>
        <v>#DIV/0!</v>
      </c>
    </row>
    <row r="7" spans="1:88" x14ac:dyDescent="0.35">
      <c r="A7" t="s">
        <v>147</v>
      </c>
      <c r="B7" s="1">
        <v>5</v>
      </c>
      <c r="C7" s="1" t="s">
        <v>95</v>
      </c>
      <c r="D7" s="1" t="s">
        <v>90</v>
      </c>
      <c r="E7" s="1">
        <v>0</v>
      </c>
      <c r="F7" s="1" t="s">
        <v>91</v>
      </c>
      <c r="G7" s="1" t="s">
        <v>90</v>
      </c>
      <c r="H7" s="1">
        <v>946.50006467942148</v>
      </c>
      <c r="I7" s="1">
        <v>0</v>
      </c>
      <c r="J7">
        <f t="shared" si="42"/>
        <v>9.5927024475857934</v>
      </c>
      <c r="K7">
        <f t="shared" si="43"/>
        <v>0.15282863350013914</v>
      </c>
      <c r="L7">
        <f t="shared" si="44"/>
        <v>185.65933975574086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45"/>
        <v>#DIV/0!</v>
      </c>
      <c r="U7" t="e">
        <f t="shared" si="46"/>
        <v>#DIV/0!</v>
      </c>
      <c r="V7" t="e">
        <f t="shared" si="47"/>
        <v>#DIV/0!</v>
      </c>
      <c r="W7" s="1">
        <v>-1</v>
      </c>
      <c r="X7" s="1">
        <v>0.87</v>
      </c>
      <c r="Y7" s="1">
        <v>0.92</v>
      </c>
      <c r="Z7" s="1">
        <v>10.002932548522949</v>
      </c>
      <c r="AA7">
        <f t="shared" si="48"/>
        <v>0.87500146627426145</v>
      </c>
      <c r="AB7">
        <f t="shared" si="49"/>
        <v>7.1264969900624977E-3</v>
      </c>
      <c r="AC7" t="e">
        <f t="shared" si="50"/>
        <v>#DIV/0!</v>
      </c>
      <c r="AD7" t="e">
        <f t="shared" si="51"/>
        <v>#DIV/0!</v>
      </c>
      <c r="AE7" t="e">
        <f t="shared" si="52"/>
        <v>#DIV/0!</v>
      </c>
      <c r="AF7" s="1">
        <v>0</v>
      </c>
      <c r="AG7" s="1">
        <v>0.5</v>
      </c>
      <c r="AH7" t="e">
        <f t="shared" si="53"/>
        <v>#DIV/0!</v>
      </c>
      <c r="AI7">
        <f t="shared" si="54"/>
        <v>2.1154634876902567</v>
      </c>
      <c r="AJ7">
        <f t="shared" si="55"/>
        <v>1.3654788985708206</v>
      </c>
      <c r="AK7">
        <f t="shared" si="56"/>
        <v>23.336643218994141</v>
      </c>
      <c r="AL7" s="1">
        <v>2</v>
      </c>
      <c r="AM7">
        <f t="shared" si="57"/>
        <v>4.644859790802002</v>
      </c>
      <c r="AN7" s="1">
        <v>1</v>
      </c>
      <c r="AO7">
        <f t="shared" si="58"/>
        <v>9.2897195816040039</v>
      </c>
      <c r="AP7" s="1">
        <v>20.698997497558594</v>
      </c>
      <c r="AQ7" s="1">
        <v>23.336643218994141</v>
      </c>
      <c r="AR7" s="1">
        <v>20.088891983032227</v>
      </c>
      <c r="AS7" s="1">
        <v>299.68017578125</v>
      </c>
      <c r="AT7" s="1">
        <v>292.87612915039063</v>
      </c>
      <c r="AU7" s="1">
        <v>13.849112510681152</v>
      </c>
      <c r="AV7" s="1">
        <v>15.237089157104492</v>
      </c>
      <c r="AW7" s="1">
        <v>56.099315643310547</v>
      </c>
      <c r="AX7" s="1">
        <v>61.720809936523438</v>
      </c>
      <c r="AY7" s="1">
        <v>300.18228149414063</v>
      </c>
      <c r="AZ7" s="1">
        <v>1698.7203369140625</v>
      </c>
      <c r="BA7" s="1">
        <v>692.503173828125</v>
      </c>
      <c r="BB7" s="1">
        <v>99.245407104492188</v>
      </c>
      <c r="BC7" s="1">
        <v>-1.4820820093154907</v>
      </c>
      <c r="BD7" s="1">
        <v>-5.4503306746482849E-2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59"/>
        <v>1.5009114074707031</v>
      </c>
      <c r="BM7">
        <f t="shared" si="60"/>
        <v>2.1154634876902568E-3</v>
      </c>
      <c r="BN7">
        <f t="shared" si="61"/>
        <v>296.48664321899412</v>
      </c>
      <c r="BO7">
        <f t="shared" si="62"/>
        <v>293.84899749755857</v>
      </c>
      <c r="BP7">
        <f t="shared" si="63"/>
        <v>271.79524783115266</v>
      </c>
      <c r="BQ7">
        <f t="shared" si="64"/>
        <v>0.59714905944878582</v>
      </c>
      <c r="BR7">
        <f t="shared" si="65"/>
        <v>2.8776900150550997</v>
      </c>
      <c r="BS7">
        <f t="shared" si="66"/>
        <v>28.995699640037504</v>
      </c>
      <c r="BT7">
        <f t="shared" si="67"/>
        <v>13.758610482933012</v>
      </c>
      <c r="BU7">
        <f t="shared" si="68"/>
        <v>22.017820358276367</v>
      </c>
      <c r="BV7">
        <f t="shared" si="69"/>
        <v>2.6563920791344757</v>
      </c>
      <c r="BW7">
        <f t="shared" si="70"/>
        <v>0.15035508603334843</v>
      </c>
      <c r="BX7">
        <f t="shared" si="71"/>
        <v>1.5122111164842791</v>
      </c>
      <c r="BY7">
        <f t="shared" si="72"/>
        <v>1.1441809626501966</v>
      </c>
      <c r="BZ7">
        <f t="shared" si="73"/>
        <v>9.4191074556720183E-2</v>
      </c>
      <c r="CA7">
        <f t="shared" si="74"/>
        <v>18.42583675680973</v>
      </c>
      <c r="CB7">
        <f t="shared" si="75"/>
        <v>0.63391762344825853</v>
      </c>
      <c r="CC7">
        <f t="shared" si="76"/>
        <v>52.261671168840465</v>
      </c>
      <c r="CD7">
        <f t="shared" si="77"/>
        <v>291.48209909485638</v>
      </c>
      <c r="CE7">
        <f t="shared" si="78"/>
        <v>1.7199363614199614E-2</v>
      </c>
      <c r="CF7">
        <f t="shared" si="79"/>
        <v>0</v>
      </c>
      <c r="CG7">
        <f t="shared" si="80"/>
        <v>1486.3827855897121</v>
      </c>
      <c r="CH7">
        <f t="shared" si="81"/>
        <v>0</v>
      </c>
      <c r="CI7" t="e">
        <f t="shared" si="82"/>
        <v>#DIV/0!</v>
      </c>
      <c r="CJ7" t="e">
        <f t="shared" si="83"/>
        <v>#DIV/0!</v>
      </c>
    </row>
    <row r="8" spans="1:88" x14ac:dyDescent="0.35">
      <c r="A8" t="s">
        <v>147</v>
      </c>
      <c r="B8" s="1">
        <v>6</v>
      </c>
      <c r="C8" s="1" t="s">
        <v>96</v>
      </c>
      <c r="D8" s="1" t="s">
        <v>90</v>
      </c>
      <c r="E8" s="1">
        <v>0</v>
      </c>
      <c r="F8" s="1" t="s">
        <v>91</v>
      </c>
      <c r="G8" s="1" t="s">
        <v>90</v>
      </c>
      <c r="H8" s="1">
        <v>1116.0000646449625</v>
      </c>
      <c r="I8" s="1">
        <v>0</v>
      </c>
      <c r="J8">
        <f t="shared" si="42"/>
        <v>14.533224208622283</v>
      </c>
      <c r="K8">
        <f t="shared" si="43"/>
        <v>0.16793717973841091</v>
      </c>
      <c r="L8">
        <f t="shared" si="44"/>
        <v>242.11278777757545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45"/>
        <v>#DIV/0!</v>
      </c>
      <c r="U8" t="e">
        <f t="shared" si="46"/>
        <v>#DIV/0!</v>
      </c>
      <c r="V8" t="e">
        <f t="shared" si="47"/>
        <v>#DIV/0!</v>
      </c>
      <c r="W8" s="1">
        <v>-1</v>
      </c>
      <c r="X8" s="1">
        <v>0.87</v>
      </c>
      <c r="Y8" s="1">
        <v>0.92</v>
      </c>
      <c r="Z8" s="1">
        <v>10.002932548522949</v>
      </c>
      <c r="AA8">
        <f t="shared" si="48"/>
        <v>0.87500146627426145</v>
      </c>
      <c r="AB8">
        <f t="shared" si="49"/>
        <v>1.0449862994846088E-2</v>
      </c>
      <c r="AC8" t="e">
        <f t="shared" si="50"/>
        <v>#DIV/0!</v>
      </c>
      <c r="AD8" t="e">
        <f t="shared" si="51"/>
        <v>#DIV/0!</v>
      </c>
      <c r="AE8" t="e">
        <f t="shared" si="52"/>
        <v>#DIV/0!</v>
      </c>
      <c r="AF8" s="1">
        <v>0</v>
      </c>
      <c r="AG8" s="1">
        <v>0.5</v>
      </c>
      <c r="AH8" t="e">
        <f t="shared" si="53"/>
        <v>#DIV/0!</v>
      </c>
      <c r="AI8">
        <f t="shared" si="54"/>
        <v>2.2859424285754875</v>
      </c>
      <c r="AJ8">
        <f t="shared" si="55"/>
        <v>1.3446352052123935</v>
      </c>
      <c r="AK8">
        <f t="shared" si="56"/>
        <v>23.330604553222656</v>
      </c>
      <c r="AL8" s="1">
        <v>2</v>
      </c>
      <c r="AM8">
        <f t="shared" si="57"/>
        <v>4.644859790802002</v>
      </c>
      <c r="AN8" s="1">
        <v>1</v>
      </c>
      <c r="AO8">
        <f t="shared" si="58"/>
        <v>9.2897195816040039</v>
      </c>
      <c r="AP8" s="1">
        <v>20.714427947998047</v>
      </c>
      <c r="AQ8" s="1">
        <v>23.330604553222656</v>
      </c>
      <c r="AR8" s="1">
        <v>20.079965591430664</v>
      </c>
      <c r="AS8" s="1">
        <v>399.98269653320313</v>
      </c>
      <c r="AT8" s="1">
        <v>389.70620727539063</v>
      </c>
      <c r="AU8" s="1">
        <v>13.938772201538086</v>
      </c>
      <c r="AV8" s="1">
        <v>15.438298225402832</v>
      </c>
      <c r="AW8" s="1">
        <v>56.399742126464844</v>
      </c>
      <c r="AX8" s="1">
        <v>62.465919494628906</v>
      </c>
      <c r="AY8" s="1">
        <v>300.18170166015625</v>
      </c>
      <c r="AZ8" s="1">
        <v>1698.7999267578125</v>
      </c>
      <c r="BA8" s="1">
        <v>685.19512939453125</v>
      </c>
      <c r="BB8" s="1">
        <v>99.234115600585938</v>
      </c>
      <c r="BC8" s="1">
        <v>-1.6409977674484253</v>
      </c>
      <c r="BD8" s="1">
        <v>-5.517192929983139E-2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59"/>
        <v>1.5009085083007812</v>
      </c>
      <c r="BM8">
        <f t="shared" si="60"/>
        <v>2.2859424285754876E-3</v>
      </c>
      <c r="BN8">
        <f t="shared" si="61"/>
        <v>296.48060455322263</v>
      </c>
      <c r="BO8">
        <f t="shared" si="62"/>
        <v>293.86442794799802</v>
      </c>
      <c r="BP8">
        <f t="shared" si="63"/>
        <v>271.80798220586803</v>
      </c>
      <c r="BQ8">
        <f t="shared" si="64"/>
        <v>0.56807252568239397</v>
      </c>
      <c r="BR8">
        <f t="shared" si="65"/>
        <v>2.876641075988339</v>
      </c>
      <c r="BS8">
        <f t="shared" si="66"/>
        <v>28.98842861225997</v>
      </c>
      <c r="BT8">
        <f t="shared" si="67"/>
        <v>13.550130386857138</v>
      </c>
      <c r="BU8">
        <f t="shared" si="68"/>
        <v>22.022516250610352</v>
      </c>
      <c r="BV8">
        <f t="shared" si="69"/>
        <v>2.6571528329150564</v>
      </c>
      <c r="BW8">
        <f t="shared" si="70"/>
        <v>0.16495516241105673</v>
      </c>
      <c r="BX8">
        <f t="shared" si="71"/>
        <v>1.5320058707759454</v>
      </c>
      <c r="BY8">
        <f t="shared" si="72"/>
        <v>1.125146962139111</v>
      </c>
      <c r="BZ8">
        <f t="shared" si="73"/>
        <v>0.10336080825631837</v>
      </c>
      <c r="CA8">
        <f t="shared" si="74"/>
        <v>24.025848370700054</v>
      </c>
      <c r="CB8">
        <f t="shared" si="75"/>
        <v>0.62127003177674178</v>
      </c>
      <c r="CC8">
        <f t="shared" si="76"/>
        <v>53.043711861853325</v>
      </c>
      <c r="CD8">
        <f t="shared" si="77"/>
        <v>387.59421105103826</v>
      </c>
      <c r="CE8">
        <f t="shared" si="78"/>
        <v>1.9889258801245625E-2</v>
      </c>
      <c r="CF8">
        <f t="shared" si="79"/>
        <v>0</v>
      </c>
      <c r="CG8">
        <f t="shared" si="80"/>
        <v>1486.452426819694</v>
      </c>
      <c r="CH8">
        <f t="shared" si="81"/>
        <v>0</v>
      </c>
      <c r="CI8" t="e">
        <f t="shared" si="82"/>
        <v>#DIV/0!</v>
      </c>
      <c r="CJ8" t="e">
        <f t="shared" si="83"/>
        <v>#DIV/0!</v>
      </c>
    </row>
    <row r="9" spans="1:88" x14ac:dyDescent="0.35">
      <c r="A9" t="s">
        <v>147</v>
      </c>
      <c r="B9" s="1">
        <v>7</v>
      </c>
      <c r="C9" s="1" t="s">
        <v>97</v>
      </c>
      <c r="D9" s="1" t="s">
        <v>90</v>
      </c>
      <c r="E9" s="1">
        <v>0</v>
      </c>
      <c r="F9" s="1" t="s">
        <v>91</v>
      </c>
      <c r="G9" s="1" t="s">
        <v>90</v>
      </c>
      <c r="H9" s="1">
        <v>1301.0000646449625</v>
      </c>
      <c r="I9" s="1">
        <v>0</v>
      </c>
      <c r="J9">
        <f t="shared" si="42"/>
        <v>25.194421480009503</v>
      </c>
      <c r="K9">
        <f t="shared" si="43"/>
        <v>0.18290830830353472</v>
      </c>
      <c r="L9">
        <f t="shared" si="44"/>
        <v>446.65676062948722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45"/>
        <v>#DIV/0!</v>
      </c>
      <c r="U9" t="e">
        <f t="shared" si="46"/>
        <v>#DIV/0!</v>
      </c>
      <c r="V9" t="e">
        <f t="shared" si="47"/>
        <v>#DIV/0!</v>
      </c>
      <c r="W9" s="1">
        <v>-1</v>
      </c>
      <c r="X9" s="1">
        <v>0.87</v>
      </c>
      <c r="Y9" s="1">
        <v>0.92</v>
      </c>
      <c r="Z9" s="1">
        <v>10.002932548522949</v>
      </c>
      <c r="AA9">
        <f t="shared" si="48"/>
        <v>0.87500146627426145</v>
      </c>
      <c r="AB9">
        <f t="shared" si="49"/>
        <v>1.7625056394285181E-2</v>
      </c>
      <c r="AC9" t="e">
        <f t="shared" si="50"/>
        <v>#DIV/0!</v>
      </c>
      <c r="AD9" t="e">
        <f t="shared" si="51"/>
        <v>#DIV/0!</v>
      </c>
      <c r="AE9" t="e">
        <f t="shared" si="52"/>
        <v>#DIV/0!</v>
      </c>
      <c r="AF9" s="1">
        <v>0</v>
      </c>
      <c r="AG9" s="1">
        <v>0.5</v>
      </c>
      <c r="AH9" t="e">
        <f t="shared" si="53"/>
        <v>#DIV/0!</v>
      </c>
      <c r="AI9">
        <f t="shared" si="54"/>
        <v>2.4393719462682162</v>
      </c>
      <c r="AJ9">
        <f t="shared" si="55"/>
        <v>1.3192403018357728</v>
      </c>
      <c r="AK9">
        <f t="shared" si="56"/>
        <v>23.312278747558594</v>
      </c>
      <c r="AL9" s="1">
        <v>2</v>
      </c>
      <c r="AM9">
        <f t="shared" si="57"/>
        <v>4.644859790802002</v>
      </c>
      <c r="AN9" s="1">
        <v>1</v>
      </c>
      <c r="AO9">
        <f t="shared" si="58"/>
        <v>9.2897195816040039</v>
      </c>
      <c r="AP9" s="1">
        <v>20.744525909423828</v>
      </c>
      <c r="AQ9" s="1">
        <v>23.312278747558594</v>
      </c>
      <c r="AR9" s="1">
        <v>20.076007843017578</v>
      </c>
      <c r="AS9" s="1">
        <v>700.91595458984375</v>
      </c>
      <c r="AT9" s="1">
        <v>683.017822265625</v>
      </c>
      <c r="AU9" s="1">
        <v>14.063971519470215</v>
      </c>
      <c r="AV9" s="1">
        <v>15.663949966430664</v>
      </c>
      <c r="AW9" s="1">
        <v>56.793544769287109</v>
      </c>
      <c r="AX9" s="1">
        <v>63.253063201904297</v>
      </c>
      <c r="AY9" s="1">
        <v>300.14926147460938</v>
      </c>
      <c r="AZ9" s="1">
        <v>1698.5155029296875</v>
      </c>
      <c r="BA9" s="1">
        <v>706.8856201171875</v>
      </c>
      <c r="BB9" s="1">
        <v>99.222709655761719</v>
      </c>
      <c r="BC9" s="1">
        <v>-2.4702854156494141</v>
      </c>
      <c r="BD9" s="1">
        <v>-5.5307827889919281E-2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59"/>
        <v>1.5007463073730467</v>
      </c>
      <c r="BM9">
        <f t="shared" si="60"/>
        <v>2.4393719462682162E-3</v>
      </c>
      <c r="BN9">
        <f t="shared" si="61"/>
        <v>296.46227874755857</v>
      </c>
      <c r="BO9">
        <f t="shared" si="62"/>
        <v>293.89452590942381</v>
      </c>
      <c r="BP9">
        <f t="shared" si="63"/>
        <v>271.76247439438521</v>
      </c>
      <c r="BQ9">
        <f t="shared" si="64"/>
        <v>0.54296750838357932</v>
      </c>
      <c r="BR9">
        <f t="shared" si="65"/>
        <v>2.873459861417301</v>
      </c>
      <c r="BS9">
        <f t="shared" si="66"/>
        <v>28.959699562593464</v>
      </c>
      <c r="BT9">
        <f t="shared" si="67"/>
        <v>13.2957495961628</v>
      </c>
      <c r="BU9">
        <f t="shared" si="68"/>
        <v>22.028402328491211</v>
      </c>
      <c r="BV9">
        <f t="shared" si="69"/>
        <v>2.658106670943071</v>
      </c>
      <c r="BW9">
        <f t="shared" si="70"/>
        <v>0.17937650597420374</v>
      </c>
      <c r="BX9">
        <f t="shared" si="71"/>
        <v>1.5542195595815282</v>
      </c>
      <c r="BY9">
        <f t="shared" si="72"/>
        <v>1.1038871113615427</v>
      </c>
      <c r="BZ9">
        <f t="shared" si="73"/>
        <v>0.11242236576123969</v>
      </c>
      <c r="CA9">
        <f t="shared" si="74"/>
        <v>44.318494075722676</v>
      </c>
      <c r="CB9">
        <f t="shared" si="75"/>
        <v>0.65394598218226696</v>
      </c>
      <c r="CC9">
        <f t="shared" si="76"/>
        <v>53.947783266651172</v>
      </c>
      <c r="CD9">
        <f t="shared" si="77"/>
        <v>679.35652025330523</v>
      </c>
      <c r="CE9">
        <f t="shared" si="78"/>
        <v>2.0006920505089544E-2</v>
      </c>
      <c r="CF9">
        <f t="shared" si="79"/>
        <v>0</v>
      </c>
      <c r="CG9">
        <f t="shared" si="80"/>
        <v>1486.2035555530413</v>
      </c>
      <c r="CH9">
        <f t="shared" si="81"/>
        <v>0</v>
      </c>
      <c r="CI9" t="e">
        <f t="shared" si="82"/>
        <v>#DIV/0!</v>
      </c>
      <c r="CJ9" t="e">
        <f t="shared" si="83"/>
        <v>#DIV/0!</v>
      </c>
    </row>
    <row r="10" spans="1:88" x14ac:dyDescent="0.35">
      <c r="A10" t="s">
        <v>147</v>
      </c>
      <c r="B10" s="1">
        <v>8</v>
      </c>
      <c r="C10" s="1" t="s">
        <v>98</v>
      </c>
      <c r="D10" s="1" t="s">
        <v>90</v>
      </c>
      <c r="E10" s="1">
        <v>0</v>
      </c>
      <c r="F10" s="1" t="s">
        <v>91</v>
      </c>
      <c r="G10" s="1" t="s">
        <v>90</v>
      </c>
      <c r="H10" s="1">
        <v>1443.0000646449625</v>
      </c>
      <c r="I10" s="1">
        <v>0</v>
      </c>
      <c r="J10">
        <f t="shared" si="42"/>
        <v>28.921603120297256</v>
      </c>
      <c r="K10">
        <f t="shared" si="43"/>
        <v>0.19689246020132933</v>
      </c>
      <c r="L10">
        <f t="shared" si="44"/>
        <v>721.46136745011268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45"/>
        <v>#DIV/0!</v>
      </c>
      <c r="U10" t="e">
        <f t="shared" si="46"/>
        <v>#DIV/0!</v>
      </c>
      <c r="V10" t="e">
        <f t="shared" si="47"/>
        <v>#DIV/0!</v>
      </c>
      <c r="W10" s="1">
        <v>-1</v>
      </c>
      <c r="X10" s="1">
        <v>0.87</v>
      </c>
      <c r="Y10" s="1">
        <v>0.92</v>
      </c>
      <c r="Z10" s="1">
        <v>10.002932548522949</v>
      </c>
      <c r="AA10">
        <f t="shared" si="48"/>
        <v>0.87500146627426145</v>
      </c>
      <c r="AB10">
        <f t="shared" si="49"/>
        <v>2.0134513791982427E-2</v>
      </c>
      <c r="AC10" t="e">
        <f t="shared" si="50"/>
        <v>#DIV/0!</v>
      </c>
      <c r="AD10" t="e">
        <f t="shared" si="51"/>
        <v>#DIV/0!</v>
      </c>
      <c r="AE10" t="e">
        <f t="shared" si="52"/>
        <v>#DIV/0!</v>
      </c>
      <c r="AF10" s="1">
        <v>0</v>
      </c>
      <c r="AG10" s="1">
        <v>0.5</v>
      </c>
      <c r="AH10" t="e">
        <f t="shared" si="53"/>
        <v>#DIV/0!</v>
      </c>
      <c r="AI10">
        <f t="shared" si="54"/>
        <v>2.5761101094578143</v>
      </c>
      <c r="AJ10">
        <f t="shared" si="55"/>
        <v>1.2960425615728455</v>
      </c>
      <c r="AK10">
        <f t="shared" si="56"/>
        <v>23.257421493530273</v>
      </c>
      <c r="AL10" s="1">
        <v>2</v>
      </c>
      <c r="AM10">
        <f t="shared" si="57"/>
        <v>4.644859790802002</v>
      </c>
      <c r="AN10" s="1">
        <v>1</v>
      </c>
      <c r="AO10">
        <f t="shared" si="58"/>
        <v>9.2897195816040039</v>
      </c>
      <c r="AP10" s="1">
        <v>20.752964019775391</v>
      </c>
      <c r="AQ10" s="1">
        <v>23.257421493530273</v>
      </c>
      <c r="AR10" s="1">
        <v>20.082311630249023</v>
      </c>
      <c r="AS10" s="1">
        <v>999.82183837890625</v>
      </c>
      <c r="AT10" s="1">
        <v>978.87164306640625</v>
      </c>
      <c r="AU10" s="1">
        <v>14.113605499267578</v>
      </c>
      <c r="AV10" s="1">
        <v>15.802905082702637</v>
      </c>
      <c r="AW10" s="1">
        <v>56.964107513427734</v>
      </c>
      <c r="AX10" s="1">
        <v>63.781089782714844</v>
      </c>
      <c r="AY10" s="1">
        <v>300.1717529296875</v>
      </c>
      <c r="AZ10" s="1">
        <v>1698.3802490234375</v>
      </c>
      <c r="BA10" s="1">
        <v>722.09906005859375</v>
      </c>
      <c r="BB10" s="1">
        <v>99.216751098632813</v>
      </c>
      <c r="BC10" s="1">
        <v>-3.7348728179931641</v>
      </c>
      <c r="BD10" s="1">
        <v>-5.4682359099388123E-2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59"/>
        <v>1.5008587646484373</v>
      </c>
      <c r="BM10">
        <f t="shared" si="60"/>
        <v>2.5761101094578143E-3</v>
      </c>
      <c r="BN10">
        <f t="shared" si="61"/>
        <v>296.40742149353025</v>
      </c>
      <c r="BO10">
        <f t="shared" si="62"/>
        <v>293.90296401977537</v>
      </c>
      <c r="BP10">
        <f t="shared" si="63"/>
        <v>271.74083376986891</v>
      </c>
      <c r="BQ10">
        <f t="shared" si="64"/>
        <v>0.5216034102659417</v>
      </c>
      <c r="BR10">
        <f t="shared" si="65"/>
        <v>2.8639554617986724</v>
      </c>
      <c r="BS10">
        <f t="shared" si="66"/>
        <v>28.865644461100853</v>
      </c>
      <c r="BT10">
        <f t="shared" si="67"/>
        <v>13.062739378398216</v>
      </c>
      <c r="BU10">
        <f t="shared" si="68"/>
        <v>22.005192756652832</v>
      </c>
      <c r="BV10">
        <f t="shared" si="69"/>
        <v>2.6543473015110002</v>
      </c>
      <c r="BW10">
        <f t="shared" si="70"/>
        <v>0.19280600228428832</v>
      </c>
      <c r="BX10">
        <f t="shared" si="71"/>
        <v>1.567912900225827</v>
      </c>
      <c r="BY10">
        <f t="shared" si="72"/>
        <v>1.0864344012851732</v>
      </c>
      <c r="BZ10">
        <f t="shared" si="73"/>
        <v>0.12086435001371862</v>
      </c>
      <c r="CA10">
        <f t="shared" si="74"/>
        <v>71.581052921577097</v>
      </c>
      <c r="CB10">
        <f t="shared" si="75"/>
        <v>0.73703367807250808</v>
      </c>
      <c r="CC10">
        <f t="shared" si="76"/>
        <v>54.673302427608775</v>
      </c>
      <c r="CD10">
        <f t="shared" si="77"/>
        <v>974.6686998161365</v>
      </c>
      <c r="CE10">
        <f t="shared" si="78"/>
        <v>1.6223354196000895E-2</v>
      </c>
      <c r="CF10">
        <f t="shared" si="79"/>
        <v>0</v>
      </c>
      <c r="CG10">
        <f t="shared" si="80"/>
        <v>1486.0852081867531</v>
      </c>
      <c r="CH10">
        <f t="shared" si="81"/>
        <v>0</v>
      </c>
      <c r="CI10" t="e">
        <f t="shared" si="82"/>
        <v>#DIV/0!</v>
      </c>
      <c r="CJ10" t="e">
        <f t="shared" si="83"/>
        <v>#DIV/0!</v>
      </c>
    </row>
    <row r="11" spans="1:88" x14ac:dyDescent="0.35">
      <c r="A11" t="s">
        <v>147</v>
      </c>
      <c r="B11" s="1">
        <v>9</v>
      </c>
      <c r="C11" s="1" t="s">
        <v>99</v>
      </c>
      <c r="D11" s="1" t="s">
        <v>90</v>
      </c>
      <c r="E11" s="1">
        <v>0</v>
      </c>
      <c r="F11" s="1" t="s">
        <v>91</v>
      </c>
      <c r="G11" s="1" t="s">
        <v>90</v>
      </c>
      <c r="H11" s="1">
        <v>1636.0000646449625</v>
      </c>
      <c r="I11" s="1">
        <v>0</v>
      </c>
      <c r="J11">
        <f t="shared" si="42"/>
        <v>31.902862384209556</v>
      </c>
      <c r="K11">
        <f t="shared" si="43"/>
        <v>0.20348019215523966</v>
      </c>
      <c r="L11">
        <f t="shared" si="44"/>
        <v>997.25193522851237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45"/>
        <v>#DIV/0!</v>
      </c>
      <c r="U11" t="e">
        <f t="shared" si="46"/>
        <v>#DIV/0!</v>
      </c>
      <c r="V11" t="e">
        <f t="shared" si="47"/>
        <v>#DIV/0!</v>
      </c>
      <c r="W11" s="1">
        <v>-1</v>
      </c>
      <c r="X11" s="1">
        <v>0.87</v>
      </c>
      <c r="Y11" s="1">
        <v>0.92</v>
      </c>
      <c r="Z11" s="1">
        <v>10.002932548522949</v>
      </c>
      <c r="AA11">
        <f t="shared" si="48"/>
        <v>0.87500146627426145</v>
      </c>
      <c r="AB11">
        <f t="shared" si="49"/>
        <v>2.2113179666605268E-2</v>
      </c>
      <c r="AC11" t="e">
        <f t="shared" si="50"/>
        <v>#DIV/0!</v>
      </c>
      <c r="AD11" t="e">
        <f t="shared" si="51"/>
        <v>#DIV/0!</v>
      </c>
      <c r="AE11" t="e">
        <f t="shared" si="52"/>
        <v>#DIV/0!</v>
      </c>
      <c r="AF11" s="1">
        <v>0</v>
      </c>
      <c r="AG11" s="1">
        <v>0.5</v>
      </c>
      <c r="AH11" t="e">
        <f t="shared" si="53"/>
        <v>#DIV/0!</v>
      </c>
      <c r="AI11">
        <f t="shared" si="54"/>
        <v>2.633125442340392</v>
      </c>
      <c r="AJ11">
        <f t="shared" si="55"/>
        <v>1.2826827569554571</v>
      </c>
      <c r="AK11">
        <f t="shared" si="56"/>
        <v>23.250011444091797</v>
      </c>
      <c r="AL11" s="1">
        <v>2</v>
      </c>
      <c r="AM11">
        <f t="shared" si="57"/>
        <v>4.644859790802002</v>
      </c>
      <c r="AN11" s="1">
        <v>1</v>
      </c>
      <c r="AO11">
        <f t="shared" si="58"/>
        <v>9.2897195816040039</v>
      </c>
      <c r="AP11" s="1">
        <v>20.781894683837891</v>
      </c>
      <c r="AQ11" s="1">
        <v>23.250011444091797</v>
      </c>
      <c r="AR11" s="1">
        <v>20.083278656005859</v>
      </c>
      <c r="AS11" s="1">
        <v>1300.2940673828125</v>
      </c>
      <c r="AT11" s="1">
        <v>1276.7978515625</v>
      </c>
      <c r="AU11" s="1">
        <v>14.197872161865234</v>
      </c>
      <c r="AV11" s="1">
        <v>15.924330711364746</v>
      </c>
      <c r="AW11" s="1">
        <v>57.201675415039063</v>
      </c>
      <c r="AX11" s="1">
        <v>64.156936645507813</v>
      </c>
      <c r="AY11" s="1">
        <v>300.174560546875</v>
      </c>
      <c r="AZ11" s="1">
        <v>1700.488525390625</v>
      </c>
      <c r="BA11" s="1">
        <v>730.3299560546875</v>
      </c>
      <c r="BB11" s="1">
        <v>99.218673706054688</v>
      </c>
      <c r="BC11" s="1">
        <v>-5.0138826370239258</v>
      </c>
      <c r="BD11" s="1">
        <v>-5.4886873811483383E-2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1.5008728027343747</v>
      </c>
      <c r="BM11">
        <f t="shared" si="60"/>
        <v>2.6331254423403922E-3</v>
      </c>
      <c r="BN11">
        <f t="shared" si="61"/>
        <v>296.40001144409177</v>
      </c>
      <c r="BO11">
        <f t="shared" si="62"/>
        <v>293.93189468383787</v>
      </c>
      <c r="BP11">
        <f t="shared" si="63"/>
        <v>272.07815798107913</v>
      </c>
      <c r="BQ11">
        <f t="shared" si="64"/>
        <v>0.51449478606328714</v>
      </c>
      <c r="BR11">
        <f t="shared" si="65"/>
        <v>2.8626737297936615</v>
      </c>
      <c r="BS11">
        <f t="shared" si="66"/>
        <v>28.852166864018166</v>
      </c>
      <c r="BT11">
        <f t="shared" si="67"/>
        <v>12.92783615265342</v>
      </c>
      <c r="BU11">
        <f t="shared" si="68"/>
        <v>22.015953063964844</v>
      </c>
      <c r="BV11">
        <f t="shared" si="69"/>
        <v>2.65608962279292</v>
      </c>
      <c r="BW11">
        <f t="shared" si="70"/>
        <v>0.19911873452385376</v>
      </c>
      <c r="BX11">
        <f t="shared" si="71"/>
        <v>1.5799909728382044</v>
      </c>
      <c r="BY11">
        <f t="shared" si="72"/>
        <v>1.0760986499547156</v>
      </c>
      <c r="BZ11">
        <f t="shared" si="73"/>
        <v>0.12483384489112226</v>
      </c>
      <c r="CA11">
        <f t="shared" si="74"/>
        <v>98.946014364169358</v>
      </c>
      <c r="CB11">
        <f t="shared" si="75"/>
        <v>0.78105702794542675</v>
      </c>
      <c r="CC11">
        <f t="shared" si="76"/>
        <v>55.149119324082086</v>
      </c>
      <c r="CD11">
        <f t="shared" si="77"/>
        <v>1272.1616659553511</v>
      </c>
      <c r="CE11">
        <f t="shared" si="78"/>
        <v>1.383011932752494E-2</v>
      </c>
      <c r="CF11">
        <f t="shared" si="79"/>
        <v>0</v>
      </c>
      <c r="CG11">
        <f t="shared" si="80"/>
        <v>1487.9299530993535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147</v>
      </c>
      <c r="B12" s="1">
        <v>10</v>
      </c>
      <c r="C12" s="1" t="s">
        <v>100</v>
      </c>
      <c r="D12" s="1" t="s">
        <v>90</v>
      </c>
      <c r="E12" s="1">
        <v>0</v>
      </c>
      <c r="F12" s="1" t="s">
        <v>91</v>
      </c>
      <c r="G12" s="1" t="s">
        <v>90</v>
      </c>
      <c r="H12" s="1">
        <v>1780.0000646449625</v>
      </c>
      <c r="I12" s="1">
        <v>0</v>
      </c>
      <c r="J12">
        <f t="shared" si="42"/>
        <v>32.006832676021695</v>
      </c>
      <c r="K12">
        <f t="shared" si="43"/>
        <v>0.20225405036200395</v>
      </c>
      <c r="L12">
        <f t="shared" si="44"/>
        <v>1384.8494124611291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45"/>
        <v>#DIV/0!</v>
      </c>
      <c r="U12" t="e">
        <f t="shared" si="46"/>
        <v>#DIV/0!</v>
      </c>
      <c r="V12" t="e">
        <f t="shared" si="47"/>
        <v>#DIV/0!</v>
      </c>
      <c r="W12" s="1">
        <v>-1</v>
      </c>
      <c r="X12" s="1">
        <v>0.87</v>
      </c>
      <c r="Y12" s="1">
        <v>0.92</v>
      </c>
      <c r="Z12" s="1">
        <v>10.002932548522949</v>
      </c>
      <c r="AA12">
        <f t="shared" si="48"/>
        <v>0.87500146627426145</v>
      </c>
      <c r="AB12">
        <f t="shared" si="49"/>
        <v>2.2188420032622627E-2</v>
      </c>
      <c r="AC12" t="e">
        <f t="shared" si="50"/>
        <v>#DIV/0!</v>
      </c>
      <c r="AD12" t="e">
        <f t="shared" si="51"/>
        <v>#DIV/0!</v>
      </c>
      <c r="AE12" t="e">
        <f t="shared" si="52"/>
        <v>#DIV/0!</v>
      </c>
      <c r="AF12" s="1">
        <v>0</v>
      </c>
      <c r="AG12" s="1">
        <v>0.5</v>
      </c>
      <c r="AH12" t="e">
        <f t="shared" si="53"/>
        <v>#DIV/0!</v>
      </c>
      <c r="AI12">
        <f t="shared" si="54"/>
        <v>2.6656832409291753</v>
      </c>
      <c r="AJ12">
        <f t="shared" si="55"/>
        <v>1.3059893799302298</v>
      </c>
      <c r="AK12">
        <f t="shared" si="56"/>
        <v>23.452508926391602</v>
      </c>
      <c r="AL12" s="1">
        <v>2</v>
      </c>
      <c r="AM12">
        <f t="shared" si="57"/>
        <v>4.644859790802002</v>
      </c>
      <c r="AN12" s="1">
        <v>1</v>
      </c>
      <c r="AO12">
        <f t="shared" si="58"/>
        <v>9.2897195816040039</v>
      </c>
      <c r="AP12" s="1">
        <v>20.816930770874023</v>
      </c>
      <c r="AQ12" s="1">
        <v>23.452508926391602</v>
      </c>
      <c r="AR12" s="1">
        <v>20.078235626220703</v>
      </c>
      <c r="AS12" s="1">
        <v>1699.9444580078125</v>
      </c>
      <c r="AT12" s="1">
        <v>1675.6417236328125</v>
      </c>
      <c r="AU12" s="1">
        <v>14.29587459564209</v>
      </c>
      <c r="AV12" s="1">
        <v>16.043552398681641</v>
      </c>
      <c r="AW12" s="1">
        <v>57.473182678222656</v>
      </c>
      <c r="AX12" s="1">
        <v>64.499809265136719</v>
      </c>
      <c r="AY12" s="1">
        <v>300.16015625</v>
      </c>
      <c r="AZ12" s="1">
        <v>1700.077392578125</v>
      </c>
      <c r="BA12" s="1">
        <v>734.751953125</v>
      </c>
      <c r="BB12" s="1">
        <v>99.223152160644531</v>
      </c>
      <c r="BC12" s="1">
        <v>-7.0732150077819824</v>
      </c>
      <c r="BD12" s="1">
        <v>-5.1969204097986221E-2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1.5008007812499997</v>
      </c>
      <c r="BM12">
        <f t="shared" si="60"/>
        <v>2.6656832409291753E-3</v>
      </c>
      <c r="BN12">
        <f t="shared" si="61"/>
        <v>296.60250892639158</v>
      </c>
      <c r="BO12">
        <f t="shared" si="62"/>
        <v>293.966930770874</v>
      </c>
      <c r="BP12">
        <f t="shared" si="63"/>
        <v>272.01237673254946</v>
      </c>
      <c r="BQ12">
        <f t="shared" si="64"/>
        <v>0.50087621293543982</v>
      </c>
      <c r="BR12">
        <f t="shared" si="65"/>
        <v>2.8978812207818918</v>
      </c>
      <c r="BS12">
        <f t="shared" si="66"/>
        <v>29.205696026368489</v>
      </c>
      <c r="BT12">
        <f t="shared" si="67"/>
        <v>13.162143627686849</v>
      </c>
      <c r="BU12">
        <f t="shared" si="68"/>
        <v>22.134719848632813</v>
      </c>
      <c r="BV12">
        <f t="shared" si="69"/>
        <v>2.6753870801019888</v>
      </c>
      <c r="BW12">
        <f t="shared" si="70"/>
        <v>0.19794444074087361</v>
      </c>
      <c r="BX12">
        <f t="shared" si="71"/>
        <v>1.591891840851662</v>
      </c>
      <c r="BY12">
        <f t="shared" si="72"/>
        <v>1.0834952392503268</v>
      </c>
      <c r="BZ12">
        <f t="shared" si="73"/>
        <v>0.12409538098125818</v>
      </c>
      <c r="CA12">
        <f t="shared" si="74"/>
        <v>137.40912397220978</v>
      </c>
      <c r="CB12">
        <f t="shared" si="75"/>
        <v>0.82645913677701821</v>
      </c>
      <c r="CC12">
        <f t="shared" si="76"/>
        <v>54.872242473074316</v>
      </c>
      <c r="CD12">
        <f t="shared" si="77"/>
        <v>1670.9904288619568</v>
      </c>
      <c r="CE12">
        <f t="shared" si="78"/>
        <v>1.0510453280034138E-2</v>
      </c>
      <c r="CF12">
        <f t="shared" si="79"/>
        <v>0</v>
      </c>
      <c r="CG12">
        <f t="shared" si="80"/>
        <v>1487.5702112855827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147</v>
      </c>
      <c r="B13" s="1">
        <v>11</v>
      </c>
      <c r="C13" s="1" t="s">
        <v>101</v>
      </c>
      <c r="D13" s="1" t="s">
        <v>90</v>
      </c>
      <c r="E13" s="1">
        <v>0</v>
      </c>
      <c r="F13" s="1" t="s">
        <v>91</v>
      </c>
      <c r="G13" s="1" t="s">
        <v>90</v>
      </c>
      <c r="H13" s="1">
        <v>1943.0000646449625</v>
      </c>
      <c r="I13" s="1">
        <v>0</v>
      </c>
      <c r="J13">
        <f t="shared" si="42"/>
        <v>33.281789043995538</v>
      </c>
      <c r="K13">
        <f t="shared" si="43"/>
        <v>0.20621900949272667</v>
      </c>
      <c r="L13">
        <f t="shared" si="44"/>
        <v>1672.4734294297862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45"/>
        <v>#DIV/0!</v>
      </c>
      <c r="U13" t="e">
        <f t="shared" si="46"/>
        <v>#DIV/0!</v>
      </c>
      <c r="V13" t="e">
        <f t="shared" si="47"/>
        <v>#DIV/0!</v>
      </c>
      <c r="W13" s="1">
        <v>-1</v>
      </c>
      <c r="X13" s="1">
        <v>0.87</v>
      </c>
      <c r="Y13" s="1">
        <v>0.92</v>
      </c>
      <c r="Z13" s="1">
        <v>10.002932548522949</v>
      </c>
      <c r="AA13">
        <f t="shared" si="48"/>
        <v>0.87500146627426145</v>
      </c>
      <c r="AB13">
        <f t="shared" si="49"/>
        <v>2.3050109071505481E-2</v>
      </c>
      <c r="AC13" t="e">
        <f t="shared" si="50"/>
        <v>#DIV/0!</v>
      </c>
      <c r="AD13" t="e">
        <f t="shared" si="51"/>
        <v>#DIV/0!</v>
      </c>
      <c r="AE13" t="e">
        <f t="shared" si="52"/>
        <v>#DIV/0!</v>
      </c>
      <c r="AF13" s="1">
        <v>0</v>
      </c>
      <c r="AG13" s="1">
        <v>0.5</v>
      </c>
      <c r="AH13" t="e">
        <f t="shared" si="53"/>
        <v>#DIV/0!</v>
      </c>
      <c r="AI13">
        <f t="shared" si="54"/>
        <v>2.6943769750134918</v>
      </c>
      <c r="AJ13">
        <f t="shared" si="55"/>
        <v>1.2951635175282508</v>
      </c>
      <c r="AK13">
        <f t="shared" si="56"/>
        <v>23.449918746948242</v>
      </c>
      <c r="AL13" s="1">
        <v>2</v>
      </c>
      <c r="AM13">
        <f t="shared" si="57"/>
        <v>4.644859790802002</v>
      </c>
      <c r="AN13" s="1">
        <v>1</v>
      </c>
      <c r="AO13">
        <f t="shared" si="58"/>
        <v>9.2897195816040039</v>
      </c>
      <c r="AP13" s="1">
        <v>20.834362030029297</v>
      </c>
      <c r="AQ13" s="1">
        <v>23.449918746948242</v>
      </c>
      <c r="AR13" s="1">
        <v>20.072341918945313</v>
      </c>
      <c r="AS13" s="1">
        <v>2000.1695556640625</v>
      </c>
      <c r="AT13" s="1">
        <v>1974.450439453125</v>
      </c>
      <c r="AU13" s="1">
        <v>14.381633758544922</v>
      </c>
      <c r="AV13" s="1">
        <v>16.147825241088867</v>
      </c>
      <c r="AW13" s="1">
        <v>57.756454467773438</v>
      </c>
      <c r="AX13" s="1">
        <v>64.849380493164063</v>
      </c>
      <c r="AY13" s="1">
        <v>300.1790771484375</v>
      </c>
      <c r="AZ13" s="1">
        <v>1699.7369384765625</v>
      </c>
      <c r="BA13" s="1">
        <v>696.00689697265625</v>
      </c>
      <c r="BB13" s="1">
        <v>99.224815368652344</v>
      </c>
      <c r="BC13" s="1">
        <v>-8.9474887847900391</v>
      </c>
      <c r="BD13" s="1">
        <v>-5.2036724984645844E-2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1.5008953857421872</v>
      </c>
      <c r="BM13">
        <f t="shared" si="60"/>
        <v>2.6943769750134919E-3</v>
      </c>
      <c r="BN13">
        <f t="shared" si="61"/>
        <v>296.59991874694822</v>
      </c>
      <c r="BO13">
        <f t="shared" si="62"/>
        <v>293.98436203002927</v>
      </c>
      <c r="BP13">
        <f t="shared" si="63"/>
        <v>271.95790407751701</v>
      </c>
      <c r="BQ13">
        <f t="shared" si="64"/>
        <v>0.49647699013338437</v>
      </c>
      <c r="BR13">
        <f t="shared" si="65"/>
        <v>2.8974284956805576</v>
      </c>
      <c r="BS13">
        <f t="shared" si="66"/>
        <v>29.200643860264915</v>
      </c>
      <c r="BT13">
        <f t="shared" si="67"/>
        <v>13.052818619176048</v>
      </c>
      <c r="BU13">
        <f t="shared" si="68"/>
        <v>22.14214038848877</v>
      </c>
      <c r="BV13">
        <f t="shared" si="69"/>
        <v>2.6765968462562557</v>
      </c>
      <c r="BW13">
        <f t="shared" si="70"/>
        <v>0.20174064440346276</v>
      </c>
      <c r="BX13">
        <f t="shared" si="71"/>
        <v>1.6022649781523068</v>
      </c>
      <c r="BY13">
        <f t="shared" si="72"/>
        <v>1.0743318681039489</v>
      </c>
      <c r="BZ13">
        <f t="shared" si="73"/>
        <v>0.12648275076310028</v>
      </c>
      <c r="CA13">
        <f t="shared" si="74"/>
        <v>165.95086724414736</v>
      </c>
      <c r="CB13">
        <f t="shared" si="75"/>
        <v>0.84705769059112002</v>
      </c>
      <c r="CC13">
        <f t="shared" si="76"/>
        <v>55.255749834558586</v>
      </c>
      <c r="CD13">
        <f t="shared" si="77"/>
        <v>1969.6138655592943</v>
      </c>
      <c r="CE13">
        <f t="shared" si="78"/>
        <v>9.3369073076633845E-3</v>
      </c>
      <c r="CF13">
        <f t="shared" si="79"/>
        <v>0</v>
      </c>
      <c r="CG13">
        <f t="shared" si="80"/>
        <v>1487.2723134475164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148</v>
      </c>
      <c r="B14" s="1">
        <v>12</v>
      </c>
      <c r="C14" s="1" t="s">
        <v>102</v>
      </c>
      <c r="D14" s="1" t="s">
        <v>90</v>
      </c>
      <c r="E14" s="1">
        <v>0</v>
      </c>
      <c r="F14" s="1" t="s">
        <v>91</v>
      </c>
      <c r="G14" s="1" t="s">
        <v>90</v>
      </c>
      <c r="H14" s="1">
        <v>3163.5000646794215</v>
      </c>
      <c r="I14" s="1">
        <v>0</v>
      </c>
      <c r="J14">
        <f t="shared" ref="J14" si="84">(AS14-AT14*(1000-AU14)/(1000-AV14))*BL14</f>
        <v>23.56228707090661</v>
      </c>
      <c r="K14">
        <f t="shared" ref="K14" si="85">IF(BW14&lt;&gt;0,1/(1/BW14-1/AO14),0)</f>
        <v>0.13036916652254943</v>
      </c>
      <c r="L14">
        <f t="shared" ref="L14" si="86">((BZ14-BM14/2)*AT14-J14)/(BZ14+BM14/2)</f>
        <v>85.464556683899673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87">CF14/P14</f>
        <v>#DIV/0!</v>
      </c>
      <c r="U14" t="e">
        <f t="shared" ref="U14" si="88">CH14/R14</f>
        <v>#DIV/0!</v>
      </c>
      <c r="V14" t="e">
        <f t="shared" ref="V14" si="89">(R14-S14)/R14</f>
        <v>#DIV/0!</v>
      </c>
      <c r="W14" s="1">
        <v>-1</v>
      </c>
      <c r="X14" s="1">
        <v>0.87</v>
      </c>
      <c r="Y14" s="1">
        <v>0.92</v>
      </c>
      <c r="Z14" s="1">
        <v>10.205161094665527</v>
      </c>
      <c r="AA14">
        <f t="shared" ref="AA14" si="90">(Z14*Y14+(100-Z14)*X14)/100</f>
        <v>0.87510258054733281</v>
      </c>
      <c r="AB14">
        <f t="shared" ref="AB14" si="91">(J14-W14)/CG14</f>
        <v>1.651275780417423E-2</v>
      </c>
      <c r="AC14" t="e">
        <f t="shared" ref="AC14" si="92">(R14-S14)/(R14-Q14)</f>
        <v>#DIV/0!</v>
      </c>
      <c r="AD14" t="e">
        <f t="shared" ref="AD14" si="93">(P14-R14)/(P14-Q14)</f>
        <v>#DIV/0!</v>
      </c>
      <c r="AE14" t="e">
        <f t="shared" ref="AE14" si="94">(P14-R14)/R14</f>
        <v>#DIV/0!</v>
      </c>
      <c r="AF14" s="1">
        <v>0</v>
      </c>
      <c r="AG14" s="1">
        <v>0.5</v>
      </c>
      <c r="AH14" t="e">
        <f t="shared" ref="AH14" si="95">V14*AG14*AA14*AF14</f>
        <v>#DIV/0!</v>
      </c>
      <c r="AI14">
        <f t="shared" ref="AI14" si="96">BM14*1000</f>
        <v>1.9785378121135047</v>
      </c>
      <c r="AJ14">
        <f t="shared" ref="AJ14" si="97">(BR14-BX14)</f>
        <v>1.4924981625923932</v>
      </c>
      <c r="AK14">
        <f t="shared" ref="AK14" si="98">(AQ14+BQ14*I14)</f>
        <v>24.0665283203125</v>
      </c>
      <c r="AL14" s="1">
        <v>2</v>
      </c>
      <c r="AM14">
        <f t="shared" ref="AM14" si="99">(AL14*BF14+BG14)</f>
        <v>4.644859790802002</v>
      </c>
      <c r="AN14" s="1">
        <v>1</v>
      </c>
      <c r="AO14">
        <f t="shared" ref="AO14" si="100">AM14*(AN14+1)*(AN14+1)/(AN14*AN14+1)</f>
        <v>9.2897195816040039</v>
      </c>
      <c r="AP14" s="1">
        <v>20.912824630737305</v>
      </c>
      <c r="AQ14" s="1">
        <v>24.0665283203125</v>
      </c>
      <c r="AR14" s="1">
        <v>20.07957649230957</v>
      </c>
      <c r="AS14" s="1">
        <v>400.08761596679688</v>
      </c>
      <c r="AT14" s="1">
        <v>383.88247680664063</v>
      </c>
      <c r="AU14" s="1">
        <v>13.962054252624512</v>
      </c>
      <c r="AV14" s="1">
        <v>15.260197639465332</v>
      </c>
      <c r="AW14" s="1">
        <v>55.813777923583984</v>
      </c>
      <c r="AX14" s="1">
        <v>61.011581420898438</v>
      </c>
      <c r="AY14" s="1">
        <v>300.174072265625</v>
      </c>
      <c r="AZ14" s="1">
        <v>1699.770263671875</v>
      </c>
      <c r="BA14" s="1">
        <v>739.979736328125</v>
      </c>
      <c r="BB14" s="1">
        <v>99.242897033691406</v>
      </c>
      <c r="BC14" s="1">
        <v>-1.0653797388076782</v>
      </c>
      <c r="BD14" s="1">
        <v>-3.4227523952722549E-2</v>
      </c>
      <c r="BE14" s="1">
        <v>0.5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101">AY14*0.000001/(AL14*0.0001)</f>
        <v>1.5008703613281247</v>
      </c>
      <c r="BM14">
        <f t="shared" ref="BM14" si="102">(AV14-AU14)/(1000-AV14)*BL14</f>
        <v>1.9785378121135047E-3</v>
      </c>
      <c r="BN14">
        <f t="shared" ref="BN14" si="103">(AQ14+273.15)</f>
        <v>297.21652832031248</v>
      </c>
      <c r="BO14">
        <f t="shared" ref="BO14" si="104">(AP14+273.15)</f>
        <v>294.06282463073728</v>
      </c>
      <c r="BP14">
        <f t="shared" ref="BP14" si="105">(AZ14*BH14+BA14*BI14)*BJ14</f>
        <v>271.96323610864783</v>
      </c>
      <c r="BQ14">
        <f t="shared" ref="BQ14" si="106">((BP14+0.00000010773*(BO14^4-BN14^4))-BM14*44100)/(AM14*51.4+0.00000043092*BN14^3)</f>
        <v>0.5982276282749921</v>
      </c>
      <c r="BR14">
        <f t="shared" ref="BR14" si="107">0.61365*EXP(17.502*AK14/(240.97+AK14))</f>
        <v>3.0069643856396318</v>
      </c>
      <c r="BS14">
        <f t="shared" ref="BS14" si="108">BR14*1000/BB14</f>
        <v>30.299038777745622</v>
      </c>
      <c r="BT14">
        <f t="shared" ref="BT14" si="109">(BS14-AV14)</f>
        <v>15.03884113828029</v>
      </c>
      <c r="BU14">
        <f t="shared" ref="BU14" si="110">IF(I14,AQ14,(AP14+AQ14)/2)</f>
        <v>22.489676475524902</v>
      </c>
      <c r="BV14">
        <f t="shared" ref="BV14" si="111">0.61365*EXP(17.502*BU14/(240.97+BU14))</f>
        <v>2.7337944749850602</v>
      </c>
      <c r="BW14">
        <f t="shared" ref="BW14" si="112">IF(BT14&lt;&gt;0,(1000-(BS14+AV14)/2)/BT14*BM14,0)</f>
        <v>0.12856492454200924</v>
      </c>
      <c r="BX14">
        <f t="shared" ref="BX14" si="113">AV14*BB14/1000</f>
        <v>1.5144662230472385</v>
      </c>
      <c r="BY14">
        <f t="shared" ref="BY14" si="114">(BV14-BX14)</f>
        <v>1.2193282519378217</v>
      </c>
      <c r="BZ14">
        <f t="shared" ref="BZ14" si="115">1/(1.6/K14+1.37/AO14)</f>
        <v>8.0513252982282388E-2</v>
      </c>
      <c r="CA14">
        <f t="shared" ref="CA14" si="116">L14*BB14*0.001</f>
        <v>8.481750199010337</v>
      </c>
      <c r="CB14">
        <f t="shared" ref="CB14" si="117">L14/AT14</f>
        <v>0.22263208624380026</v>
      </c>
      <c r="CC14">
        <f t="shared" ref="CC14" si="118">(1-BM14*BB14/BR14/K14)*100</f>
        <v>49.911201455536293</v>
      </c>
      <c r="CD14">
        <f t="shared" ref="CD14" si="119">(AT14-J14/(AO14/1.35))</f>
        <v>380.45835972040328</v>
      </c>
      <c r="CE14">
        <f t="shared" ref="CE14" si="120">J14*CC14/100/CD14</f>
        <v>3.0910664116132181E-2</v>
      </c>
      <c r="CF14">
        <f t="shared" ref="CF14" si="121">(P14-O14)</f>
        <v>0</v>
      </c>
      <c r="CG14">
        <f t="shared" ref="CG14" si="122">AZ14*AA14</f>
        <v>1487.4733440768782</v>
      </c>
      <c r="CH14">
        <f t="shared" ref="CH14" si="123">(R14-Q14)</f>
        <v>0</v>
      </c>
      <c r="CI14" t="e">
        <f t="shared" ref="CI14" si="124">(R14-S14)/(R14-O14)</f>
        <v>#DIV/0!</v>
      </c>
      <c r="CJ14" t="e">
        <f t="shared" ref="CJ14" si="125">(P14-R14)/(P14-O14)</f>
        <v>#DIV/0!</v>
      </c>
    </row>
    <row r="15" spans="1:88" x14ac:dyDescent="0.35">
      <c r="A15" t="s">
        <v>148</v>
      </c>
      <c r="B15" s="1">
        <v>14</v>
      </c>
      <c r="C15" s="1" t="s">
        <v>104</v>
      </c>
      <c r="D15" s="1" t="s">
        <v>90</v>
      </c>
      <c r="E15" s="1">
        <v>0</v>
      </c>
      <c r="F15" s="1" t="s">
        <v>91</v>
      </c>
      <c r="G15" s="1" t="s">
        <v>90</v>
      </c>
      <c r="H15" s="1">
        <v>3447.5000646794215</v>
      </c>
      <c r="I15" s="1">
        <v>0</v>
      </c>
      <c r="J15">
        <f t="shared" ref="J15:J24" si="126">(AS15-AT15*(1000-AU15)/(1000-AV15))*BL15</f>
        <v>-1.900208369723527</v>
      </c>
      <c r="K15">
        <f t="shared" ref="K15:K24" si="127">IF(BW15&lt;&gt;0,1/(1/BW15-1/AO15),0)</f>
        <v>0.10409148676236461</v>
      </c>
      <c r="L15">
        <f t="shared" ref="L15:L24" si="128">((BZ15-BM15/2)*AT15-J15)/(BZ15+BM15/2)</f>
        <v>79.156706485063552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4" si="129">CF15/P15</f>
        <v>#DIV/0!</v>
      </c>
      <c r="U15" t="e">
        <f t="shared" ref="U15:U24" si="130">CH15/R15</f>
        <v>#DIV/0!</v>
      </c>
      <c r="V15" t="e">
        <f t="shared" ref="V15:V24" si="131">(R15-S15)/R15</f>
        <v>#DIV/0!</v>
      </c>
      <c r="W15" s="1">
        <v>-1</v>
      </c>
      <c r="X15" s="1">
        <v>0.87</v>
      </c>
      <c r="Y15" s="1">
        <v>0.92</v>
      </c>
      <c r="Z15" s="1">
        <v>10.205161094665527</v>
      </c>
      <c r="AA15">
        <f t="shared" ref="AA15:AA24" si="132">(Z15*Y15+(100-Z15)*X15)/100</f>
        <v>0.87510258054733281</v>
      </c>
      <c r="AB15">
        <f t="shared" ref="AB15:AB24" si="133">(J15-W15)/CG15</f>
        <v>-6.0530809611835236E-4</v>
      </c>
      <c r="AC15" t="e">
        <f t="shared" ref="AC15:AC24" si="134">(R15-S15)/(R15-Q15)</f>
        <v>#DIV/0!</v>
      </c>
      <c r="AD15" t="e">
        <f t="shared" ref="AD15:AD24" si="135">(P15-R15)/(P15-Q15)</f>
        <v>#DIV/0!</v>
      </c>
      <c r="AE15" t="e">
        <f t="shared" ref="AE15:AE24" si="136">(P15-R15)/R15</f>
        <v>#DIV/0!</v>
      </c>
      <c r="AF15" s="1">
        <v>0</v>
      </c>
      <c r="AG15" s="1">
        <v>0.5</v>
      </c>
      <c r="AH15" t="e">
        <f t="shared" ref="AH15:AH24" si="137">V15*AG15*AA15*AF15</f>
        <v>#DIV/0!</v>
      </c>
      <c r="AI15">
        <f t="shared" ref="AI15:AI24" si="138">BM15*1000</f>
        <v>1.6323473920605824</v>
      </c>
      <c r="AJ15">
        <f t="shared" ref="AJ15:AJ24" si="139">(BR15-BX15)</f>
        <v>1.5378233700077726</v>
      </c>
      <c r="AK15">
        <f t="shared" ref="AK15:AK24" si="140">(AQ15+BQ15*I15)</f>
        <v>24.23121452331543</v>
      </c>
      <c r="AL15" s="1">
        <v>2</v>
      </c>
      <c r="AM15">
        <f t="shared" ref="AM15:AM24" si="141">(AL15*BF15+BG15)</f>
        <v>4.644859790802002</v>
      </c>
      <c r="AN15" s="1">
        <v>1</v>
      </c>
      <c r="AO15">
        <f t="shared" ref="AO15:AO24" si="142">AM15*(AN15+1)*(AN15+1)/(AN15*AN15+1)</f>
        <v>9.2897195816040039</v>
      </c>
      <c r="AP15" s="1">
        <v>20.914731979370117</v>
      </c>
      <c r="AQ15" s="1">
        <v>24.23121452331543</v>
      </c>
      <c r="AR15" s="1">
        <v>20.074428558349609</v>
      </c>
      <c r="AS15" s="1">
        <v>50.110538482666016</v>
      </c>
      <c r="AT15" s="1">
        <v>51.32080078125</v>
      </c>
      <c r="AU15" s="1">
        <v>14.032849311828613</v>
      </c>
      <c r="AV15" s="1">
        <v>15.104029655456543</v>
      </c>
      <c r="AW15" s="1">
        <v>56.09332275390625</v>
      </c>
      <c r="AX15" s="1">
        <v>60.373386383056641</v>
      </c>
      <c r="AY15" s="1">
        <v>300.172119140625</v>
      </c>
      <c r="AZ15" s="1">
        <v>1699.4468994140625</v>
      </c>
      <c r="BA15" s="1">
        <v>649.7432861328125</v>
      </c>
      <c r="BB15" s="1">
        <v>99.245162963867188</v>
      </c>
      <c r="BC15" s="1">
        <v>-1.3168026208877563</v>
      </c>
      <c r="BD15" s="1">
        <v>-4.1101992130279541E-2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4" si="143">AY15*0.000001/(AL15*0.0001)</f>
        <v>1.5008605957031247</v>
      </c>
      <c r="BM15">
        <f t="shared" ref="BM15:BM24" si="144">(AV15-AU15)/(1000-AV15)*BL15</f>
        <v>1.6323473920605825E-3</v>
      </c>
      <c r="BN15">
        <f t="shared" ref="BN15:BN24" si="145">(AQ15+273.15)</f>
        <v>297.38121452331541</v>
      </c>
      <c r="BO15">
        <f t="shared" ref="BO15:BO24" si="146">(AP15+273.15)</f>
        <v>294.06473197937009</v>
      </c>
      <c r="BP15">
        <f t="shared" ref="BP15:BP24" si="147">(AZ15*BH15+BA15*BI15)*BJ15</f>
        <v>271.91149782855427</v>
      </c>
      <c r="BQ15">
        <f t="shared" ref="BQ15:BQ24" si="148">((BP15+0.00000010773*(BO15^4-BN15^4))-BM15*44100)/(AM15*51.4+0.00000043092*BN15^3)</f>
        <v>0.65165121818858895</v>
      </c>
      <c r="BR15">
        <f t="shared" ref="BR15:BR24" si="149">0.61365*EXP(17.502*AK15/(240.97+AK15))</f>
        <v>3.0368252545746399</v>
      </c>
      <c r="BS15">
        <f t="shared" ref="BS15:BS24" si="150">BR15*1000/BB15</f>
        <v>30.599226842725585</v>
      </c>
      <c r="BT15">
        <f t="shared" ref="BT15:BT24" si="151">(BS15-AV15)</f>
        <v>15.495197187269042</v>
      </c>
      <c r="BU15">
        <f t="shared" ref="BU15:BU24" si="152">IF(I15,AQ15,(AP15+AQ15)/2)</f>
        <v>22.572973251342773</v>
      </c>
      <c r="BV15">
        <f t="shared" ref="BV15:BV24" si="153">0.61365*EXP(17.502*BU15/(240.97+BU15))</f>
        <v>2.7476613387419189</v>
      </c>
      <c r="BW15">
        <f t="shared" ref="BW15:BW24" si="154">IF(BT15&lt;&gt;0,(1000-(BS15+AV15)/2)/BT15*BM15,0)</f>
        <v>0.10293806377593832</v>
      </c>
      <c r="BX15">
        <f t="shared" ref="BX15:BX24" si="155">AV15*BB15/1000</f>
        <v>1.4990018845668673</v>
      </c>
      <c r="BY15">
        <f t="shared" ref="BY15:BY24" si="156">(BV15-BX15)</f>
        <v>1.2486594541750515</v>
      </c>
      <c r="BZ15">
        <f t="shared" ref="BZ15:BZ24" si="157">1/(1.6/K15+1.37/AO15)</f>
        <v>6.4438932918335717E-2</v>
      </c>
      <c r="CA15">
        <f t="shared" ref="CA15:CA24" si="158">L15*BB15*0.001</f>
        <v>7.8559202347931354</v>
      </c>
      <c r="CB15">
        <f t="shared" ref="CB15:CB24" si="159">L15/AT15</f>
        <v>1.5423903228334537</v>
      </c>
      <c r="CC15">
        <f t="shared" ref="CC15:CC24" si="160">(1-BM15*BB15/BR15/K15)*100</f>
        <v>48.750819547286802</v>
      </c>
      <c r="CD15">
        <f t="shared" ref="CD15:CD24" si="161">(AT15-J15/(AO15/1.35))</f>
        <v>51.596942733285523</v>
      </c>
      <c r="CE15">
        <f t="shared" ref="CE15:CE24" si="162">J15*CC15/100/CD15</f>
        <v>-1.795391556695377E-2</v>
      </c>
      <c r="CF15">
        <f t="shared" ref="CF15:CF24" si="163">(P15-O15)</f>
        <v>0</v>
      </c>
      <c r="CG15">
        <f t="shared" ref="CG15:CG24" si="164">AZ15*AA15</f>
        <v>1487.1903671804096</v>
      </c>
      <c r="CH15">
        <f t="shared" ref="CH15:CH24" si="165">(R15-Q15)</f>
        <v>0</v>
      </c>
      <c r="CI15" t="e">
        <f t="shared" ref="CI15:CI24" si="166">(R15-S15)/(R15-O15)</f>
        <v>#DIV/0!</v>
      </c>
      <c r="CJ15" t="e">
        <f t="shared" ref="CJ15:CJ24" si="167">(P15-R15)/(P15-O15)</f>
        <v>#DIV/0!</v>
      </c>
    </row>
    <row r="16" spans="1:88" x14ac:dyDescent="0.35">
      <c r="A16" t="s">
        <v>148</v>
      </c>
      <c r="B16" s="1">
        <v>15</v>
      </c>
      <c r="C16" s="1" t="s">
        <v>105</v>
      </c>
      <c r="D16" s="1" t="s">
        <v>90</v>
      </c>
      <c r="E16" s="1">
        <v>0</v>
      </c>
      <c r="F16" s="1" t="s">
        <v>91</v>
      </c>
      <c r="G16" s="1" t="s">
        <v>90</v>
      </c>
      <c r="H16" s="1">
        <v>3589.5000646794215</v>
      </c>
      <c r="I16" s="1">
        <v>0</v>
      </c>
      <c r="J16">
        <f t="shared" si="126"/>
        <v>1.0646560755528294</v>
      </c>
      <c r="K16">
        <f t="shared" si="127"/>
        <v>0.11432733800504398</v>
      </c>
      <c r="L16">
        <f t="shared" si="128"/>
        <v>81.793295789102331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29"/>
        <v>#DIV/0!</v>
      </c>
      <c r="U16" t="e">
        <f t="shared" si="130"/>
        <v>#DIV/0!</v>
      </c>
      <c r="V16" t="e">
        <f t="shared" si="131"/>
        <v>#DIV/0!</v>
      </c>
      <c r="W16" s="1">
        <v>-1</v>
      </c>
      <c r="X16" s="1">
        <v>0.87</v>
      </c>
      <c r="Y16" s="1">
        <v>0.92</v>
      </c>
      <c r="Z16" s="1">
        <v>10.205161094665527</v>
      </c>
      <c r="AA16">
        <f t="shared" si="132"/>
        <v>0.87510258054733281</v>
      </c>
      <c r="AB16">
        <f t="shared" si="133"/>
        <v>1.3883270721131115E-3</v>
      </c>
      <c r="AC16" t="e">
        <f t="shared" si="134"/>
        <v>#DIV/0!</v>
      </c>
      <c r="AD16" t="e">
        <f t="shared" si="135"/>
        <v>#DIV/0!</v>
      </c>
      <c r="AE16" t="e">
        <f t="shared" si="136"/>
        <v>#DIV/0!</v>
      </c>
      <c r="AF16" s="1">
        <v>0</v>
      </c>
      <c r="AG16" s="1">
        <v>0.5</v>
      </c>
      <c r="AH16" t="e">
        <f t="shared" si="137"/>
        <v>#DIV/0!</v>
      </c>
      <c r="AI16">
        <f t="shared" si="138"/>
        <v>1.7614296578627777</v>
      </c>
      <c r="AJ16">
        <f t="shared" si="139"/>
        <v>1.5124552530619224</v>
      </c>
      <c r="AK16">
        <f t="shared" si="140"/>
        <v>24.140520095825195</v>
      </c>
      <c r="AL16" s="1">
        <v>2</v>
      </c>
      <c r="AM16">
        <f t="shared" si="141"/>
        <v>4.644859790802002</v>
      </c>
      <c r="AN16" s="1">
        <v>1</v>
      </c>
      <c r="AO16">
        <f t="shared" si="142"/>
        <v>9.2897195816040039</v>
      </c>
      <c r="AP16" s="1">
        <v>20.906091690063477</v>
      </c>
      <c r="AQ16" s="1">
        <v>24.140520095825195</v>
      </c>
      <c r="AR16" s="1">
        <v>20.07213020324707</v>
      </c>
      <c r="AS16" s="1">
        <v>99.928855895996094</v>
      </c>
      <c r="AT16" s="1">
        <v>99.103202819824219</v>
      </c>
      <c r="AU16" s="1">
        <v>14.038951873779297</v>
      </c>
      <c r="AV16" s="1">
        <v>15.194705009460449</v>
      </c>
      <c r="AW16" s="1">
        <v>56.141826629638672</v>
      </c>
      <c r="AX16" s="1">
        <v>60.762176513671875</v>
      </c>
      <c r="AY16" s="1">
        <v>300.17919921875</v>
      </c>
      <c r="AZ16" s="1">
        <v>1699.4052734375</v>
      </c>
      <c r="BA16" s="1">
        <v>547.9129638671875</v>
      </c>
      <c r="BB16" s="1">
        <v>99.238082885742188</v>
      </c>
      <c r="BC16" s="1">
        <v>-1.1175335645675659</v>
      </c>
      <c r="BD16" s="1">
        <v>-4.5140661299228668E-2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43"/>
        <v>1.5008959960937498</v>
      </c>
      <c r="BM16">
        <f t="shared" si="144"/>
        <v>1.7614296578627776E-3</v>
      </c>
      <c r="BN16">
        <f t="shared" si="145"/>
        <v>297.29052009582517</v>
      </c>
      <c r="BO16">
        <f t="shared" si="146"/>
        <v>294.05609169006345</v>
      </c>
      <c r="BP16">
        <f t="shared" si="147"/>
        <v>271.90483767245314</v>
      </c>
      <c r="BQ16">
        <f t="shared" si="148"/>
        <v>0.6326173870206111</v>
      </c>
      <c r="BR16">
        <f t="shared" si="149"/>
        <v>3.0203486482151605</v>
      </c>
      <c r="BS16">
        <f t="shared" si="150"/>
        <v>30.435378842340601</v>
      </c>
      <c r="BT16">
        <f t="shared" si="151"/>
        <v>15.240673832880152</v>
      </c>
      <c r="BU16">
        <f t="shared" si="152"/>
        <v>22.523305892944336</v>
      </c>
      <c r="BV16">
        <f t="shared" si="153"/>
        <v>2.7393855568026533</v>
      </c>
      <c r="BW16">
        <f t="shared" si="154"/>
        <v>0.1129374321137766</v>
      </c>
      <c r="BX16">
        <f t="shared" si="155"/>
        <v>1.5078933951532381</v>
      </c>
      <c r="BY16">
        <f t="shared" si="156"/>
        <v>1.2314921616494152</v>
      </c>
      <c r="BZ16">
        <f t="shared" si="157"/>
        <v>7.0709467255205299E-2</v>
      </c>
      <c r="CA16">
        <f t="shared" si="158"/>
        <v>8.1170098670169644</v>
      </c>
      <c r="CB16">
        <f t="shared" si="159"/>
        <v>0.82533453472545815</v>
      </c>
      <c r="CC16">
        <f t="shared" si="160"/>
        <v>49.378326198751147</v>
      </c>
      <c r="CD16">
        <f t="shared" si="161"/>
        <v>98.948484941704137</v>
      </c>
      <c r="CE16">
        <f t="shared" si="162"/>
        <v>5.3129600740326865E-3</v>
      </c>
      <c r="CF16">
        <f t="shared" si="163"/>
        <v>0</v>
      </c>
      <c r="CG16">
        <f t="shared" si="164"/>
        <v>1487.1539401809021</v>
      </c>
      <c r="CH16">
        <f t="shared" si="165"/>
        <v>0</v>
      </c>
      <c r="CI16" t="e">
        <f t="shared" si="166"/>
        <v>#DIV/0!</v>
      </c>
      <c r="CJ16" t="e">
        <f t="shared" si="167"/>
        <v>#DIV/0!</v>
      </c>
    </row>
    <row r="17" spans="1:88" x14ac:dyDescent="0.35">
      <c r="A17" t="s">
        <v>148</v>
      </c>
      <c r="B17" s="1">
        <v>13</v>
      </c>
      <c r="C17" s="1" t="s">
        <v>103</v>
      </c>
      <c r="D17" s="1" t="s">
        <v>90</v>
      </c>
      <c r="E17" s="1">
        <v>0</v>
      </c>
      <c r="F17" s="1" t="s">
        <v>91</v>
      </c>
      <c r="G17" s="1" t="s">
        <v>90</v>
      </c>
      <c r="H17" s="1">
        <v>3305.5000646794215</v>
      </c>
      <c r="I17" s="1">
        <v>0</v>
      </c>
      <c r="J17">
        <f t="shared" si="126"/>
        <v>3.8509328996380927</v>
      </c>
      <c r="K17">
        <f t="shared" si="127"/>
        <v>0.10250893028902619</v>
      </c>
      <c r="L17">
        <f t="shared" si="128"/>
        <v>132.54497128045662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29"/>
        <v>#DIV/0!</v>
      </c>
      <c r="U17" t="e">
        <f t="shared" si="130"/>
        <v>#DIV/0!</v>
      </c>
      <c r="V17" t="e">
        <f t="shared" si="131"/>
        <v>#DIV/0!</v>
      </c>
      <c r="W17" s="1">
        <v>-1</v>
      </c>
      <c r="X17" s="1">
        <v>0.87</v>
      </c>
      <c r="Y17" s="1">
        <v>0.92</v>
      </c>
      <c r="Z17" s="1">
        <v>10.205161094665527</v>
      </c>
      <c r="AA17">
        <f t="shared" si="132"/>
        <v>0.87510258054733281</v>
      </c>
      <c r="AB17">
        <f t="shared" si="133"/>
        <v>3.2612478852939303E-3</v>
      </c>
      <c r="AC17" t="e">
        <f t="shared" si="134"/>
        <v>#DIV/0!</v>
      </c>
      <c r="AD17" t="e">
        <f t="shared" si="135"/>
        <v>#DIV/0!</v>
      </c>
      <c r="AE17" t="e">
        <f t="shared" si="136"/>
        <v>#DIV/0!</v>
      </c>
      <c r="AF17" s="1">
        <v>0</v>
      </c>
      <c r="AG17" s="1">
        <v>0.5</v>
      </c>
      <c r="AH17" t="e">
        <f t="shared" si="137"/>
        <v>#DIV/0!</v>
      </c>
      <c r="AI17">
        <f t="shared" si="138"/>
        <v>1.6197174344353342</v>
      </c>
      <c r="AJ17">
        <f t="shared" si="139"/>
        <v>1.5492684701677926</v>
      </c>
      <c r="AK17">
        <f t="shared" si="140"/>
        <v>24.270854949951172</v>
      </c>
      <c r="AL17" s="1">
        <v>2</v>
      </c>
      <c r="AM17">
        <f t="shared" si="141"/>
        <v>4.644859790802002</v>
      </c>
      <c r="AN17" s="1">
        <v>1</v>
      </c>
      <c r="AO17">
        <f t="shared" si="142"/>
        <v>9.2897195816040039</v>
      </c>
      <c r="AP17" s="1">
        <v>20.919515609741211</v>
      </c>
      <c r="AQ17" s="1">
        <v>24.270854949951172</v>
      </c>
      <c r="AR17" s="1">
        <v>20.071159362792969</v>
      </c>
      <c r="AS17" s="1">
        <v>200.20909118652344</v>
      </c>
      <c r="AT17" s="1">
        <v>197.43026733398438</v>
      </c>
      <c r="AU17" s="1">
        <v>13.997926712036133</v>
      </c>
      <c r="AV17" s="1">
        <v>15.060843467712402</v>
      </c>
      <c r="AW17" s="1">
        <v>55.937576293945313</v>
      </c>
      <c r="AX17" s="1">
        <v>60.186843872070313</v>
      </c>
      <c r="AY17" s="1">
        <v>300.17837524414063</v>
      </c>
      <c r="AZ17" s="1">
        <v>1699.739990234375</v>
      </c>
      <c r="BA17" s="1">
        <v>699.68310546875</v>
      </c>
      <c r="BB17" s="1">
        <v>99.249618530273438</v>
      </c>
      <c r="BC17" s="1">
        <v>-0.81675761938095093</v>
      </c>
      <c r="BD17" s="1">
        <v>-3.9022170007228851E-2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43"/>
        <v>1.5008918762207031</v>
      </c>
      <c r="BM17">
        <f t="shared" si="144"/>
        <v>1.6197174344353342E-3</v>
      </c>
      <c r="BN17">
        <f t="shared" si="145"/>
        <v>297.42085494995115</v>
      </c>
      <c r="BO17">
        <f t="shared" si="146"/>
        <v>294.06951560974119</v>
      </c>
      <c r="BP17">
        <f t="shared" si="147"/>
        <v>271.9583923587561</v>
      </c>
      <c r="BQ17">
        <f t="shared" si="148"/>
        <v>0.65246700593094231</v>
      </c>
      <c r="BR17">
        <f t="shared" si="149"/>
        <v>3.0440514390824092</v>
      </c>
      <c r="BS17">
        <f t="shared" si="150"/>
        <v>30.67066135023887</v>
      </c>
      <c r="BT17">
        <f t="shared" si="151"/>
        <v>15.609817882526468</v>
      </c>
      <c r="BU17">
        <f t="shared" si="152"/>
        <v>22.595185279846191</v>
      </c>
      <c r="BV17">
        <f t="shared" si="153"/>
        <v>2.7513694733119647</v>
      </c>
      <c r="BW17">
        <f t="shared" si="154"/>
        <v>0.10139012437670258</v>
      </c>
      <c r="BX17">
        <f t="shared" si="155"/>
        <v>1.4947829689146166</v>
      </c>
      <c r="BY17">
        <f t="shared" si="156"/>
        <v>1.2565865043973481</v>
      </c>
      <c r="BZ17">
        <f t="shared" si="157"/>
        <v>6.346840460893724E-2</v>
      </c>
      <c r="CA17">
        <f t="shared" si="158"/>
        <v>13.155037837691369</v>
      </c>
      <c r="CB17">
        <f t="shared" si="159"/>
        <v>0.67135081702663113</v>
      </c>
      <c r="CC17">
        <f t="shared" si="160"/>
        <v>48.482543317638914</v>
      </c>
      <c r="CD17">
        <f t="shared" si="161"/>
        <v>196.87064232390267</v>
      </c>
      <c r="CE17">
        <f t="shared" si="162"/>
        <v>9.4835379676798288E-3</v>
      </c>
      <c r="CF17">
        <f t="shared" si="163"/>
        <v>0</v>
      </c>
      <c r="CG17">
        <f t="shared" si="164"/>
        <v>1487.4468517135999</v>
      </c>
      <c r="CH17">
        <f t="shared" si="165"/>
        <v>0</v>
      </c>
      <c r="CI17" t="e">
        <f t="shared" si="166"/>
        <v>#DIV/0!</v>
      </c>
      <c r="CJ17" t="e">
        <f t="shared" si="167"/>
        <v>#DIV/0!</v>
      </c>
    </row>
    <row r="18" spans="1:88" x14ac:dyDescent="0.35">
      <c r="A18" t="s">
        <v>148</v>
      </c>
      <c r="B18" s="1">
        <v>16</v>
      </c>
      <c r="C18" s="1" t="s">
        <v>106</v>
      </c>
      <c r="D18" s="1" t="s">
        <v>90</v>
      </c>
      <c r="E18" s="1">
        <v>0</v>
      </c>
      <c r="F18" s="1" t="s">
        <v>91</v>
      </c>
      <c r="G18" s="1" t="s">
        <v>90</v>
      </c>
      <c r="H18" s="1">
        <v>3740.5000646794215</v>
      </c>
      <c r="I18" s="1">
        <v>0</v>
      </c>
      <c r="J18">
        <f t="shared" si="126"/>
        <v>8.702963600997693</v>
      </c>
      <c r="K18">
        <f t="shared" si="127"/>
        <v>0.12988684558451355</v>
      </c>
      <c r="L18">
        <f t="shared" si="128"/>
        <v>179.47411391012122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29"/>
        <v>#DIV/0!</v>
      </c>
      <c r="U18" t="e">
        <f t="shared" si="130"/>
        <v>#DIV/0!</v>
      </c>
      <c r="V18" t="e">
        <f t="shared" si="131"/>
        <v>#DIV/0!</v>
      </c>
      <c r="W18" s="1">
        <v>-1</v>
      </c>
      <c r="X18" s="1">
        <v>0.87</v>
      </c>
      <c r="Y18" s="1">
        <v>0.92</v>
      </c>
      <c r="Z18" s="1">
        <v>10.205161094665527</v>
      </c>
      <c r="AA18">
        <f t="shared" si="132"/>
        <v>0.87510258054733281</v>
      </c>
      <c r="AB18">
        <f t="shared" si="133"/>
        <v>6.5250281159990892E-3</v>
      </c>
      <c r="AC18" t="e">
        <f t="shared" si="134"/>
        <v>#DIV/0!</v>
      </c>
      <c r="AD18" t="e">
        <f t="shared" si="135"/>
        <v>#DIV/0!</v>
      </c>
      <c r="AE18" t="e">
        <f t="shared" si="136"/>
        <v>#DIV/0!</v>
      </c>
      <c r="AF18" s="1">
        <v>0</v>
      </c>
      <c r="AG18" s="1">
        <v>0.5</v>
      </c>
      <c r="AH18" t="e">
        <f t="shared" si="137"/>
        <v>#DIV/0!</v>
      </c>
      <c r="AI18">
        <f t="shared" si="138"/>
        <v>1.9563332662605573</v>
      </c>
      <c r="AJ18">
        <f t="shared" si="139"/>
        <v>1.4809133568471935</v>
      </c>
      <c r="AK18">
        <f t="shared" si="140"/>
        <v>24.056936264038086</v>
      </c>
      <c r="AL18" s="1">
        <v>2</v>
      </c>
      <c r="AM18">
        <f t="shared" si="141"/>
        <v>4.644859790802002</v>
      </c>
      <c r="AN18" s="1">
        <v>1</v>
      </c>
      <c r="AO18">
        <f t="shared" si="142"/>
        <v>9.2897195816040039</v>
      </c>
      <c r="AP18" s="1">
        <v>20.908941268920898</v>
      </c>
      <c r="AQ18" s="1">
        <v>24.056936264038086</v>
      </c>
      <c r="AR18" s="1">
        <v>20.072681427001953</v>
      </c>
      <c r="AS18" s="1">
        <v>299.91598510742188</v>
      </c>
      <c r="AT18" s="1">
        <v>293.73446655273438</v>
      </c>
      <c r="AU18" s="1">
        <v>14.077829360961914</v>
      </c>
      <c r="AV18" s="1">
        <v>15.361279487609863</v>
      </c>
      <c r="AW18" s="1">
        <v>56.284652709960938</v>
      </c>
      <c r="AX18" s="1">
        <v>61.414272308349609</v>
      </c>
      <c r="AY18" s="1">
        <v>300.17239379882813</v>
      </c>
      <c r="AZ18" s="1">
        <v>1699.2725830078125</v>
      </c>
      <c r="BA18" s="1">
        <v>589.89117431640625</v>
      </c>
      <c r="BB18" s="1">
        <v>99.231300354003906</v>
      </c>
      <c r="BC18" s="1">
        <v>-0.91071134805679321</v>
      </c>
      <c r="BD18" s="1">
        <v>-4.2206395417451859E-2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43"/>
        <v>1.5008619689941405</v>
      </c>
      <c r="BM18">
        <f t="shared" si="144"/>
        <v>1.9563332662605572E-3</v>
      </c>
      <c r="BN18">
        <f t="shared" si="145"/>
        <v>297.20693626403806</v>
      </c>
      <c r="BO18">
        <f t="shared" si="146"/>
        <v>294.05894126892088</v>
      </c>
      <c r="BP18">
        <f t="shared" si="147"/>
        <v>271.88360720417768</v>
      </c>
      <c r="BQ18">
        <f t="shared" si="148"/>
        <v>0.60209157859473117</v>
      </c>
      <c r="BR18">
        <f t="shared" si="149"/>
        <v>3.005233095504007</v>
      </c>
      <c r="BS18">
        <f t="shared" si="150"/>
        <v>30.285132662606976</v>
      </c>
      <c r="BT18">
        <f t="shared" si="151"/>
        <v>14.923853174997113</v>
      </c>
      <c r="BU18">
        <f t="shared" si="152"/>
        <v>22.482938766479492</v>
      </c>
      <c r="BV18">
        <f t="shared" si="153"/>
        <v>2.7326754940856914</v>
      </c>
      <c r="BW18">
        <f t="shared" si="154"/>
        <v>0.12809583735223745</v>
      </c>
      <c r="BX18">
        <f t="shared" si="155"/>
        <v>1.5243197386568135</v>
      </c>
      <c r="BY18">
        <f t="shared" si="156"/>
        <v>1.208355755428878</v>
      </c>
      <c r="BZ18">
        <f t="shared" si="157"/>
        <v>8.021890562150269E-2</v>
      </c>
      <c r="CA18">
        <f t="shared" si="158"/>
        <v>17.809449703183951</v>
      </c>
      <c r="CB18">
        <f t="shared" si="159"/>
        <v>0.6110080169223181</v>
      </c>
      <c r="CC18">
        <f t="shared" si="160"/>
        <v>50.266595510380952</v>
      </c>
      <c r="CD18">
        <f t="shared" si="161"/>
        <v>292.46973506561682</v>
      </c>
      <c r="CE18">
        <f t="shared" si="162"/>
        <v>1.495773061697381E-2</v>
      </c>
      <c r="CF18">
        <f t="shared" si="163"/>
        <v>0</v>
      </c>
      <c r="CG18">
        <f t="shared" si="164"/>
        <v>1487.0378224434685</v>
      </c>
      <c r="CH18">
        <f t="shared" si="165"/>
        <v>0</v>
      </c>
      <c r="CI18" t="e">
        <f t="shared" si="166"/>
        <v>#DIV/0!</v>
      </c>
      <c r="CJ18" t="e">
        <f t="shared" si="167"/>
        <v>#DIV/0!</v>
      </c>
    </row>
    <row r="19" spans="1:88" x14ac:dyDescent="0.35">
      <c r="A19" t="s">
        <v>148</v>
      </c>
      <c r="B19" s="1">
        <v>17</v>
      </c>
      <c r="C19" s="1" t="s">
        <v>107</v>
      </c>
      <c r="D19" s="1" t="s">
        <v>90</v>
      </c>
      <c r="E19" s="1">
        <v>0</v>
      </c>
      <c r="F19" s="1" t="s">
        <v>91</v>
      </c>
      <c r="G19" s="1" t="s">
        <v>90</v>
      </c>
      <c r="H19" s="1">
        <v>3883.5000646794215</v>
      </c>
      <c r="I19" s="1">
        <v>0</v>
      </c>
      <c r="J19">
        <f t="shared" si="126"/>
        <v>12.793510714896909</v>
      </c>
      <c r="K19">
        <f t="shared" si="127"/>
        <v>0.14927715616108161</v>
      </c>
      <c r="L19">
        <f t="shared" si="128"/>
        <v>244.27201581636288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29"/>
        <v>#DIV/0!</v>
      </c>
      <c r="U19" t="e">
        <f t="shared" si="130"/>
        <v>#DIV/0!</v>
      </c>
      <c r="V19" t="e">
        <f t="shared" si="131"/>
        <v>#DIV/0!</v>
      </c>
      <c r="W19" s="1">
        <v>-1</v>
      </c>
      <c r="X19" s="1">
        <v>0.87</v>
      </c>
      <c r="Y19" s="1">
        <v>0.92</v>
      </c>
      <c r="Z19" s="1">
        <v>10.205161094665527</v>
      </c>
      <c r="AA19">
        <f t="shared" si="132"/>
        <v>0.87510258054733281</v>
      </c>
      <c r="AB19">
        <f t="shared" si="133"/>
        <v>9.2771879962831472E-3</v>
      </c>
      <c r="AC19" t="e">
        <f t="shared" si="134"/>
        <v>#DIV/0!</v>
      </c>
      <c r="AD19" t="e">
        <f t="shared" si="135"/>
        <v>#DIV/0!</v>
      </c>
      <c r="AE19" t="e">
        <f t="shared" si="136"/>
        <v>#DIV/0!</v>
      </c>
      <c r="AF19" s="1">
        <v>0</v>
      </c>
      <c r="AG19" s="1">
        <v>0.5</v>
      </c>
      <c r="AH19" t="e">
        <f t="shared" si="137"/>
        <v>#DIV/0!</v>
      </c>
      <c r="AI19">
        <f t="shared" si="138"/>
        <v>2.2183707908870698</v>
      </c>
      <c r="AJ19">
        <f t="shared" si="139"/>
        <v>1.4640667683276343</v>
      </c>
      <c r="AK19">
        <f t="shared" si="140"/>
        <v>24.071619033813477</v>
      </c>
      <c r="AL19" s="1">
        <v>2</v>
      </c>
      <c r="AM19">
        <f t="shared" si="141"/>
        <v>4.644859790802002</v>
      </c>
      <c r="AN19" s="1">
        <v>1</v>
      </c>
      <c r="AO19">
        <f t="shared" si="142"/>
        <v>9.2897195816040039</v>
      </c>
      <c r="AP19" s="1">
        <v>20.9329833984375</v>
      </c>
      <c r="AQ19" s="1">
        <v>24.071619033813477</v>
      </c>
      <c r="AR19" s="1">
        <v>20.074722290039063</v>
      </c>
      <c r="AS19" s="1">
        <v>400.0416259765625</v>
      </c>
      <c r="AT19" s="1">
        <v>390.9393310546875</v>
      </c>
      <c r="AU19" s="1">
        <v>14.101771354675293</v>
      </c>
      <c r="AV19" s="1">
        <v>15.55689811706543</v>
      </c>
      <c r="AW19" s="1">
        <v>56.299919128417969</v>
      </c>
      <c r="AX19" s="1">
        <v>62.107295989990234</v>
      </c>
      <c r="AY19" s="1">
        <v>300.1607666015625</v>
      </c>
      <c r="AZ19" s="1">
        <v>1699.02392578125</v>
      </c>
      <c r="BA19" s="1">
        <v>590.03253173828125</v>
      </c>
      <c r="BB19" s="1">
        <v>99.236801147460938</v>
      </c>
      <c r="BC19" s="1">
        <v>-1.0153255462646484</v>
      </c>
      <c r="BD19" s="1">
        <v>-4.7500621527433395E-2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43"/>
        <v>1.5008038330078124</v>
      </c>
      <c r="BM19">
        <f t="shared" si="144"/>
        <v>2.2183707908870697E-3</v>
      </c>
      <c r="BN19">
        <f t="shared" si="145"/>
        <v>297.22161903381345</v>
      </c>
      <c r="BO19">
        <f t="shared" si="146"/>
        <v>294.08298339843748</v>
      </c>
      <c r="BP19">
        <f t="shared" si="147"/>
        <v>271.84382204881695</v>
      </c>
      <c r="BQ19">
        <f t="shared" si="148"/>
        <v>0.55610548302065721</v>
      </c>
      <c r="BR19">
        <f t="shared" si="149"/>
        <v>3.0078835732421658</v>
      </c>
      <c r="BS19">
        <f t="shared" si="150"/>
        <v>30.310162545169113</v>
      </c>
      <c r="BT19">
        <f t="shared" si="151"/>
        <v>14.753264428103684</v>
      </c>
      <c r="BU19">
        <f t="shared" si="152"/>
        <v>22.502301216125488</v>
      </c>
      <c r="BV19">
        <f t="shared" si="153"/>
        <v>2.735892238060817</v>
      </c>
      <c r="BW19">
        <f t="shared" si="154"/>
        <v>0.14691634706551493</v>
      </c>
      <c r="BX19">
        <f t="shared" si="155"/>
        <v>1.5438168049145315</v>
      </c>
      <c r="BY19">
        <f t="shared" si="156"/>
        <v>1.1920754331462855</v>
      </c>
      <c r="BZ19">
        <f t="shared" si="157"/>
        <v>9.2031942099252459E-2</v>
      </c>
      <c r="CA19">
        <f t="shared" si="158"/>
        <v>24.240773459457838</v>
      </c>
      <c r="CB19">
        <f t="shared" si="159"/>
        <v>0.62483356473076967</v>
      </c>
      <c r="CC19">
        <f t="shared" si="160"/>
        <v>50.971058181985597</v>
      </c>
      <c r="CD19">
        <f t="shared" si="161"/>
        <v>389.08015335686849</v>
      </c>
      <c r="CE19">
        <f t="shared" si="162"/>
        <v>1.6760011359478275E-2</v>
      </c>
      <c r="CF19">
        <f t="shared" si="163"/>
        <v>0</v>
      </c>
      <c r="CG19">
        <f t="shared" si="164"/>
        <v>1486.8202218628319</v>
      </c>
      <c r="CH19">
        <f t="shared" si="165"/>
        <v>0</v>
      </c>
      <c r="CI19" t="e">
        <f t="shared" si="166"/>
        <v>#DIV/0!</v>
      </c>
      <c r="CJ19" t="e">
        <f t="shared" si="167"/>
        <v>#DIV/0!</v>
      </c>
    </row>
    <row r="20" spans="1:88" x14ac:dyDescent="0.35">
      <c r="A20" t="s">
        <v>148</v>
      </c>
      <c r="B20" s="1">
        <v>18</v>
      </c>
      <c r="C20" s="1" t="s">
        <v>108</v>
      </c>
      <c r="D20" s="1" t="s">
        <v>90</v>
      </c>
      <c r="E20" s="1">
        <v>0</v>
      </c>
      <c r="F20" s="1" t="s">
        <v>91</v>
      </c>
      <c r="G20" s="1" t="s">
        <v>90</v>
      </c>
      <c r="H20" s="1">
        <v>4026.0000646449625</v>
      </c>
      <c r="I20" s="1">
        <v>0</v>
      </c>
      <c r="J20">
        <f t="shared" si="126"/>
        <v>22.840422245801982</v>
      </c>
      <c r="K20">
        <f t="shared" si="127"/>
        <v>0.16897307347392204</v>
      </c>
      <c r="L20">
        <f t="shared" si="128"/>
        <v>450.77548286500598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29"/>
        <v>#DIV/0!</v>
      </c>
      <c r="U20" t="e">
        <f t="shared" si="130"/>
        <v>#DIV/0!</v>
      </c>
      <c r="V20" t="e">
        <f t="shared" si="131"/>
        <v>#DIV/0!</v>
      </c>
      <c r="W20" s="1">
        <v>-1</v>
      </c>
      <c r="X20" s="1">
        <v>0.87</v>
      </c>
      <c r="Y20" s="1">
        <v>0.92</v>
      </c>
      <c r="Z20" s="1">
        <v>10.205161094665527</v>
      </c>
      <c r="AA20">
        <f t="shared" si="132"/>
        <v>0.87510258054733281</v>
      </c>
      <c r="AB20">
        <f t="shared" si="133"/>
        <v>1.6033640609034443E-2</v>
      </c>
      <c r="AC20" t="e">
        <f t="shared" si="134"/>
        <v>#DIV/0!</v>
      </c>
      <c r="AD20" t="e">
        <f t="shared" si="135"/>
        <v>#DIV/0!</v>
      </c>
      <c r="AE20" t="e">
        <f t="shared" si="136"/>
        <v>#DIV/0!</v>
      </c>
      <c r="AF20" s="1">
        <v>0</v>
      </c>
      <c r="AG20" s="1">
        <v>0.5</v>
      </c>
      <c r="AH20" t="e">
        <f t="shared" si="137"/>
        <v>#DIV/0!</v>
      </c>
      <c r="AI20">
        <f t="shared" si="138"/>
        <v>2.4250785852372627</v>
      </c>
      <c r="AJ20">
        <f t="shared" si="139"/>
        <v>1.4170532706543746</v>
      </c>
      <c r="AK20">
        <f t="shared" si="140"/>
        <v>23.892742156982422</v>
      </c>
      <c r="AL20" s="1">
        <v>2</v>
      </c>
      <c r="AM20">
        <f t="shared" si="141"/>
        <v>4.644859790802002</v>
      </c>
      <c r="AN20" s="1">
        <v>1</v>
      </c>
      <c r="AO20">
        <f t="shared" si="142"/>
        <v>9.2897195816040039</v>
      </c>
      <c r="AP20" s="1">
        <v>20.928798675537109</v>
      </c>
      <c r="AQ20" s="1">
        <v>23.892742156982422</v>
      </c>
      <c r="AR20" s="1">
        <v>20.075037002563477</v>
      </c>
      <c r="AS20" s="1">
        <v>699.97039794921875</v>
      </c>
      <c r="AT20" s="1">
        <v>683.646728515625</v>
      </c>
      <c r="AU20" s="1">
        <v>14.115681648254395</v>
      </c>
      <c r="AV20" s="1">
        <v>15.706175804138184</v>
      </c>
      <c r="AW20" s="1">
        <v>56.368991851806641</v>
      </c>
      <c r="AX20" s="1">
        <v>62.719573974609375</v>
      </c>
      <c r="AY20" s="1">
        <v>300.15701293945313</v>
      </c>
      <c r="AZ20" s="1">
        <v>1699.115234375</v>
      </c>
      <c r="BA20" s="1">
        <v>641.42950439453125</v>
      </c>
      <c r="BB20" s="1">
        <v>99.239875793457031</v>
      </c>
      <c r="BC20" s="1">
        <v>-1.6307766437530518</v>
      </c>
      <c r="BD20" s="1">
        <v>-4.4650185853242874E-2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43"/>
        <v>1.5007850646972656</v>
      </c>
      <c r="BM20">
        <f t="shared" si="144"/>
        <v>2.4250785852372625E-3</v>
      </c>
      <c r="BN20">
        <f t="shared" si="145"/>
        <v>297.0427421569824</v>
      </c>
      <c r="BO20">
        <f t="shared" si="146"/>
        <v>294.07879867553709</v>
      </c>
      <c r="BP20">
        <f t="shared" si="147"/>
        <v>271.8584314234904</v>
      </c>
      <c r="BQ20">
        <f t="shared" si="148"/>
        <v>0.52765552264732429</v>
      </c>
      <c r="BR20">
        <f t="shared" si="149"/>
        <v>2.975732206647248</v>
      </c>
      <c r="BS20">
        <f t="shared" si="150"/>
        <v>29.98524718874588</v>
      </c>
      <c r="BT20">
        <f t="shared" si="151"/>
        <v>14.279071384607697</v>
      </c>
      <c r="BU20">
        <f t="shared" si="152"/>
        <v>22.410770416259766</v>
      </c>
      <c r="BV20">
        <f t="shared" si="153"/>
        <v>2.7207150794832953</v>
      </c>
      <c r="BW20">
        <f t="shared" si="154"/>
        <v>0.16595448511288724</v>
      </c>
      <c r="BX20">
        <f t="shared" si="155"/>
        <v>1.5586789359928734</v>
      </c>
      <c r="BY20">
        <f t="shared" si="156"/>
        <v>1.1620361434904218</v>
      </c>
      <c r="BZ20">
        <f t="shared" si="157"/>
        <v>0.10398859543119363</v>
      </c>
      <c r="CA20">
        <f t="shared" si="158"/>
        <v>44.734902930258812</v>
      </c>
      <c r="CB20">
        <f t="shared" si="159"/>
        <v>0.6593690338338295</v>
      </c>
      <c r="CC20">
        <f t="shared" si="160"/>
        <v>52.136915867690718</v>
      </c>
      <c r="CD20">
        <f t="shared" si="161"/>
        <v>680.32751422062165</v>
      </c>
      <c r="CE20">
        <f t="shared" si="162"/>
        <v>1.7503763233449626E-2</v>
      </c>
      <c r="CF20">
        <f t="shared" si="163"/>
        <v>0</v>
      </c>
      <c r="CG20">
        <f t="shared" si="164"/>
        <v>1486.9001262488487</v>
      </c>
      <c r="CH20">
        <f t="shared" si="165"/>
        <v>0</v>
      </c>
      <c r="CI20" t="e">
        <f t="shared" si="166"/>
        <v>#DIV/0!</v>
      </c>
      <c r="CJ20" t="e">
        <f t="shared" si="167"/>
        <v>#DIV/0!</v>
      </c>
    </row>
    <row r="21" spans="1:88" x14ac:dyDescent="0.35">
      <c r="A21" t="s">
        <v>148</v>
      </c>
      <c r="B21" s="1">
        <v>19</v>
      </c>
      <c r="C21" s="1" t="s">
        <v>109</v>
      </c>
      <c r="D21" s="1" t="s">
        <v>90</v>
      </c>
      <c r="E21" s="1">
        <v>0</v>
      </c>
      <c r="F21" s="1" t="s">
        <v>91</v>
      </c>
      <c r="G21" s="1" t="s">
        <v>90</v>
      </c>
      <c r="H21" s="1">
        <v>4172.0000646449625</v>
      </c>
      <c r="I21" s="1">
        <v>0</v>
      </c>
      <c r="J21">
        <f t="shared" si="126"/>
        <v>28.978018231022165</v>
      </c>
      <c r="K21">
        <f t="shared" si="127"/>
        <v>0.18433913402046839</v>
      </c>
      <c r="L21">
        <f t="shared" si="128"/>
        <v>704.17025852455981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29"/>
        <v>#DIV/0!</v>
      </c>
      <c r="U21" t="e">
        <f t="shared" si="130"/>
        <v>#DIV/0!</v>
      </c>
      <c r="V21" t="e">
        <f t="shared" si="131"/>
        <v>#DIV/0!</v>
      </c>
      <c r="W21" s="1">
        <v>-1</v>
      </c>
      <c r="X21" s="1">
        <v>0.87</v>
      </c>
      <c r="Y21" s="1">
        <v>0.92</v>
      </c>
      <c r="Z21" s="1">
        <v>10.205161094665527</v>
      </c>
      <c r="AA21">
        <f t="shared" si="132"/>
        <v>0.87510258054733281</v>
      </c>
      <c r="AB21">
        <f t="shared" si="133"/>
        <v>2.0164756562978916E-2</v>
      </c>
      <c r="AC21" t="e">
        <f t="shared" si="134"/>
        <v>#DIV/0!</v>
      </c>
      <c r="AD21" t="e">
        <f t="shared" si="135"/>
        <v>#DIV/0!</v>
      </c>
      <c r="AE21" t="e">
        <f t="shared" si="136"/>
        <v>#DIV/0!</v>
      </c>
      <c r="AF21" s="1">
        <v>0</v>
      </c>
      <c r="AG21" s="1">
        <v>0.5</v>
      </c>
      <c r="AH21" t="e">
        <f t="shared" si="137"/>
        <v>#DIV/0!</v>
      </c>
      <c r="AI21">
        <f t="shared" si="138"/>
        <v>2.5866542116575357</v>
      </c>
      <c r="AJ21">
        <f t="shared" si="139"/>
        <v>1.3875553420768987</v>
      </c>
      <c r="AK21">
        <f t="shared" si="140"/>
        <v>23.841703414916992</v>
      </c>
      <c r="AL21" s="1">
        <v>2</v>
      </c>
      <c r="AM21">
        <f t="shared" si="141"/>
        <v>4.644859790802002</v>
      </c>
      <c r="AN21" s="1">
        <v>1</v>
      </c>
      <c r="AO21">
        <f t="shared" si="142"/>
        <v>9.2897195816040039</v>
      </c>
      <c r="AP21" s="1">
        <v>20.940814971923828</v>
      </c>
      <c r="AQ21" s="1">
        <v>23.841703414916992</v>
      </c>
      <c r="AR21" s="1">
        <v>20.071399688720703</v>
      </c>
      <c r="AS21" s="1">
        <v>1000.1763305664063</v>
      </c>
      <c r="AT21" s="1">
        <v>979.18072509765625</v>
      </c>
      <c r="AU21" s="1">
        <v>14.216480255126953</v>
      </c>
      <c r="AV21" s="1">
        <v>15.912538528442383</v>
      </c>
      <c r="AW21" s="1">
        <v>56.727901458740234</v>
      </c>
      <c r="AX21" s="1">
        <v>63.493839263916016</v>
      </c>
      <c r="AY21" s="1">
        <v>300.16586303710938</v>
      </c>
      <c r="AZ21" s="1">
        <v>1698.8341064453125</v>
      </c>
      <c r="BA21" s="1">
        <v>578.1268310546875</v>
      </c>
      <c r="BB21" s="1">
        <v>99.233596801757813</v>
      </c>
      <c r="BC21" s="1">
        <v>-2.5297877788543701</v>
      </c>
      <c r="BD21" s="1">
        <v>-4.5818008482456207E-2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43"/>
        <v>1.5008293151855467</v>
      </c>
      <c r="BM21">
        <f t="shared" si="144"/>
        <v>2.5866542116575355E-3</v>
      </c>
      <c r="BN21">
        <f t="shared" si="145"/>
        <v>296.99170341491697</v>
      </c>
      <c r="BO21">
        <f t="shared" si="146"/>
        <v>294.09081497192381</v>
      </c>
      <c r="BP21">
        <f t="shared" si="147"/>
        <v>271.81345095574579</v>
      </c>
      <c r="BQ21">
        <f t="shared" si="148"/>
        <v>0.50182143307034222</v>
      </c>
      <c r="BR21">
        <f t="shared" si="149"/>
        <v>2.9666137745007868</v>
      </c>
      <c r="BS21">
        <f t="shared" si="150"/>
        <v>29.89525594267522</v>
      </c>
      <c r="BT21">
        <f t="shared" si="151"/>
        <v>13.982717414232837</v>
      </c>
      <c r="BU21">
        <f t="shared" si="152"/>
        <v>22.39125919342041</v>
      </c>
      <c r="BV21">
        <f t="shared" si="153"/>
        <v>2.7174893742622546</v>
      </c>
      <c r="BW21">
        <f t="shared" si="154"/>
        <v>0.18075240130628586</v>
      </c>
      <c r="BX21">
        <f t="shared" si="155"/>
        <v>1.5790584324238881</v>
      </c>
      <c r="BY21">
        <f t="shared" si="156"/>
        <v>1.1384309418383665</v>
      </c>
      <c r="BZ21">
        <f t="shared" si="157"/>
        <v>0.11328711257788952</v>
      </c>
      <c r="CA21">
        <f t="shared" si="158"/>
        <v>69.877347514215728</v>
      </c>
      <c r="CB21">
        <f t="shared" si="159"/>
        <v>0.71914227933186803</v>
      </c>
      <c r="CC21">
        <f t="shared" si="160"/>
        <v>53.062651074094816</v>
      </c>
      <c r="CD21">
        <f t="shared" si="161"/>
        <v>974.96958349448573</v>
      </c>
      <c r="CE21">
        <f t="shared" si="162"/>
        <v>1.5771266060426635E-2</v>
      </c>
      <c r="CF21">
        <f t="shared" si="163"/>
        <v>0</v>
      </c>
      <c r="CG21">
        <f t="shared" si="164"/>
        <v>1486.6541104721152</v>
      </c>
      <c r="CH21">
        <f t="shared" si="165"/>
        <v>0</v>
      </c>
      <c r="CI21" t="e">
        <f t="shared" si="166"/>
        <v>#DIV/0!</v>
      </c>
      <c r="CJ21" t="e">
        <f t="shared" si="167"/>
        <v>#DIV/0!</v>
      </c>
    </row>
    <row r="22" spans="1:88" x14ac:dyDescent="0.35">
      <c r="A22" t="s">
        <v>148</v>
      </c>
      <c r="B22" s="1">
        <v>20</v>
      </c>
      <c r="C22" s="1" t="s">
        <v>110</v>
      </c>
      <c r="D22" s="1" t="s">
        <v>90</v>
      </c>
      <c r="E22" s="1">
        <v>0</v>
      </c>
      <c r="F22" s="1" t="s">
        <v>91</v>
      </c>
      <c r="G22" s="1" t="s">
        <v>90</v>
      </c>
      <c r="H22" s="1">
        <v>4326.0000646449625</v>
      </c>
      <c r="I22" s="1">
        <v>0</v>
      </c>
      <c r="J22">
        <f t="shared" si="126"/>
        <v>31.482862030094868</v>
      </c>
      <c r="K22">
        <f t="shared" si="127"/>
        <v>0.18306654582979234</v>
      </c>
      <c r="L22">
        <f t="shared" si="128"/>
        <v>971.69927208397053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29"/>
        <v>#DIV/0!</v>
      </c>
      <c r="U22" t="e">
        <f t="shared" si="130"/>
        <v>#DIV/0!</v>
      </c>
      <c r="V22" t="e">
        <f t="shared" si="131"/>
        <v>#DIV/0!</v>
      </c>
      <c r="W22" s="1">
        <v>-1</v>
      </c>
      <c r="X22" s="1">
        <v>0.87</v>
      </c>
      <c r="Y22" s="1">
        <v>0.92</v>
      </c>
      <c r="Z22" s="1">
        <v>10.205161094665527</v>
      </c>
      <c r="AA22">
        <f t="shared" si="132"/>
        <v>0.87510258054733281</v>
      </c>
      <c r="AB22">
        <f t="shared" si="133"/>
        <v>2.1852158755375301E-2</v>
      </c>
      <c r="AC22" t="e">
        <f t="shared" si="134"/>
        <v>#DIV/0!</v>
      </c>
      <c r="AD22" t="e">
        <f t="shared" si="135"/>
        <v>#DIV/0!</v>
      </c>
      <c r="AE22" t="e">
        <f t="shared" si="136"/>
        <v>#DIV/0!</v>
      </c>
      <c r="AF22" s="1">
        <v>0</v>
      </c>
      <c r="AG22" s="1">
        <v>0.5</v>
      </c>
      <c r="AH22" t="e">
        <f t="shared" si="137"/>
        <v>#DIV/0!</v>
      </c>
      <c r="AI22">
        <f t="shared" si="138"/>
        <v>2.566245994993988</v>
      </c>
      <c r="AJ22">
        <f t="shared" si="139"/>
        <v>1.385834213518838</v>
      </c>
      <c r="AK22">
        <f t="shared" si="140"/>
        <v>23.871770858764648</v>
      </c>
      <c r="AL22" s="1">
        <v>2</v>
      </c>
      <c r="AM22">
        <f t="shared" si="141"/>
        <v>4.644859790802002</v>
      </c>
      <c r="AN22" s="1">
        <v>1</v>
      </c>
      <c r="AO22">
        <f t="shared" si="142"/>
        <v>9.2897195816040039</v>
      </c>
      <c r="AP22" s="1">
        <v>20.967658996582031</v>
      </c>
      <c r="AQ22" s="1">
        <v>23.871770858764648</v>
      </c>
      <c r="AR22" s="1">
        <v>20.078126907348633</v>
      </c>
      <c r="AS22" s="1">
        <v>1300.30810546875</v>
      </c>
      <c r="AT22" s="1">
        <v>1277.1473388671875</v>
      </c>
      <c r="AU22" s="1">
        <v>14.30219554901123</v>
      </c>
      <c r="AV22" s="1">
        <v>15.984749794006348</v>
      </c>
      <c r="AW22" s="1">
        <v>56.970752716064453</v>
      </c>
      <c r="AX22" s="1">
        <v>63.674030303955078</v>
      </c>
      <c r="AY22" s="1">
        <v>300.16567993164063</v>
      </c>
      <c r="AZ22" s="1">
        <v>1698.6385498046875</v>
      </c>
      <c r="BA22" s="1">
        <v>826.872802734375</v>
      </c>
      <c r="BB22" s="1">
        <v>99.228851318359375</v>
      </c>
      <c r="BC22" s="1">
        <v>-3.6732387542724609</v>
      </c>
      <c r="BD22" s="1">
        <v>-4.4232334941625595E-2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43"/>
        <v>1.500828399658203</v>
      </c>
      <c r="BM22">
        <f t="shared" si="144"/>
        <v>2.5662459949939878E-3</v>
      </c>
      <c r="BN22">
        <f t="shared" si="145"/>
        <v>297.02177085876463</v>
      </c>
      <c r="BO22">
        <f t="shared" si="146"/>
        <v>294.11765899658201</v>
      </c>
      <c r="BP22">
        <f t="shared" si="147"/>
        <v>271.78216189394516</v>
      </c>
      <c r="BQ22">
        <f t="shared" si="148"/>
        <v>0.50510814490661737</v>
      </c>
      <c r="BR22">
        <f t="shared" si="149"/>
        <v>2.9719825741894694</v>
      </c>
      <c r="BS22">
        <f t="shared" si="150"/>
        <v>29.950790870836084</v>
      </c>
      <c r="BT22">
        <f t="shared" si="151"/>
        <v>13.966041076829736</v>
      </c>
      <c r="BU22">
        <f t="shared" si="152"/>
        <v>22.41971492767334</v>
      </c>
      <c r="BV22">
        <f t="shared" si="153"/>
        <v>2.7221949562549508</v>
      </c>
      <c r="BW22">
        <f t="shared" si="154"/>
        <v>0.17952868909459224</v>
      </c>
      <c r="BX22">
        <f t="shared" si="155"/>
        <v>1.5861483606706315</v>
      </c>
      <c r="BY22">
        <f t="shared" si="156"/>
        <v>1.1360465955843193</v>
      </c>
      <c r="BZ22">
        <f t="shared" si="157"/>
        <v>0.11251801066019342</v>
      </c>
      <c r="CA22">
        <f t="shared" si="158"/>
        <v>96.420602595778348</v>
      </c>
      <c r="CB22">
        <f t="shared" si="159"/>
        <v>0.7608356863084057</v>
      </c>
      <c r="CC22">
        <f t="shared" si="160"/>
        <v>53.196212088185412</v>
      </c>
      <c r="CD22">
        <f t="shared" si="161"/>
        <v>1272.5721885230596</v>
      </c>
      <c r="CE22">
        <f t="shared" si="162"/>
        <v>1.3160502962427097E-2</v>
      </c>
      <c r="CF22">
        <f t="shared" si="163"/>
        <v>0</v>
      </c>
      <c r="CG22">
        <f t="shared" si="164"/>
        <v>1486.4829783512612</v>
      </c>
      <c r="CH22">
        <f t="shared" si="165"/>
        <v>0</v>
      </c>
      <c r="CI22" t="e">
        <f t="shared" si="166"/>
        <v>#DIV/0!</v>
      </c>
      <c r="CJ22" t="e">
        <f t="shared" si="167"/>
        <v>#DIV/0!</v>
      </c>
    </row>
    <row r="23" spans="1:88" x14ac:dyDescent="0.35">
      <c r="A23" t="s">
        <v>148</v>
      </c>
      <c r="B23" s="1">
        <v>21</v>
      </c>
      <c r="C23" s="1" t="s">
        <v>111</v>
      </c>
      <c r="D23" s="1" t="s">
        <v>90</v>
      </c>
      <c r="E23" s="1">
        <v>0</v>
      </c>
      <c r="F23" s="1" t="s">
        <v>91</v>
      </c>
      <c r="G23" s="1" t="s">
        <v>90</v>
      </c>
      <c r="H23" s="1">
        <v>4470.0000646449625</v>
      </c>
      <c r="I23" s="1">
        <v>0</v>
      </c>
      <c r="J23">
        <f t="shared" si="126"/>
        <v>31.884941747648543</v>
      </c>
      <c r="K23">
        <f t="shared" si="127"/>
        <v>0.18406813017616655</v>
      </c>
      <c r="L23">
        <f t="shared" si="128"/>
        <v>1359.205126083194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29"/>
        <v>#DIV/0!</v>
      </c>
      <c r="U23" t="e">
        <f t="shared" si="130"/>
        <v>#DIV/0!</v>
      </c>
      <c r="V23" t="e">
        <f t="shared" si="131"/>
        <v>#DIV/0!</v>
      </c>
      <c r="W23" s="1">
        <v>-1</v>
      </c>
      <c r="X23" s="1">
        <v>0.87</v>
      </c>
      <c r="Y23" s="1">
        <v>0.92</v>
      </c>
      <c r="Z23" s="1">
        <v>10.205161094665527</v>
      </c>
      <c r="AA23">
        <f t="shared" si="132"/>
        <v>0.87510258054733281</v>
      </c>
      <c r="AB23">
        <f t="shared" si="133"/>
        <v>2.2128153099413989E-2</v>
      </c>
      <c r="AC23" t="e">
        <f t="shared" si="134"/>
        <v>#DIV/0!</v>
      </c>
      <c r="AD23" t="e">
        <f t="shared" si="135"/>
        <v>#DIV/0!</v>
      </c>
      <c r="AE23" t="e">
        <f t="shared" si="136"/>
        <v>#DIV/0!</v>
      </c>
      <c r="AF23" s="1">
        <v>0</v>
      </c>
      <c r="AG23" s="1">
        <v>0.5</v>
      </c>
      <c r="AH23" t="e">
        <f t="shared" si="137"/>
        <v>#DIV/0!</v>
      </c>
      <c r="AI23">
        <f t="shared" si="138"/>
        <v>2.5899635225449229</v>
      </c>
      <c r="AJ23">
        <f t="shared" si="139"/>
        <v>1.3910371899454164</v>
      </c>
      <c r="AK23">
        <f t="shared" si="140"/>
        <v>23.952857971191406</v>
      </c>
      <c r="AL23" s="1">
        <v>2</v>
      </c>
      <c r="AM23">
        <f t="shared" si="141"/>
        <v>4.644859790802002</v>
      </c>
      <c r="AN23" s="1">
        <v>1</v>
      </c>
      <c r="AO23">
        <f t="shared" si="142"/>
        <v>9.2897195816040039</v>
      </c>
      <c r="AP23" s="1">
        <v>20.990633010864258</v>
      </c>
      <c r="AQ23" s="1">
        <v>23.952857971191406</v>
      </c>
      <c r="AR23" s="1">
        <v>20.075651168823242</v>
      </c>
      <c r="AS23" s="1">
        <v>1699.946533203125</v>
      </c>
      <c r="AT23" s="1">
        <v>1675.8084716796875</v>
      </c>
      <c r="AU23" s="1">
        <v>14.380292892456055</v>
      </c>
      <c r="AV23" s="1">
        <v>16.078323364257813</v>
      </c>
      <c r="AW23" s="1">
        <v>57.203826904296875</v>
      </c>
      <c r="AX23" s="1">
        <v>63.9593505859375</v>
      </c>
      <c r="AY23" s="1">
        <v>300.15023803710938</v>
      </c>
      <c r="AZ23" s="1">
        <v>1698.216064453125</v>
      </c>
      <c r="BA23" s="1">
        <v>712.69921875</v>
      </c>
      <c r="BB23" s="1">
        <v>99.230903625488281</v>
      </c>
      <c r="BC23" s="1">
        <v>-5.5665063858032227</v>
      </c>
      <c r="BD23" s="1">
        <v>-4.0786519646644592E-2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43"/>
        <v>1.5007511901855466</v>
      </c>
      <c r="BM23">
        <f t="shared" si="144"/>
        <v>2.5899635225449229E-3</v>
      </c>
      <c r="BN23">
        <f t="shared" si="145"/>
        <v>297.10285797119138</v>
      </c>
      <c r="BO23">
        <f t="shared" si="146"/>
        <v>294.14063301086424</v>
      </c>
      <c r="BP23">
        <f t="shared" si="147"/>
        <v>271.71456423920608</v>
      </c>
      <c r="BQ23">
        <f t="shared" si="148"/>
        <v>0.49798030840388519</v>
      </c>
      <c r="BR23">
        <f t="shared" si="149"/>
        <v>2.9865037461635198</v>
      </c>
      <c r="BS23">
        <f t="shared" si="150"/>
        <v>30.096508618272942</v>
      </c>
      <c r="BT23">
        <f t="shared" si="151"/>
        <v>14.01818525401513</v>
      </c>
      <c r="BU23">
        <f t="shared" si="152"/>
        <v>22.471745491027832</v>
      </c>
      <c r="BV23">
        <f t="shared" si="153"/>
        <v>2.7308174304730679</v>
      </c>
      <c r="BW23">
        <f t="shared" si="154"/>
        <v>0.18049183338999086</v>
      </c>
      <c r="BX23">
        <f t="shared" si="155"/>
        <v>1.5954665562181034</v>
      </c>
      <c r="BY23">
        <f t="shared" si="156"/>
        <v>1.1353508742549645</v>
      </c>
      <c r="BZ23">
        <f t="shared" si="157"/>
        <v>0.1131233434520032</v>
      </c>
      <c r="CA23">
        <f t="shared" si="158"/>
        <v>134.87515287363107</v>
      </c>
      <c r="CB23">
        <f t="shared" si="159"/>
        <v>0.81107426597554</v>
      </c>
      <c r="CC23">
        <f t="shared" si="160"/>
        <v>53.248136188169696</v>
      </c>
      <c r="CD23">
        <f t="shared" si="161"/>
        <v>1671.1748903340713</v>
      </c>
      <c r="CE23">
        <f t="shared" si="162"/>
        <v>1.0159401809772588E-2</v>
      </c>
      <c r="CF23">
        <f t="shared" si="163"/>
        <v>0</v>
      </c>
      <c r="CG23">
        <f t="shared" si="164"/>
        <v>1486.1132603298654</v>
      </c>
      <c r="CH23">
        <f t="shared" si="165"/>
        <v>0</v>
      </c>
      <c r="CI23" t="e">
        <f t="shared" si="166"/>
        <v>#DIV/0!</v>
      </c>
      <c r="CJ23" t="e">
        <f t="shared" si="167"/>
        <v>#DIV/0!</v>
      </c>
    </row>
    <row r="24" spans="1:88" x14ac:dyDescent="0.35">
      <c r="A24" t="s">
        <v>148</v>
      </c>
      <c r="B24" s="1">
        <v>22</v>
      </c>
      <c r="C24" s="1" t="s">
        <v>112</v>
      </c>
      <c r="D24" s="1" t="s">
        <v>90</v>
      </c>
      <c r="E24" s="1">
        <v>0</v>
      </c>
      <c r="F24" s="1" t="s">
        <v>91</v>
      </c>
      <c r="G24" s="1" t="s">
        <v>90</v>
      </c>
      <c r="H24" s="1">
        <v>4636.0000646449625</v>
      </c>
      <c r="I24" s="1">
        <v>0</v>
      </c>
      <c r="J24">
        <f t="shared" si="126"/>
        <v>33.633876776509723</v>
      </c>
      <c r="K24">
        <f t="shared" si="127"/>
        <v>0.17855312144733948</v>
      </c>
      <c r="L24">
        <f t="shared" si="128"/>
        <v>1626.4587268020264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29"/>
        <v>#DIV/0!</v>
      </c>
      <c r="U24" t="e">
        <f t="shared" si="130"/>
        <v>#DIV/0!</v>
      </c>
      <c r="V24" t="e">
        <f t="shared" si="131"/>
        <v>#DIV/0!</v>
      </c>
      <c r="W24" s="1">
        <v>-1</v>
      </c>
      <c r="X24" s="1">
        <v>0.87</v>
      </c>
      <c r="Y24" s="1">
        <v>0.92</v>
      </c>
      <c r="Z24" s="1">
        <v>10.205161094665527</v>
      </c>
      <c r="AA24">
        <f t="shared" si="132"/>
        <v>0.87510258054733281</v>
      </c>
      <c r="AB24">
        <f t="shared" si="133"/>
        <v>2.3275424955079844E-2</v>
      </c>
      <c r="AC24" t="e">
        <f t="shared" si="134"/>
        <v>#DIV/0!</v>
      </c>
      <c r="AD24" t="e">
        <f t="shared" si="135"/>
        <v>#DIV/0!</v>
      </c>
      <c r="AE24" t="e">
        <f t="shared" si="136"/>
        <v>#DIV/0!</v>
      </c>
      <c r="AF24" s="1">
        <v>0</v>
      </c>
      <c r="AG24" s="1">
        <v>0.5</v>
      </c>
      <c r="AH24" t="e">
        <f t="shared" si="137"/>
        <v>#DIV/0!</v>
      </c>
      <c r="AI24">
        <f t="shared" si="138"/>
        <v>2.530475634564433</v>
      </c>
      <c r="AJ24">
        <f t="shared" si="139"/>
        <v>1.3999271768443828</v>
      </c>
      <c r="AK24">
        <f t="shared" si="140"/>
        <v>24.071060180664063</v>
      </c>
      <c r="AL24" s="1">
        <v>2</v>
      </c>
      <c r="AM24">
        <f t="shared" si="141"/>
        <v>4.644859790802002</v>
      </c>
      <c r="AN24" s="1">
        <v>1</v>
      </c>
      <c r="AO24">
        <f t="shared" si="142"/>
        <v>9.2897195816040039</v>
      </c>
      <c r="AP24" s="1">
        <v>21.020383834838867</v>
      </c>
      <c r="AQ24" s="1">
        <v>24.071060180664063</v>
      </c>
      <c r="AR24" s="1">
        <v>20.076713562011719</v>
      </c>
      <c r="AS24" s="1">
        <v>2000.046142578125</v>
      </c>
      <c r="AT24" s="1">
        <v>1974.3055419921875</v>
      </c>
      <c r="AU24" s="1">
        <v>14.545235633850098</v>
      </c>
      <c r="AV24" s="1">
        <v>16.204071044921875</v>
      </c>
      <c r="AW24" s="1">
        <v>57.749576568603516</v>
      </c>
      <c r="AX24" s="1">
        <v>64.336219787597656</v>
      </c>
      <c r="AY24" s="1">
        <v>300.14691162109375</v>
      </c>
      <c r="AZ24" s="1">
        <v>1700.374267578125</v>
      </c>
      <c r="BA24" s="1">
        <v>915.18414306640625</v>
      </c>
      <c r="BB24" s="1">
        <v>99.22540283203125</v>
      </c>
      <c r="BC24" s="1">
        <v>-6.8724880218505859</v>
      </c>
      <c r="BD24" s="1">
        <v>-4.2012371122837067E-2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43"/>
        <v>1.5007345581054685</v>
      </c>
      <c r="BM24">
        <f t="shared" si="144"/>
        <v>2.530475634564433E-3</v>
      </c>
      <c r="BN24">
        <f t="shared" si="145"/>
        <v>297.22106018066404</v>
      </c>
      <c r="BO24">
        <f t="shared" si="146"/>
        <v>294.17038383483884</v>
      </c>
      <c r="BP24">
        <f t="shared" si="147"/>
        <v>272.05987673148775</v>
      </c>
      <c r="BQ24">
        <f t="shared" si="148"/>
        <v>0.50578528430544045</v>
      </c>
      <c r="BR24">
        <f t="shared" si="149"/>
        <v>3.0077826537956094</v>
      </c>
      <c r="BS24">
        <f t="shared" si="150"/>
        <v>30.312627290485114</v>
      </c>
      <c r="BT24">
        <f t="shared" si="151"/>
        <v>14.108556245563239</v>
      </c>
      <c r="BU24">
        <f t="shared" si="152"/>
        <v>22.545722007751465</v>
      </c>
      <c r="BV24">
        <f t="shared" si="153"/>
        <v>2.7431179185913579</v>
      </c>
      <c r="BW24">
        <f t="shared" si="154"/>
        <v>0.1751859584833583</v>
      </c>
      <c r="BX24">
        <f t="shared" si="155"/>
        <v>1.6078554769512265</v>
      </c>
      <c r="BY24">
        <f t="shared" si="156"/>
        <v>1.1352624416401313</v>
      </c>
      <c r="BZ24">
        <f t="shared" si="157"/>
        <v>0.10978884449360021</v>
      </c>
      <c r="CA24">
        <f t="shared" si="158"/>
        <v>161.38602235660375</v>
      </c>
      <c r="CB24">
        <f t="shared" si="159"/>
        <v>0.82381307867921816</v>
      </c>
      <c r="CC24">
        <f t="shared" si="160"/>
        <v>53.246822383155475</v>
      </c>
      <c r="CD24">
        <f t="shared" si="161"/>
        <v>1969.4178020287334</v>
      </c>
      <c r="CE24">
        <f t="shared" si="162"/>
        <v>9.0935354648003855E-3</v>
      </c>
      <c r="CF24">
        <f t="shared" si="163"/>
        <v>0</v>
      </c>
      <c r="CG24">
        <f t="shared" si="164"/>
        <v>1488.0019094538982</v>
      </c>
      <c r="CH24">
        <f t="shared" si="165"/>
        <v>0</v>
      </c>
      <c r="CI24" t="e">
        <f t="shared" si="166"/>
        <v>#DIV/0!</v>
      </c>
      <c r="CJ24" t="e">
        <f t="shared" si="167"/>
        <v>#DIV/0!</v>
      </c>
    </row>
    <row r="25" spans="1:88" x14ac:dyDescent="0.35">
      <c r="A25" t="s">
        <v>149</v>
      </c>
      <c r="B25" s="1">
        <v>23</v>
      </c>
      <c r="C25" s="1" t="s">
        <v>113</v>
      </c>
      <c r="D25" s="1" t="s">
        <v>90</v>
      </c>
      <c r="E25" s="1">
        <v>0</v>
      </c>
      <c r="F25" s="1" t="s">
        <v>91</v>
      </c>
      <c r="G25" s="1" t="s">
        <v>90</v>
      </c>
      <c r="H25" s="1">
        <v>5179.0000646449625</v>
      </c>
      <c r="I25" s="1">
        <v>0</v>
      </c>
      <c r="J25">
        <f t="shared" ref="J25" si="168">(AS25-AT25*(1000-AU25)/(1000-AV25))*BL25</f>
        <v>26.101500985767892</v>
      </c>
      <c r="K25">
        <f t="shared" ref="K25" si="169">IF(BW25&lt;&gt;0,1/(1/BW25-1/AO25),0)</f>
        <v>0.19880930890671414</v>
      </c>
      <c r="L25">
        <f t="shared" ref="L25" si="170">((BZ25-BM25/2)*AT25-J25)/(BZ25+BM25/2)</f>
        <v>161.57298317833269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" si="171">CF25/P25</f>
        <v>#DIV/0!</v>
      </c>
      <c r="U25" t="e">
        <f t="shared" ref="U25" si="172">CH25/R25</f>
        <v>#DIV/0!</v>
      </c>
      <c r="V25" t="e">
        <f t="shared" ref="V25" si="173">(R25-S25)/R25</f>
        <v>#DIV/0!</v>
      </c>
      <c r="W25" s="1">
        <v>-1</v>
      </c>
      <c r="X25" s="1">
        <v>0.87</v>
      </c>
      <c r="Y25" s="1">
        <v>0.92</v>
      </c>
      <c r="Z25" s="1">
        <v>10.151815414428711</v>
      </c>
      <c r="AA25">
        <f t="shared" ref="AA25" si="174">(Z25*Y25+(100-Z25)*X25)/100</f>
        <v>0.87507590770721433</v>
      </c>
      <c r="AB25">
        <f t="shared" ref="AB25" si="175">(J25-W25)/CG25</f>
        <v>1.8225443653985467E-2</v>
      </c>
      <c r="AC25" t="e">
        <f t="shared" ref="AC25" si="176">(R25-S25)/(R25-Q25)</f>
        <v>#DIV/0!</v>
      </c>
      <c r="AD25" t="e">
        <f t="shared" ref="AD25" si="177">(P25-R25)/(P25-Q25)</f>
        <v>#DIV/0!</v>
      </c>
      <c r="AE25" t="e">
        <f t="shared" ref="AE25" si="178">(P25-R25)/R25</f>
        <v>#DIV/0!</v>
      </c>
      <c r="AF25" s="1">
        <v>0</v>
      </c>
      <c r="AG25" s="1">
        <v>0.5</v>
      </c>
      <c r="AH25" t="e">
        <f t="shared" ref="AH25" si="179">V25*AG25*AA25*AF25</f>
        <v>#DIV/0!</v>
      </c>
      <c r="AI25">
        <f t="shared" ref="AI25" si="180">BM25*1000</f>
        <v>2.7632321697087461</v>
      </c>
      <c r="AJ25">
        <f t="shared" ref="AJ25" si="181">(BR25-BX25)</f>
        <v>1.3746462065784668</v>
      </c>
      <c r="AK25">
        <f t="shared" ref="AK25" si="182">(AQ25+BQ25*I25)</f>
        <v>24.334312438964844</v>
      </c>
      <c r="AL25" s="1">
        <v>2</v>
      </c>
      <c r="AM25">
        <f t="shared" ref="AM25" si="183">(AL25*BF25+BG25)</f>
        <v>4.644859790802002</v>
      </c>
      <c r="AN25" s="1">
        <v>1</v>
      </c>
      <c r="AO25">
        <f t="shared" ref="AO25" si="184">AM25*(AN25+1)*(AN25+1)/(AN25*AN25+1)</f>
        <v>9.2897195816040039</v>
      </c>
      <c r="AP25" s="1">
        <v>21.310659408569336</v>
      </c>
      <c r="AQ25" s="1">
        <v>24.334312438964844</v>
      </c>
      <c r="AR25" s="1">
        <v>20.169797897338867</v>
      </c>
      <c r="AS25" s="1">
        <v>399.73196411132813</v>
      </c>
      <c r="AT25" s="1">
        <v>381.63558959960938</v>
      </c>
      <c r="AU25" s="1">
        <v>15.135567665100098</v>
      </c>
      <c r="AV25" s="1">
        <v>16.94573974609375</v>
      </c>
      <c r="AW25" s="1">
        <v>59.017158508300781</v>
      </c>
      <c r="AX25" s="1">
        <v>66.074951171875</v>
      </c>
      <c r="AY25" s="1">
        <v>300.126953125</v>
      </c>
      <c r="AZ25" s="1">
        <v>1699.2978515625</v>
      </c>
      <c r="BA25" s="1">
        <v>1465.011474609375</v>
      </c>
      <c r="BB25" s="1">
        <v>99.199234008789063</v>
      </c>
      <c r="BC25" s="1">
        <v>-0.1280544251203537</v>
      </c>
      <c r="BD25" s="1">
        <v>-5.6058753281831741E-2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" si="185">AY25*0.000001/(AL25*0.0001)</f>
        <v>1.5006347656249999</v>
      </c>
      <c r="BM25">
        <f t="shared" ref="BM25" si="186">(AV25-AU25)/(1000-AV25)*BL25</f>
        <v>2.7632321697087462E-3</v>
      </c>
      <c r="BN25">
        <f t="shared" ref="BN25" si="187">(AQ25+273.15)</f>
        <v>297.48431243896482</v>
      </c>
      <c r="BO25">
        <f t="shared" ref="BO25" si="188">(AP25+273.15)</f>
        <v>294.46065940856931</v>
      </c>
      <c r="BP25">
        <f t="shared" ref="BP25" si="189">(AZ25*BH25+BA25*BI25)*BJ25</f>
        <v>271.88765017283731</v>
      </c>
      <c r="BQ25">
        <f t="shared" ref="BQ25" si="190">((BP25+0.00000010773*(BO25^4-BN25^4))-BM25*44100)/(AM25*51.4+0.00000043092*BN25^3)</f>
        <v>0.4648177208824541</v>
      </c>
      <c r="BR25">
        <f t="shared" ref="BR25" si="191">0.61365*EXP(17.502*AK25/(240.97+AK25))</f>
        <v>3.0556506091032585</v>
      </c>
      <c r="BS25">
        <f t="shared" ref="BS25" si="192">BR25*1000/BB25</f>
        <v>30.803167379624398</v>
      </c>
      <c r="BT25">
        <f t="shared" ref="BT25" si="193">(BS25-AV25)</f>
        <v>13.857427633530648</v>
      </c>
      <c r="BU25">
        <f t="shared" ref="BU25" si="194">IF(I25,AQ25,(AP25+AQ25)/2)</f>
        <v>22.82248592376709</v>
      </c>
      <c r="BV25">
        <f t="shared" ref="BV25" si="195">0.61365*EXP(17.502*BU25/(240.97+BU25))</f>
        <v>2.7895680549548878</v>
      </c>
      <c r="BW25">
        <f t="shared" ref="BW25" si="196">IF(BT25&lt;&gt;0,(1000-(BS25+AV25)/2)/BT25*BM25,0)</f>
        <v>0.19464373785096348</v>
      </c>
      <c r="BX25">
        <f t="shared" ref="BX25" si="197">AV25*BB25/1000</f>
        <v>1.6810044025247917</v>
      </c>
      <c r="BY25">
        <f t="shared" ref="BY25" si="198">(BV25-BX25)</f>
        <v>1.1085636524300961</v>
      </c>
      <c r="BZ25">
        <f t="shared" ref="BZ25" si="199">1/(1.6/K25+1.37/AO25)</f>
        <v>0.1220198520958375</v>
      </c>
      <c r="CA25">
        <f t="shared" ref="CA25" si="200">L25*BB25*0.001</f>
        <v>16.027916167805564</v>
      </c>
      <c r="CB25">
        <f t="shared" ref="CB25" si="201">L25/AT25</f>
        <v>0.42336979983404061</v>
      </c>
      <c r="CC25">
        <f t="shared" ref="CC25" si="202">(1-BM25*BB25/BR25/K25)*100</f>
        <v>54.878317533590923</v>
      </c>
      <c r="CD25">
        <f t="shared" ref="CD25" si="203">(AT25-J25/(AO25/1.35))</f>
        <v>377.8424690407752</v>
      </c>
      <c r="CE25">
        <f t="shared" ref="CE25" si="204">J25*CC25/100/CD25</f>
        <v>3.7910149773177762E-2</v>
      </c>
      <c r="CF25">
        <f t="shared" ref="CF25" si="205">(P25-O25)</f>
        <v>0</v>
      </c>
      <c r="CG25">
        <f t="shared" ref="CG25" si="206">AZ25*AA25</f>
        <v>1487.014609920974</v>
      </c>
      <c r="CH25">
        <f t="shared" ref="CH25" si="207">(R25-Q25)</f>
        <v>0</v>
      </c>
      <c r="CI25" t="e">
        <f t="shared" ref="CI25" si="208">(R25-S25)/(R25-O25)</f>
        <v>#DIV/0!</v>
      </c>
      <c r="CJ25" t="e">
        <f t="shared" ref="CJ25" si="209">(P25-R25)/(P25-O25)</f>
        <v>#DIV/0!</v>
      </c>
    </row>
    <row r="26" spans="1:88" x14ac:dyDescent="0.35">
      <c r="A26" t="s">
        <v>149</v>
      </c>
      <c r="B26" s="1">
        <v>25</v>
      </c>
      <c r="C26" s="1" t="s">
        <v>115</v>
      </c>
      <c r="D26" s="1" t="s">
        <v>90</v>
      </c>
      <c r="E26" s="1">
        <v>0</v>
      </c>
      <c r="F26" s="1" t="s">
        <v>91</v>
      </c>
      <c r="G26" s="1" t="s">
        <v>90</v>
      </c>
      <c r="H26" s="1">
        <v>5623.0000646449625</v>
      </c>
      <c r="I26" s="1">
        <v>0</v>
      </c>
      <c r="J26">
        <f t="shared" ref="J26:J35" si="210">(AS26-AT26*(1000-AU26)/(1000-AV26))*BL26</f>
        <v>-3.1701594317619977</v>
      </c>
      <c r="K26">
        <f t="shared" ref="K26:K35" si="211">IF(BW26&lt;&gt;0,1/(1/BW26-1/AO26),0)</f>
        <v>0.23863223704360623</v>
      </c>
      <c r="L26">
        <f t="shared" ref="L26:L35" si="212">((BZ26-BM26/2)*AT26-J26)/(BZ26+BM26/2)</f>
        <v>71.70243681822565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5" si="213">CF26/P26</f>
        <v>#DIV/0!</v>
      </c>
      <c r="U26" t="e">
        <f t="shared" ref="U26:U35" si="214">CH26/R26</f>
        <v>#DIV/0!</v>
      </c>
      <c r="V26" t="e">
        <f t="shared" ref="V26:V35" si="215">(R26-S26)/R26</f>
        <v>#DIV/0!</v>
      </c>
      <c r="W26" s="1">
        <v>-1</v>
      </c>
      <c r="X26" s="1">
        <v>0.87</v>
      </c>
      <c r="Y26" s="1">
        <v>0.92</v>
      </c>
      <c r="Z26" s="1">
        <v>10.151815414428711</v>
      </c>
      <c r="AA26">
        <f t="shared" ref="AA26:AA35" si="216">(Z26*Y26+(100-Z26)*X26)/100</f>
        <v>0.87507590770721433</v>
      </c>
      <c r="AB26">
        <f t="shared" ref="AB26:AB35" si="217">(J26-W26)/CG26</f>
        <v>-1.4604269815557441E-3</v>
      </c>
      <c r="AC26" t="e">
        <f t="shared" ref="AC26:AC35" si="218">(R26-S26)/(R26-Q26)</f>
        <v>#DIV/0!</v>
      </c>
      <c r="AD26" t="e">
        <f t="shared" ref="AD26:AD35" si="219">(P26-R26)/(P26-Q26)</f>
        <v>#DIV/0!</v>
      </c>
      <c r="AE26" t="e">
        <f t="shared" ref="AE26:AE35" si="220">(P26-R26)/R26</f>
        <v>#DIV/0!</v>
      </c>
      <c r="AF26" s="1">
        <v>0</v>
      </c>
      <c r="AG26" s="1">
        <v>0.5</v>
      </c>
      <c r="AH26" t="e">
        <f t="shared" ref="AH26:AH35" si="221">V26*AG26*AA26*AF26</f>
        <v>#DIV/0!</v>
      </c>
      <c r="AI26">
        <f t="shared" ref="AI26:AI35" si="222">BM26*1000</f>
        <v>3.2974658188236932</v>
      </c>
      <c r="AJ26">
        <f t="shared" ref="AJ26:AJ35" si="223">(BR26-BX26)</f>
        <v>1.3713133012691299</v>
      </c>
      <c r="AK26">
        <f t="shared" ref="AK26:AK35" si="224">(AQ26+BQ26*I26)</f>
        <v>24.633001327514648</v>
      </c>
      <c r="AL26" s="1">
        <v>2</v>
      </c>
      <c r="AM26">
        <f t="shared" ref="AM26:AM35" si="225">(AL26*BF26+BG26)</f>
        <v>4.644859790802002</v>
      </c>
      <c r="AN26" s="1">
        <v>1</v>
      </c>
      <c r="AO26">
        <f t="shared" ref="AO26:AO35" si="226">AM26*(AN26+1)*(AN26+1)/(AN26*AN26+1)</f>
        <v>9.2897195816040039</v>
      </c>
      <c r="AP26" s="1">
        <v>21.801292419433594</v>
      </c>
      <c r="AQ26" s="1">
        <v>24.633001327514648</v>
      </c>
      <c r="AR26" s="1">
        <v>20.680387496948242</v>
      </c>
      <c r="AS26" s="1">
        <v>49.370159149169922</v>
      </c>
      <c r="AT26" s="1">
        <v>51.369819641113281</v>
      </c>
      <c r="AU26" s="1">
        <v>15.379622459411621</v>
      </c>
      <c r="AV26" s="1">
        <v>17.538457870483398</v>
      </c>
      <c r="AW26" s="1">
        <v>58.187416076660156</v>
      </c>
      <c r="AX26" s="1">
        <v>66.3516845703125</v>
      </c>
      <c r="AY26" s="1">
        <v>300.12786865234375</v>
      </c>
      <c r="AZ26" s="1">
        <v>1698.1109619140625</v>
      </c>
      <c r="BA26" s="1">
        <v>1424.29833984375</v>
      </c>
      <c r="BB26" s="1">
        <v>99.179420471191406</v>
      </c>
      <c r="BC26" s="1">
        <v>-0.95874041318893433</v>
      </c>
      <c r="BD26" s="1">
        <v>-6.8287529051303864E-2</v>
      </c>
      <c r="BE26" s="1">
        <v>0.75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5" si="227">AY26*0.000001/(AL26*0.0001)</f>
        <v>1.5006393432617187</v>
      </c>
      <c r="BM26">
        <f t="shared" ref="BM26:BM35" si="228">(AV26-AU26)/(1000-AV26)*BL26</f>
        <v>3.2974658188236932E-3</v>
      </c>
      <c r="BN26">
        <f t="shared" ref="BN26:BN35" si="229">(AQ26+273.15)</f>
        <v>297.78300132751463</v>
      </c>
      <c r="BO26">
        <f t="shared" ref="BO26:BO35" si="230">(AP26+273.15)</f>
        <v>294.95129241943357</v>
      </c>
      <c r="BP26">
        <f t="shared" ref="BP26:BP35" si="231">(AZ26*BH26+BA26*BI26)*BJ26</f>
        <v>271.69774783333196</v>
      </c>
      <c r="BQ26">
        <f t="shared" ref="BQ26:BQ35" si="232">((BP26+0.00000010773*(BO26^4-BN26^4))-BM26*44100)/(AM26*51.4+0.00000043092*BN26^3)</f>
        <v>0.37787073193075904</v>
      </c>
      <c r="BR26">
        <f t="shared" ref="BR26:BR35" si="233">0.61365*EXP(17.502*AK26/(240.97+AK26))</f>
        <v>3.110767388822079</v>
      </c>
      <c r="BS26">
        <f t="shared" ref="BS26:BS35" si="234">BR26*1000/BB26</f>
        <v>31.365049060007987</v>
      </c>
      <c r="BT26">
        <f t="shared" ref="BT26:BT35" si="235">(BS26-AV26)</f>
        <v>13.826591189524589</v>
      </c>
      <c r="BU26">
        <f t="shared" ref="BU26:BU35" si="236">IF(I26,AQ26,(AP26+AQ26)/2)</f>
        <v>23.217146873474121</v>
      </c>
      <c r="BV26">
        <f t="shared" ref="BV26:BV35" si="237">0.61365*EXP(17.502*BU26/(240.97+BU26))</f>
        <v>2.8569951206821962</v>
      </c>
      <c r="BW26">
        <f t="shared" ref="BW26:BW35" si="238">IF(BT26&lt;&gt;0,(1000-(BS26+AV26)/2)/BT26*BM26,0)</f>
        <v>0.23265582626026485</v>
      </c>
      <c r="BX26">
        <f t="shared" ref="BX26:BX35" si="239">AV26*BB26/1000</f>
        <v>1.7394540875529492</v>
      </c>
      <c r="BY26">
        <f t="shared" ref="BY26:BY35" si="240">(BV26-BX26)</f>
        <v>1.117541033129247</v>
      </c>
      <c r="BZ26">
        <f t="shared" ref="BZ26:BZ35" si="241">1/(1.6/K26+1.37/AO26)</f>
        <v>0.14593527859473124</v>
      </c>
      <c r="CA26">
        <f t="shared" ref="CA26:CA35" si="242">L26*BB26*0.001</f>
        <v>7.1114061300038376</v>
      </c>
      <c r="CB26">
        <f t="shared" ref="CB26:CB35" si="243">L26/AT26</f>
        <v>1.3958086152367835</v>
      </c>
      <c r="CC26">
        <f t="shared" ref="CC26:CC35" si="244">(1-BM26*BB26/BR26/K26)*100</f>
        <v>55.943984255271914</v>
      </c>
      <c r="CD26">
        <f t="shared" ref="CD26:CD35" si="245">(AT26-J26/(AO26/1.35))</f>
        <v>51.830513335393746</v>
      </c>
      <c r="CE26">
        <f t="shared" ref="CE26:CE35" si="246">J26*CC26/100/CD26</f>
        <v>-3.4217556015615651E-2</v>
      </c>
      <c r="CF26">
        <f t="shared" ref="CF26:CF35" si="247">(P26-O26)</f>
        <v>0</v>
      </c>
      <c r="CG26">
        <f t="shared" ref="CG26:CG35" si="248">AZ26*AA26</f>
        <v>1485.9759913845191</v>
      </c>
      <c r="CH26">
        <f t="shared" ref="CH26:CH35" si="249">(R26-Q26)</f>
        <v>0</v>
      </c>
      <c r="CI26" t="e">
        <f t="shared" ref="CI26:CI35" si="250">(R26-S26)/(R26-O26)</f>
        <v>#DIV/0!</v>
      </c>
      <c r="CJ26" t="e">
        <f t="shared" ref="CJ26:CJ35" si="251">(P26-R26)/(P26-O26)</f>
        <v>#DIV/0!</v>
      </c>
    </row>
    <row r="27" spans="1:88" x14ac:dyDescent="0.35">
      <c r="A27" t="s">
        <v>149</v>
      </c>
      <c r="B27" s="1">
        <v>26</v>
      </c>
      <c r="C27" s="1" t="s">
        <v>116</v>
      </c>
      <c r="D27" s="1" t="s">
        <v>90</v>
      </c>
      <c r="E27" s="1">
        <v>0</v>
      </c>
      <c r="F27" s="1" t="s">
        <v>91</v>
      </c>
      <c r="G27" s="1" t="s">
        <v>90</v>
      </c>
      <c r="H27" s="1">
        <v>5845.0000646449625</v>
      </c>
      <c r="I27" s="1">
        <v>0</v>
      </c>
      <c r="J27">
        <f t="shared" si="210"/>
        <v>2.7462488067056112</v>
      </c>
      <c r="K27">
        <f t="shared" si="211"/>
        <v>0.27130209131701477</v>
      </c>
      <c r="L27">
        <f t="shared" si="212"/>
        <v>79.614579458116481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213"/>
        <v>#DIV/0!</v>
      </c>
      <c r="U27" t="e">
        <f t="shared" si="214"/>
        <v>#DIV/0!</v>
      </c>
      <c r="V27" t="e">
        <f t="shared" si="215"/>
        <v>#DIV/0!</v>
      </c>
      <c r="W27" s="1">
        <v>-1</v>
      </c>
      <c r="X27" s="1">
        <v>0.87</v>
      </c>
      <c r="Y27" s="1">
        <v>0.92</v>
      </c>
      <c r="Z27" s="1">
        <v>10.151815414428711</v>
      </c>
      <c r="AA27">
        <f t="shared" si="216"/>
        <v>0.87507590770721433</v>
      </c>
      <c r="AB27">
        <f t="shared" si="217"/>
        <v>2.5181717517252329E-3</v>
      </c>
      <c r="AC27" t="e">
        <f t="shared" si="218"/>
        <v>#DIV/0!</v>
      </c>
      <c r="AD27" t="e">
        <f t="shared" si="219"/>
        <v>#DIV/0!</v>
      </c>
      <c r="AE27" t="e">
        <f t="shared" si="220"/>
        <v>#DIV/0!</v>
      </c>
      <c r="AF27" s="1">
        <v>0</v>
      </c>
      <c r="AG27" s="1">
        <v>0.5</v>
      </c>
      <c r="AH27" t="e">
        <f t="shared" si="221"/>
        <v>#DIV/0!</v>
      </c>
      <c r="AI27">
        <f t="shared" si="222"/>
        <v>3.723769041521654</v>
      </c>
      <c r="AJ27">
        <f t="shared" si="223"/>
        <v>1.3662744813511156</v>
      </c>
      <c r="AK27">
        <f t="shared" si="224"/>
        <v>24.769401550292969</v>
      </c>
      <c r="AL27" s="1">
        <v>2</v>
      </c>
      <c r="AM27">
        <f t="shared" si="225"/>
        <v>4.644859790802002</v>
      </c>
      <c r="AN27" s="1">
        <v>1</v>
      </c>
      <c r="AO27">
        <f t="shared" si="226"/>
        <v>9.2897195816040039</v>
      </c>
      <c r="AP27" s="1">
        <v>22.015985488891602</v>
      </c>
      <c r="AQ27" s="1">
        <v>24.769401550292969</v>
      </c>
      <c r="AR27" s="1">
        <v>20.893379211425781</v>
      </c>
      <c r="AS27" s="1">
        <v>100.29111480712891</v>
      </c>
      <c r="AT27" s="1">
        <v>98.217041015625</v>
      </c>
      <c r="AU27" s="1">
        <v>15.40994930267334</v>
      </c>
      <c r="AV27" s="1">
        <v>17.847469329833984</v>
      </c>
      <c r="AW27" s="1">
        <v>57.537628173828125</v>
      </c>
      <c r="AX27" s="1">
        <v>66.636756896972656</v>
      </c>
      <c r="AY27" s="1">
        <v>300.08444213867188</v>
      </c>
      <c r="AZ27" s="1">
        <v>1700.0650634765625</v>
      </c>
      <c r="BA27" s="1">
        <v>1175.0020751953125</v>
      </c>
      <c r="BB27" s="1">
        <v>99.170944213867188</v>
      </c>
      <c r="BC27" s="1">
        <v>-0.62538391351699829</v>
      </c>
      <c r="BD27" s="1">
        <v>-7.4864067137241364E-2</v>
      </c>
      <c r="BE27" s="1">
        <v>0.5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227"/>
        <v>1.5004222106933591</v>
      </c>
      <c r="BM27">
        <f t="shared" si="228"/>
        <v>3.7237690415216542E-3</v>
      </c>
      <c r="BN27">
        <f t="shared" si="229"/>
        <v>297.91940155029295</v>
      </c>
      <c r="BO27">
        <f t="shared" si="230"/>
        <v>295.16598548889158</v>
      </c>
      <c r="BP27">
        <f t="shared" si="231"/>
        <v>272.01040407634355</v>
      </c>
      <c r="BQ27">
        <f t="shared" si="232"/>
        <v>0.30723094124566042</v>
      </c>
      <c r="BR27">
        <f t="shared" si="233"/>
        <v>3.1362248666187873</v>
      </c>
      <c r="BS27">
        <f t="shared" si="234"/>
        <v>31.624432856617346</v>
      </c>
      <c r="BT27">
        <f t="shared" si="235"/>
        <v>13.776963526783362</v>
      </c>
      <c r="BU27">
        <f t="shared" si="236"/>
        <v>23.392693519592285</v>
      </c>
      <c r="BV27">
        <f t="shared" si="237"/>
        <v>2.8874421390201657</v>
      </c>
      <c r="BW27">
        <f t="shared" si="238"/>
        <v>0.26360366459328388</v>
      </c>
      <c r="BX27">
        <f t="shared" si="239"/>
        <v>1.7699503852676717</v>
      </c>
      <c r="BY27">
        <f t="shared" si="240"/>
        <v>1.117491753752494</v>
      </c>
      <c r="BZ27">
        <f t="shared" si="241"/>
        <v>0.16542707203850524</v>
      </c>
      <c r="CA27">
        <f t="shared" si="242"/>
        <v>7.8954530180513656</v>
      </c>
      <c r="CB27">
        <f t="shared" si="243"/>
        <v>0.8105984321544657</v>
      </c>
      <c r="CC27">
        <f t="shared" si="244"/>
        <v>56.598289103905941</v>
      </c>
      <c r="CD27">
        <f t="shared" si="245"/>
        <v>97.817950832494589</v>
      </c>
      <c r="CE27">
        <f t="shared" si="246"/>
        <v>1.5890026584113121E-2</v>
      </c>
      <c r="CF27">
        <f t="shared" si="247"/>
        <v>0</v>
      </c>
      <c r="CG27">
        <f t="shared" si="248"/>
        <v>1487.6859785830759</v>
      </c>
      <c r="CH27">
        <f t="shared" si="249"/>
        <v>0</v>
      </c>
      <c r="CI27" t="e">
        <f t="shared" si="250"/>
        <v>#DIV/0!</v>
      </c>
      <c r="CJ27" t="e">
        <f t="shared" si="251"/>
        <v>#DIV/0!</v>
      </c>
    </row>
    <row r="28" spans="1:88" x14ac:dyDescent="0.35">
      <c r="A28" t="s">
        <v>149</v>
      </c>
      <c r="B28" s="1">
        <v>24</v>
      </c>
      <c r="C28" s="1" t="s">
        <v>114</v>
      </c>
      <c r="D28" s="1" t="s">
        <v>90</v>
      </c>
      <c r="E28" s="1">
        <v>0</v>
      </c>
      <c r="F28" s="1" t="s">
        <v>91</v>
      </c>
      <c r="G28" s="1" t="s">
        <v>90</v>
      </c>
      <c r="H28" s="1">
        <v>5401.0000646449625</v>
      </c>
      <c r="I28" s="1">
        <v>0</v>
      </c>
      <c r="J28">
        <f t="shared" si="210"/>
        <v>6.5878084731573061</v>
      </c>
      <c r="K28">
        <f t="shared" si="211"/>
        <v>0.20911246329623664</v>
      </c>
      <c r="L28">
        <f t="shared" si="212"/>
        <v>140.23682887684853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213"/>
        <v>#DIV/0!</v>
      </c>
      <c r="U28" t="e">
        <f t="shared" si="214"/>
        <v>#DIV/0!</v>
      </c>
      <c r="V28" t="e">
        <f t="shared" si="215"/>
        <v>#DIV/0!</v>
      </c>
      <c r="W28" s="1">
        <v>-1</v>
      </c>
      <c r="X28" s="1">
        <v>0.87</v>
      </c>
      <c r="Y28" s="1">
        <v>0.92</v>
      </c>
      <c r="Z28" s="1">
        <v>10.151815414428711</v>
      </c>
      <c r="AA28">
        <f t="shared" si="216"/>
        <v>0.87507590770721433</v>
      </c>
      <c r="AB28">
        <f t="shared" si="217"/>
        <v>5.1050510320608325E-3</v>
      </c>
      <c r="AC28" t="e">
        <f t="shared" si="218"/>
        <v>#DIV/0!</v>
      </c>
      <c r="AD28" t="e">
        <f t="shared" si="219"/>
        <v>#DIV/0!</v>
      </c>
      <c r="AE28" t="e">
        <f t="shared" si="220"/>
        <v>#DIV/0!</v>
      </c>
      <c r="AF28" s="1">
        <v>0</v>
      </c>
      <c r="AG28" s="1">
        <v>0.5</v>
      </c>
      <c r="AH28" t="e">
        <f t="shared" si="221"/>
        <v>#DIV/0!</v>
      </c>
      <c r="AI28">
        <f t="shared" si="222"/>
        <v>2.9316722980457048</v>
      </c>
      <c r="AJ28">
        <f t="shared" si="223"/>
        <v>1.3874629510185126</v>
      </c>
      <c r="AK28">
        <f t="shared" si="224"/>
        <v>24.554603576660156</v>
      </c>
      <c r="AL28" s="1">
        <v>2</v>
      </c>
      <c r="AM28">
        <f t="shared" si="225"/>
        <v>4.644859790802002</v>
      </c>
      <c r="AN28" s="1">
        <v>1</v>
      </c>
      <c r="AO28">
        <f t="shared" si="226"/>
        <v>9.2897195816040039</v>
      </c>
      <c r="AP28" s="1">
        <v>21.557558059692383</v>
      </c>
      <c r="AQ28" s="1">
        <v>24.554603576660156</v>
      </c>
      <c r="AR28" s="1">
        <v>20.427303314208984</v>
      </c>
      <c r="AS28" s="1">
        <v>200.22357177734375</v>
      </c>
      <c r="AT28" s="1">
        <v>195.45176696777344</v>
      </c>
      <c r="AU28" s="1">
        <v>15.30717658996582</v>
      </c>
      <c r="AV28" s="1">
        <v>17.227123260498047</v>
      </c>
      <c r="AW28" s="1">
        <v>58.788978576660156</v>
      </c>
      <c r="AX28" s="1">
        <v>66.161422729492188</v>
      </c>
      <c r="AY28" s="1">
        <v>300.1300048828125</v>
      </c>
      <c r="AZ28" s="1">
        <v>1698.51953125</v>
      </c>
      <c r="BA28" s="1">
        <v>1292.114501953125</v>
      </c>
      <c r="BB28" s="1">
        <v>99.189765930175781</v>
      </c>
      <c r="BC28" s="1">
        <v>-0.28737908601760864</v>
      </c>
      <c r="BD28" s="1">
        <v>-5.7973828166723251E-2</v>
      </c>
      <c r="BE28" s="1">
        <v>0.75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227"/>
        <v>1.5006500244140624</v>
      </c>
      <c r="BM28">
        <f t="shared" si="228"/>
        <v>2.9316722980457046E-3</v>
      </c>
      <c r="BN28">
        <f t="shared" si="229"/>
        <v>297.70460357666013</v>
      </c>
      <c r="BO28">
        <f t="shared" si="230"/>
        <v>294.70755805969236</v>
      </c>
      <c r="BP28">
        <f t="shared" si="231"/>
        <v>271.7631189256208</v>
      </c>
      <c r="BQ28">
        <f t="shared" si="232"/>
        <v>0.43544524669649748</v>
      </c>
      <c r="BR28">
        <f t="shared" si="233"/>
        <v>3.0962172748776005</v>
      </c>
      <c r="BS28">
        <f t="shared" si="234"/>
        <v>31.215088026895536</v>
      </c>
      <c r="BT28">
        <f t="shared" si="235"/>
        <v>13.987964766397489</v>
      </c>
      <c r="BU28">
        <f t="shared" si="236"/>
        <v>23.05608081817627</v>
      </c>
      <c r="BV28">
        <f t="shared" si="237"/>
        <v>2.8293070514453729</v>
      </c>
      <c r="BW28">
        <f t="shared" si="238"/>
        <v>0.20450894761145341</v>
      </c>
      <c r="BX28">
        <f t="shared" si="239"/>
        <v>1.7087543238590879</v>
      </c>
      <c r="BY28">
        <f t="shared" si="240"/>
        <v>1.120552727586285</v>
      </c>
      <c r="BZ28">
        <f t="shared" si="241"/>
        <v>0.12822386833255764</v>
      </c>
      <c r="CA28">
        <f t="shared" si="242"/>
        <v>13.910058231084722</v>
      </c>
      <c r="CB28">
        <f t="shared" si="243"/>
        <v>0.7175009520378044</v>
      </c>
      <c r="CC28">
        <f t="shared" si="244"/>
        <v>55.087116209132624</v>
      </c>
      <c r="CD28">
        <f t="shared" si="245"/>
        <v>194.49441391091972</v>
      </c>
      <c r="CE28">
        <f t="shared" si="246"/>
        <v>1.865880688432205E-2</v>
      </c>
      <c r="CF28">
        <f t="shared" si="247"/>
        <v>0</v>
      </c>
      <c r="CG28">
        <f t="shared" si="248"/>
        <v>1486.333520567026</v>
      </c>
      <c r="CH28">
        <f t="shared" si="249"/>
        <v>0</v>
      </c>
      <c r="CI28" t="e">
        <f t="shared" si="250"/>
        <v>#DIV/0!</v>
      </c>
      <c r="CJ28" t="e">
        <f t="shared" si="251"/>
        <v>#DIV/0!</v>
      </c>
    </row>
    <row r="29" spans="1:88" x14ac:dyDescent="0.35">
      <c r="A29" t="s">
        <v>149</v>
      </c>
      <c r="B29" s="1">
        <v>27</v>
      </c>
      <c r="C29" s="1" t="s">
        <v>117</v>
      </c>
      <c r="D29" s="1" t="s">
        <v>90</v>
      </c>
      <c r="E29" s="1">
        <v>0</v>
      </c>
      <c r="F29" s="1" t="s">
        <v>91</v>
      </c>
      <c r="G29" s="1" t="s">
        <v>90</v>
      </c>
      <c r="H29" s="1">
        <v>6067.0000646449625</v>
      </c>
      <c r="I29" s="1">
        <v>0</v>
      </c>
      <c r="J29">
        <f t="shared" si="210"/>
        <v>17.071197848453636</v>
      </c>
      <c r="K29">
        <f t="shared" si="211"/>
        <v>0.30555443096770402</v>
      </c>
      <c r="L29">
        <f t="shared" si="212"/>
        <v>190.66768935898602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213"/>
        <v>#DIV/0!</v>
      </c>
      <c r="U29" t="e">
        <f t="shared" si="214"/>
        <v>#DIV/0!</v>
      </c>
      <c r="V29" t="e">
        <f t="shared" si="215"/>
        <v>#DIV/0!</v>
      </c>
      <c r="W29" s="1">
        <v>-1</v>
      </c>
      <c r="X29" s="1">
        <v>0.87</v>
      </c>
      <c r="Y29" s="1">
        <v>0.92</v>
      </c>
      <c r="Z29" s="1">
        <v>10.151815414428711</v>
      </c>
      <c r="AA29">
        <f t="shared" si="216"/>
        <v>0.87507590770721433</v>
      </c>
      <c r="AB29">
        <f t="shared" si="217"/>
        <v>1.2143973336825415E-2</v>
      </c>
      <c r="AC29" t="e">
        <f t="shared" si="218"/>
        <v>#DIV/0!</v>
      </c>
      <c r="AD29" t="e">
        <f t="shared" si="219"/>
        <v>#DIV/0!</v>
      </c>
      <c r="AE29" t="e">
        <f t="shared" si="220"/>
        <v>#DIV/0!</v>
      </c>
      <c r="AF29" s="1">
        <v>0</v>
      </c>
      <c r="AG29" s="1">
        <v>0.5</v>
      </c>
      <c r="AH29" t="e">
        <f t="shared" si="221"/>
        <v>#DIV/0!</v>
      </c>
      <c r="AI29">
        <f t="shared" si="222"/>
        <v>4.0172266166363526</v>
      </c>
      <c r="AJ29">
        <f t="shared" si="223"/>
        <v>1.313571856688595</v>
      </c>
      <c r="AK29">
        <f t="shared" si="224"/>
        <v>24.547502517700195</v>
      </c>
      <c r="AL29" s="1">
        <v>2</v>
      </c>
      <c r="AM29">
        <f t="shared" si="225"/>
        <v>4.644859790802002</v>
      </c>
      <c r="AN29" s="1">
        <v>1</v>
      </c>
      <c r="AO29">
        <f t="shared" si="226"/>
        <v>9.2897195816040039</v>
      </c>
      <c r="AP29" s="1">
        <v>22.027238845825195</v>
      </c>
      <c r="AQ29" s="1">
        <v>24.547502517700195</v>
      </c>
      <c r="AR29" s="1">
        <v>20.903911590576172</v>
      </c>
      <c r="AS29" s="1">
        <v>299.89678955078125</v>
      </c>
      <c r="AT29" s="1">
        <v>287.750244140625</v>
      </c>
      <c r="AU29" s="1">
        <v>15.333743095397949</v>
      </c>
      <c r="AV29" s="1">
        <v>17.962728500366211</v>
      </c>
      <c r="AW29" s="1">
        <v>57.209140777587891</v>
      </c>
      <c r="AX29" s="1">
        <v>67.017974853515625</v>
      </c>
      <c r="AY29" s="1">
        <v>300.12081909179688</v>
      </c>
      <c r="AZ29" s="1">
        <v>1700.5147705078125</v>
      </c>
      <c r="BA29" s="1">
        <v>954.8812255859375</v>
      </c>
      <c r="BB29" s="1">
        <v>99.168144226074219</v>
      </c>
      <c r="BC29" s="1">
        <v>-8.9470826089382172E-2</v>
      </c>
      <c r="BD29" s="1">
        <v>-7.5760804116725922E-2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227"/>
        <v>1.5006040954589841</v>
      </c>
      <c r="BM29">
        <f t="shared" si="228"/>
        <v>4.0172266166363527E-3</v>
      </c>
      <c r="BN29">
        <f t="shared" si="229"/>
        <v>297.69750251770017</v>
      </c>
      <c r="BO29">
        <f t="shared" si="230"/>
        <v>295.17723884582517</v>
      </c>
      <c r="BP29">
        <f t="shared" si="231"/>
        <v>272.08235719973527</v>
      </c>
      <c r="BQ29">
        <f t="shared" si="232"/>
        <v>0.26640405896653313</v>
      </c>
      <c r="BR29">
        <f t="shared" si="233"/>
        <v>3.0949023073067252</v>
      </c>
      <c r="BS29">
        <f t="shared" si="234"/>
        <v>31.208633896095279</v>
      </c>
      <c r="BT29">
        <f t="shared" si="235"/>
        <v>13.245905395729068</v>
      </c>
      <c r="BU29">
        <f t="shared" si="236"/>
        <v>23.287370681762695</v>
      </c>
      <c r="BV29">
        <f t="shared" si="237"/>
        <v>2.8691409523556075</v>
      </c>
      <c r="BW29">
        <f t="shared" si="238"/>
        <v>0.29582427525128857</v>
      </c>
      <c r="BX29">
        <f t="shared" si="239"/>
        <v>1.7813304506181302</v>
      </c>
      <c r="BY29">
        <f t="shared" si="240"/>
        <v>1.0878105017374773</v>
      </c>
      <c r="BZ29">
        <f t="shared" si="241"/>
        <v>0.18574041976107347</v>
      </c>
      <c r="CA29">
        <f t="shared" si="242"/>
        <v>18.908160917604246</v>
      </c>
      <c r="CB29">
        <f t="shared" si="243"/>
        <v>0.66261521316314076</v>
      </c>
      <c r="CC29">
        <f t="shared" si="244"/>
        <v>57.872761937837502</v>
      </c>
      <c r="CD29">
        <f t="shared" si="245"/>
        <v>285.26942468283971</v>
      </c>
      <c r="CE29">
        <f t="shared" si="246"/>
        <v>3.463243108425252E-2</v>
      </c>
      <c r="CF29">
        <f t="shared" si="247"/>
        <v>0</v>
      </c>
      <c r="CG29">
        <f t="shared" si="248"/>
        <v>1488.0795063716494</v>
      </c>
      <c r="CH29">
        <f t="shared" si="249"/>
        <v>0</v>
      </c>
      <c r="CI29" t="e">
        <f t="shared" si="250"/>
        <v>#DIV/0!</v>
      </c>
      <c r="CJ29" t="e">
        <f t="shared" si="251"/>
        <v>#DIV/0!</v>
      </c>
    </row>
    <row r="30" spans="1:88" x14ac:dyDescent="0.35">
      <c r="A30" t="s">
        <v>149</v>
      </c>
      <c r="B30" s="1">
        <v>28</v>
      </c>
      <c r="C30" s="1" t="s">
        <v>118</v>
      </c>
      <c r="D30" s="1" t="s">
        <v>90</v>
      </c>
      <c r="E30" s="1">
        <v>0</v>
      </c>
      <c r="F30" s="1" t="s">
        <v>91</v>
      </c>
      <c r="G30" s="1" t="s">
        <v>90</v>
      </c>
      <c r="H30" s="1">
        <v>6289.0000646449625</v>
      </c>
      <c r="I30" s="1">
        <v>0</v>
      </c>
      <c r="J30">
        <f t="shared" si="210"/>
        <v>23.675365778876184</v>
      </c>
      <c r="K30">
        <f t="shared" si="211"/>
        <v>0.34213523673592483</v>
      </c>
      <c r="L30">
        <f t="shared" si="212"/>
        <v>262.33528424450105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213"/>
        <v>#DIV/0!</v>
      </c>
      <c r="U30" t="e">
        <f t="shared" si="214"/>
        <v>#DIV/0!</v>
      </c>
      <c r="V30" t="e">
        <f t="shared" si="215"/>
        <v>#DIV/0!</v>
      </c>
      <c r="W30" s="1">
        <v>-1</v>
      </c>
      <c r="X30" s="1">
        <v>0.87</v>
      </c>
      <c r="Y30" s="1">
        <v>0.92</v>
      </c>
      <c r="Z30" s="1">
        <v>10.151815414428711</v>
      </c>
      <c r="AA30">
        <f t="shared" si="216"/>
        <v>0.87507590770721433</v>
      </c>
      <c r="AB30">
        <f t="shared" si="217"/>
        <v>1.6578814976841483E-2</v>
      </c>
      <c r="AC30" t="e">
        <f t="shared" si="218"/>
        <v>#DIV/0!</v>
      </c>
      <c r="AD30" t="e">
        <f t="shared" si="219"/>
        <v>#DIV/0!</v>
      </c>
      <c r="AE30" t="e">
        <f t="shared" si="220"/>
        <v>#DIV/0!</v>
      </c>
      <c r="AF30" s="1">
        <v>0</v>
      </c>
      <c r="AG30" s="1">
        <v>0.5</v>
      </c>
      <c r="AH30" t="e">
        <f t="shared" si="221"/>
        <v>#DIV/0!</v>
      </c>
      <c r="AI30">
        <f t="shared" si="222"/>
        <v>4.2516564039874556</v>
      </c>
      <c r="AJ30">
        <f t="shared" si="223"/>
        <v>1.2466333410342356</v>
      </c>
      <c r="AK30">
        <f t="shared" si="224"/>
        <v>24.206357955932617</v>
      </c>
      <c r="AL30" s="1">
        <v>2</v>
      </c>
      <c r="AM30">
        <f t="shared" si="225"/>
        <v>4.644859790802002</v>
      </c>
      <c r="AN30" s="1">
        <v>1</v>
      </c>
      <c r="AO30">
        <f t="shared" si="226"/>
        <v>9.2897195816040039</v>
      </c>
      <c r="AP30" s="1">
        <v>21.890968322753906</v>
      </c>
      <c r="AQ30" s="1">
        <v>24.206357955932617</v>
      </c>
      <c r="AR30" s="1">
        <v>20.770212173461914</v>
      </c>
      <c r="AS30" s="1">
        <v>400.02725219726563</v>
      </c>
      <c r="AT30" s="1">
        <v>383.16455078125</v>
      </c>
      <c r="AU30" s="1">
        <v>15.225069046020508</v>
      </c>
      <c r="AV30" s="1">
        <v>18.007322311401367</v>
      </c>
      <c r="AW30" s="1">
        <v>57.273910522460938</v>
      </c>
      <c r="AX30" s="1">
        <v>67.74053955078125</v>
      </c>
      <c r="AY30" s="1">
        <v>300.12332153320313</v>
      </c>
      <c r="AZ30" s="1">
        <v>1700.8436279296875</v>
      </c>
      <c r="BA30" s="1">
        <v>875.41058349609375</v>
      </c>
      <c r="BB30" s="1">
        <v>99.163459777832031</v>
      </c>
      <c r="BC30" s="1">
        <v>-0.17059722542762756</v>
      </c>
      <c r="BD30" s="1">
        <v>-7.8606374561786652E-2</v>
      </c>
      <c r="BE30" s="1">
        <v>0.5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227"/>
        <v>1.5006166076660155</v>
      </c>
      <c r="BM30">
        <f t="shared" si="228"/>
        <v>4.2516564039874558E-3</v>
      </c>
      <c r="BN30">
        <f t="shared" si="229"/>
        <v>297.35635795593259</v>
      </c>
      <c r="BO30">
        <f t="shared" si="230"/>
        <v>295.04096832275388</v>
      </c>
      <c r="BP30">
        <f t="shared" si="231"/>
        <v>272.13497438605918</v>
      </c>
      <c r="BQ30">
        <f t="shared" si="232"/>
        <v>0.23476274956846155</v>
      </c>
      <c r="BR30">
        <f t="shared" si="233"/>
        <v>3.0323017227673423</v>
      </c>
      <c r="BS30">
        <f t="shared" si="234"/>
        <v>30.578821367880636</v>
      </c>
      <c r="BT30">
        <f t="shared" si="235"/>
        <v>12.571499056479269</v>
      </c>
      <c r="BU30">
        <f t="shared" si="236"/>
        <v>23.048663139343262</v>
      </c>
      <c r="BV30">
        <f t="shared" si="237"/>
        <v>2.8280375889950378</v>
      </c>
      <c r="BW30">
        <f t="shared" si="238"/>
        <v>0.32998217562525889</v>
      </c>
      <c r="BX30">
        <f t="shared" si="239"/>
        <v>1.7856683817331067</v>
      </c>
      <c r="BY30">
        <f t="shared" si="240"/>
        <v>1.0423692072619311</v>
      </c>
      <c r="BZ30">
        <f t="shared" si="241"/>
        <v>0.2072973564309295</v>
      </c>
      <c r="CA30">
        <f t="shared" si="242"/>
        <v>26.014074407485715</v>
      </c>
      <c r="CB30">
        <f t="shared" si="243"/>
        <v>0.68465437032109266</v>
      </c>
      <c r="CC30">
        <f t="shared" si="244"/>
        <v>59.361318108967744</v>
      </c>
      <c r="CD30">
        <f t="shared" si="245"/>
        <v>379.72400087867004</v>
      </c>
      <c r="CE30">
        <f t="shared" si="246"/>
        <v>3.7011116392273918E-2</v>
      </c>
      <c r="CF30">
        <f t="shared" si="247"/>
        <v>0</v>
      </c>
      <c r="CG30">
        <f t="shared" si="248"/>
        <v>1488.3672815786028</v>
      </c>
      <c r="CH30">
        <f t="shared" si="249"/>
        <v>0</v>
      </c>
      <c r="CI30" t="e">
        <f t="shared" si="250"/>
        <v>#DIV/0!</v>
      </c>
      <c r="CJ30" t="e">
        <f t="shared" si="251"/>
        <v>#DIV/0!</v>
      </c>
    </row>
    <row r="31" spans="1:88" x14ac:dyDescent="0.35">
      <c r="A31" t="s">
        <v>149</v>
      </c>
      <c r="B31" s="1">
        <v>29</v>
      </c>
      <c r="C31" s="1" t="s">
        <v>119</v>
      </c>
      <c r="D31" s="1" t="s">
        <v>90</v>
      </c>
      <c r="E31" s="1">
        <v>0</v>
      </c>
      <c r="F31" s="1" t="s">
        <v>91</v>
      </c>
      <c r="G31" s="1" t="s">
        <v>90</v>
      </c>
      <c r="H31" s="1">
        <v>6511.0000646449625</v>
      </c>
      <c r="I31" s="1">
        <v>0</v>
      </c>
      <c r="J31">
        <f t="shared" si="210"/>
        <v>36.724702465508692</v>
      </c>
      <c r="K31">
        <f t="shared" si="211"/>
        <v>0.36350714874369361</v>
      </c>
      <c r="L31">
        <f t="shared" si="212"/>
        <v>494.94970326755112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213"/>
        <v>#DIV/0!</v>
      </c>
      <c r="U31" t="e">
        <f t="shared" si="214"/>
        <v>#DIV/0!</v>
      </c>
      <c r="V31" t="e">
        <f t="shared" si="215"/>
        <v>#DIV/0!</v>
      </c>
      <c r="W31" s="1">
        <v>-1</v>
      </c>
      <c r="X31" s="1">
        <v>0.87</v>
      </c>
      <c r="Y31" s="1">
        <v>0.92</v>
      </c>
      <c r="Z31" s="1">
        <v>10.151815414428711</v>
      </c>
      <c r="AA31">
        <f t="shared" si="216"/>
        <v>0.87507590770721433</v>
      </c>
      <c r="AB31">
        <f t="shared" si="217"/>
        <v>2.5346779352938435E-2</v>
      </c>
      <c r="AC31" t="e">
        <f t="shared" si="218"/>
        <v>#DIV/0!</v>
      </c>
      <c r="AD31" t="e">
        <f t="shared" si="219"/>
        <v>#DIV/0!</v>
      </c>
      <c r="AE31" t="e">
        <f t="shared" si="220"/>
        <v>#DIV/0!</v>
      </c>
      <c r="AF31" s="1">
        <v>0</v>
      </c>
      <c r="AG31" s="1">
        <v>0.5</v>
      </c>
      <c r="AH31" t="e">
        <f t="shared" si="221"/>
        <v>#DIV/0!</v>
      </c>
      <c r="AI31">
        <f t="shared" si="222"/>
        <v>4.3791495921232979</v>
      </c>
      <c r="AJ31">
        <f t="shared" si="223"/>
        <v>1.2113758158603001</v>
      </c>
      <c r="AK31">
        <f t="shared" si="224"/>
        <v>24.075599670410156</v>
      </c>
      <c r="AL31" s="1">
        <v>2</v>
      </c>
      <c r="AM31">
        <f t="shared" si="225"/>
        <v>4.644859790802002</v>
      </c>
      <c r="AN31" s="1">
        <v>1</v>
      </c>
      <c r="AO31">
        <f t="shared" si="226"/>
        <v>9.2897195816040039</v>
      </c>
      <c r="AP31" s="1">
        <v>21.783975601196289</v>
      </c>
      <c r="AQ31" s="1">
        <v>24.075599670410156</v>
      </c>
      <c r="AR31" s="1">
        <v>20.66883659362793</v>
      </c>
      <c r="AS31" s="1">
        <v>700.09332275390625</v>
      </c>
      <c r="AT31" s="1">
        <v>673.651611328125</v>
      </c>
      <c r="AU31" s="1">
        <v>15.256854057312012</v>
      </c>
      <c r="AV31" s="1">
        <v>18.122501373291016</v>
      </c>
      <c r="AW31" s="1">
        <v>57.776371002197266</v>
      </c>
      <c r="AX31" s="1">
        <v>68.627914428710938</v>
      </c>
      <c r="AY31" s="1">
        <v>300.09194946289063</v>
      </c>
      <c r="AZ31" s="1">
        <v>1700.81591796875</v>
      </c>
      <c r="BA31" s="1">
        <v>889.33477783203125</v>
      </c>
      <c r="BB31" s="1">
        <v>99.171005249023438</v>
      </c>
      <c r="BC31" s="1">
        <v>-0.34556365013122559</v>
      </c>
      <c r="BD31" s="1">
        <v>-7.7805384993553162E-2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227"/>
        <v>1.500459747314453</v>
      </c>
      <c r="BM31">
        <f t="shared" si="228"/>
        <v>4.379149592123298E-3</v>
      </c>
      <c r="BN31">
        <f t="shared" si="229"/>
        <v>297.22559967041013</v>
      </c>
      <c r="BO31">
        <f t="shared" si="230"/>
        <v>294.93397560119627</v>
      </c>
      <c r="BP31">
        <f t="shared" si="231"/>
        <v>272.13054079240828</v>
      </c>
      <c r="BQ31">
        <f t="shared" si="232"/>
        <v>0.21346253634454374</v>
      </c>
      <c r="BR31">
        <f t="shared" si="233"/>
        <v>3.0086024946763779</v>
      </c>
      <c r="BS31">
        <f t="shared" si="234"/>
        <v>30.337521406802562</v>
      </c>
      <c r="BT31">
        <f t="shared" si="235"/>
        <v>12.215020033511546</v>
      </c>
      <c r="BU31">
        <f t="shared" si="236"/>
        <v>22.929787635803223</v>
      </c>
      <c r="BV31">
        <f t="shared" si="237"/>
        <v>2.8077610905008932</v>
      </c>
      <c r="BW31">
        <f t="shared" si="238"/>
        <v>0.34981872611788317</v>
      </c>
      <c r="BX31">
        <f t="shared" si="239"/>
        <v>1.7972266788160778</v>
      </c>
      <c r="BY31">
        <f t="shared" si="240"/>
        <v>1.0105344116848154</v>
      </c>
      <c r="BZ31">
        <f t="shared" si="241"/>
        <v>0.21982665365428644</v>
      </c>
      <c r="CA31">
        <f t="shared" si="242"/>
        <v>49.084659620748909</v>
      </c>
      <c r="CB31">
        <f t="shared" si="243"/>
        <v>0.73472651878875861</v>
      </c>
      <c r="CC31">
        <f t="shared" si="244"/>
        <v>60.290288752579514</v>
      </c>
      <c r="CD31">
        <f t="shared" si="245"/>
        <v>668.31470660318428</v>
      </c>
      <c r="CE31">
        <f t="shared" si="246"/>
        <v>3.3130243792656028E-2</v>
      </c>
      <c r="CF31">
        <f t="shared" si="247"/>
        <v>0</v>
      </c>
      <c r="CG31">
        <f t="shared" si="248"/>
        <v>1488.343033259383</v>
      </c>
      <c r="CH31">
        <f t="shared" si="249"/>
        <v>0</v>
      </c>
      <c r="CI31" t="e">
        <f t="shared" si="250"/>
        <v>#DIV/0!</v>
      </c>
      <c r="CJ31" t="e">
        <f t="shared" si="251"/>
        <v>#DIV/0!</v>
      </c>
    </row>
    <row r="32" spans="1:88" x14ac:dyDescent="0.35">
      <c r="A32" t="s">
        <v>149</v>
      </c>
      <c r="B32" s="1">
        <v>30</v>
      </c>
      <c r="C32" s="1" t="s">
        <v>120</v>
      </c>
      <c r="D32" s="1" t="s">
        <v>90</v>
      </c>
      <c r="E32" s="1">
        <v>0</v>
      </c>
      <c r="F32" s="1" t="s">
        <v>91</v>
      </c>
      <c r="G32" s="1" t="s">
        <v>90</v>
      </c>
      <c r="H32" s="1">
        <v>6733.0000646449625</v>
      </c>
      <c r="I32" s="1">
        <v>0</v>
      </c>
      <c r="J32">
        <f t="shared" si="210"/>
        <v>41.728289144558431</v>
      </c>
      <c r="K32">
        <f t="shared" si="211"/>
        <v>0.38945645117637034</v>
      </c>
      <c r="L32">
        <f t="shared" si="212"/>
        <v>774.95995342811887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213"/>
        <v>#DIV/0!</v>
      </c>
      <c r="U32" t="e">
        <f t="shared" si="214"/>
        <v>#DIV/0!</v>
      </c>
      <c r="V32" t="e">
        <f t="shared" si="215"/>
        <v>#DIV/0!</v>
      </c>
      <c r="W32" s="1">
        <v>-1</v>
      </c>
      <c r="X32" s="1">
        <v>0.87</v>
      </c>
      <c r="Y32" s="1">
        <v>0.92</v>
      </c>
      <c r="Z32" s="1">
        <v>10.151815414428711</v>
      </c>
      <c r="AA32">
        <f t="shared" si="216"/>
        <v>0.87507590770721433</v>
      </c>
      <c r="AB32">
        <f t="shared" si="217"/>
        <v>2.8706192468499852E-2</v>
      </c>
      <c r="AC32" t="e">
        <f t="shared" si="218"/>
        <v>#DIV/0!</v>
      </c>
      <c r="AD32" t="e">
        <f t="shared" si="219"/>
        <v>#DIV/0!</v>
      </c>
      <c r="AE32" t="e">
        <f t="shared" si="220"/>
        <v>#DIV/0!</v>
      </c>
      <c r="AF32" s="1">
        <v>0</v>
      </c>
      <c r="AG32" s="1">
        <v>0.5</v>
      </c>
      <c r="AH32" t="e">
        <f t="shared" si="221"/>
        <v>#DIV/0!</v>
      </c>
      <c r="AI32">
        <f t="shared" si="222"/>
        <v>4.5991956028900791</v>
      </c>
      <c r="AJ32">
        <f t="shared" si="223"/>
        <v>1.190715430406017</v>
      </c>
      <c r="AK32">
        <f t="shared" si="224"/>
        <v>24.018241882324219</v>
      </c>
      <c r="AL32" s="1">
        <v>2</v>
      </c>
      <c r="AM32">
        <f t="shared" si="225"/>
        <v>4.644859790802002</v>
      </c>
      <c r="AN32" s="1">
        <v>1</v>
      </c>
      <c r="AO32">
        <f t="shared" si="226"/>
        <v>9.2897195816040039</v>
      </c>
      <c r="AP32" s="1">
        <v>21.768167495727539</v>
      </c>
      <c r="AQ32" s="1">
        <v>24.018241882324219</v>
      </c>
      <c r="AR32" s="1">
        <v>20.642621994018555</v>
      </c>
      <c r="AS32" s="1">
        <v>1000.3977661132813</v>
      </c>
      <c r="AT32" s="1">
        <v>969.619140625</v>
      </c>
      <c r="AU32" s="1">
        <v>15.216870307922363</v>
      </c>
      <c r="AV32" s="1">
        <v>18.225826263427734</v>
      </c>
      <c r="AW32" s="1">
        <v>57.683517456054688</v>
      </c>
      <c r="AX32" s="1">
        <v>69.089988708496094</v>
      </c>
      <c r="AY32" s="1">
        <v>300.1287841796875</v>
      </c>
      <c r="AZ32" s="1">
        <v>1700.9603271484375</v>
      </c>
      <c r="BA32" s="1">
        <v>950.468017578125</v>
      </c>
      <c r="BB32" s="1">
        <v>99.174789428710938</v>
      </c>
      <c r="BC32" s="1">
        <v>-1.2081766128540039</v>
      </c>
      <c r="BD32" s="1">
        <v>-8.1907518208026886E-2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227"/>
        <v>1.5006439208984372</v>
      </c>
      <c r="BM32">
        <f t="shared" si="228"/>
        <v>4.5991956028900794E-3</v>
      </c>
      <c r="BN32">
        <f t="shared" si="229"/>
        <v>297.1682418823242</v>
      </c>
      <c r="BO32">
        <f t="shared" si="230"/>
        <v>294.91816749572752</v>
      </c>
      <c r="BP32">
        <f t="shared" si="231"/>
        <v>272.15364626064184</v>
      </c>
      <c r="BQ32">
        <f t="shared" si="232"/>
        <v>0.17664869302068362</v>
      </c>
      <c r="BR32">
        <f t="shared" si="233"/>
        <v>2.998257912245732</v>
      </c>
      <c r="BS32">
        <f t="shared" si="234"/>
        <v>30.232057254842442</v>
      </c>
      <c r="BT32">
        <f t="shared" si="235"/>
        <v>12.006230991414707</v>
      </c>
      <c r="BU32">
        <f t="shared" si="236"/>
        <v>22.893204689025879</v>
      </c>
      <c r="BV32">
        <f t="shared" si="237"/>
        <v>2.801546813966691</v>
      </c>
      <c r="BW32">
        <f t="shared" si="238"/>
        <v>0.37378607522192836</v>
      </c>
      <c r="BX32">
        <f t="shared" si="239"/>
        <v>1.807542481839715</v>
      </c>
      <c r="BY32">
        <f t="shared" si="240"/>
        <v>0.99400433212697603</v>
      </c>
      <c r="BZ32">
        <f t="shared" si="241"/>
        <v>0.23497539495748399</v>
      </c>
      <c r="CA32">
        <f t="shared" si="242"/>
        <v>76.856490196917321</v>
      </c>
      <c r="CB32">
        <f t="shared" si="243"/>
        <v>0.79924160008701239</v>
      </c>
      <c r="CC32">
        <f t="shared" si="244"/>
        <v>60.937927935988689</v>
      </c>
      <c r="CD32">
        <f t="shared" si="245"/>
        <v>963.55510501549588</v>
      </c>
      <c r="CE32">
        <f t="shared" si="246"/>
        <v>2.6390140673296588E-2</v>
      </c>
      <c r="CF32">
        <f t="shared" si="247"/>
        <v>0</v>
      </c>
      <c r="CG32">
        <f t="shared" si="248"/>
        <v>1488.4694022533793</v>
      </c>
      <c r="CH32">
        <f t="shared" si="249"/>
        <v>0</v>
      </c>
      <c r="CI32" t="e">
        <f t="shared" si="250"/>
        <v>#DIV/0!</v>
      </c>
      <c r="CJ32" t="e">
        <f t="shared" si="251"/>
        <v>#DIV/0!</v>
      </c>
    </row>
    <row r="33" spans="1:88" x14ac:dyDescent="0.35">
      <c r="A33" t="s">
        <v>149</v>
      </c>
      <c r="B33" s="1">
        <v>31</v>
      </c>
      <c r="C33" s="1" t="s">
        <v>121</v>
      </c>
      <c r="D33" s="1" t="s">
        <v>90</v>
      </c>
      <c r="E33" s="1">
        <v>0</v>
      </c>
      <c r="F33" s="1" t="s">
        <v>91</v>
      </c>
      <c r="G33" s="1" t="s">
        <v>90</v>
      </c>
      <c r="H33" s="1">
        <v>6955.0000646449625</v>
      </c>
      <c r="I33" s="1">
        <v>0</v>
      </c>
      <c r="J33">
        <f t="shared" si="210"/>
        <v>42.63840204879434</v>
      </c>
      <c r="K33">
        <f t="shared" si="211"/>
        <v>0.39859831931163575</v>
      </c>
      <c r="L33">
        <f t="shared" si="212"/>
        <v>1067.2588097034704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213"/>
        <v>#DIV/0!</v>
      </c>
      <c r="U33" t="e">
        <f t="shared" si="214"/>
        <v>#DIV/0!</v>
      </c>
      <c r="V33" t="e">
        <f t="shared" si="215"/>
        <v>#DIV/0!</v>
      </c>
      <c r="W33" s="1">
        <v>-1</v>
      </c>
      <c r="X33" s="1">
        <v>0.87</v>
      </c>
      <c r="Y33" s="1">
        <v>0.92</v>
      </c>
      <c r="Z33" s="1">
        <v>10.151815414428711</v>
      </c>
      <c r="AA33">
        <f t="shared" si="216"/>
        <v>0.87507590770721433</v>
      </c>
      <c r="AB33">
        <f t="shared" si="217"/>
        <v>2.9319942864916775E-2</v>
      </c>
      <c r="AC33" t="e">
        <f t="shared" si="218"/>
        <v>#DIV/0!</v>
      </c>
      <c r="AD33" t="e">
        <f t="shared" si="219"/>
        <v>#DIV/0!</v>
      </c>
      <c r="AE33" t="e">
        <f t="shared" si="220"/>
        <v>#DIV/0!</v>
      </c>
      <c r="AF33" s="1">
        <v>0</v>
      </c>
      <c r="AG33" s="1">
        <v>0.5</v>
      </c>
      <c r="AH33" t="e">
        <f t="shared" si="221"/>
        <v>#DIV/0!</v>
      </c>
      <c r="AI33">
        <f t="shared" si="222"/>
        <v>4.7181954841764044</v>
      </c>
      <c r="AJ33">
        <f t="shared" si="223"/>
        <v>1.1946254368670761</v>
      </c>
      <c r="AK33">
        <f t="shared" si="224"/>
        <v>24.03143310546875</v>
      </c>
      <c r="AL33" s="1">
        <v>2</v>
      </c>
      <c r="AM33">
        <f t="shared" si="225"/>
        <v>4.644859790802002</v>
      </c>
      <c r="AN33" s="1">
        <v>1</v>
      </c>
      <c r="AO33">
        <f t="shared" si="226"/>
        <v>9.2897195816040039</v>
      </c>
      <c r="AP33" s="1">
        <v>21.761045455932617</v>
      </c>
      <c r="AQ33" s="1">
        <v>24.03143310546875</v>
      </c>
      <c r="AR33" s="1">
        <v>20.633541107177734</v>
      </c>
      <c r="AS33" s="1">
        <v>1300.0264892578125</v>
      </c>
      <c r="AT33" s="1">
        <v>1267.6229248046875</v>
      </c>
      <c r="AU33" s="1">
        <v>15.123138427734375</v>
      </c>
      <c r="AV33" s="1">
        <v>18.21043586730957</v>
      </c>
      <c r="AW33" s="1">
        <v>57.353710174560547</v>
      </c>
      <c r="AX33" s="1">
        <v>69.063003540039063</v>
      </c>
      <c r="AY33" s="1">
        <v>300.08609008789063</v>
      </c>
      <c r="AZ33" s="1">
        <v>1700.826416015625</v>
      </c>
      <c r="BA33" s="1">
        <v>877.818359375</v>
      </c>
      <c r="BB33" s="1">
        <v>99.174385070800781</v>
      </c>
      <c r="BC33" s="1">
        <v>-2.0555582046508789</v>
      </c>
      <c r="BD33" s="1">
        <v>-7.5811438262462616E-2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227"/>
        <v>1.500430450439453</v>
      </c>
      <c r="BM33">
        <f t="shared" si="228"/>
        <v>4.7181954841764044E-3</v>
      </c>
      <c r="BN33">
        <f t="shared" si="229"/>
        <v>297.18143310546873</v>
      </c>
      <c r="BO33">
        <f t="shared" si="230"/>
        <v>294.91104545593259</v>
      </c>
      <c r="BP33">
        <f t="shared" si="231"/>
        <v>272.13222047987074</v>
      </c>
      <c r="BQ33">
        <f t="shared" si="232"/>
        <v>0.15466363762547347</v>
      </c>
      <c r="BR33">
        <f t="shared" si="233"/>
        <v>3.0006342158787573</v>
      </c>
      <c r="BS33">
        <f t="shared" si="234"/>
        <v>30.256141379012323</v>
      </c>
      <c r="BT33">
        <f t="shared" si="235"/>
        <v>12.045705511702753</v>
      </c>
      <c r="BU33">
        <f t="shared" si="236"/>
        <v>22.896239280700684</v>
      </c>
      <c r="BV33">
        <f t="shared" si="237"/>
        <v>2.8020618362965641</v>
      </c>
      <c r="BW33">
        <f t="shared" si="238"/>
        <v>0.3821991237254706</v>
      </c>
      <c r="BX33">
        <f t="shared" si="239"/>
        <v>1.8060087790116812</v>
      </c>
      <c r="BY33">
        <f t="shared" si="240"/>
        <v>0.99605305728488291</v>
      </c>
      <c r="BZ33">
        <f t="shared" si="241"/>
        <v>0.24029560509072934</v>
      </c>
      <c r="CA33">
        <f t="shared" si="242"/>
        <v>105.84473616373647</v>
      </c>
      <c r="CB33">
        <f t="shared" si="243"/>
        <v>0.84193713194948039</v>
      </c>
      <c r="CC33">
        <f t="shared" si="244"/>
        <v>60.877470510154311</v>
      </c>
      <c r="CD33">
        <f t="shared" si="245"/>
        <v>1261.4266298293408</v>
      </c>
      <c r="CE33">
        <f t="shared" si="246"/>
        <v>2.0577638064266622E-2</v>
      </c>
      <c r="CF33">
        <f t="shared" si="247"/>
        <v>0</v>
      </c>
      <c r="CG33">
        <f t="shared" si="248"/>
        <v>1488.3522198472813</v>
      </c>
      <c r="CH33">
        <f t="shared" si="249"/>
        <v>0</v>
      </c>
      <c r="CI33" t="e">
        <f t="shared" si="250"/>
        <v>#DIV/0!</v>
      </c>
      <c r="CJ33" t="e">
        <f t="shared" si="251"/>
        <v>#DIV/0!</v>
      </c>
    </row>
    <row r="34" spans="1:88" x14ac:dyDescent="0.35">
      <c r="A34" t="s">
        <v>149</v>
      </c>
      <c r="B34" s="1">
        <v>32</v>
      </c>
      <c r="C34" s="1" t="s">
        <v>122</v>
      </c>
      <c r="D34" s="1" t="s">
        <v>90</v>
      </c>
      <c r="E34" s="1">
        <v>0</v>
      </c>
      <c r="F34" s="1" t="s">
        <v>91</v>
      </c>
      <c r="G34" s="1" t="s">
        <v>90</v>
      </c>
      <c r="H34" s="1">
        <v>7177.0000646449625</v>
      </c>
      <c r="I34" s="1">
        <v>0</v>
      </c>
      <c r="J34">
        <f t="shared" si="210"/>
        <v>41.965520176072395</v>
      </c>
      <c r="K34">
        <f t="shared" si="211"/>
        <v>0.39717448571708192</v>
      </c>
      <c r="L34">
        <f t="shared" si="212"/>
        <v>1460.7119132557232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213"/>
        <v>#DIV/0!</v>
      </c>
      <c r="U34" t="e">
        <f t="shared" si="214"/>
        <v>#DIV/0!</v>
      </c>
      <c r="V34" t="e">
        <f t="shared" si="215"/>
        <v>#DIV/0!</v>
      </c>
      <c r="W34" s="1">
        <v>-1</v>
      </c>
      <c r="X34" s="1">
        <v>0.87</v>
      </c>
      <c r="Y34" s="1">
        <v>0.92</v>
      </c>
      <c r="Z34" s="1">
        <v>10.151815414428711</v>
      </c>
      <c r="AA34">
        <f t="shared" si="216"/>
        <v>0.87507590770721433</v>
      </c>
      <c r="AB34">
        <f t="shared" si="217"/>
        <v>2.8869315429286484E-2</v>
      </c>
      <c r="AC34" t="e">
        <f t="shared" si="218"/>
        <v>#DIV/0!</v>
      </c>
      <c r="AD34" t="e">
        <f t="shared" si="219"/>
        <v>#DIV/0!</v>
      </c>
      <c r="AE34" t="e">
        <f t="shared" si="220"/>
        <v>#DIV/0!</v>
      </c>
      <c r="AF34" s="1">
        <v>0</v>
      </c>
      <c r="AG34" s="1">
        <v>0.5</v>
      </c>
      <c r="AH34" t="e">
        <f t="shared" si="221"/>
        <v>#DIV/0!</v>
      </c>
      <c r="AI34">
        <f t="shared" si="222"/>
        <v>4.7429107279714229</v>
      </c>
      <c r="AJ34">
        <f t="shared" si="223"/>
        <v>1.2050790403511071</v>
      </c>
      <c r="AK34">
        <f t="shared" si="224"/>
        <v>24.042461395263672</v>
      </c>
      <c r="AL34" s="1">
        <v>2</v>
      </c>
      <c r="AM34">
        <f t="shared" si="225"/>
        <v>4.644859790802002</v>
      </c>
      <c r="AN34" s="1">
        <v>1</v>
      </c>
      <c r="AO34">
        <f t="shared" si="226"/>
        <v>9.2897195816040039</v>
      </c>
      <c r="AP34" s="1">
        <v>21.739303588867188</v>
      </c>
      <c r="AQ34" s="1">
        <v>24.042461395263672</v>
      </c>
      <c r="AR34" s="1">
        <v>20.608810424804688</v>
      </c>
      <c r="AS34" s="1">
        <v>1700.166015625</v>
      </c>
      <c r="AT34" s="1">
        <v>1666.93017578125</v>
      </c>
      <c r="AU34" s="1">
        <v>15.021150588989258</v>
      </c>
      <c r="AV34" s="1">
        <v>18.124670028686523</v>
      </c>
      <c r="AW34" s="1">
        <v>57.043289184570313</v>
      </c>
      <c r="AX34" s="1">
        <v>68.827552795410156</v>
      </c>
      <c r="AY34" s="1">
        <v>300.10748291015625</v>
      </c>
      <c r="AZ34" s="1">
        <v>1700.73974609375</v>
      </c>
      <c r="BA34" s="1">
        <v>893.71234130859375</v>
      </c>
      <c r="BB34" s="1">
        <v>99.176597595214844</v>
      </c>
      <c r="BC34" s="1">
        <v>-3.4818093776702881</v>
      </c>
      <c r="BD34" s="1">
        <v>-7.0917852222919464E-2</v>
      </c>
      <c r="BE34" s="1">
        <v>0.75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227"/>
        <v>1.500537414550781</v>
      </c>
      <c r="BM34">
        <f t="shared" si="228"/>
        <v>4.7429107279714231E-3</v>
      </c>
      <c r="BN34">
        <f t="shared" si="229"/>
        <v>297.19246139526365</v>
      </c>
      <c r="BO34">
        <f t="shared" si="230"/>
        <v>294.88930358886716</v>
      </c>
      <c r="BP34">
        <f t="shared" si="231"/>
        <v>272.11835329268069</v>
      </c>
      <c r="BQ34">
        <f t="shared" si="232"/>
        <v>0.14878889234140016</v>
      </c>
      <c r="BR34">
        <f t="shared" si="233"/>
        <v>3.0026221463322016</v>
      </c>
      <c r="BS34">
        <f t="shared" si="234"/>
        <v>30.275510746872754</v>
      </c>
      <c r="BT34">
        <f t="shared" si="235"/>
        <v>12.150840718186231</v>
      </c>
      <c r="BU34">
        <f t="shared" si="236"/>
        <v>22.89088249206543</v>
      </c>
      <c r="BV34">
        <f t="shared" si="237"/>
        <v>2.8011527531939424</v>
      </c>
      <c r="BW34">
        <f t="shared" si="238"/>
        <v>0.38088984680100324</v>
      </c>
      <c r="BX34">
        <f t="shared" si="239"/>
        <v>1.7975431059810945</v>
      </c>
      <c r="BY34">
        <f t="shared" si="240"/>
        <v>1.003609647212848</v>
      </c>
      <c r="BZ34">
        <f t="shared" si="241"/>
        <v>0.23946755820733293</v>
      </c>
      <c r="CA34">
        <f t="shared" si="242"/>
        <v>144.86843762349923</v>
      </c>
      <c r="CB34">
        <f t="shared" si="243"/>
        <v>0.87628860193326497</v>
      </c>
      <c r="CC34">
        <f t="shared" si="244"/>
        <v>60.55680105737877</v>
      </c>
      <c r="CD34">
        <f t="shared" si="245"/>
        <v>1660.8316652998481</v>
      </c>
      <c r="CE34">
        <f t="shared" si="246"/>
        <v>1.5301355999333159E-2</v>
      </c>
      <c r="CF34">
        <f t="shared" si="247"/>
        <v>0</v>
      </c>
      <c r="CG34">
        <f t="shared" si="248"/>
        <v>1488.2763770867255</v>
      </c>
      <c r="CH34">
        <f t="shared" si="249"/>
        <v>0</v>
      </c>
      <c r="CI34" t="e">
        <f t="shared" si="250"/>
        <v>#DIV/0!</v>
      </c>
      <c r="CJ34" t="e">
        <f t="shared" si="251"/>
        <v>#DIV/0!</v>
      </c>
    </row>
    <row r="35" spans="1:88" x14ac:dyDescent="0.35">
      <c r="A35" t="s">
        <v>149</v>
      </c>
      <c r="B35" s="1">
        <v>33</v>
      </c>
      <c r="C35" s="1" t="s">
        <v>123</v>
      </c>
      <c r="D35" s="1" t="s">
        <v>90</v>
      </c>
      <c r="E35" s="1">
        <v>0</v>
      </c>
      <c r="F35" s="1" t="s">
        <v>91</v>
      </c>
      <c r="G35" s="1" t="s">
        <v>90</v>
      </c>
      <c r="H35" s="1">
        <v>7399.0000646449625</v>
      </c>
      <c r="I35" s="1">
        <v>0</v>
      </c>
      <c r="J35">
        <f t="shared" si="210"/>
        <v>41.551190303728895</v>
      </c>
      <c r="K35">
        <f t="shared" si="211"/>
        <v>0.38915764381122048</v>
      </c>
      <c r="L35">
        <f t="shared" si="212"/>
        <v>1751.0308368707545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213"/>
        <v>#DIV/0!</v>
      </c>
      <c r="U35" t="e">
        <f t="shared" si="214"/>
        <v>#DIV/0!</v>
      </c>
      <c r="V35" t="e">
        <f t="shared" si="215"/>
        <v>#DIV/0!</v>
      </c>
      <c r="W35" s="1">
        <v>-1</v>
      </c>
      <c r="X35" s="1">
        <v>0.87</v>
      </c>
      <c r="Y35" s="1">
        <v>0.92</v>
      </c>
      <c r="Z35" s="1">
        <v>10.151815414428711</v>
      </c>
      <c r="AA35">
        <f t="shared" si="216"/>
        <v>0.87507590770721433</v>
      </c>
      <c r="AB35">
        <f t="shared" si="217"/>
        <v>2.8597574127138238E-2</v>
      </c>
      <c r="AC35" t="e">
        <f t="shared" si="218"/>
        <v>#DIV/0!</v>
      </c>
      <c r="AD35" t="e">
        <f t="shared" si="219"/>
        <v>#DIV/0!</v>
      </c>
      <c r="AE35" t="e">
        <f t="shared" si="220"/>
        <v>#DIV/0!</v>
      </c>
      <c r="AF35" s="1">
        <v>0</v>
      </c>
      <c r="AG35" s="1">
        <v>0.5</v>
      </c>
      <c r="AH35" t="e">
        <f t="shared" si="221"/>
        <v>#DIV/0!</v>
      </c>
      <c r="AI35">
        <f t="shared" si="222"/>
        <v>4.7359299502566747</v>
      </c>
      <c r="AJ35">
        <f t="shared" si="223"/>
        <v>1.226900777709139</v>
      </c>
      <c r="AK35">
        <f t="shared" si="224"/>
        <v>24.160734176635742</v>
      </c>
      <c r="AL35" s="1">
        <v>2</v>
      </c>
      <c r="AM35">
        <f t="shared" si="225"/>
        <v>4.644859790802002</v>
      </c>
      <c r="AN35" s="1">
        <v>1</v>
      </c>
      <c r="AO35">
        <f t="shared" si="226"/>
        <v>9.2897195816040039</v>
      </c>
      <c r="AP35" s="1">
        <v>21.859054565429688</v>
      </c>
      <c r="AQ35" s="1">
        <v>24.160734176635742</v>
      </c>
      <c r="AR35" s="1">
        <v>20.727531433105469</v>
      </c>
      <c r="AS35" s="1">
        <v>1999.370849609375</v>
      </c>
      <c r="AT35" s="1">
        <v>1965.474853515625</v>
      </c>
      <c r="AU35" s="1">
        <v>15.021845817565918</v>
      </c>
      <c r="AV35" s="1">
        <v>18.1209716796875</v>
      </c>
      <c r="AW35" s="1">
        <v>56.630313873291016</v>
      </c>
      <c r="AX35" s="1">
        <v>68.311439514160156</v>
      </c>
      <c r="AY35" s="1">
        <v>300.09173583984375</v>
      </c>
      <c r="AZ35" s="1">
        <v>1700.343994140625</v>
      </c>
      <c r="BA35" s="1">
        <v>1038.648193359375</v>
      </c>
      <c r="BB35" s="1">
        <v>99.173126220703125</v>
      </c>
      <c r="BC35" s="1">
        <v>-4.9816932678222656</v>
      </c>
      <c r="BD35" s="1">
        <v>-6.6164642572402954E-2</v>
      </c>
      <c r="BE35" s="1">
        <v>0.5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227"/>
        <v>1.5004586791992187</v>
      </c>
      <c r="BM35">
        <f t="shared" si="228"/>
        <v>4.7359299502566744E-3</v>
      </c>
      <c r="BN35">
        <f t="shared" si="229"/>
        <v>297.31073417663572</v>
      </c>
      <c r="BO35">
        <f t="shared" si="230"/>
        <v>295.00905456542966</v>
      </c>
      <c r="BP35">
        <f t="shared" si="231"/>
        <v>272.05503298159601</v>
      </c>
      <c r="BQ35">
        <f t="shared" si="232"/>
        <v>0.14970064007171585</v>
      </c>
      <c r="BR35">
        <f t="shared" si="233"/>
        <v>3.0240141893405741</v>
      </c>
      <c r="BS35">
        <f t="shared" si="234"/>
        <v>30.492274516090514</v>
      </c>
      <c r="BT35">
        <f t="shared" si="235"/>
        <v>12.371302836403014</v>
      </c>
      <c r="BU35">
        <f t="shared" si="236"/>
        <v>23.009894371032715</v>
      </c>
      <c r="BV35">
        <f t="shared" si="237"/>
        <v>2.8214108016668686</v>
      </c>
      <c r="BW35">
        <f t="shared" si="238"/>
        <v>0.37351082153941473</v>
      </c>
      <c r="BX35">
        <f t="shared" si="239"/>
        <v>1.7971134116314351</v>
      </c>
      <c r="BY35">
        <f t="shared" si="240"/>
        <v>1.0242973900354335</v>
      </c>
      <c r="BZ35">
        <f t="shared" si="241"/>
        <v>0.23480135466691007</v>
      </c>
      <c r="CA35">
        <f t="shared" si="242"/>
        <v>173.65520220132677</v>
      </c>
      <c r="CB35">
        <f t="shared" si="243"/>
        <v>0.89089455087085101</v>
      </c>
      <c r="CC35">
        <f t="shared" si="244"/>
        <v>60.089250484752398</v>
      </c>
      <c r="CD35">
        <f t="shared" si="245"/>
        <v>1959.436554251876</v>
      </c>
      <c r="CE35">
        <f t="shared" si="246"/>
        <v>1.2742335936739046E-2</v>
      </c>
      <c r="CF35">
        <f t="shared" si="247"/>
        <v>0</v>
      </c>
      <c r="CG35">
        <f t="shared" si="248"/>
        <v>1487.9300640871177</v>
      </c>
      <c r="CH35">
        <f t="shared" si="249"/>
        <v>0</v>
      </c>
      <c r="CI35" t="e">
        <f t="shared" si="250"/>
        <v>#DIV/0!</v>
      </c>
      <c r="CJ35" t="e">
        <f t="shared" si="251"/>
        <v>#DIV/0!</v>
      </c>
    </row>
    <row r="36" spans="1:88" x14ac:dyDescent="0.35">
      <c r="A36" t="s">
        <v>150</v>
      </c>
      <c r="B36" s="1">
        <v>34</v>
      </c>
      <c r="C36" s="1" t="s">
        <v>124</v>
      </c>
      <c r="D36" s="1" t="s">
        <v>90</v>
      </c>
      <c r="E36" s="1">
        <v>0</v>
      </c>
      <c r="F36" s="1" t="s">
        <v>91</v>
      </c>
      <c r="G36" s="1" t="s">
        <v>90</v>
      </c>
      <c r="H36" s="1">
        <v>7814.5000646794215</v>
      </c>
      <c r="I36" s="1">
        <v>0</v>
      </c>
      <c r="J36">
        <f t="shared" ref="J36" si="252">(AS36-AT36*(1000-AU36)/(1000-AV36))*BL36</f>
        <v>16.827836083470292</v>
      </c>
      <c r="K36">
        <f t="shared" ref="K36" si="253">IF(BW36&lt;&gt;0,1/(1/BW36-1/AO36),0)</f>
        <v>8.9467945725603432E-2</v>
      </c>
      <c r="L36">
        <f t="shared" ref="L36" si="254">((BZ36-BM36/2)*AT36-J36)/(BZ36+BM36/2)</f>
        <v>77.981288476842067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55">CF36/P36</f>
        <v>#DIV/0!</v>
      </c>
      <c r="U36" t="e">
        <f t="shared" ref="U36" si="256">CH36/R36</f>
        <v>#DIV/0!</v>
      </c>
      <c r="V36" t="e">
        <f t="shared" ref="V36" si="257">(R36-S36)/R36</f>
        <v>#DIV/0!</v>
      </c>
      <c r="W36" s="1">
        <v>-1</v>
      </c>
      <c r="X36" s="1">
        <v>0.87</v>
      </c>
      <c r="Y36" s="1">
        <v>0.92</v>
      </c>
      <c r="Z36" s="1">
        <v>10.151815414428711</v>
      </c>
      <c r="AA36">
        <f t="shared" ref="AA36" si="258">(Z36*Y36+(100-Z36)*X36)/100</f>
        <v>0.87507590770721433</v>
      </c>
      <c r="AB36">
        <f t="shared" ref="AB36" si="259">(J36-W36)/CG36</f>
        <v>1.1987262271172642E-2</v>
      </c>
      <c r="AC36" t="e">
        <f t="shared" ref="AC36" si="260">(R36-S36)/(R36-Q36)</f>
        <v>#DIV/0!</v>
      </c>
      <c r="AD36" t="e">
        <f t="shared" ref="AD36" si="261">(P36-R36)/(P36-Q36)</f>
        <v>#DIV/0!</v>
      </c>
      <c r="AE36" t="e">
        <f t="shared" ref="AE36" si="262">(P36-R36)/R36</f>
        <v>#DIV/0!</v>
      </c>
      <c r="AF36" s="1">
        <v>0</v>
      </c>
      <c r="AG36" s="1">
        <v>0.5</v>
      </c>
      <c r="AH36" t="e">
        <f t="shared" ref="AH36" si="263">V36*AG36*AA36*AF36</f>
        <v>#DIV/0!</v>
      </c>
      <c r="AI36">
        <f t="shared" ref="AI36" si="264">BM36*1000</f>
        <v>1.7063549027240124</v>
      </c>
      <c r="AJ36">
        <f t="shared" ref="AJ36" si="265">(BR36-BX36)</f>
        <v>1.8595546789866471</v>
      </c>
      <c r="AK36">
        <f t="shared" ref="AK36" si="266">(AQ36+BQ36*I36)</f>
        <v>26.796413421630859</v>
      </c>
      <c r="AL36" s="1">
        <v>2</v>
      </c>
      <c r="AM36">
        <f t="shared" ref="AM36" si="267">(AL36*BF36+BG36)</f>
        <v>4.644859790802002</v>
      </c>
      <c r="AN36" s="1">
        <v>1</v>
      </c>
      <c r="AO36">
        <f t="shared" ref="AO36" si="268">AM36*(AN36+1)*(AN36+1)/(AN36*AN36+1)</f>
        <v>9.2897195816040039</v>
      </c>
      <c r="AP36" s="1">
        <v>22.109123229980469</v>
      </c>
      <c r="AQ36" s="1">
        <v>26.796413421630859</v>
      </c>
      <c r="AR36" s="1">
        <v>20.952556610107422</v>
      </c>
      <c r="AS36" s="1">
        <v>400.23703002929688</v>
      </c>
      <c r="AT36" s="1">
        <v>388.58099365234375</v>
      </c>
      <c r="AU36" s="1">
        <v>15.791528701782227</v>
      </c>
      <c r="AV36" s="1">
        <v>16.909425735473633</v>
      </c>
      <c r="AW36" s="1">
        <v>58.629718780517578</v>
      </c>
      <c r="AX36" s="1">
        <v>62.781604766845703</v>
      </c>
      <c r="AY36" s="1">
        <v>300.11734008789063</v>
      </c>
      <c r="AZ36" s="1">
        <v>1699.5458984375</v>
      </c>
      <c r="BA36" s="1">
        <v>878.24261474609375</v>
      </c>
      <c r="BB36" s="1">
        <v>99.177299499511719</v>
      </c>
      <c r="BC36" s="1">
        <v>-0.17275924980640411</v>
      </c>
      <c r="BD36" s="1">
        <v>-5.2339799702167511E-2</v>
      </c>
      <c r="BE36" s="1">
        <v>0.75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69">AY36*0.000001/(AL36*0.0001)</f>
        <v>1.5005867004394529</v>
      </c>
      <c r="BM36">
        <f t="shared" ref="BM36" si="270">(AV36-AU36)/(1000-AV36)*BL36</f>
        <v>1.7063549027240123E-3</v>
      </c>
      <c r="BN36">
        <f t="shared" ref="BN36" si="271">(AQ36+273.15)</f>
        <v>299.94641342163084</v>
      </c>
      <c r="BO36">
        <f t="shared" ref="BO36" si="272">(AP36+273.15)</f>
        <v>295.25912322998045</v>
      </c>
      <c r="BP36">
        <f t="shared" ref="BP36" si="273">(AZ36*BH36+BA36*BI36)*BJ36</f>
        <v>271.92733767195023</v>
      </c>
      <c r="BQ36">
        <f t="shared" ref="BQ36" si="274">((BP36+0.00000010773*(BO36^4-BN36^4))-BM36*44100)/(AM36*51.4+0.00000043092*BN36^3)</f>
        <v>0.57288143596894714</v>
      </c>
      <c r="BR36">
        <f t="shared" ref="BR36" si="275">0.61365*EXP(17.502*AK36/(240.97+AK36))</f>
        <v>3.5365858595184667</v>
      </c>
      <c r="BS36">
        <f t="shared" ref="BS36" si="276">BR36*1000/BB36</f>
        <v>35.659227236126533</v>
      </c>
      <c r="BT36">
        <f t="shared" ref="BT36" si="277">(BS36-AV36)</f>
        <v>18.7498015006529</v>
      </c>
      <c r="BU36">
        <f t="shared" ref="BU36" si="278">IF(I36,AQ36,(AP36+AQ36)/2)</f>
        <v>24.452768325805664</v>
      </c>
      <c r="BV36">
        <f t="shared" ref="BV36" si="279">0.61365*EXP(17.502*BU36/(240.97+BU36))</f>
        <v>3.0774061551822114</v>
      </c>
      <c r="BW36">
        <f t="shared" ref="BW36" si="280">IF(BT36&lt;&gt;0,(1000-(BS36+AV36)/2)/BT36*BM36,0)</f>
        <v>8.8614512175092211E-2</v>
      </c>
      <c r="BX36">
        <f t="shared" ref="BX36" si="281">AV36*BB36/1000</f>
        <v>1.6770311805318197</v>
      </c>
      <c r="BY36">
        <f t="shared" ref="BY36" si="282">(BV36-BX36)</f>
        <v>1.4003749746503917</v>
      </c>
      <c r="BZ36">
        <f t="shared" ref="BZ36" si="283">1/(1.6/K36+1.37/AO36)</f>
        <v>5.5460118651772597E-2</v>
      </c>
      <c r="CA36">
        <f t="shared" ref="CA36" si="284">L36*BB36*0.001</f>
        <v>7.7339736026255883</v>
      </c>
      <c r="CB36">
        <f t="shared" ref="CB36" si="285">L36/AT36</f>
        <v>0.20068219946601529</v>
      </c>
      <c r="CC36">
        <f t="shared" ref="CC36" si="286">(1-BM36*BB36/BR36/K36)*100</f>
        <v>46.515249825851598</v>
      </c>
      <c r="CD36">
        <f t="shared" ref="CD36" si="287">(AT36-J36/(AO36/1.35))</f>
        <v>386.13553999649054</v>
      </c>
      <c r="CE36">
        <f t="shared" ref="CE36" si="288">J36*CC36/100/CD36</f>
        <v>2.0271405202904009E-2</v>
      </c>
      <c r="CF36">
        <f t="shared" ref="CF36" si="289">(P36-O36)</f>
        <v>0</v>
      </c>
      <c r="CG36">
        <f t="shared" ref="CG36" si="290">AZ36*AA36</f>
        <v>1487.2316697652684</v>
      </c>
      <c r="CH36">
        <f t="shared" ref="CH36" si="291">(R36-Q36)</f>
        <v>0</v>
      </c>
      <c r="CI36" t="e">
        <f t="shared" ref="CI36" si="292">(R36-S36)/(R36-O36)</f>
        <v>#DIV/0!</v>
      </c>
      <c r="CJ36" t="e">
        <f t="shared" ref="CJ36" si="293">(P36-R36)/(P36-O36)</f>
        <v>#DIV/0!</v>
      </c>
    </row>
    <row r="37" spans="1:88" x14ac:dyDescent="0.35">
      <c r="A37" t="s">
        <v>150</v>
      </c>
      <c r="B37" s="1">
        <v>36</v>
      </c>
      <c r="C37" s="1" t="s">
        <v>126</v>
      </c>
      <c r="D37" s="1" t="s">
        <v>90</v>
      </c>
      <c r="E37" s="1">
        <v>0</v>
      </c>
      <c r="F37" s="1" t="s">
        <v>91</v>
      </c>
      <c r="G37" s="1" t="s">
        <v>90</v>
      </c>
      <c r="H37" s="1">
        <v>8258.5000646794215</v>
      </c>
      <c r="I37" s="1">
        <v>0</v>
      </c>
      <c r="J37">
        <f t="shared" ref="J37:J46" si="294">(AS37-AT37*(1000-AU37)/(1000-AV37))*BL37</f>
        <v>3.0663944095999938</v>
      </c>
      <c r="K37">
        <f t="shared" ref="K37:K46" si="295">IF(BW37&lt;&gt;0,1/(1/BW37-1/AO37),0)</f>
        <v>0.11064382444483958</v>
      </c>
      <c r="L37">
        <f t="shared" ref="L37:L46" si="296">((BZ37-BM37/2)*AT37-J37)/(BZ37+BM37/2)</f>
        <v>2.0377492356653906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97">CF37/P37</f>
        <v>#DIV/0!</v>
      </c>
      <c r="U37" t="e">
        <f t="shared" ref="U37:U46" si="298">CH37/R37</f>
        <v>#DIV/0!</v>
      </c>
      <c r="V37" t="e">
        <f t="shared" ref="V37:V46" si="299">(R37-S37)/R37</f>
        <v>#DIV/0!</v>
      </c>
      <c r="W37" s="1">
        <v>-1</v>
      </c>
      <c r="X37" s="1">
        <v>0.87</v>
      </c>
      <c r="Y37" s="1">
        <v>0.92</v>
      </c>
      <c r="Z37" s="1">
        <v>10.151815414428711</v>
      </c>
      <c r="AA37">
        <f t="shared" ref="AA37:AA46" si="300">(Z37*Y37+(100-Z37)*X37)/100</f>
        <v>0.87507590770721433</v>
      </c>
      <c r="AB37">
        <f t="shared" ref="AB37:AB46" si="301">(J37-W37)/CG37</f>
        <v>2.7340010965104752E-3</v>
      </c>
      <c r="AC37" t="e">
        <f t="shared" ref="AC37:AC46" si="302">(R37-S37)/(R37-Q37)</f>
        <v>#DIV/0!</v>
      </c>
      <c r="AD37" t="e">
        <f t="shared" ref="AD37:AD46" si="303">(P37-R37)/(P37-Q37)</f>
        <v>#DIV/0!</v>
      </c>
      <c r="AE37" t="e">
        <f t="shared" ref="AE37:AE46" si="304">(P37-R37)/R37</f>
        <v>#DIV/0!</v>
      </c>
      <c r="AF37" s="1">
        <v>0</v>
      </c>
      <c r="AG37" s="1">
        <v>0.5</v>
      </c>
      <c r="AH37" t="e">
        <f t="shared" ref="AH37:AH46" si="305">V37*AG37*AA37*AF37</f>
        <v>#DIV/0!</v>
      </c>
      <c r="AI37">
        <f t="shared" ref="AI37:AI46" si="306">BM37*1000</f>
        <v>2.0175449149674569</v>
      </c>
      <c r="AJ37">
        <f t="shared" ref="AJ37:AJ46" si="307">(BR37-BX37)</f>
        <v>1.78096465674217</v>
      </c>
      <c r="AK37">
        <f t="shared" ref="AK37:AK46" si="308">(AQ37+BQ37*I37)</f>
        <v>26.795860290527344</v>
      </c>
      <c r="AL37" s="1">
        <v>2</v>
      </c>
      <c r="AM37">
        <f t="shared" ref="AM37:AM46" si="309">(AL37*BF37+BG37)</f>
        <v>4.644859790802002</v>
      </c>
      <c r="AN37" s="1">
        <v>1</v>
      </c>
      <c r="AO37">
        <f t="shared" ref="AO37:AO46" si="310">AM37*(AN37+1)*(AN37+1)/(AN37*AN37+1)</f>
        <v>9.2897195816040039</v>
      </c>
      <c r="AP37" s="1">
        <v>22.178972244262695</v>
      </c>
      <c r="AQ37" s="1">
        <v>26.795860290527344</v>
      </c>
      <c r="AR37" s="1">
        <v>20.988193511962891</v>
      </c>
      <c r="AS37" s="1">
        <v>49.670890808105469</v>
      </c>
      <c r="AT37" s="1">
        <v>47.5634765625</v>
      </c>
      <c r="AU37" s="1">
        <v>16.382003784179688</v>
      </c>
      <c r="AV37" s="1">
        <v>17.702707290649414</v>
      </c>
      <c r="AW37" s="1">
        <v>60.557586669921875</v>
      </c>
      <c r="AX37" s="1">
        <v>65.437789916992188</v>
      </c>
      <c r="AY37" s="1">
        <v>300.11715698242188</v>
      </c>
      <c r="AZ37" s="1">
        <v>1699.671875</v>
      </c>
      <c r="BA37" s="1">
        <v>974.343505859375</v>
      </c>
      <c r="BB37" s="1">
        <v>99.165969848632813</v>
      </c>
      <c r="BC37" s="1">
        <v>-0.94748318195343018</v>
      </c>
      <c r="BD37" s="1">
        <v>-7.1796663105487823E-2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311">AY37*0.000001/(AL37*0.0001)</f>
        <v>1.5005857849121094</v>
      </c>
      <c r="BM37">
        <f t="shared" ref="BM37:BM46" si="312">(AV37-AU37)/(1000-AV37)*BL37</f>
        <v>2.0175449149674569E-3</v>
      </c>
      <c r="BN37">
        <f t="shared" ref="BN37:BN46" si="313">(AQ37+273.15)</f>
        <v>299.94586029052732</v>
      </c>
      <c r="BO37">
        <f t="shared" ref="BO37:BO46" si="314">(AP37+273.15)</f>
        <v>295.32897224426267</v>
      </c>
      <c r="BP37">
        <f t="shared" ref="BP37:BP46" si="315">(AZ37*BH37+BA37*BI37)*BJ37</f>
        <v>271.9474939214997</v>
      </c>
      <c r="BQ37">
        <f t="shared" ref="BQ37:BQ46" si="316">((BP37+0.00000010773*(BO37^4-BN37^4))-BM37*44100)/(AM37*51.4+0.00000043092*BN37^3)</f>
        <v>0.52127143439265078</v>
      </c>
      <c r="BR37">
        <f t="shared" ref="BR37:BR46" si="317">0.61365*EXP(17.502*AK37/(240.97+AK37))</f>
        <v>3.5364707941658819</v>
      </c>
      <c r="BS37">
        <f t="shared" ref="BS37:BS46" si="318">BR37*1000/BB37</f>
        <v>35.662140949803245</v>
      </c>
      <c r="BT37">
        <f t="shared" ref="BT37:BT46" si="319">(BS37-AV37)</f>
        <v>17.959433659153831</v>
      </c>
      <c r="BU37">
        <f t="shared" ref="BU37:BU46" si="320">IF(I37,AQ37,(AP37+AQ37)/2)</f>
        <v>24.48741626739502</v>
      </c>
      <c r="BV37">
        <f t="shared" ref="BV37:BV46" si="321">0.61365*EXP(17.502*BU37/(240.97+BU37))</f>
        <v>3.0837951171564226</v>
      </c>
      <c r="BW37">
        <f t="shared" ref="BW37:BW46" si="322">IF(BT37&lt;&gt;0,(1000-(BS37+AV37)/2)/BT37*BM37,0)</f>
        <v>0.10934152842084725</v>
      </c>
      <c r="BX37">
        <f t="shared" ref="BX37:BX46" si="323">AV37*BB37/1000</f>
        <v>1.755506137423712</v>
      </c>
      <c r="BY37">
        <f t="shared" ref="BY37:BY46" si="324">(BV37-BX37)</f>
        <v>1.3282889797327107</v>
      </c>
      <c r="BZ37">
        <f t="shared" ref="BZ37:BZ46" si="325">1/(1.6/K37+1.37/AO37)</f>
        <v>6.8454277241292313E-2</v>
      </c>
      <c r="CA37">
        <f t="shared" ref="CA37:CA46" si="326">L37*BB37*0.001</f>
        <v>0.20207537926306868</v>
      </c>
      <c r="CB37">
        <f t="shared" ref="CB37:CB46" si="327">L37/AT37</f>
        <v>4.2842731081436401E-2</v>
      </c>
      <c r="CC37">
        <f t="shared" ref="CC37:CC46" si="328">(1-BM37*BB37/BR37/K37)*100</f>
        <v>48.868489716730068</v>
      </c>
      <c r="CD37">
        <f t="shared" ref="CD37:CD46" si="329">(AT37-J37/(AO37/1.35))</f>
        <v>47.11786220174389</v>
      </c>
      <c r="CE37">
        <f t="shared" ref="CE37:CE46" si="330">J37*CC37/100/CD37</f>
        <v>3.1803239084015514E-2</v>
      </c>
      <c r="CF37">
        <f t="shared" ref="CF37:CF46" si="331">(P37-O37)</f>
        <v>0</v>
      </c>
      <c r="CG37">
        <f t="shared" ref="CG37:CG46" si="332">AZ37*AA37</f>
        <v>1487.3419088200478</v>
      </c>
      <c r="CH37">
        <f t="shared" ref="CH37:CH46" si="333">(R37-Q37)</f>
        <v>0</v>
      </c>
      <c r="CI37" t="e">
        <f t="shared" ref="CI37:CI46" si="334">(R37-S37)/(R37-O37)</f>
        <v>#DIV/0!</v>
      </c>
      <c r="CJ37" t="e">
        <f t="shared" ref="CJ37:CJ46" si="335">(P37-R37)/(P37-O37)</f>
        <v>#DIV/0!</v>
      </c>
    </row>
    <row r="38" spans="1:88" x14ac:dyDescent="0.35">
      <c r="A38" t="s">
        <v>150</v>
      </c>
      <c r="B38" s="1">
        <v>37</v>
      </c>
      <c r="C38" s="1" t="s">
        <v>127</v>
      </c>
      <c r="D38" s="1" t="s">
        <v>90</v>
      </c>
      <c r="E38" s="1">
        <v>0</v>
      </c>
      <c r="F38" s="1" t="s">
        <v>91</v>
      </c>
      <c r="G38" s="1" t="s">
        <v>90</v>
      </c>
      <c r="H38" s="1">
        <v>8481.0000646449625</v>
      </c>
      <c r="I38" s="1">
        <v>0</v>
      </c>
      <c r="J38">
        <f t="shared" si="294"/>
        <v>1.0718813792969999</v>
      </c>
      <c r="K38">
        <f t="shared" si="295"/>
        <v>0.13314434677099668</v>
      </c>
      <c r="L38">
        <f t="shared" si="296"/>
        <v>83.292623869357584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97"/>
        <v>#DIV/0!</v>
      </c>
      <c r="U38" t="e">
        <f t="shared" si="298"/>
        <v>#DIV/0!</v>
      </c>
      <c r="V38" t="e">
        <f t="shared" si="299"/>
        <v>#DIV/0!</v>
      </c>
      <c r="W38" s="1">
        <v>-1</v>
      </c>
      <c r="X38" s="1">
        <v>0.87</v>
      </c>
      <c r="Y38" s="1">
        <v>0.92</v>
      </c>
      <c r="Z38" s="1">
        <v>10.151815414428711</v>
      </c>
      <c r="AA38">
        <f t="shared" si="300"/>
        <v>0.87507590770721433</v>
      </c>
      <c r="AB38">
        <f t="shared" si="301"/>
        <v>1.3934977749705015E-3</v>
      </c>
      <c r="AC38" t="e">
        <f t="shared" si="302"/>
        <v>#DIV/0!</v>
      </c>
      <c r="AD38" t="e">
        <f t="shared" si="303"/>
        <v>#DIV/0!</v>
      </c>
      <c r="AE38" t="e">
        <f t="shared" si="304"/>
        <v>#DIV/0!</v>
      </c>
      <c r="AF38" s="1">
        <v>0</v>
      </c>
      <c r="AG38" s="1">
        <v>0.5</v>
      </c>
      <c r="AH38" t="e">
        <f t="shared" si="305"/>
        <v>#DIV/0!</v>
      </c>
      <c r="AI38">
        <f t="shared" si="306"/>
        <v>2.34040894019761</v>
      </c>
      <c r="AJ38">
        <f t="shared" si="307"/>
        <v>1.7205614697526299</v>
      </c>
      <c r="AK38">
        <f t="shared" si="308"/>
        <v>26.729486465454102</v>
      </c>
      <c r="AL38" s="1">
        <v>2</v>
      </c>
      <c r="AM38">
        <f t="shared" si="309"/>
        <v>4.644859790802002</v>
      </c>
      <c r="AN38" s="1">
        <v>1</v>
      </c>
      <c r="AO38">
        <f t="shared" si="310"/>
        <v>9.2897195816040039</v>
      </c>
      <c r="AP38" s="1">
        <v>22.359624862670898</v>
      </c>
      <c r="AQ38" s="1">
        <v>26.729486465454102</v>
      </c>
      <c r="AR38" s="1">
        <v>21.175849914550781</v>
      </c>
      <c r="AS38" s="1">
        <v>99.79400634765625</v>
      </c>
      <c r="AT38" s="1">
        <v>98.925399780273438</v>
      </c>
      <c r="AU38" s="1">
        <v>16.642406463623047</v>
      </c>
      <c r="AV38" s="1">
        <v>18.173738479614258</v>
      </c>
      <c r="AW38" s="1">
        <v>60.843936920166016</v>
      </c>
      <c r="AX38" s="1">
        <v>66.439788818359375</v>
      </c>
      <c r="AY38" s="1">
        <v>300.11453247070313</v>
      </c>
      <c r="AZ38" s="1">
        <v>1699.0762939453125</v>
      </c>
      <c r="BA38" s="1">
        <v>790.7550048828125</v>
      </c>
      <c r="BB38" s="1">
        <v>99.160972595214844</v>
      </c>
      <c r="BC38" s="1">
        <v>-0.67363524436950684</v>
      </c>
      <c r="BD38" s="1">
        <v>-7.5075298547744751E-2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311"/>
        <v>1.5005726623535154</v>
      </c>
      <c r="BM38">
        <f t="shared" si="312"/>
        <v>2.3404089401976099E-3</v>
      </c>
      <c r="BN38">
        <f t="shared" si="313"/>
        <v>299.87948646545408</v>
      </c>
      <c r="BO38">
        <f t="shared" si="314"/>
        <v>295.50962486267088</v>
      </c>
      <c r="BP38">
        <f t="shared" si="315"/>
        <v>271.85220095487966</v>
      </c>
      <c r="BQ38">
        <f t="shared" si="316"/>
        <v>0.47513528500226299</v>
      </c>
      <c r="BR38">
        <f t="shared" si="317"/>
        <v>3.5226870530822607</v>
      </c>
      <c r="BS38">
        <f t="shared" si="318"/>
        <v>35.524934466528748</v>
      </c>
      <c r="BT38">
        <f t="shared" si="319"/>
        <v>17.35119598691449</v>
      </c>
      <c r="BU38">
        <f t="shared" si="320"/>
        <v>24.5445556640625</v>
      </c>
      <c r="BV38">
        <f t="shared" si="321"/>
        <v>3.0943567549967592</v>
      </c>
      <c r="BW38">
        <f t="shared" si="322"/>
        <v>0.1312630273322544</v>
      </c>
      <c r="BX38">
        <f t="shared" si="323"/>
        <v>1.8021255833296308</v>
      </c>
      <c r="BY38">
        <f t="shared" si="324"/>
        <v>1.2922311716671284</v>
      </c>
      <c r="BZ38">
        <f t="shared" si="325"/>
        <v>8.2206367725581916E-2</v>
      </c>
      <c r="CA38">
        <f t="shared" si="326"/>
        <v>8.2593775928929052</v>
      </c>
      <c r="CB38">
        <f t="shared" si="327"/>
        <v>0.84197409415945412</v>
      </c>
      <c r="CC38">
        <f t="shared" si="328"/>
        <v>50.519311763756036</v>
      </c>
      <c r="CD38">
        <f t="shared" si="329"/>
        <v>98.769631907051902</v>
      </c>
      <c r="CE38">
        <f t="shared" si="330"/>
        <v>5.482526210630106E-3</v>
      </c>
      <c r="CF38">
        <f t="shared" si="331"/>
        <v>0</v>
      </c>
      <c r="CG38">
        <f t="shared" si="332"/>
        <v>1486.8207301880041</v>
      </c>
      <c r="CH38">
        <f t="shared" si="333"/>
        <v>0</v>
      </c>
      <c r="CI38" t="e">
        <f t="shared" si="334"/>
        <v>#DIV/0!</v>
      </c>
      <c r="CJ38" t="e">
        <f t="shared" si="335"/>
        <v>#DIV/0!</v>
      </c>
    </row>
    <row r="39" spans="1:88" x14ac:dyDescent="0.35">
      <c r="A39" t="s">
        <v>150</v>
      </c>
      <c r="B39" s="1">
        <v>35</v>
      </c>
      <c r="C39" s="1" t="s">
        <v>125</v>
      </c>
      <c r="D39" s="1" t="s">
        <v>90</v>
      </c>
      <c r="E39" s="1">
        <v>0</v>
      </c>
      <c r="F39" s="1" t="s">
        <v>91</v>
      </c>
      <c r="G39" s="1" t="s">
        <v>90</v>
      </c>
      <c r="H39" s="1">
        <v>8036.5000646794215</v>
      </c>
      <c r="I39" s="1">
        <v>0</v>
      </c>
      <c r="J39">
        <f t="shared" si="294"/>
        <v>3.1062695092716126</v>
      </c>
      <c r="K39">
        <f t="shared" si="295"/>
        <v>8.9017868471856262E-2</v>
      </c>
      <c r="L39">
        <f t="shared" si="296"/>
        <v>136.12952744878208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97"/>
        <v>#DIV/0!</v>
      </c>
      <c r="U39" t="e">
        <f t="shared" si="298"/>
        <v>#DIV/0!</v>
      </c>
      <c r="V39" t="e">
        <f t="shared" si="299"/>
        <v>#DIV/0!</v>
      </c>
      <c r="W39" s="1">
        <v>-1</v>
      </c>
      <c r="X39" s="1">
        <v>0.87</v>
      </c>
      <c r="Y39" s="1">
        <v>0.92</v>
      </c>
      <c r="Z39" s="1">
        <v>10.151815414428711</v>
      </c>
      <c r="AA39">
        <f t="shared" si="300"/>
        <v>0.87507590770721433</v>
      </c>
      <c r="AB39">
        <f t="shared" si="301"/>
        <v>2.7612045782257804E-3</v>
      </c>
      <c r="AC39" t="e">
        <f t="shared" si="302"/>
        <v>#DIV/0!</v>
      </c>
      <c r="AD39" t="e">
        <f t="shared" si="303"/>
        <v>#DIV/0!</v>
      </c>
      <c r="AE39" t="e">
        <f t="shared" si="304"/>
        <v>#DIV/0!</v>
      </c>
      <c r="AF39" s="1">
        <v>0</v>
      </c>
      <c r="AG39" s="1">
        <v>0.5</v>
      </c>
      <c r="AH39" t="e">
        <f t="shared" si="305"/>
        <v>#DIV/0!</v>
      </c>
      <c r="AI39">
        <f t="shared" si="306"/>
        <v>1.6949537952549183</v>
      </c>
      <c r="AJ39">
        <f t="shared" si="307"/>
        <v>1.8557978773297896</v>
      </c>
      <c r="AK39">
        <f t="shared" si="308"/>
        <v>26.913097381591797</v>
      </c>
      <c r="AL39" s="1">
        <v>2</v>
      </c>
      <c r="AM39">
        <f t="shared" si="309"/>
        <v>4.644859790802002</v>
      </c>
      <c r="AN39" s="1">
        <v>1</v>
      </c>
      <c r="AO39">
        <f t="shared" si="310"/>
        <v>9.2897195816040039</v>
      </c>
      <c r="AP39" s="1">
        <v>22.182582855224609</v>
      </c>
      <c r="AQ39" s="1">
        <v>26.913097381591797</v>
      </c>
      <c r="AR39" s="1">
        <v>21.017486572265625</v>
      </c>
      <c r="AS39" s="1">
        <v>199.83718872070313</v>
      </c>
      <c r="AT39" s="1">
        <v>197.54383850097656</v>
      </c>
      <c r="AU39" s="1">
        <v>16.083297729492188</v>
      </c>
      <c r="AV39" s="1">
        <v>17.193492889404297</v>
      </c>
      <c r="AW39" s="1">
        <v>59.445175170898438</v>
      </c>
      <c r="AX39" s="1">
        <v>63.545486450195313</v>
      </c>
      <c r="AY39" s="1">
        <v>300.09347534179688</v>
      </c>
      <c r="AZ39" s="1">
        <v>1699.429443359375</v>
      </c>
      <c r="BA39" s="1">
        <v>884.65972900390625</v>
      </c>
      <c r="BB39" s="1">
        <v>99.173240661621094</v>
      </c>
      <c r="BC39" s="1">
        <v>-4.246309757232666</v>
      </c>
      <c r="BD39" s="1">
        <v>2.2662965580821037E-2</v>
      </c>
      <c r="BE39" s="1">
        <v>0.75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311"/>
        <v>1.5004673767089842</v>
      </c>
      <c r="BM39">
        <f t="shared" si="312"/>
        <v>1.6949537952549183E-3</v>
      </c>
      <c r="BN39">
        <f t="shared" si="313"/>
        <v>300.06309738159177</v>
      </c>
      <c r="BO39">
        <f t="shared" si="314"/>
        <v>295.33258285522459</v>
      </c>
      <c r="BP39">
        <f t="shared" si="315"/>
        <v>271.9087048598667</v>
      </c>
      <c r="BQ39">
        <f t="shared" si="316"/>
        <v>0.57261715316050377</v>
      </c>
      <c r="BR39">
        <f t="shared" si="317"/>
        <v>3.5609322854645531</v>
      </c>
      <c r="BS39">
        <f t="shared" si="318"/>
        <v>35.906180555442845</v>
      </c>
      <c r="BT39">
        <f t="shared" si="319"/>
        <v>18.712687666038548</v>
      </c>
      <c r="BU39">
        <f t="shared" si="320"/>
        <v>24.547840118408203</v>
      </c>
      <c r="BV39">
        <f t="shared" si="321"/>
        <v>3.0949648128415008</v>
      </c>
      <c r="BW39">
        <f t="shared" si="322"/>
        <v>8.8172959341021317E-2</v>
      </c>
      <c r="BX39">
        <f t="shared" si="323"/>
        <v>1.7051344081347635</v>
      </c>
      <c r="BY39">
        <f t="shared" si="324"/>
        <v>1.3898304047067374</v>
      </c>
      <c r="BZ39">
        <f t="shared" si="325"/>
        <v>5.5183391626543815E-2</v>
      </c>
      <c r="CA39">
        <f t="shared" si="326"/>
        <v>13.500406386830822</v>
      </c>
      <c r="CB39">
        <f t="shared" si="327"/>
        <v>0.68911047027219285</v>
      </c>
      <c r="CC39">
        <f t="shared" si="328"/>
        <v>46.97124115671005</v>
      </c>
      <c r="CD39">
        <f t="shared" si="329"/>
        <v>197.09242941368606</v>
      </c>
      <c r="CE39">
        <f t="shared" si="330"/>
        <v>7.4028888198178896E-3</v>
      </c>
      <c r="CF39">
        <f t="shared" si="331"/>
        <v>0</v>
      </c>
      <c r="CG39">
        <f t="shared" si="332"/>
        <v>1487.129762732071</v>
      </c>
      <c r="CH39">
        <f t="shared" si="333"/>
        <v>0</v>
      </c>
      <c r="CI39" t="e">
        <f t="shared" si="334"/>
        <v>#DIV/0!</v>
      </c>
      <c r="CJ39" t="e">
        <f t="shared" si="335"/>
        <v>#DIV/0!</v>
      </c>
    </row>
    <row r="40" spans="1:88" x14ac:dyDescent="0.35">
      <c r="A40" t="s">
        <v>150</v>
      </c>
      <c r="B40" s="1">
        <v>38</v>
      </c>
      <c r="C40" s="1" t="s">
        <v>128</v>
      </c>
      <c r="D40" s="1" t="s">
        <v>90</v>
      </c>
      <c r="E40" s="1">
        <v>0</v>
      </c>
      <c r="F40" s="1" t="s">
        <v>91</v>
      </c>
      <c r="G40" s="1" t="s">
        <v>90</v>
      </c>
      <c r="H40" s="1">
        <v>8703.0000646449625</v>
      </c>
      <c r="I40" s="1">
        <v>0</v>
      </c>
      <c r="J40">
        <f t="shared" si="294"/>
        <v>12.130801710286946</v>
      </c>
      <c r="K40">
        <f t="shared" si="295"/>
        <v>0.17258324243429748</v>
      </c>
      <c r="L40">
        <f t="shared" si="296"/>
        <v>171.0878187654136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97"/>
        <v>#DIV/0!</v>
      </c>
      <c r="U40" t="e">
        <f t="shared" si="298"/>
        <v>#DIV/0!</v>
      </c>
      <c r="V40" t="e">
        <f t="shared" si="299"/>
        <v>#DIV/0!</v>
      </c>
      <c r="W40" s="1">
        <v>-1</v>
      </c>
      <c r="X40" s="1">
        <v>0.87</v>
      </c>
      <c r="Y40" s="1">
        <v>0.92</v>
      </c>
      <c r="Z40" s="1">
        <v>10.151815414428711</v>
      </c>
      <c r="AA40">
        <f t="shared" si="300"/>
        <v>0.87507590770721433</v>
      </c>
      <c r="AB40">
        <f t="shared" si="301"/>
        <v>8.8311073218269379E-3</v>
      </c>
      <c r="AC40" t="e">
        <f t="shared" si="302"/>
        <v>#DIV/0!</v>
      </c>
      <c r="AD40" t="e">
        <f t="shared" si="303"/>
        <v>#DIV/0!</v>
      </c>
      <c r="AE40" t="e">
        <f t="shared" si="304"/>
        <v>#DIV/0!</v>
      </c>
      <c r="AF40" s="1">
        <v>0</v>
      </c>
      <c r="AG40" s="1">
        <v>0.5</v>
      </c>
      <c r="AH40" t="e">
        <f t="shared" si="305"/>
        <v>#DIV/0!</v>
      </c>
      <c r="AI40">
        <f t="shared" si="306"/>
        <v>2.8175365489583033</v>
      </c>
      <c r="AJ40">
        <f t="shared" si="307"/>
        <v>1.6047696696379274</v>
      </c>
      <c r="AK40">
        <f t="shared" si="308"/>
        <v>26.421112060546875</v>
      </c>
      <c r="AL40" s="1">
        <v>2</v>
      </c>
      <c r="AM40">
        <f t="shared" si="309"/>
        <v>4.644859790802002</v>
      </c>
      <c r="AN40" s="1">
        <v>1</v>
      </c>
      <c r="AO40">
        <f t="shared" si="310"/>
        <v>9.2897195816040039</v>
      </c>
      <c r="AP40" s="1">
        <v>22.384304046630859</v>
      </c>
      <c r="AQ40" s="1">
        <v>26.421112060546875</v>
      </c>
      <c r="AR40" s="1">
        <v>21.20020866394043</v>
      </c>
      <c r="AS40" s="1">
        <v>300.10952758789063</v>
      </c>
      <c r="AT40" s="1">
        <v>291.47756958007813</v>
      </c>
      <c r="AU40" s="1">
        <v>16.859106063842773</v>
      </c>
      <c r="AV40" s="1">
        <v>18.701749801635742</v>
      </c>
      <c r="AW40" s="1">
        <v>61.544826507568359</v>
      </c>
      <c r="AX40" s="1">
        <v>68.268775939941406</v>
      </c>
      <c r="AY40" s="1">
        <v>300.09530639648438</v>
      </c>
      <c r="AZ40" s="1">
        <v>1699.1446533203125</v>
      </c>
      <c r="BA40" s="1">
        <v>942.02032470703125</v>
      </c>
      <c r="BB40" s="1">
        <v>99.161369323730469</v>
      </c>
      <c r="BC40" s="1">
        <v>-0.19990630447864532</v>
      </c>
      <c r="BD40" s="1">
        <v>-9.0158708393573761E-2</v>
      </c>
      <c r="BE40" s="1">
        <v>0.5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311"/>
        <v>1.5004765319824218</v>
      </c>
      <c r="BM40">
        <f t="shared" si="312"/>
        <v>2.8175365489583031E-3</v>
      </c>
      <c r="BN40">
        <f t="shared" si="313"/>
        <v>299.57111206054685</v>
      </c>
      <c r="BO40">
        <f t="shared" si="314"/>
        <v>295.53430404663084</v>
      </c>
      <c r="BP40">
        <f t="shared" si="315"/>
        <v>271.86313845463519</v>
      </c>
      <c r="BQ40">
        <f t="shared" si="316"/>
        <v>0.40658254759682566</v>
      </c>
      <c r="BR40">
        <f t="shared" si="317"/>
        <v>3.4592607887179323</v>
      </c>
      <c r="BS40">
        <f t="shared" si="318"/>
        <v>34.885165587261518</v>
      </c>
      <c r="BT40">
        <f t="shared" si="319"/>
        <v>16.183415785625776</v>
      </c>
      <c r="BU40">
        <f t="shared" si="320"/>
        <v>24.402708053588867</v>
      </c>
      <c r="BV40">
        <f t="shared" si="321"/>
        <v>3.0681956483367303</v>
      </c>
      <c r="BW40">
        <f t="shared" si="322"/>
        <v>0.16943549118145562</v>
      </c>
      <c r="BX40">
        <f t="shared" si="323"/>
        <v>1.8544911190800049</v>
      </c>
      <c r="BY40">
        <f t="shared" si="324"/>
        <v>1.2137045292567255</v>
      </c>
      <c r="BZ40">
        <f t="shared" si="325"/>
        <v>0.10617555952863712</v>
      </c>
      <c r="CA40">
        <f t="shared" si="326"/>
        <v>16.965302383388643</v>
      </c>
      <c r="CB40">
        <f t="shared" si="327"/>
        <v>0.58696735742614448</v>
      </c>
      <c r="CC40">
        <f t="shared" si="328"/>
        <v>53.201692628690836</v>
      </c>
      <c r="CD40">
        <f t="shared" si="329"/>
        <v>289.7146980353528</v>
      </c>
      <c r="CE40">
        <f t="shared" si="330"/>
        <v>2.2276370108482723E-2</v>
      </c>
      <c r="CF40">
        <f t="shared" si="331"/>
        <v>0</v>
      </c>
      <c r="CG40">
        <f t="shared" si="332"/>
        <v>1486.8805498301324</v>
      </c>
      <c r="CH40">
        <f t="shared" si="333"/>
        <v>0</v>
      </c>
      <c r="CI40" t="e">
        <f t="shared" si="334"/>
        <v>#DIV/0!</v>
      </c>
      <c r="CJ40" t="e">
        <f t="shared" si="335"/>
        <v>#DIV/0!</v>
      </c>
    </row>
    <row r="41" spans="1:88" x14ac:dyDescent="0.35">
      <c r="A41" t="s">
        <v>150</v>
      </c>
      <c r="B41" s="1">
        <v>39</v>
      </c>
      <c r="C41" s="1" t="s">
        <v>129</v>
      </c>
      <c r="D41" s="1" t="s">
        <v>90</v>
      </c>
      <c r="E41" s="1">
        <v>0</v>
      </c>
      <c r="F41" s="1" t="s">
        <v>91</v>
      </c>
      <c r="G41" s="1" t="s">
        <v>90</v>
      </c>
      <c r="H41" s="1">
        <v>8925.0000646449625</v>
      </c>
      <c r="I41" s="1">
        <v>0</v>
      </c>
      <c r="J41">
        <f t="shared" si="294"/>
        <v>17.978392354305193</v>
      </c>
      <c r="K41">
        <f t="shared" si="295"/>
        <v>0.21478763833660061</v>
      </c>
      <c r="L41">
        <f t="shared" si="296"/>
        <v>242.46107134865755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97"/>
        <v>#DIV/0!</v>
      </c>
      <c r="U41" t="e">
        <f t="shared" si="298"/>
        <v>#DIV/0!</v>
      </c>
      <c r="V41" t="e">
        <f t="shared" si="299"/>
        <v>#DIV/0!</v>
      </c>
      <c r="W41" s="1">
        <v>-1</v>
      </c>
      <c r="X41" s="1">
        <v>0.87</v>
      </c>
      <c r="Y41" s="1">
        <v>0.92</v>
      </c>
      <c r="Z41" s="1">
        <v>10.151815414428711</v>
      </c>
      <c r="AA41">
        <f t="shared" si="300"/>
        <v>0.87507590770721433</v>
      </c>
      <c r="AB41">
        <f t="shared" si="301"/>
        <v>1.276427993392263E-2</v>
      </c>
      <c r="AC41" t="e">
        <f t="shared" si="302"/>
        <v>#DIV/0!</v>
      </c>
      <c r="AD41" t="e">
        <f t="shared" si="303"/>
        <v>#DIV/0!</v>
      </c>
      <c r="AE41" t="e">
        <f t="shared" si="304"/>
        <v>#DIV/0!</v>
      </c>
      <c r="AF41" s="1">
        <v>0</v>
      </c>
      <c r="AG41" s="1">
        <v>0.5</v>
      </c>
      <c r="AH41" t="e">
        <f t="shared" si="305"/>
        <v>#DIV/0!</v>
      </c>
      <c r="AI41">
        <f t="shared" si="306"/>
        <v>3.2969227634363252</v>
      </c>
      <c r="AJ41">
        <f t="shared" si="307"/>
        <v>1.5154945355069036</v>
      </c>
      <c r="AK41">
        <f t="shared" si="308"/>
        <v>26.186031341552734</v>
      </c>
      <c r="AL41" s="1">
        <v>2</v>
      </c>
      <c r="AM41">
        <f t="shared" si="309"/>
        <v>4.644859790802002</v>
      </c>
      <c r="AN41" s="1">
        <v>1</v>
      </c>
      <c r="AO41">
        <f t="shared" si="310"/>
        <v>9.2897195816040039</v>
      </c>
      <c r="AP41" s="1">
        <v>22.463279724121094</v>
      </c>
      <c r="AQ41" s="1">
        <v>26.186031341552734</v>
      </c>
      <c r="AR41" s="1">
        <v>21.282051086425781</v>
      </c>
      <c r="AS41" s="1">
        <v>399.75051879882813</v>
      </c>
      <c r="AT41" s="1">
        <v>386.91903686523438</v>
      </c>
      <c r="AU41" s="1">
        <v>16.967500686645508</v>
      </c>
      <c r="AV41" s="1">
        <v>19.122655868530273</v>
      </c>
      <c r="AW41" s="1">
        <v>61.637096405029297</v>
      </c>
      <c r="AX41" s="1">
        <v>69.464302062988281</v>
      </c>
      <c r="AY41" s="1">
        <v>300.10617065429688</v>
      </c>
      <c r="AZ41" s="1">
        <v>1699.0938720703125</v>
      </c>
      <c r="BA41" s="1">
        <v>1038.566162109375</v>
      </c>
      <c r="BB41" s="1">
        <v>99.153961181640625</v>
      </c>
      <c r="BC41" s="1">
        <v>-0.19799438118934631</v>
      </c>
      <c r="BD41" s="1">
        <v>-9.7890816628932953E-2</v>
      </c>
      <c r="BE41" s="1">
        <v>0.5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311"/>
        <v>1.5005308532714843</v>
      </c>
      <c r="BM41">
        <f t="shared" si="312"/>
        <v>3.2969227634363253E-3</v>
      </c>
      <c r="BN41">
        <f t="shared" si="313"/>
        <v>299.33603134155271</v>
      </c>
      <c r="BO41">
        <f t="shared" si="314"/>
        <v>295.61327972412107</v>
      </c>
      <c r="BP41">
        <f t="shared" si="315"/>
        <v>271.8550134548168</v>
      </c>
      <c r="BQ41">
        <f t="shared" si="316"/>
        <v>0.33651173671011958</v>
      </c>
      <c r="BR41">
        <f t="shared" si="317"/>
        <v>3.4115816131850267</v>
      </c>
      <c r="BS41">
        <f t="shared" si="318"/>
        <v>34.406911963258167</v>
      </c>
      <c r="BT41">
        <f t="shared" si="319"/>
        <v>15.284256094727894</v>
      </c>
      <c r="BU41">
        <f t="shared" si="320"/>
        <v>24.324655532836914</v>
      </c>
      <c r="BV41">
        <f t="shared" si="321"/>
        <v>3.0538829687609321</v>
      </c>
      <c r="BW41">
        <f t="shared" si="322"/>
        <v>0.20993375917015367</v>
      </c>
      <c r="BX41">
        <f t="shared" si="323"/>
        <v>1.8960870776781231</v>
      </c>
      <c r="BY41">
        <f t="shared" si="324"/>
        <v>1.157795891082809</v>
      </c>
      <c r="BZ41">
        <f t="shared" si="325"/>
        <v>0.13163622434468861</v>
      </c>
      <c r="CA41">
        <f t="shared" si="326"/>
        <v>24.040975656563791</v>
      </c>
      <c r="CB41">
        <f t="shared" si="327"/>
        <v>0.62664549491553667</v>
      </c>
      <c r="CC41">
        <f t="shared" si="328"/>
        <v>55.387784227221658</v>
      </c>
      <c r="CD41">
        <f t="shared" si="329"/>
        <v>384.30638214889888</v>
      </c>
      <c r="CE41">
        <f t="shared" si="330"/>
        <v>2.5911183439227221E-2</v>
      </c>
      <c r="CF41">
        <f t="shared" si="331"/>
        <v>0</v>
      </c>
      <c r="CG41">
        <f t="shared" si="332"/>
        <v>1486.8361123816942</v>
      </c>
      <c r="CH41">
        <f t="shared" si="333"/>
        <v>0</v>
      </c>
      <c r="CI41" t="e">
        <f t="shared" si="334"/>
        <v>#DIV/0!</v>
      </c>
      <c r="CJ41" t="e">
        <f t="shared" si="335"/>
        <v>#DIV/0!</v>
      </c>
    </row>
    <row r="42" spans="1:88" x14ac:dyDescent="0.35">
      <c r="A42" t="s">
        <v>150</v>
      </c>
      <c r="B42" s="1">
        <v>40</v>
      </c>
      <c r="C42" s="1" t="s">
        <v>130</v>
      </c>
      <c r="D42" s="1" t="s">
        <v>90</v>
      </c>
      <c r="E42" s="1">
        <v>0</v>
      </c>
      <c r="F42" s="1" t="s">
        <v>91</v>
      </c>
      <c r="G42" s="1" t="s">
        <v>90</v>
      </c>
      <c r="H42" s="1">
        <v>9147.0000646449625</v>
      </c>
      <c r="I42" s="1">
        <v>0</v>
      </c>
      <c r="J42">
        <f t="shared" si="294"/>
        <v>30.544978377948841</v>
      </c>
      <c r="K42">
        <f t="shared" si="295"/>
        <v>0.25053843705744017</v>
      </c>
      <c r="L42">
        <f t="shared" si="296"/>
        <v>464.69544147104733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97"/>
        <v>#DIV/0!</v>
      </c>
      <c r="U42" t="e">
        <f t="shared" si="298"/>
        <v>#DIV/0!</v>
      </c>
      <c r="V42" t="e">
        <f t="shared" si="299"/>
        <v>#DIV/0!</v>
      </c>
      <c r="W42" s="1">
        <v>-1</v>
      </c>
      <c r="X42" s="1">
        <v>0.87</v>
      </c>
      <c r="Y42" s="1">
        <v>0.92</v>
      </c>
      <c r="Z42" s="1">
        <v>10.151815414428711</v>
      </c>
      <c r="AA42">
        <f t="shared" si="300"/>
        <v>0.87507590770721433</v>
      </c>
      <c r="AB42">
        <f t="shared" si="301"/>
        <v>2.1223645633279529E-2</v>
      </c>
      <c r="AC42" t="e">
        <f t="shared" si="302"/>
        <v>#DIV/0!</v>
      </c>
      <c r="AD42" t="e">
        <f t="shared" si="303"/>
        <v>#DIV/0!</v>
      </c>
      <c r="AE42" t="e">
        <f t="shared" si="304"/>
        <v>#DIV/0!</v>
      </c>
      <c r="AF42" s="1">
        <v>0</v>
      </c>
      <c r="AG42" s="1">
        <v>0.5</v>
      </c>
      <c r="AH42" t="e">
        <f t="shared" si="305"/>
        <v>#DIV/0!</v>
      </c>
      <c r="AI42">
        <f t="shared" si="306"/>
        <v>3.7008626890690834</v>
      </c>
      <c r="AJ42">
        <f t="shared" si="307"/>
        <v>1.4636899605467999</v>
      </c>
      <c r="AK42">
        <f t="shared" si="308"/>
        <v>26.123195648193359</v>
      </c>
      <c r="AL42" s="1">
        <v>2</v>
      </c>
      <c r="AM42">
        <f t="shared" si="309"/>
        <v>4.644859790802002</v>
      </c>
      <c r="AN42" s="1">
        <v>1</v>
      </c>
      <c r="AO42">
        <f t="shared" si="310"/>
        <v>9.2897195816040039</v>
      </c>
      <c r="AP42" s="1">
        <v>22.608869552612305</v>
      </c>
      <c r="AQ42" s="1">
        <v>26.123195648193359</v>
      </c>
      <c r="AR42" s="1">
        <v>21.426479339599609</v>
      </c>
      <c r="AS42" s="1">
        <v>700.1131591796875</v>
      </c>
      <c r="AT42" s="1">
        <v>678.084228515625</v>
      </c>
      <c r="AU42" s="1">
        <v>17.099529266357422</v>
      </c>
      <c r="AV42" s="1">
        <v>19.517805099487305</v>
      </c>
      <c r="AW42" s="1">
        <v>61.573101043701172</v>
      </c>
      <c r="AX42" s="1">
        <v>70.27874755859375</v>
      </c>
      <c r="AY42" s="1">
        <v>300.1005859375</v>
      </c>
      <c r="AZ42" s="1">
        <v>1698.4959716796875</v>
      </c>
      <c r="BA42" s="1">
        <v>1119.402587890625</v>
      </c>
      <c r="BB42" s="1">
        <v>99.152793884277344</v>
      </c>
      <c r="BC42" s="1">
        <v>-0.34309020638465881</v>
      </c>
      <c r="BD42" s="1">
        <v>-9.6272334456443787E-2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311"/>
        <v>1.5005029296874999</v>
      </c>
      <c r="BM42">
        <f t="shared" si="312"/>
        <v>3.7008626890690836E-3</v>
      </c>
      <c r="BN42">
        <f t="shared" si="313"/>
        <v>299.27319564819334</v>
      </c>
      <c r="BO42">
        <f t="shared" si="314"/>
        <v>295.75886955261228</v>
      </c>
      <c r="BP42">
        <f t="shared" si="315"/>
        <v>271.75934939445506</v>
      </c>
      <c r="BQ42">
        <f t="shared" si="316"/>
        <v>0.2743491304605899</v>
      </c>
      <c r="BR42">
        <f t="shared" si="317"/>
        <v>3.3989348666497619</v>
      </c>
      <c r="BS42">
        <f t="shared" si="318"/>
        <v>34.279768965630034</v>
      </c>
      <c r="BT42">
        <f t="shared" si="319"/>
        <v>14.761963866142729</v>
      </c>
      <c r="BU42">
        <f t="shared" si="320"/>
        <v>24.366032600402832</v>
      </c>
      <c r="BV42">
        <f t="shared" si="321"/>
        <v>3.0614630952721851</v>
      </c>
      <c r="BW42">
        <f t="shared" si="322"/>
        <v>0.24395900196035963</v>
      </c>
      <c r="BX42">
        <f t="shared" si="323"/>
        <v>1.935244906102962</v>
      </c>
      <c r="BY42">
        <f t="shared" si="324"/>
        <v>1.1262181891692231</v>
      </c>
      <c r="BZ42">
        <f t="shared" si="325"/>
        <v>0.153052154949296</v>
      </c>
      <c r="CA42">
        <f t="shared" si="326"/>
        <v>46.075851327142026</v>
      </c>
      <c r="CB42">
        <f t="shared" si="327"/>
        <v>0.68530637040224185</v>
      </c>
      <c r="CC42">
        <f t="shared" si="328"/>
        <v>56.908588312240362</v>
      </c>
      <c r="CD42">
        <f t="shared" si="329"/>
        <v>673.64537323608693</v>
      </c>
      <c r="CE42">
        <f t="shared" si="330"/>
        <v>2.5803956630275501E-2</v>
      </c>
      <c r="CF42">
        <f t="shared" si="331"/>
        <v>0</v>
      </c>
      <c r="CG42">
        <f t="shared" si="332"/>
        <v>1486.3129041546495</v>
      </c>
      <c r="CH42">
        <f t="shared" si="333"/>
        <v>0</v>
      </c>
      <c r="CI42" t="e">
        <f t="shared" si="334"/>
        <v>#DIV/0!</v>
      </c>
      <c r="CJ42" t="e">
        <f t="shared" si="335"/>
        <v>#DIV/0!</v>
      </c>
    </row>
    <row r="43" spans="1:88" x14ac:dyDescent="0.35">
      <c r="A43" t="s">
        <v>150</v>
      </c>
      <c r="B43" s="1">
        <v>41</v>
      </c>
      <c r="C43" s="1" t="s">
        <v>131</v>
      </c>
      <c r="D43" s="1" t="s">
        <v>90</v>
      </c>
      <c r="E43" s="1">
        <v>0</v>
      </c>
      <c r="F43" s="1" t="s">
        <v>91</v>
      </c>
      <c r="G43" s="1" t="s">
        <v>90</v>
      </c>
      <c r="H43" s="1">
        <v>9369.0000646449625</v>
      </c>
      <c r="I43" s="1">
        <v>0</v>
      </c>
      <c r="J43">
        <f t="shared" si="294"/>
        <v>35.88862896839948</v>
      </c>
      <c r="K43">
        <f t="shared" si="295"/>
        <v>0.25957451633300938</v>
      </c>
      <c r="L43">
        <f t="shared" si="296"/>
        <v>726.27974128991673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97"/>
        <v>#DIV/0!</v>
      </c>
      <c r="U43" t="e">
        <f t="shared" si="298"/>
        <v>#DIV/0!</v>
      </c>
      <c r="V43" t="e">
        <f t="shared" si="299"/>
        <v>#DIV/0!</v>
      </c>
      <c r="W43" s="1">
        <v>-1</v>
      </c>
      <c r="X43" s="1">
        <v>0.87</v>
      </c>
      <c r="Y43" s="1">
        <v>0.92</v>
      </c>
      <c r="Z43" s="1">
        <v>10.151815414428711</v>
      </c>
      <c r="AA43">
        <f t="shared" si="300"/>
        <v>0.87507590770721433</v>
      </c>
      <c r="AB43">
        <f t="shared" si="301"/>
        <v>2.478923744722096E-2</v>
      </c>
      <c r="AC43" t="e">
        <f t="shared" si="302"/>
        <v>#DIV/0!</v>
      </c>
      <c r="AD43" t="e">
        <f t="shared" si="303"/>
        <v>#DIV/0!</v>
      </c>
      <c r="AE43" t="e">
        <f t="shared" si="304"/>
        <v>#DIV/0!</v>
      </c>
      <c r="AF43" s="1">
        <v>0</v>
      </c>
      <c r="AG43" s="1">
        <v>0.5</v>
      </c>
      <c r="AH43" t="e">
        <f t="shared" si="305"/>
        <v>#DIV/0!</v>
      </c>
      <c r="AI43">
        <f t="shared" si="306"/>
        <v>3.8427363088830639</v>
      </c>
      <c r="AJ43">
        <f t="shared" si="307"/>
        <v>1.467973908789985</v>
      </c>
      <c r="AK43">
        <f t="shared" si="308"/>
        <v>26.23621940612793</v>
      </c>
      <c r="AL43" s="1">
        <v>2</v>
      </c>
      <c r="AM43">
        <f t="shared" si="309"/>
        <v>4.644859790802002</v>
      </c>
      <c r="AN43" s="1">
        <v>1</v>
      </c>
      <c r="AO43">
        <f t="shared" si="310"/>
        <v>9.2897195816040039</v>
      </c>
      <c r="AP43" s="1">
        <v>22.814474105834961</v>
      </c>
      <c r="AQ43" s="1">
        <v>26.23621940612793</v>
      </c>
      <c r="AR43" s="1">
        <v>21.630413055419922</v>
      </c>
      <c r="AS43" s="1">
        <v>999.80877685546875</v>
      </c>
      <c r="AT43" s="1">
        <v>973.39874267578125</v>
      </c>
      <c r="AU43" s="1">
        <v>17.193820953369141</v>
      </c>
      <c r="AV43" s="1">
        <v>19.704273223876953</v>
      </c>
      <c r="AW43" s="1">
        <v>61.144943237304688</v>
      </c>
      <c r="AX43" s="1">
        <v>70.072174072265625</v>
      </c>
      <c r="AY43" s="1">
        <v>300.10671997070313</v>
      </c>
      <c r="AZ43" s="1">
        <v>1700.52734375</v>
      </c>
      <c r="BA43" s="1">
        <v>1046.08251953125</v>
      </c>
      <c r="BB43" s="1">
        <v>99.153030395507813</v>
      </c>
      <c r="BC43" s="1">
        <v>-0.84531795978546143</v>
      </c>
      <c r="BD43" s="1">
        <v>-9.4946056604385376E-2</v>
      </c>
      <c r="BE43" s="1">
        <v>0.75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311"/>
        <v>1.5005335998535156</v>
      </c>
      <c r="BM43">
        <f t="shared" si="312"/>
        <v>3.8427363088830639E-3</v>
      </c>
      <c r="BN43">
        <f t="shared" si="313"/>
        <v>299.38621940612791</v>
      </c>
      <c r="BO43">
        <f t="shared" si="314"/>
        <v>295.96447410583494</v>
      </c>
      <c r="BP43">
        <f t="shared" si="315"/>
        <v>272.0843689184403</v>
      </c>
      <c r="BQ43">
        <f t="shared" si="316"/>
        <v>0.25458607544317219</v>
      </c>
      <c r="BR43">
        <f t="shared" si="317"/>
        <v>3.4217123106784473</v>
      </c>
      <c r="BS43">
        <f t="shared" si="318"/>
        <v>34.50940729728287</v>
      </c>
      <c r="BT43">
        <f t="shared" si="319"/>
        <v>14.805134073405917</v>
      </c>
      <c r="BU43">
        <f t="shared" si="320"/>
        <v>24.525346755981445</v>
      </c>
      <c r="BV43">
        <f t="shared" si="321"/>
        <v>3.0908026607388353</v>
      </c>
      <c r="BW43">
        <f t="shared" si="322"/>
        <v>0.25251860949440108</v>
      </c>
      <c r="BX43">
        <f t="shared" si="323"/>
        <v>1.9537384018884623</v>
      </c>
      <c r="BY43">
        <f t="shared" si="324"/>
        <v>1.137064258850373</v>
      </c>
      <c r="BZ43">
        <f t="shared" si="325"/>
        <v>0.15844324742613777</v>
      </c>
      <c r="CA43">
        <f t="shared" si="326"/>
        <v>72.012837263760673</v>
      </c>
      <c r="CB43">
        <f t="shared" si="327"/>
        <v>0.74612767558487114</v>
      </c>
      <c r="CC43">
        <f t="shared" si="328"/>
        <v>57.10160634870374</v>
      </c>
      <c r="CD43">
        <f t="shared" si="329"/>
        <v>968.18333776697409</v>
      </c>
      <c r="CE43">
        <f t="shared" si="330"/>
        <v>2.1166428751756367E-2</v>
      </c>
      <c r="CF43">
        <f t="shared" si="331"/>
        <v>0</v>
      </c>
      <c r="CG43">
        <f t="shared" si="332"/>
        <v>1488.0905089129694</v>
      </c>
      <c r="CH43">
        <f t="shared" si="333"/>
        <v>0</v>
      </c>
      <c r="CI43" t="e">
        <f t="shared" si="334"/>
        <v>#DIV/0!</v>
      </c>
      <c r="CJ43" t="e">
        <f t="shared" si="335"/>
        <v>#DIV/0!</v>
      </c>
    </row>
    <row r="44" spans="1:88" x14ac:dyDescent="0.35">
      <c r="A44" t="s">
        <v>150</v>
      </c>
      <c r="B44" s="1">
        <v>42</v>
      </c>
      <c r="C44" s="1" t="s">
        <v>132</v>
      </c>
      <c r="D44" s="1" t="s">
        <v>90</v>
      </c>
      <c r="E44" s="1">
        <v>0</v>
      </c>
      <c r="F44" s="1" t="s">
        <v>91</v>
      </c>
      <c r="G44" s="1" t="s">
        <v>90</v>
      </c>
      <c r="H44" s="1">
        <v>9591.0000646449625</v>
      </c>
      <c r="I44" s="1">
        <v>0</v>
      </c>
      <c r="J44">
        <f t="shared" si="294"/>
        <v>38.136386864456142</v>
      </c>
      <c r="K44">
        <f t="shared" si="295"/>
        <v>0.24951189674355784</v>
      </c>
      <c r="L44">
        <f t="shared" si="296"/>
        <v>992.75719484711715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97"/>
        <v>#DIV/0!</v>
      </c>
      <c r="U44" t="e">
        <f t="shared" si="298"/>
        <v>#DIV/0!</v>
      </c>
      <c r="V44" t="e">
        <f t="shared" si="299"/>
        <v>#DIV/0!</v>
      </c>
      <c r="W44" s="1">
        <v>-1</v>
      </c>
      <c r="X44" s="1">
        <v>0.87</v>
      </c>
      <c r="Y44" s="1">
        <v>0.92</v>
      </c>
      <c r="Z44" s="1">
        <v>10.151815414428711</v>
      </c>
      <c r="AA44">
        <f t="shared" si="300"/>
        <v>0.87507590770721433</v>
      </c>
      <c r="AB44">
        <f t="shared" si="301"/>
        <v>2.6304456138209635E-2</v>
      </c>
      <c r="AC44" t="e">
        <f t="shared" si="302"/>
        <v>#DIV/0!</v>
      </c>
      <c r="AD44" t="e">
        <f t="shared" si="303"/>
        <v>#DIV/0!</v>
      </c>
      <c r="AE44" t="e">
        <f t="shared" si="304"/>
        <v>#DIV/0!</v>
      </c>
      <c r="AF44" s="1">
        <v>0</v>
      </c>
      <c r="AG44" s="1">
        <v>0.5</v>
      </c>
      <c r="AH44" t="e">
        <f t="shared" si="305"/>
        <v>#DIV/0!</v>
      </c>
      <c r="AI44">
        <f t="shared" si="306"/>
        <v>3.8176524304776991</v>
      </c>
      <c r="AJ44">
        <f t="shared" si="307"/>
        <v>1.5151024391272223</v>
      </c>
      <c r="AK44">
        <f t="shared" si="308"/>
        <v>26.485296249389648</v>
      </c>
      <c r="AL44" s="1">
        <v>2</v>
      </c>
      <c r="AM44">
        <f t="shared" si="309"/>
        <v>4.644859790802002</v>
      </c>
      <c r="AN44" s="1">
        <v>1</v>
      </c>
      <c r="AO44">
        <f t="shared" si="310"/>
        <v>9.2897195816040039</v>
      </c>
      <c r="AP44" s="1">
        <v>23.03529167175293</v>
      </c>
      <c r="AQ44" s="1">
        <v>26.485296249389648</v>
      </c>
      <c r="AR44" s="1">
        <v>21.851398468017578</v>
      </c>
      <c r="AS44" s="1">
        <v>1299.931884765625</v>
      </c>
      <c r="AT44" s="1">
        <v>1271.28173828125</v>
      </c>
      <c r="AU44" s="1">
        <v>17.246959686279297</v>
      </c>
      <c r="AV44" s="1">
        <v>19.740978240966797</v>
      </c>
      <c r="AW44" s="1">
        <v>60.516639709472656</v>
      </c>
      <c r="AX44" s="1">
        <v>69.267967224121094</v>
      </c>
      <c r="AY44" s="1">
        <v>300.10107421875</v>
      </c>
      <c r="AZ44" s="1">
        <v>1700.22216796875</v>
      </c>
      <c r="BA44" s="1">
        <v>1065.916015625</v>
      </c>
      <c r="BB44" s="1">
        <v>99.147918701171875</v>
      </c>
      <c r="BC44" s="1">
        <v>-1.7696954011917114</v>
      </c>
      <c r="BD44" s="1">
        <v>-9.0215548872947693E-2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311"/>
        <v>1.5005053710937499</v>
      </c>
      <c r="BM44">
        <f t="shared" si="312"/>
        <v>3.817652430477699E-3</v>
      </c>
      <c r="BN44">
        <f t="shared" si="313"/>
        <v>299.63529624938963</v>
      </c>
      <c r="BO44">
        <f t="shared" si="314"/>
        <v>296.18529167175291</v>
      </c>
      <c r="BP44">
        <f t="shared" si="315"/>
        <v>272.0355407945317</v>
      </c>
      <c r="BQ44">
        <f t="shared" si="316"/>
        <v>0.25712603975616027</v>
      </c>
      <c r="BR44">
        <f t="shared" si="317"/>
        <v>3.4723793448442013</v>
      </c>
      <c r="BS44">
        <f t="shared" si="318"/>
        <v>35.022211160173953</v>
      </c>
      <c r="BT44">
        <f t="shared" si="319"/>
        <v>15.281232919207156</v>
      </c>
      <c r="BU44">
        <f t="shared" si="320"/>
        <v>24.760293960571289</v>
      </c>
      <c r="BV44">
        <f t="shared" si="321"/>
        <v>3.134519388399283</v>
      </c>
      <c r="BW44">
        <f t="shared" si="322"/>
        <v>0.24298556527148077</v>
      </c>
      <c r="BX44">
        <f t="shared" si="323"/>
        <v>1.957276905716979</v>
      </c>
      <c r="BY44">
        <f t="shared" si="324"/>
        <v>1.177242482682304</v>
      </c>
      <c r="BZ44">
        <f t="shared" si="325"/>
        <v>0.15243914668645248</v>
      </c>
      <c r="CA44">
        <f t="shared" si="326"/>
        <v>98.429809644705415</v>
      </c>
      <c r="CB44">
        <f t="shared" si="327"/>
        <v>0.78091045041621299</v>
      </c>
      <c r="CC44">
        <f t="shared" si="328"/>
        <v>56.312060042609843</v>
      </c>
      <c r="CD44">
        <f t="shared" si="329"/>
        <v>1265.7396848516753</v>
      </c>
      <c r="CE44">
        <f t="shared" si="330"/>
        <v>1.6966668048897505E-2</v>
      </c>
      <c r="CF44">
        <f t="shared" si="331"/>
        <v>0</v>
      </c>
      <c r="CG44">
        <f t="shared" si="332"/>
        <v>1487.8234569391818</v>
      </c>
      <c r="CH44">
        <f t="shared" si="333"/>
        <v>0</v>
      </c>
      <c r="CI44" t="e">
        <f t="shared" si="334"/>
        <v>#DIV/0!</v>
      </c>
      <c r="CJ44" t="e">
        <f t="shared" si="335"/>
        <v>#DIV/0!</v>
      </c>
    </row>
    <row r="45" spans="1:88" x14ac:dyDescent="0.35">
      <c r="A45" t="s">
        <v>150</v>
      </c>
      <c r="B45" s="1">
        <v>43</v>
      </c>
      <c r="C45" s="1" t="s">
        <v>133</v>
      </c>
      <c r="D45" s="1" t="s">
        <v>90</v>
      </c>
      <c r="E45" s="1">
        <v>0</v>
      </c>
      <c r="F45" s="1" t="s">
        <v>91</v>
      </c>
      <c r="G45" s="1" t="s">
        <v>90</v>
      </c>
      <c r="H45" s="1">
        <v>9813.0000646449625</v>
      </c>
      <c r="I45" s="1">
        <v>0</v>
      </c>
      <c r="J45">
        <f t="shared" si="294"/>
        <v>39.319505447411991</v>
      </c>
      <c r="K45">
        <f t="shared" si="295"/>
        <v>0.23159652538244474</v>
      </c>
      <c r="L45">
        <f t="shared" si="296"/>
        <v>1353.0314624163784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97"/>
        <v>#DIV/0!</v>
      </c>
      <c r="U45" t="e">
        <f t="shared" si="298"/>
        <v>#DIV/0!</v>
      </c>
      <c r="V45" t="e">
        <f t="shared" si="299"/>
        <v>#DIV/0!</v>
      </c>
      <c r="W45" s="1">
        <v>-1</v>
      </c>
      <c r="X45" s="1">
        <v>0.87</v>
      </c>
      <c r="Y45" s="1">
        <v>0.92</v>
      </c>
      <c r="Z45" s="1">
        <v>10.151815414428711</v>
      </c>
      <c r="AA45">
        <f t="shared" si="300"/>
        <v>0.87507590770721433</v>
      </c>
      <c r="AB45">
        <f t="shared" si="301"/>
        <v>2.7105176090119493E-2</v>
      </c>
      <c r="AC45" t="e">
        <f t="shared" si="302"/>
        <v>#DIV/0!</v>
      </c>
      <c r="AD45" t="e">
        <f t="shared" si="303"/>
        <v>#DIV/0!</v>
      </c>
      <c r="AE45" t="e">
        <f t="shared" si="304"/>
        <v>#DIV/0!</v>
      </c>
      <c r="AF45" s="1">
        <v>0</v>
      </c>
      <c r="AG45" s="1">
        <v>0.5</v>
      </c>
      <c r="AH45" t="e">
        <f t="shared" si="305"/>
        <v>#DIV/0!</v>
      </c>
      <c r="AI45">
        <f t="shared" si="306"/>
        <v>3.6737618238382392</v>
      </c>
      <c r="AJ45">
        <f t="shared" si="307"/>
        <v>1.5673824812576631</v>
      </c>
      <c r="AK45">
        <f t="shared" si="308"/>
        <v>26.704677581787109</v>
      </c>
      <c r="AL45" s="1">
        <v>2</v>
      </c>
      <c r="AM45">
        <f t="shared" si="309"/>
        <v>4.644859790802002</v>
      </c>
      <c r="AN45" s="1">
        <v>1</v>
      </c>
      <c r="AO45">
        <f t="shared" si="310"/>
        <v>9.2897195816040039</v>
      </c>
      <c r="AP45" s="1">
        <v>23.183038711547852</v>
      </c>
      <c r="AQ45" s="1">
        <v>26.704677581787109</v>
      </c>
      <c r="AR45" s="1">
        <v>22.002685546875</v>
      </c>
      <c r="AS45" s="1">
        <v>1699.9405517578125</v>
      </c>
      <c r="AT45" s="1">
        <v>1669.6488037109375</v>
      </c>
      <c r="AU45" s="1">
        <v>17.270786285400391</v>
      </c>
      <c r="AV45" s="1">
        <v>19.670949935913086</v>
      </c>
      <c r="AW45" s="1">
        <v>60.056854248046875</v>
      </c>
      <c r="AX45" s="1">
        <v>68.40301513671875</v>
      </c>
      <c r="AY45" s="1">
        <v>300.10415649414063</v>
      </c>
      <c r="AZ45" s="1">
        <v>1699.8759765625</v>
      </c>
      <c r="BA45" s="1">
        <v>1077.5084228515625</v>
      </c>
      <c r="BB45" s="1">
        <v>99.139320373535156</v>
      </c>
      <c r="BC45" s="1">
        <v>-3.2426140308380127</v>
      </c>
      <c r="BD45" s="1">
        <v>-8.5045300424098969E-2</v>
      </c>
      <c r="BE45" s="1">
        <v>0.75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311"/>
        <v>1.500520782470703</v>
      </c>
      <c r="BM45">
        <f t="shared" si="312"/>
        <v>3.6737618238382392E-3</v>
      </c>
      <c r="BN45">
        <f t="shared" si="313"/>
        <v>299.85467758178709</v>
      </c>
      <c r="BO45">
        <f t="shared" si="314"/>
        <v>296.33303871154783</v>
      </c>
      <c r="BP45">
        <f t="shared" si="315"/>
        <v>271.98015017076978</v>
      </c>
      <c r="BQ45">
        <f t="shared" si="316"/>
        <v>0.2786674030004001</v>
      </c>
      <c r="BR45">
        <f t="shared" si="317"/>
        <v>3.5175470890059213</v>
      </c>
      <c r="BS45">
        <f t="shared" si="318"/>
        <v>35.480847314189539</v>
      </c>
      <c r="BT45">
        <f t="shared" si="319"/>
        <v>15.809897378276453</v>
      </c>
      <c r="BU45">
        <f t="shared" si="320"/>
        <v>24.94385814666748</v>
      </c>
      <c r="BV45">
        <f t="shared" si="321"/>
        <v>3.1690503596318145</v>
      </c>
      <c r="BW45">
        <f t="shared" si="322"/>
        <v>0.22596317071103914</v>
      </c>
      <c r="BX45">
        <f t="shared" si="323"/>
        <v>1.9501646077482582</v>
      </c>
      <c r="BY45">
        <f t="shared" si="324"/>
        <v>1.2188857518835563</v>
      </c>
      <c r="BZ45">
        <f t="shared" si="325"/>
        <v>0.14172252520227607</v>
      </c>
      <c r="CA45">
        <f t="shared" si="326"/>
        <v>134.13861962797012</v>
      </c>
      <c r="CB45">
        <f t="shared" si="327"/>
        <v>0.81036889878227691</v>
      </c>
      <c r="CC45">
        <f t="shared" si="328"/>
        <v>55.292027534637867</v>
      </c>
      <c r="CD45">
        <f t="shared" si="329"/>
        <v>1663.9348172027633</v>
      </c>
      <c r="CE45">
        <f t="shared" si="330"/>
        <v>1.3065747259868307E-2</v>
      </c>
      <c r="CF45">
        <f t="shared" si="331"/>
        <v>0</v>
      </c>
      <c r="CG45">
        <f t="shared" si="332"/>
        <v>1487.5205131801172</v>
      </c>
      <c r="CH45">
        <f t="shared" si="333"/>
        <v>0</v>
      </c>
      <c r="CI45" t="e">
        <f t="shared" si="334"/>
        <v>#DIV/0!</v>
      </c>
      <c r="CJ45" t="e">
        <f t="shared" si="335"/>
        <v>#DIV/0!</v>
      </c>
    </row>
    <row r="46" spans="1:88" x14ac:dyDescent="0.35">
      <c r="A46" t="s">
        <v>150</v>
      </c>
      <c r="B46" s="1">
        <v>44</v>
      </c>
      <c r="C46" s="1" t="s">
        <v>134</v>
      </c>
      <c r="D46" s="1" t="s">
        <v>90</v>
      </c>
      <c r="E46" s="1">
        <v>0</v>
      </c>
      <c r="F46" s="1" t="s">
        <v>91</v>
      </c>
      <c r="G46" s="1" t="s">
        <v>90</v>
      </c>
      <c r="H46" s="1">
        <v>10035.000064644963</v>
      </c>
      <c r="I46" s="1">
        <v>0</v>
      </c>
      <c r="J46">
        <f t="shared" si="294"/>
        <v>39.675827152155634</v>
      </c>
      <c r="K46">
        <f t="shared" si="295"/>
        <v>0.20914534137298521</v>
      </c>
      <c r="L46">
        <f t="shared" si="296"/>
        <v>1611.2800644806114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97"/>
        <v>#DIV/0!</v>
      </c>
      <c r="U46" t="e">
        <f t="shared" si="298"/>
        <v>#DIV/0!</v>
      </c>
      <c r="V46" t="e">
        <f t="shared" si="299"/>
        <v>#DIV/0!</v>
      </c>
      <c r="W46" s="1">
        <v>-1</v>
      </c>
      <c r="X46" s="1">
        <v>0.87</v>
      </c>
      <c r="Y46" s="1">
        <v>0.92</v>
      </c>
      <c r="Z46" s="1">
        <v>10.151815414428711</v>
      </c>
      <c r="AA46">
        <f t="shared" si="300"/>
        <v>0.87507590770721433</v>
      </c>
      <c r="AB46">
        <f t="shared" si="301"/>
        <v>2.7343193074856303E-2</v>
      </c>
      <c r="AC46" t="e">
        <f t="shared" si="302"/>
        <v>#DIV/0!</v>
      </c>
      <c r="AD46" t="e">
        <f t="shared" si="303"/>
        <v>#DIV/0!</v>
      </c>
      <c r="AE46" t="e">
        <f t="shared" si="304"/>
        <v>#DIV/0!</v>
      </c>
      <c r="AF46" s="1">
        <v>0</v>
      </c>
      <c r="AG46" s="1">
        <v>0.5</v>
      </c>
      <c r="AH46" t="e">
        <f t="shared" si="305"/>
        <v>#DIV/0!</v>
      </c>
      <c r="AI46">
        <f t="shared" si="306"/>
        <v>3.4307804842678262</v>
      </c>
      <c r="AJ46">
        <f t="shared" si="307"/>
        <v>1.6167485526729333</v>
      </c>
      <c r="AK46">
        <f t="shared" si="308"/>
        <v>26.88587760925293</v>
      </c>
      <c r="AL46" s="1">
        <v>2</v>
      </c>
      <c r="AM46">
        <f t="shared" si="309"/>
        <v>4.644859790802002</v>
      </c>
      <c r="AN46" s="1">
        <v>1</v>
      </c>
      <c r="AO46">
        <f t="shared" si="310"/>
        <v>9.2897195816040039</v>
      </c>
      <c r="AP46" s="1">
        <v>23.2261962890625</v>
      </c>
      <c r="AQ46" s="1">
        <v>26.88587760925293</v>
      </c>
      <c r="AR46" s="1">
        <v>22.048751831054688</v>
      </c>
      <c r="AS46" s="1">
        <v>1999.48388671875</v>
      </c>
      <c r="AT46" s="1">
        <v>1968.5423583984375</v>
      </c>
      <c r="AU46" s="1">
        <v>17.312198638916016</v>
      </c>
      <c r="AV46" s="1">
        <v>19.5538330078125</v>
      </c>
      <c r="AW46" s="1">
        <v>60.039710998535156</v>
      </c>
      <c r="AX46" s="1">
        <v>67.815528869628906</v>
      </c>
      <c r="AY46" s="1">
        <v>300.11099243164063</v>
      </c>
      <c r="AZ46" s="1">
        <v>1699.970703125</v>
      </c>
      <c r="BA46" s="1">
        <v>975.8790283203125</v>
      </c>
      <c r="BB46" s="1">
        <v>99.136123657226563</v>
      </c>
      <c r="BC46" s="1">
        <v>-4.8426809310913086</v>
      </c>
      <c r="BD46" s="1">
        <v>-7.793203741312027E-2</v>
      </c>
      <c r="BE46" s="1">
        <v>0.75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311"/>
        <v>1.5005549621582031</v>
      </c>
      <c r="BM46">
        <f t="shared" si="312"/>
        <v>3.4307804842678264E-3</v>
      </c>
      <c r="BN46">
        <f t="shared" si="313"/>
        <v>300.03587760925291</v>
      </c>
      <c r="BO46">
        <f t="shared" si="314"/>
        <v>296.37619628906248</v>
      </c>
      <c r="BP46">
        <f t="shared" si="315"/>
        <v>271.99530642043101</v>
      </c>
      <c r="BQ46">
        <f t="shared" si="316"/>
        <v>0.31501836592935611</v>
      </c>
      <c r="BR46">
        <f t="shared" si="317"/>
        <v>3.5552397597081917</v>
      </c>
      <c r="BS46">
        <f t="shared" si="318"/>
        <v>35.862202682049606</v>
      </c>
      <c r="BT46">
        <f t="shared" si="319"/>
        <v>16.308369674237106</v>
      </c>
      <c r="BU46">
        <f t="shared" si="320"/>
        <v>25.056036949157715</v>
      </c>
      <c r="BV46">
        <f t="shared" si="321"/>
        <v>3.1903160052286599</v>
      </c>
      <c r="BW46">
        <f t="shared" si="322"/>
        <v>0.20454039392160975</v>
      </c>
      <c r="BX46">
        <f t="shared" si="323"/>
        <v>1.9384912070352585</v>
      </c>
      <c r="BY46">
        <f t="shared" si="324"/>
        <v>1.2518247981934014</v>
      </c>
      <c r="BZ46">
        <f t="shared" si="325"/>
        <v>0.12824364727242324</v>
      </c>
      <c r="CA46">
        <f t="shared" si="326"/>
        <v>159.73605971877387</v>
      </c>
      <c r="CB46">
        <f t="shared" si="327"/>
        <v>0.81851429693974842</v>
      </c>
      <c r="CC46">
        <f t="shared" si="328"/>
        <v>54.258776723078547</v>
      </c>
      <c r="CD46">
        <f t="shared" si="329"/>
        <v>1962.7765905316144</v>
      </c>
      <c r="CE46">
        <f t="shared" si="330"/>
        <v>1.0967941319135043E-2</v>
      </c>
      <c r="CF46">
        <f t="shared" si="331"/>
        <v>0</v>
      </c>
      <c r="CG46">
        <f t="shared" si="332"/>
        <v>1487.6034061127807</v>
      </c>
      <c r="CH46">
        <f t="shared" si="333"/>
        <v>0</v>
      </c>
      <c r="CI46" t="e">
        <f t="shared" si="334"/>
        <v>#DIV/0!</v>
      </c>
      <c r="CJ46" t="e">
        <f t="shared" si="335"/>
        <v>#DIV/0!</v>
      </c>
    </row>
    <row r="47" spans="1:88" x14ac:dyDescent="0.35">
      <c r="A47" t="s">
        <v>151</v>
      </c>
      <c r="B47" s="1">
        <v>45</v>
      </c>
      <c r="C47" s="1" t="s">
        <v>135</v>
      </c>
      <c r="D47" s="1" t="s">
        <v>90</v>
      </c>
      <c r="E47" s="1">
        <v>0</v>
      </c>
      <c r="F47" s="1" t="s">
        <v>91</v>
      </c>
      <c r="G47" s="1" t="s">
        <v>90</v>
      </c>
      <c r="H47" s="1">
        <v>10928.500064679421</v>
      </c>
      <c r="I47" s="1">
        <v>0</v>
      </c>
      <c r="J47">
        <f t="shared" ref="J47" si="336">(AS47-AT47*(1000-AU47)/(1000-AV47))*BL47</f>
        <v>17.22046736560047</v>
      </c>
      <c r="K47">
        <f t="shared" ref="K47" si="337">IF(BW47&lt;&gt;0,1/(1/BW47-1/AO47),0)</f>
        <v>0.1229441761523852</v>
      </c>
      <c r="L47">
        <f t="shared" ref="L47" si="338">((BZ47-BM47/2)*AT47-J47)/(BZ47+BM47/2)</f>
        <v>153.7773719848675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" si="339">CF47/P47</f>
        <v>#DIV/0!</v>
      </c>
      <c r="U47" t="e">
        <f t="shared" ref="U47" si="340">CH47/R47</f>
        <v>#DIV/0!</v>
      </c>
      <c r="V47" t="e">
        <f t="shared" ref="V47" si="341">(R47-S47)/R47</f>
        <v>#DIV/0!</v>
      </c>
      <c r="W47" s="1">
        <v>-1</v>
      </c>
      <c r="X47" s="1">
        <v>0.87</v>
      </c>
      <c r="Y47" s="1">
        <v>0.92</v>
      </c>
      <c r="Z47" s="1">
        <v>10.099023818969727</v>
      </c>
      <c r="AA47">
        <f t="shared" ref="AA47" si="342">(Z47*Y47+(100-Z47)*X47)/100</f>
        <v>0.87504951190948488</v>
      </c>
      <c r="AB47">
        <f t="shared" ref="AB47" si="343">(J47-W47)/CG47</f>
        <v>1.2247183950420302E-2</v>
      </c>
      <c r="AC47" t="e">
        <f t="shared" ref="AC47" si="344">(R47-S47)/(R47-Q47)</f>
        <v>#DIV/0!</v>
      </c>
      <c r="AD47" t="e">
        <f t="shared" ref="AD47" si="345">(P47-R47)/(P47-Q47)</f>
        <v>#DIV/0!</v>
      </c>
      <c r="AE47" t="e">
        <f t="shared" ref="AE47" si="346">(P47-R47)/R47</f>
        <v>#DIV/0!</v>
      </c>
      <c r="AF47" s="1">
        <v>0</v>
      </c>
      <c r="AG47" s="1">
        <v>0.5</v>
      </c>
      <c r="AH47" t="e">
        <f t="shared" ref="AH47" si="347">V47*AG47*AA47*AF47</f>
        <v>#DIV/0!</v>
      </c>
      <c r="AI47">
        <f t="shared" ref="AI47" si="348">BM47*1000</f>
        <v>1.9896629587516264</v>
      </c>
      <c r="AJ47">
        <f t="shared" ref="AJ47" si="349">(BR47-BX47)</f>
        <v>1.5794845671259332</v>
      </c>
      <c r="AK47">
        <f t="shared" ref="AK47" si="350">(AQ47+BQ47*I47)</f>
        <v>27.03593635559082</v>
      </c>
      <c r="AL47" s="1">
        <v>2</v>
      </c>
      <c r="AM47">
        <f t="shared" ref="AM47" si="351">(AL47*BF47+BG47)</f>
        <v>4.644859790802002</v>
      </c>
      <c r="AN47" s="1">
        <v>1</v>
      </c>
      <c r="AO47">
        <f t="shared" ref="AO47" si="352">AM47*(AN47+1)*(AN47+1)/(AN47*AN47+1)</f>
        <v>9.2897195816040039</v>
      </c>
      <c r="AP47" s="1">
        <v>25.006937026977539</v>
      </c>
      <c r="AQ47" s="1">
        <v>27.03593635559082</v>
      </c>
      <c r="AR47" s="1">
        <v>24.043193817138672</v>
      </c>
      <c r="AS47" s="1">
        <v>399.50125122070313</v>
      </c>
      <c r="AT47" s="1">
        <v>387.51211547851563</v>
      </c>
      <c r="AU47" s="1">
        <v>18.951377868652344</v>
      </c>
      <c r="AV47" s="1">
        <v>20.250396728515625</v>
      </c>
      <c r="AW47" s="1">
        <v>59.052555084228516</v>
      </c>
      <c r="AX47" s="1">
        <v>63.099952697753906</v>
      </c>
      <c r="AY47" s="1">
        <v>300.12982177734375</v>
      </c>
      <c r="AZ47" s="1">
        <v>1700.163330078125</v>
      </c>
      <c r="BA47" s="1">
        <v>1134.416015625</v>
      </c>
      <c r="BB47" s="1">
        <v>99.120841979980469</v>
      </c>
      <c r="BC47" s="1">
        <v>-0.36050319671630859</v>
      </c>
      <c r="BD47" s="1">
        <v>-0.11119391024112701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" si="353">AY47*0.000001/(AL47*0.0001)</f>
        <v>1.5006491088867184</v>
      </c>
      <c r="BM47">
        <f t="shared" ref="BM47" si="354">(AV47-AU47)/(1000-AV47)*BL47</f>
        <v>1.9896629587516264E-3</v>
      </c>
      <c r="BN47">
        <f t="shared" ref="BN47" si="355">(AQ47+273.15)</f>
        <v>300.1859363555908</v>
      </c>
      <c r="BO47">
        <f t="shared" ref="BO47" si="356">(AP47+273.15)</f>
        <v>298.15693702697752</v>
      </c>
      <c r="BP47">
        <f t="shared" ref="BP47" si="357">(AZ47*BH47+BA47*BI47)*BJ47</f>
        <v>272.02612673224212</v>
      </c>
      <c r="BQ47">
        <f t="shared" ref="BQ47" si="358">((BP47+0.00000010773*(BO47^4-BN47^4))-BM47*44100)/(AM47*51.4+0.00000043092*BN47^3)</f>
        <v>0.6424450222634176</v>
      </c>
      <c r="BR47">
        <f t="shared" ref="BR47" si="359">0.61365*EXP(17.502*AK47/(240.97+AK47))</f>
        <v>3.5867209412850438</v>
      </c>
      <c r="BS47">
        <f t="shared" ref="BS47" si="360">BR47*1000/BB47</f>
        <v>36.18533569367235</v>
      </c>
      <c r="BT47">
        <f t="shared" ref="BT47" si="361">(BS47-AV47)</f>
        <v>15.934938965156725</v>
      </c>
      <c r="BU47">
        <f t="shared" ref="BU47" si="362">IF(I47,AQ47,(AP47+AQ47)/2)</f>
        <v>26.02143669128418</v>
      </c>
      <c r="BV47">
        <f t="shared" ref="BV47" si="363">0.61365*EXP(17.502*BU47/(240.97+BU47))</f>
        <v>3.3785409885169813</v>
      </c>
      <c r="BW47">
        <f t="shared" ref="BW47" si="364">IF(BT47&lt;&gt;0,(1000-(BS47+AV47)/2)/BT47*BM47,0)</f>
        <v>0.12133833206416594</v>
      </c>
      <c r="BX47">
        <f t="shared" ref="BX47" si="365">AV47*BB47/1000</f>
        <v>2.0072363741591106</v>
      </c>
      <c r="BY47">
        <f t="shared" ref="BY47" si="366">(BV47-BX47)</f>
        <v>1.3713046143578707</v>
      </c>
      <c r="BZ47">
        <f t="shared" ref="BZ47" si="367">1/(1.6/K47+1.37/AO47)</f>
        <v>7.5979115991657686E-2</v>
      </c>
      <c r="CA47">
        <f t="shared" ref="CA47" si="368">L47*BB47*0.001</f>
        <v>15.242542588608726</v>
      </c>
      <c r="CB47">
        <f t="shared" ref="CB47" si="369">L47/AT47</f>
        <v>0.39683242366494009</v>
      </c>
      <c r="CC47">
        <f t="shared" ref="CC47" si="370">(1-BM47*BB47/BR47/K47)*100</f>
        <v>55.276174143285381</v>
      </c>
      <c r="CD47">
        <f t="shared" ref="CD47" si="371">(AT47-J47/(AO47/1.35))</f>
        <v>385.00960388606705</v>
      </c>
      <c r="CE47">
        <f t="shared" ref="CE47" si="372">J47*CC47/100/CD47</f>
        <v>2.4723579446381223E-2</v>
      </c>
      <c r="CF47">
        <f t="shared" ref="CF47" si="373">(P47-O47)</f>
        <v>0</v>
      </c>
      <c r="CG47">
        <f t="shared" ref="CG47" si="374">AZ47*AA47</f>
        <v>1487.7270921512677</v>
      </c>
      <c r="CH47">
        <f t="shared" ref="CH47" si="375">(R47-Q47)</f>
        <v>0</v>
      </c>
      <c r="CI47" t="e">
        <f t="shared" ref="CI47" si="376">(R47-S47)/(R47-O47)</f>
        <v>#DIV/0!</v>
      </c>
      <c r="CJ47" t="e">
        <f t="shared" ref="CJ47" si="377">(P47-R47)/(P47-O47)</f>
        <v>#DIV/0!</v>
      </c>
    </row>
    <row r="48" spans="1:88" x14ac:dyDescent="0.35">
      <c r="A48" t="s">
        <v>151</v>
      </c>
      <c r="B48" s="1">
        <v>47</v>
      </c>
      <c r="C48" s="1" t="s">
        <v>137</v>
      </c>
      <c r="D48" s="1" t="s">
        <v>90</v>
      </c>
      <c r="E48" s="1">
        <v>0</v>
      </c>
      <c r="F48" s="1" t="s">
        <v>91</v>
      </c>
      <c r="G48" s="1" t="s">
        <v>90</v>
      </c>
      <c r="H48" s="1">
        <v>11262.000064644963</v>
      </c>
      <c r="I48" s="1">
        <v>0</v>
      </c>
      <c r="J48">
        <f t="shared" ref="J48:J57" si="378">(AS48-AT48*(1000-AU48)/(1000-AV48))*BL48</f>
        <v>-2.7158522405655967</v>
      </c>
      <c r="K48">
        <f t="shared" ref="K48:K57" si="379">IF(BW48&lt;&gt;0,1/(1/BW48-1/AO48),0)</f>
        <v>0.16388593295236098</v>
      </c>
      <c r="L48">
        <f t="shared" ref="L48:L57" si="380">((BZ48-BM48/2)*AT48-J48)/(BZ48+BM48/2)</f>
        <v>77.321031514392971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7" si="381">CF48/P48</f>
        <v>#DIV/0!</v>
      </c>
      <c r="U48" t="e">
        <f t="shared" ref="U48:U57" si="382">CH48/R48</f>
        <v>#DIV/0!</v>
      </c>
      <c r="V48" t="e">
        <f t="shared" ref="V48:V57" si="383">(R48-S48)/R48</f>
        <v>#DIV/0!</v>
      </c>
      <c r="W48" s="1">
        <v>-1</v>
      </c>
      <c r="X48" s="1">
        <v>0.87</v>
      </c>
      <c r="Y48" s="1">
        <v>0.92</v>
      </c>
      <c r="Z48" s="1">
        <v>10.099023818969727</v>
      </c>
      <c r="AA48">
        <f t="shared" ref="AA48:AA57" si="384">(Z48*Y48+(100-Z48)*X48)/100</f>
        <v>0.87504951190948488</v>
      </c>
      <c r="AB48">
        <f t="shared" ref="AB48:AB57" si="385">(J48-W48)/CG48</f>
        <v>-1.1538288022033458E-3</v>
      </c>
      <c r="AC48" t="e">
        <f t="shared" ref="AC48:AC57" si="386">(R48-S48)/(R48-Q48)</f>
        <v>#DIV/0!</v>
      </c>
      <c r="AD48" t="e">
        <f t="shared" ref="AD48:AD57" si="387">(P48-R48)/(P48-Q48)</f>
        <v>#DIV/0!</v>
      </c>
      <c r="AE48" t="e">
        <f t="shared" ref="AE48:AE57" si="388">(P48-R48)/R48</f>
        <v>#DIV/0!</v>
      </c>
      <c r="AF48" s="1">
        <v>0</v>
      </c>
      <c r="AG48" s="1">
        <v>0.5</v>
      </c>
      <c r="AH48" t="e">
        <f t="shared" ref="AH48:AH57" si="389">V48*AG48*AA48*AF48</f>
        <v>#DIV/0!</v>
      </c>
      <c r="AI48">
        <f t="shared" ref="AI48:AI57" si="390">BM48*1000</f>
        <v>2.5867959571502843</v>
      </c>
      <c r="AJ48">
        <f t="shared" ref="AJ48:AJ57" si="391">(BR48-BX48)</f>
        <v>1.5467909953636561</v>
      </c>
      <c r="AK48">
        <f t="shared" ref="AK48:AK57" si="392">(AQ48+BQ48*I48)</f>
        <v>27.065742492675781</v>
      </c>
      <c r="AL48" s="1">
        <v>2</v>
      </c>
      <c r="AM48">
        <f t="shared" ref="AM48:AM57" si="393">(AL48*BF48+BG48)</f>
        <v>4.644859790802002</v>
      </c>
      <c r="AN48" s="1">
        <v>1</v>
      </c>
      <c r="AO48">
        <f t="shared" ref="AO48:AO57" si="394">AM48*(AN48+1)*(AN48+1)/(AN48*AN48+1)</f>
        <v>9.2897195816040039</v>
      </c>
      <c r="AP48" s="1">
        <v>25.053688049316406</v>
      </c>
      <c r="AQ48" s="1">
        <v>27.065742492675781</v>
      </c>
      <c r="AR48" s="1">
        <v>24.040252685546875</v>
      </c>
      <c r="AS48" s="1">
        <v>50.344146728515625</v>
      </c>
      <c r="AT48" s="1">
        <v>52.064418792724609</v>
      </c>
      <c r="AU48" s="1">
        <v>18.955900192260742</v>
      </c>
      <c r="AV48" s="1">
        <v>20.644329071044922</v>
      </c>
      <c r="AW48" s="1">
        <v>58.9010009765625</v>
      </c>
      <c r="AX48" s="1">
        <v>64.144508361816406</v>
      </c>
      <c r="AY48" s="1">
        <v>300.08883666992188</v>
      </c>
      <c r="AZ48" s="1">
        <v>1699.440185546875</v>
      </c>
      <c r="BA48" s="1">
        <v>1153.7791748046875</v>
      </c>
      <c r="BB48" s="1">
        <v>99.117385864257813</v>
      </c>
      <c r="BC48" s="1">
        <v>-0.89681529998779297</v>
      </c>
      <c r="BD48" s="1">
        <v>-0.12468506395816803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7" si="395">AY48*0.000001/(AL48*0.0001)</f>
        <v>1.5004441833496094</v>
      </c>
      <c r="BM48">
        <f t="shared" ref="BM48:BM57" si="396">(AV48-AU48)/(1000-AV48)*BL48</f>
        <v>2.5867959571502842E-3</v>
      </c>
      <c r="BN48">
        <f t="shared" ref="BN48:BN57" si="397">(AQ48+273.15)</f>
        <v>300.21574249267576</v>
      </c>
      <c r="BO48">
        <f t="shared" ref="BO48:BO57" si="398">(AP48+273.15)</f>
        <v>298.20368804931638</v>
      </c>
      <c r="BP48">
        <f t="shared" ref="BP48:BP57" si="399">(AZ48*BH48+BA48*BI48)*BJ48</f>
        <v>271.91042360982829</v>
      </c>
      <c r="BQ48">
        <f t="shared" ref="BQ48:BQ57" si="400">((BP48+0.00000010773*(BO48^4-BN48^4))-BM48*44100)/(AM48*51.4+0.00000043092*BN48^3)</f>
        <v>0.53755572548998942</v>
      </c>
      <c r="BR48">
        <f t="shared" ref="BR48:BR57" si="401">0.61365*EXP(17.502*AK48/(240.97+AK48))</f>
        <v>3.5930029258071308</v>
      </c>
      <c r="BS48">
        <f t="shared" ref="BS48:BS57" si="402">BR48*1000/BB48</f>
        <v>36.249976676420644</v>
      </c>
      <c r="BT48">
        <f t="shared" ref="BT48:BT57" si="403">(BS48-AV48)</f>
        <v>15.605647605375722</v>
      </c>
      <c r="BU48">
        <f t="shared" ref="BU48:BU57" si="404">IF(I48,AQ48,(AP48+AQ48)/2)</f>
        <v>26.059715270996094</v>
      </c>
      <c r="BV48">
        <f t="shared" ref="BV48:BV57" si="405">0.61365*EXP(17.502*BU48/(240.97+BU48))</f>
        <v>3.3861999614831948</v>
      </c>
      <c r="BW48">
        <f t="shared" ref="BW48:BW57" si="406">IF(BT48&lt;&gt;0,(1000-(BS48+AV48)/2)/BT48*BM48,0)</f>
        <v>0.16104483714205772</v>
      </c>
      <c r="BX48">
        <f t="shared" ref="BX48:BX57" si="407">AV48*BB48/1000</f>
        <v>2.0462119304434747</v>
      </c>
      <c r="BY48">
        <f t="shared" ref="BY48:BY57" si="408">(BV48-BX48)</f>
        <v>1.3399880310397201</v>
      </c>
      <c r="BZ48">
        <f t="shared" ref="BZ48:BZ57" si="409">1/(1.6/K48+1.37/AO48)</f>
        <v>0.10090447950270472</v>
      </c>
      <c r="CA48">
        <f t="shared" ref="CA48:CA57" si="410">L48*BB48*0.001</f>
        <v>7.6638585160345265</v>
      </c>
      <c r="CB48">
        <f t="shared" ref="CB48:CB57" si="411">L48/AT48</f>
        <v>1.4851031339122078</v>
      </c>
      <c r="CC48">
        <f t="shared" ref="CC48:CC57" si="412">(1-BM48*BB48/BR48/K48)*100</f>
        <v>56.457559778797716</v>
      </c>
      <c r="CD48">
        <f t="shared" ref="CD48:CD57" si="413">(AT48-J48/(AO48/1.35))</f>
        <v>52.45909168812868</v>
      </c>
      <c r="CE48">
        <f t="shared" ref="CE48:CE57" si="414">J48*CC48/100/CD48</f>
        <v>-2.9228563684188236E-2</v>
      </c>
      <c r="CF48">
        <f t="shared" ref="CF48:CF57" si="415">(P48-O48)</f>
        <v>0</v>
      </c>
      <c r="CG48">
        <f t="shared" ref="CG48:CG57" si="416">AZ48*AA48</f>
        <v>1487.0943048821573</v>
      </c>
      <c r="CH48">
        <f t="shared" ref="CH48:CH57" si="417">(R48-Q48)</f>
        <v>0</v>
      </c>
      <c r="CI48" t="e">
        <f t="shared" ref="CI48:CI57" si="418">(R48-S48)/(R48-O48)</f>
        <v>#DIV/0!</v>
      </c>
      <c r="CJ48" t="e">
        <f t="shared" ref="CJ48:CJ57" si="419">(P48-R48)/(P48-O48)</f>
        <v>#DIV/0!</v>
      </c>
    </row>
    <row r="49" spans="1:88" x14ac:dyDescent="0.35">
      <c r="A49" t="s">
        <v>151</v>
      </c>
      <c r="B49" s="1">
        <v>48</v>
      </c>
      <c r="C49" s="1" t="s">
        <v>138</v>
      </c>
      <c r="D49" s="1" t="s">
        <v>90</v>
      </c>
      <c r="E49" s="1">
        <v>0</v>
      </c>
      <c r="F49" s="1" t="s">
        <v>91</v>
      </c>
      <c r="G49" s="1" t="s">
        <v>90</v>
      </c>
      <c r="H49" s="1">
        <v>11465.000064644963</v>
      </c>
      <c r="I49" s="1">
        <v>0</v>
      </c>
      <c r="J49">
        <f t="shared" si="378"/>
        <v>1.0882826735706244</v>
      </c>
      <c r="K49">
        <f t="shared" si="379"/>
        <v>0.21901486762885475</v>
      </c>
      <c r="L49">
        <f t="shared" si="380"/>
        <v>88.046092679363454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381"/>
        <v>#DIV/0!</v>
      </c>
      <c r="U49" t="e">
        <f t="shared" si="382"/>
        <v>#DIV/0!</v>
      </c>
      <c r="V49" t="e">
        <f t="shared" si="383"/>
        <v>#DIV/0!</v>
      </c>
      <c r="W49" s="1">
        <v>-1</v>
      </c>
      <c r="X49" s="1">
        <v>0.87</v>
      </c>
      <c r="Y49" s="1">
        <v>0.92</v>
      </c>
      <c r="Z49" s="1">
        <v>10.099023818969727</v>
      </c>
      <c r="AA49">
        <f t="shared" si="384"/>
        <v>0.87504951190948488</v>
      </c>
      <c r="AB49">
        <f t="shared" si="385"/>
        <v>1.4044129476323507E-3</v>
      </c>
      <c r="AC49" t="e">
        <f t="shared" si="386"/>
        <v>#DIV/0!</v>
      </c>
      <c r="AD49" t="e">
        <f t="shared" si="387"/>
        <v>#DIV/0!</v>
      </c>
      <c r="AE49" t="e">
        <f t="shared" si="388"/>
        <v>#DIV/0!</v>
      </c>
      <c r="AF49" s="1">
        <v>0</v>
      </c>
      <c r="AG49" s="1">
        <v>0.5</v>
      </c>
      <c r="AH49" t="e">
        <f t="shared" si="389"/>
        <v>#DIV/0!</v>
      </c>
      <c r="AI49">
        <f t="shared" si="390"/>
        <v>3.2889218048094166</v>
      </c>
      <c r="AJ49">
        <f t="shared" si="391"/>
        <v>1.4798486780033788</v>
      </c>
      <c r="AK49">
        <f t="shared" si="392"/>
        <v>26.950212478637695</v>
      </c>
      <c r="AL49" s="1">
        <v>2</v>
      </c>
      <c r="AM49">
        <f t="shared" si="393"/>
        <v>4.644859790802002</v>
      </c>
      <c r="AN49" s="1">
        <v>1</v>
      </c>
      <c r="AO49">
        <f t="shared" si="394"/>
        <v>9.2897195816040039</v>
      </c>
      <c r="AP49" s="1">
        <v>25.061010360717773</v>
      </c>
      <c r="AQ49" s="1">
        <v>26.950212478637695</v>
      </c>
      <c r="AR49" s="1">
        <v>24.039281845092773</v>
      </c>
      <c r="AS49" s="1">
        <v>99.3836669921875</v>
      </c>
      <c r="AT49" s="1">
        <v>98.442581176757813</v>
      </c>
      <c r="AU49" s="1">
        <v>18.931552886962891</v>
      </c>
      <c r="AV49" s="1">
        <v>21.077308654785156</v>
      </c>
      <c r="AW49" s="1">
        <v>58.791488647460938</v>
      </c>
      <c r="AX49" s="1">
        <v>65.452445983886719</v>
      </c>
      <c r="AY49" s="1">
        <v>300.090087890625</v>
      </c>
      <c r="AZ49" s="1">
        <v>1699.267822265625</v>
      </c>
      <c r="BA49" s="1">
        <v>1131.462646484375</v>
      </c>
      <c r="BB49" s="1">
        <v>99.104606628417969</v>
      </c>
      <c r="BC49" s="1">
        <v>-0.58191549777984619</v>
      </c>
      <c r="BD49" s="1">
        <v>-0.1374770849943161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395"/>
        <v>1.5004504394531248</v>
      </c>
      <c r="BM49">
        <f t="shared" si="396"/>
        <v>3.2889218048094168E-3</v>
      </c>
      <c r="BN49">
        <f t="shared" si="397"/>
        <v>300.10021247863767</v>
      </c>
      <c r="BO49">
        <f t="shared" si="398"/>
        <v>298.21101036071775</v>
      </c>
      <c r="BP49">
        <f t="shared" si="399"/>
        <v>271.8828454854447</v>
      </c>
      <c r="BQ49">
        <f t="shared" si="400"/>
        <v>0.41952445449949588</v>
      </c>
      <c r="BR49">
        <f t="shared" si="401"/>
        <v>3.5687070610216112</v>
      </c>
      <c r="BS49">
        <f t="shared" si="402"/>
        <v>36.009497261838625</v>
      </c>
      <c r="BT49">
        <f t="shared" si="403"/>
        <v>14.932188607053469</v>
      </c>
      <c r="BU49">
        <f t="shared" si="404"/>
        <v>26.005611419677734</v>
      </c>
      <c r="BV49">
        <f t="shared" si="405"/>
        <v>3.3753790108934236</v>
      </c>
      <c r="BW49">
        <f t="shared" si="406"/>
        <v>0.21397029387421015</v>
      </c>
      <c r="BX49">
        <f t="shared" si="407"/>
        <v>2.0888583830182323</v>
      </c>
      <c r="BY49">
        <f t="shared" si="408"/>
        <v>1.2865206278751913</v>
      </c>
      <c r="BZ49">
        <f t="shared" si="409"/>
        <v>0.13417568891822809</v>
      </c>
      <c r="CA49">
        <f t="shared" si="410"/>
        <v>8.7257733801575466</v>
      </c>
      <c r="CB49">
        <f t="shared" si="411"/>
        <v>0.89439033014862723</v>
      </c>
      <c r="CC49">
        <f t="shared" si="412"/>
        <v>58.297423043550282</v>
      </c>
      <c r="CD49">
        <f t="shared" si="413"/>
        <v>98.28442983576042</v>
      </c>
      <c r="CE49">
        <f t="shared" si="414"/>
        <v>6.4551501716123031E-3</v>
      </c>
      <c r="CF49">
        <f t="shared" si="415"/>
        <v>0</v>
      </c>
      <c r="CG49">
        <f t="shared" si="416"/>
        <v>1486.9434784770285</v>
      </c>
      <c r="CH49">
        <f t="shared" si="417"/>
        <v>0</v>
      </c>
      <c r="CI49" t="e">
        <f t="shared" si="418"/>
        <v>#DIV/0!</v>
      </c>
      <c r="CJ49" t="e">
        <f t="shared" si="419"/>
        <v>#DIV/0!</v>
      </c>
    </row>
    <row r="50" spans="1:88" x14ac:dyDescent="0.35">
      <c r="A50" t="s">
        <v>151</v>
      </c>
      <c r="B50" s="1">
        <v>46</v>
      </c>
      <c r="C50" s="1" t="s">
        <v>136</v>
      </c>
      <c r="D50" s="1" t="s">
        <v>90</v>
      </c>
      <c r="E50" s="1">
        <v>0</v>
      </c>
      <c r="F50" s="1" t="s">
        <v>91</v>
      </c>
      <c r="G50" s="1" t="s">
        <v>90</v>
      </c>
      <c r="H50" s="1">
        <v>11108.500064679421</v>
      </c>
      <c r="I50" s="1">
        <v>0</v>
      </c>
      <c r="J50">
        <f t="shared" si="378"/>
        <v>3.7803549194521038</v>
      </c>
      <c r="K50">
        <f t="shared" si="379"/>
        <v>0.13518714824272585</v>
      </c>
      <c r="L50">
        <f t="shared" si="380"/>
        <v>146.69075791972324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381"/>
        <v>#DIV/0!</v>
      </c>
      <c r="U50" t="e">
        <f t="shared" si="382"/>
        <v>#DIV/0!</v>
      </c>
      <c r="V50" t="e">
        <f t="shared" si="383"/>
        <v>#DIV/0!</v>
      </c>
      <c r="W50" s="1">
        <v>-1</v>
      </c>
      <c r="X50" s="1">
        <v>0.87</v>
      </c>
      <c r="Y50" s="1">
        <v>0.92</v>
      </c>
      <c r="Z50" s="1">
        <v>10.099023818969727</v>
      </c>
      <c r="AA50">
        <f t="shared" si="384"/>
        <v>0.87504951190948488</v>
      </c>
      <c r="AB50">
        <f t="shared" si="385"/>
        <v>3.2144099353014219E-3</v>
      </c>
      <c r="AC50" t="e">
        <f t="shared" si="386"/>
        <v>#DIV/0!</v>
      </c>
      <c r="AD50" t="e">
        <f t="shared" si="387"/>
        <v>#DIV/0!</v>
      </c>
      <c r="AE50" t="e">
        <f t="shared" si="388"/>
        <v>#DIV/0!</v>
      </c>
      <c r="AF50" s="1">
        <v>0</v>
      </c>
      <c r="AG50" s="1">
        <v>0.5</v>
      </c>
      <c r="AH50" t="e">
        <f t="shared" si="389"/>
        <v>#DIV/0!</v>
      </c>
      <c r="AI50">
        <f t="shared" si="390"/>
        <v>2.1848004965756886</v>
      </c>
      <c r="AJ50">
        <f t="shared" si="391"/>
        <v>1.5790170646048063</v>
      </c>
      <c r="AK50">
        <f t="shared" si="392"/>
        <v>27.112197875976563</v>
      </c>
      <c r="AL50" s="1">
        <v>2</v>
      </c>
      <c r="AM50">
        <f t="shared" si="393"/>
        <v>4.644859790802002</v>
      </c>
      <c r="AN50" s="1">
        <v>1</v>
      </c>
      <c r="AO50">
        <f t="shared" si="394"/>
        <v>9.2897195816040039</v>
      </c>
      <c r="AP50" s="1">
        <v>25.045989990234375</v>
      </c>
      <c r="AQ50" s="1">
        <v>27.112197875976563</v>
      </c>
      <c r="AR50" s="1">
        <v>24.040031433105469</v>
      </c>
      <c r="AS50" s="1">
        <v>199.28805541992188</v>
      </c>
      <c r="AT50" s="1">
        <v>196.48263549804688</v>
      </c>
      <c r="AU50" s="1">
        <v>18.992286682128906</v>
      </c>
      <c r="AV50" s="1">
        <v>20.418571472167969</v>
      </c>
      <c r="AW50" s="1">
        <v>59.038822174072266</v>
      </c>
      <c r="AX50" s="1">
        <v>63.471378326416016</v>
      </c>
      <c r="AY50" s="1">
        <v>300.10696411132813</v>
      </c>
      <c r="AZ50" s="1">
        <v>1699.5198974609375</v>
      </c>
      <c r="BA50" s="1">
        <v>1069.430419921875</v>
      </c>
      <c r="BB50" s="1">
        <v>99.115455627441406</v>
      </c>
      <c r="BC50" s="1">
        <v>-0.27695217728614807</v>
      </c>
      <c r="BD50" s="1">
        <v>-0.11595770716667175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395"/>
        <v>1.5005348205566404</v>
      </c>
      <c r="BM50">
        <f t="shared" si="396"/>
        <v>2.1848004965756888E-3</v>
      </c>
      <c r="BN50">
        <f t="shared" si="397"/>
        <v>300.26219787597654</v>
      </c>
      <c r="BO50">
        <f t="shared" si="398"/>
        <v>298.19598999023435</v>
      </c>
      <c r="BP50">
        <f t="shared" si="399"/>
        <v>271.92317751579321</v>
      </c>
      <c r="BQ50">
        <f t="shared" si="400"/>
        <v>0.60587570984196071</v>
      </c>
      <c r="BR50">
        <f t="shared" si="401"/>
        <v>3.6028130793302116</v>
      </c>
      <c r="BS50">
        <f t="shared" si="402"/>
        <v>36.349659662289099</v>
      </c>
      <c r="BT50">
        <f t="shared" si="403"/>
        <v>15.93108819012113</v>
      </c>
      <c r="BU50">
        <f t="shared" si="404"/>
        <v>26.079093933105469</v>
      </c>
      <c r="BV50">
        <f t="shared" si="405"/>
        <v>3.3900831211076223</v>
      </c>
      <c r="BW50">
        <f t="shared" si="406"/>
        <v>0.13324807705890968</v>
      </c>
      <c r="BX50">
        <f t="shared" si="407"/>
        <v>2.0237960147254053</v>
      </c>
      <c r="BY50">
        <f t="shared" si="408"/>
        <v>1.3662871063822171</v>
      </c>
      <c r="BZ50">
        <f t="shared" si="409"/>
        <v>8.3452117528429931E-2</v>
      </c>
      <c r="CA50">
        <f t="shared" si="410"/>
        <v>14.539321307548079</v>
      </c>
      <c r="CB50">
        <f t="shared" si="411"/>
        <v>0.74658382685009028</v>
      </c>
      <c r="CC50">
        <f t="shared" si="412"/>
        <v>55.539327224138347</v>
      </c>
      <c r="CD50">
        <f t="shared" si="413"/>
        <v>195.93326701642269</v>
      </c>
      <c r="CE50">
        <f t="shared" si="414"/>
        <v>1.0715810137399145E-2</v>
      </c>
      <c r="CF50">
        <f t="shared" si="415"/>
        <v>0</v>
      </c>
      <c r="CG50">
        <f t="shared" si="416"/>
        <v>1487.164056753651</v>
      </c>
      <c r="CH50">
        <f t="shared" si="417"/>
        <v>0</v>
      </c>
      <c r="CI50" t="e">
        <f t="shared" si="418"/>
        <v>#DIV/0!</v>
      </c>
      <c r="CJ50" t="e">
        <f t="shared" si="419"/>
        <v>#DIV/0!</v>
      </c>
    </row>
    <row r="51" spans="1:88" x14ac:dyDescent="0.35">
      <c r="A51" t="s">
        <v>151</v>
      </c>
      <c r="B51" s="1">
        <v>49</v>
      </c>
      <c r="C51" s="1" t="s">
        <v>139</v>
      </c>
      <c r="D51" s="1" t="s">
        <v>90</v>
      </c>
      <c r="E51" s="1">
        <v>0</v>
      </c>
      <c r="F51" s="1" t="s">
        <v>91</v>
      </c>
      <c r="G51" s="1" t="s">
        <v>90</v>
      </c>
      <c r="H51" s="1">
        <v>11671.000064644963</v>
      </c>
      <c r="I51" s="1">
        <v>0</v>
      </c>
      <c r="J51">
        <f t="shared" si="378"/>
        <v>14.843090191988916</v>
      </c>
      <c r="K51">
        <f t="shared" si="379"/>
        <v>0.2773326534509184</v>
      </c>
      <c r="L51">
        <f t="shared" si="380"/>
        <v>195.64874301859865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381"/>
        <v>#DIV/0!</v>
      </c>
      <c r="U51" t="e">
        <f t="shared" si="382"/>
        <v>#DIV/0!</v>
      </c>
      <c r="V51" t="e">
        <f t="shared" si="383"/>
        <v>#DIV/0!</v>
      </c>
      <c r="W51" s="1">
        <v>-1</v>
      </c>
      <c r="X51" s="1">
        <v>0.87</v>
      </c>
      <c r="Y51" s="1">
        <v>0.92</v>
      </c>
      <c r="Z51" s="1">
        <v>10.099023818969727</v>
      </c>
      <c r="AA51">
        <f t="shared" si="384"/>
        <v>0.87504951190948488</v>
      </c>
      <c r="AB51">
        <f t="shared" si="385"/>
        <v>1.0653783812416657E-2</v>
      </c>
      <c r="AC51" t="e">
        <f t="shared" si="386"/>
        <v>#DIV/0!</v>
      </c>
      <c r="AD51" t="e">
        <f t="shared" si="387"/>
        <v>#DIV/0!</v>
      </c>
      <c r="AE51" t="e">
        <f t="shared" si="388"/>
        <v>#DIV/0!</v>
      </c>
      <c r="AF51" s="1">
        <v>0</v>
      </c>
      <c r="AG51" s="1">
        <v>0.5</v>
      </c>
      <c r="AH51" t="e">
        <f t="shared" si="389"/>
        <v>#DIV/0!</v>
      </c>
      <c r="AI51">
        <f t="shared" si="390"/>
        <v>3.9507336095053263</v>
      </c>
      <c r="AJ51">
        <f t="shared" si="391"/>
        <v>1.4124405356958034</v>
      </c>
      <c r="AK51">
        <f t="shared" si="392"/>
        <v>26.805238723754883</v>
      </c>
      <c r="AL51" s="1">
        <v>2</v>
      </c>
      <c r="AM51">
        <f t="shared" si="393"/>
        <v>4.644859790802002</v>
      </c>
      <c r="AN51" s="1">
        <v>1</v>
      </c>
      <c r="AO51">
        <f t="shared" si="394"/>
        <v>9.2897195816040039</v>
      </c>
      <c r="AP51" s="1">
        <v>25.057958602905273</v>
      </c>
      <c r="AQ51" s="1">
        <v>26.805238723754883</v>
      </c>
      <c r="AR51" s="1">
        <v>24.033809661865234</v>
      </c>
      <c r="AS51" s="1">
        <v>299.7947998046875</v>
      </c>
      <c r="AT51" s="1">
        <v>289.13717651367188</v>
      </c>
      <c r="AU51" s="1">
        <v>18.873632431030273</v>
      </c>
      <c r="AV51" s="1">
        <v>21.45112419128418</v>
      </c>
      <c r="AW51" s="1">
        <v>58.625282287597656</v>
      </c>
      <c r="AX51" s="1">
        <v>66.62890625</v>
      </c>
      <c r="AY51" s="1">
        <v>299.98046875</v>
      </c>
      <c r="AZ51" s="1">
        <v>1699.430419921875</v>
      </c>
      <c r="BA51" s="1">
        <v>1299.6072998046875</v>
      </c>
      <c r="BB51" s="1">
        <v>99.108169555664063</v>
      </c>
      <c r="BC51" s="1">
        <v>-6.503470242023468E-2</v>
      </c>
      <c r="BD51" s="1">
        <v>-0.13905598223209381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395"/>
        <v>1.4999023437499999</v>
      </c>
      <c r="BM51">
        <f t="shared" si="396"/>
        <v>3.9507336095053261E-3</v>
      </c>
      <c r="BN51">
        <f t="shared" si="397"/>
        <v>299.95523872375486</v>
      </c>
      <c r="BO51">
        <f t="shared" si="398"/>
        <v>298.20795860290525</v>
      </c>
      <c r="BP51">
        <f t="shared" si="399"/>
        <v>271.90886110986321</v>
      </c>
      <c r="BQ51">
        <f t="shared" si="400"/>
        <v>0.30968752573347119</v>
      </c>
      <c r="BR51">
        <f t="shared" si="401"/>
        <v>3.5384221892052032</v>
      </c>
      <c r="BS51">
        <f t="shared" si="402"/>
        <v>35.702628805164743</v>
      </c>
      <c r="BT51">
        <f t="shared" si="403"/>
        <v>14.251504613880563</v>
      </c>
      <c r="BU51">
        <f t="shared" si="404"/>
        <v>25.931598663330078</v>
      </c>
      <c r="BV51">
        <f t="shared" si="405"/>
        <v>3.3606251349911638</v>
      </c>
      <c r="BW51">
        <f t="shared" si="406"/>
        <v>0.26929324917252356</v>
      </c>
      <c r="BX51">
        <f t="shared" si="407"/>
        <v>2.1259816535093998</v>
      </c>
      <c r="BY51">
        <f t="shared" si="408"/>
        <v>1.2346434814817639</v>
      </c>
      <c r="BZ51">
        <f t="shared" si="409"/>
        <v>0.16901256780259499</v>
      </c>
      <c r="CA51">
        <f t="shared" si="410"/>
        <v>19.390388796439819</v>
      </c>
      <c r="CB51">
        <f t="shared" si="411"/>
        <v>0.6766640851158322</v>
      </c>
      <c r="CC51">
        <f t="shared" si="412"/>
        <v>60.099664681238309</v>
      </c>
      <c r="CD51">
        <f t="shared" si="413"/>
        <v>286.98014996586676</v>
      </c>
      <c r="CE51">
        <f t="shared" si="414"/>
        <v>3.1084545167253296E-2</v>
      </c>
      <c r="CF51">
        <f t="shared" si="415"/>
        <v>0</v>
      </c>
      <c r="CG51">
        <f t="shared" si="416"/>
        <v>1487.0857594767676</v>
      </c>
      <c r="CH51">
        <f t="shared" si="417"/>
        <v>0</v>
      </c>
      <c r="CI51" t="e">
        <f t="shared" si="418"/>
        <v>#DIV/0!</v>
      </c>
      <c r="CJ51" t="e">
        <f t="shared" si="419"/>
        <v>#DIV/0!</v>
      </c>
    </row>
    <row r="52" spans="1:88" x14ac:dyDescent="0.35">
      <c r="A52" t="s">
        <v>151</v>
      </c>
      <c r="B52" s="1">
        <v>50</v>
      </c>
      <c r="C52" s="1" t="s">
        <v>140</v>
      </c>
      <c r="D52" s="1" t="s">
        <v>90</v>
      </c>
      <c r="E52" s="1">
        <v>0</v>
      </c>
      <c r="F52" s="1" t="s">
        <v>91</v>
      </c>
      <c r="G52" s="1" t="s">
        <v>90</v>
      </c>
      <c r="H52" s="1">
        <v>11863.000064644963</v>
      </c>
      <c r="I52" s="1">
        <v>0</v>
      </c>
      <c r="J52">
        <f t="shared" si="378"/>
        <v>22.05852402987983</v>
      </c>
      <c r="K52">
        <f t="shared" si="379"/>
        <v>0.32224643898826716</v>
      </c>
      <c r="L52">
        <f t="shared" si="380"/>
        <v>264.20339136532397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381"/>
        <v>#DIV/0!</v>
      </c>
      <c r="U52" t="e">
        <f t="shared" si="382"/>
        <v>#DIV/0!</v>
      </c>
      <c r="V52" t="e">
        <f t="shared" si="383"/>
        <v>#DIV/0!</v>
      </c>
      <c r="W52" s="1">
        <v>-1</v>
      </c>
      <c r="X52" s="1">
        <v>0.87</v>
      </c>
      <c r="Y52" s="1">
        <v>0.92</v>
      </c>
      <c r="Z52" s="1">
        <v>10.099023818969727</v>
      </c>
      <c r="AA52">
        <f t="shared" si="384"/>
        <v>0.87504951190948488</v>
      </c>
      <c r="AB52">
        <f t="shared" si="385"/>
        <v>1.5507094385534848E-2</v>
      </c>
      <c r="AC52" t="e">
        <f t="shared" si="386"/>
        <v>#DIV/0!</v>
      </c>
      <c r="AD52" t="e">
        <f t="shared" si="387"/>
        <v>#DIV/0!</v>
      </c>
      <c r="AE52" t="e">
        <f t="shared" si="388"/>
        <v>#DIV/0!</v>
      </c>
      <c r="AF52" s="1">
        <v>0</v>
      </c>
      <c r="AG52" s="1">
        <v>0.5</v>
      </c>
      <c r="AH52" t="e">
        <f t="shared" si="389"/>
        <v>#DIV/0!</v>
      </c>
      <c r="AI52">
        <f t="shared" si="390"/>
        <v>4.4417334922996732</v>
      </c>
      <c r="AJ52">
        <f t="shared" si="391"/>
        <v>1.3728577034670804</v>
      </c>
      <c r="AK52">
        <f t="shared" si="392"/>
        <v>26.74083137512207</v>
      </c>
      <c r="AL52" s="1">
        <v>2</v>
      </c>
      <c r="AM52">
        <f t="shared" si="393"/>
        <v>4.644859790802002</v>
      </c>
      <c r="AN52" s="1">
        <v>1</v>
      </c>
      <c r="AO52">
        <f t="shared" si="394"/>
        <v>9.2897195816040039</v>
      </c>
      <c r="AP52" s="1">
        <v>25.066410064697266</v>
      </c>
      <c r="AQ52" s="1">
        <v>26.74083137512207</v>
      </c>
      <c r="AR52" s="1">
        <v>24.039695739746094</v>
      </c>
      <c r="AS52" s="1">
        <v>400.18209838867188</v>
      </c>
      <c r="AT52" s="1">
        <v>384.3441162109375</v>
      </c>
      <c r="AU52" s="1">
        <v>18.821517944335938</v>
      </c>
      <c r="AV52" s="1">
        <v>21.717304229736328</v>
      </c>
      <c r="AW52" s="1">
        <v>58.428905487060547</v>
      </c>
      <c r="AX52" s="1">
        <v>67.416816711425781</v>
      </c>
      <c r="AY52" s="1">
        <v>300.10992431640625</v>
      </c>
      <c r="AZ52" s="1">
        <v>1699.293701171875</v>
      </c>
      <c r="BA52" s="1">
        <v>1259.9266357421875</v>
      </c>
      <c r="BB52" s="1">
        <v>99.099868774414063</v>
      </c>
      <c r="BC52" s="1">
        <v>-2.987845242023468E-2</v>
      </c>
      <c r="BD52" s="1">
        <v>-0.15048281848430634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395"/>
        <v>1.5005496215820311</v>
      </c>
      <c r="BM52">
        <f t="shared" si="396"/>
        <v>4.441733492299673E-3</v>
      </c>
      <c r="BN52">
        <f t="shared" si="397"/>
        <v>299.89083137512205</v>
      </c>
      <c r="BO52">
        <f t="shared" si="398"/>
        <v>298.21641006469724</v>
      </c>
      <c r="BP52">
        <f t="shared" si="399"/>
        <v>271.88698611035215</v>
      </c>
      <c r="BQ52">
        <f t="shared" si="400"/>
        <v>0.22650085994032815</v>
      </c>
      <c r="BR52">
        <f t="shared" si="401"/>
        <v>3.5250397027679781</v>
      </c>
      <c r="BS52">
        <f t="shared" si="402"/>
        <v>35.570578915620978</v>
      </c>
      <c r="BT52">
        <f t="shared" si="403"/>
        <v>13.853274685884649</v>
      </c>
      <c r="BU52">
        <f t="shared" si="404"/>
        <v>25.903620719909668</v>
      </c>
      <c r="BV52">
        <f t="shared" si="405"/>
        <v>3.3550626350002255</v>
      </c>
      <c r="BW52">
        <f t="shared" si="406"/>
        <v>0.31144295016837847</v>
      </c>
      <c r="BX52">
        <f t="shared" si="407"/>
        <v>2.1521819993008977</v>
      </c>
      <c r="BY52">
        <f t="shared" si="408"/>
        <v>1.2028806356993278</v>
      </c>
      <c r="BZ52">
        <f t="shared" si="409"/>
        <v>0.19559447184084702</v>
      </c>
      <c r="CA52">
        <f t="shared" si="410"/>
        <v>26.182521414058769</v>
      </c>
      <c r="CB52">
        <f t="shared" si="411"/>
        <v>0.68741364891956003</v>
      </c>
      <c r="CC52">
        <f t="shared" si="412"/>
        <v>61.249845654601543</v>
      </c>
      <c r="CD52">
        <f t="shared" si="413"/>
        <v>381.13852887552343</v>
      </c>
      <c r="CE52">
        <f t="shared" si="414"/>
        <v>3.5448559771287524E-2</v>
      </c>
      <c r="CF52">
        <f t="shared" si="415"/>
        <v>0</v>
      </c>
      <c r="CG52">
        <f t="shared" si="416"/>
        <v>1486.9661238013114</v>
      </c>
      <c r="CH52">
        <f t="shared" si="417"/>
        <v>0</v>
      </c>
      <c r="CI52" t="e">
        <f t="shared" si="418"/>
        <v>#DIV/0!</v>
      </c>
      <c r="CJ52" t="e">
        <f t="shared" si="419"/>
        <v>#DIV/0!</v>
      </c>
    </row>
    <row r="53" spans="1:88" x14ac:dyDescent="0.35">
      <c r="A53" t="s">
        <v>151</v>
      </c>
      <c r="B53" s="1">
        <v>51</v>
      </c>
      <c r="C53" s="1" t="s">
        <v>141</v>
      </c>
      <c r="D53" s="1" t="s">
        <v>90</v>
      </c>
      <c r="E53" s="1">
        <v>0</v>
      </c>
      <c r="F53" s="1" t="s">
        <v>91</v>
      </c>
      <c r="G53" s="1" t="s">
        <v>90</v>
      </c>
      <c r="H53" s="1">
        <v>12018.000064644963</v>
      </c>
      <c r="I53" s="1">
        <v>0</v>
      </c>
      <c r="J53">
        <f t="shared" si="378"/>
        <v>36.821664438497542</v>
      </c>
      <c r="K53">
        <f t="shared" si="379"/>
        <v>0.33883194472535844</v>
      </c>
      <c r="L53">
        <f t="shared" si="380"/>
        <v>481.10721220092915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381"/>
        <v>#DIV/0!</v>
      </c>
      <c r="U53" t="e">
        <f t="shared" si="382"/>
        <v>#DIV/0!</v>
      </c>
      <c r="V53" t="e">
        <f t="shared" si="383"/>
        <v>#DIV/0!</v>
      </c>
      <c r="W53" s="1">
        <v>-1</v>
      </c>
      <c r="X53" s="1">
        <v>0.87</v>
      </c>
      <c r="Y53" s="1">
        <v>0.92</v>
      </c>
      <c r="Z53" s="1">
        <v>10.099023818969727</v>
      </c>
      <c r="AA53">
        <f t="shared" si="384"/>
        <v>0.87504951190948488</v>
      </c>
      <c r="AB53">
        <f t="shared" si="385"/>
        <v>2.5435761348422278E-2</v>
      </c>
      <c r="AC53" t="e">
        <f t="shared" si="386"/>
        <v>#DIV/0!</v>
      </c>
      <c r="AD53" t="e">
        <f t="shared" si="387"/>
        <v>#DIV/0!</v>
      </c>
      <c r="AE53" t="e">
        <f t="shared" si="388"/>
        <v>#DIV/0!</v>
      </c>
      <c r="AF53" s="1">
        <v>0</v>
      </c>
      <c r="AG53" s="1">
        <v>0.5</v>
      </c>
      <c r="AH53" t="e">
        <f t="shared" si="389"/>
        <v>#DIV/0!</v>
      </c>
      <c r="AI53">
        <f t="shared" si="390"/>
        <v>4.6186616312321478</v>
      </c>
      <c r="AJ53">
        <f t="shared" si="391"/>
        <v>1.3597846945333103</v>
      </c>
      <c r="AK53">
        <f t="shared" si="392"/>
        <v>26.740991592407227</v>
      </c>
      <c r="AL53" s="1">
        <v>2</v>
      </c>
      <c r="AM53">
        <f t="shared" si="393"/>
        <v>4.644859790802002</v>
      </c>
      <c r="AN53" s="1">
        <v>1</v>
      </c>
      <c r="AO53">
        <f t="shared" si="394"/>
        <v>9.2897195816040039</v>
      </c>
      <c r="AP53" s="1">
        <v>25.08806037902832</v>
      </c>
      <c r="AQ53" s="1">
        <v>26.740991592407227</v>
      </c>
      <c r="AR53" s="1">
        <v>24.040407180786133</v>
      </c>
      <c r="AS53" s="1">
        <v>700.00970458984375</v>
      </c>
      <c r="AT53" s="1">
        <v>673.39617919921875</v>
      </c>
      <c r="AU53" s="1">
        <v>18.840652465820313</v>
      </c>
      <c r="AV53" s="1">
        <v>21.851604461669922</v>
      </c>
      <c r="AW53" s="1">
        <v>58.406848907470703</v>
      </c>
      <c r="AX53" s="1">
        <v>67.739959716796875</v>
      </c>
      <c r="AY53" s="1">
        <v>300.0869140625</v>
      </c>
      <c r="AZ53" s="1">
        <v>1699.2734375</v>
      </c>
      <c r="BA53" s="1">
        <v>1503.6256103515625</v>
      </c>
      <c r="BB53" s="1">
        <v>99.090583801269531</v>
      </c>
      <c r="BC53" s="1">
        <v>-0.29004079103469849</v>
      </c>
      <c r="BD53" s="1">
        <v>-0.1395496129989624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395"/>
        <v>1.5004345703124997</v>
      </c>
      <c r="BM53">
        <f t="shared" si="396"/>
        <v>4.6186616312321477E-3</v>
      </c>
      <c r="BN53">
        <f t="shared" si="397"/>
        <v>299.8909915924072</v>
      </c>
      <c r="BO53">
        <f t="shared" si="398"/>
        <v>298.2380603790283</v>
      </c>
      <c r="BP53">
        <f t="shared" si="399"/>
        <v>271.88374392292462</v>
      </c>
      <c r="BQ53">
        <f t="shared" si="400"/>
        <v>0.19630458068929807</v>
      </c>
      <c r="BR53">
        <f t="shared" si="401"/>
        <v>3.5250729376346088</v>
      </c>
      <c r="BS53">
        <f t="shared" si="402"/>
        <v>35.574247344271335</v>
      </c>
      <c r="BT53">
        <f t="shared" si="403"/>
        <v>13.722642882601413</v>
      </c>
      <c r="BU53">
        <f t="shared" si="404"/>
        <v>25.914525985717773</v>
      </c>
      <c r="BV53">
        <f t="shared" si="405"/>
        <v>3.3572298337005035</v>
      </c>
      <c r="BW53">
        <f t="shared" si="406"/>
        <v>0.32690833540027697</v>
      </c>
      <c r="BX53">
        <f t="shared" si="407"/>
        <v>2.1652882431012985</v>
      </c>
      <c r="BY53">
        <f t="shared" si="408"/>
        <v>1.191941590599205</v>
      </c>
      <c r="BZ53">
        <f t="shared" si="409"/>
        <v>0.20535652831991361</v>
      </c>
      <c r="CA53">
        <f t="shared" si="410"/>
        <v>47.673194527991335</v>
      </c>
      <c r="CB53">
        <f t="shared" si="411"/>
        <v>0.71444897827167142</v>
      </c>
      <c r="CC53">
        <f t="shared" si="412"/>
        <v>61.682596026335148</v>
      </c>
      <c r="CD53">
        <f t="shared" si="413"/>
        <v>668.04518377300496</v>
      </c>
      <c r="CE53">
        <f t="shared" si="414"/>
        <v>3.3998536442541957E-2</v>
      </c>
      <c r="CF53">
        <f t="shared" si="415"/>
        <v>0</v>
      </c>
      <c r="CG53">
        <f t="shared" si="416"/>
        <v>1486.9483920851276</v>
      </c>
      <c r="CH53">
        <f t="shared" si="417"/>
        <v>0</v>
      </c>
      <c r="CI53" t="e">
        <f t="shared" si="418"/>
        <v>#DIV/0!</v>
      </c>
      <c r="CJ53" t="e">
        <f t="shared" si="419"/>
        <v>#DIV/0!</v>
      </c>
    </row>
    <row r="54" spans="1:88" x14ac:dyDescent="0.35">
      <c r="A54" t="s">
        <v>151</v>
      </c>
      <c r="B54" s="1">
        <v>52</v>
      </c>
      <c r="C54" s="1" t="s">
        <v>142</v>
      </c>
      <c r="D54" s="1" t="s">
        <v>90</v>
      </c>
      <c r="E54" s="1">
        <v>0</v>
      </c>
      <c r="F54" s="1" t="s">
        <v>91</v>
      </c>
      <c r="G54" s="1" t="s">
        <v>90</v>
      </c>
      <c r="H54" s="1">
        <v>12240.000064644963</v>
      </c>
      <c r="I54" s="1">
        <v>0</v>
      </c>
      <c r="J54">
        <f t="shared" si="378"/>
        <v>43.780973205411158</v>
      </c>
      <c r="K54">
        <f t="shared" si="379"/>
        <v>0.32137930710927626</v>
      </c>
      <c r="L54">
        <f t="shared" si="380"/>
        <v>724.2165234553587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381"/>
        <v>#DIV/0!</v>
      </c>
      <c r="U54" t="e">
        <f t="shared" si="382"/>
        <v>#DIV/0!</v>
      </c>
      <c r="V54" t="e">
        <f t="shared" si="383"/>
        <v>#DIV/0!</v>
      </c>
      <c r="W54" s="1">
        <v>-1</v>
      </c>
      <c r="X54" s="1">
        <v>0.87</v>
      </c>
      <c r="Y54" s="1">
        <v>0.92</v>
      </c>
      <c r="Z54" s="1">
        <v>10.099023818969727</v>
      </c>
      <c r="AA54">
        <f t="shared" si="384"/>
        <v>0.87504951190948488</v>
      </c>
      <c r="AB54">
        <f t="shared" si="385"/>
        <v>3.0100388129936619E-2</v>
      </c>
      <c r="AC54" t="e">
        <f t="shared" si="386"/>
        <v>#DIV/0!</v>
      </c>
      <c r="AD54" t="e">
        <f t="shared" si="387"/>
        <v>#DIV/0!</v>
      </c>
      <c r="AE54" t="e">
        <f t="shared" si="388"/>
        <v>#DIV/0!</v>
      </c>
      <c r="AF54" s="1">
        <v>0</v>
      </c>
      <c r="AG54" s="1">
        <v>0.5</v>
      </c>
      <c r="AH54" t="e">
        <f t="shared" si="389"/>
        <v>#DIV/0!</v>
      </c>
      <c r="AI54">
        <f t="shared" si="390"/>
        <v>4.5991311824851806</v>
      </c>
      <c r="AJ54">
        <f t="shared" si="391"/>
        <v>1.4243688582755945</v>
      </c>
      <c r="AK54">
        <f t="shared" si="392"/>
        <v>27.095607757568359</v>
      </c>
      <c r="AL54" s="1">
        <v>2</v>
      </c>
      <c r="AM54">
        <f t="shared" si="393"/>
        <v>4.644859790802002</v>
      </c>
      <c r="AN54" s="1">
        <v>1</v>
      </c>
      <c r="AO54">
        <f t="shared" si="394"/>
        <v>9.2897195816040039</v>
      </c>
      <c r="AP54" s="1">
        <v>25.224273681640625</v>
      </c>
      <c r="AQ54" s="1">
        <v>27.095607757568359</v>
      </c>
      <c r="AR54" s="1">
        <v>24.128608703613281</v>
      </c>
      <c r="AS54" s="1">
        <v>1000.7374877929688</v>
      </c>
      <c r="AT54" s="1">
        <v>968.5926513671875</v>
      </c>
      <c r="AU54" s="1">
        <v>18.951173782348633</v>
      </c>
      <c r="AV54" s="1">
        <v>21.948820114135742</v>
      </c>
      <c r="AW54" s="1">
        <v>58.278362274169922</v>
      </c>
      <c r="AX54" s="1">
        <v>67.496002197265625</v>
      </c>
      <c r="AY54" s="1">
        <v>300.114501953125</v>
      </c>
      <c r="AZ54" s="1">
        <v>1700.1561279296875</v>
      </c>
      <c r="BA54" s="1">
        <v>1628.5704345703125</v>
      </c>
      <c r="BB54" s="1">
        <v>99.091346740722656</v>
      </c>
      <c r="BC54" s="1">
        <v>-0.5008043646812439</v>
      </c>
      <c r="BD54" s="1">
        <v>-0.13457801938056946</v>
      </c>
      <c r="BE54" s="1">
        <v>0.75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395"/>
        <v>1.5005725097656248</v>
      </c>
      <c r="BM54">
        <f t="shared" si="396"/>
        <v>4.5991311824851808E-3</v>
      </c>
      <c r="BN54">
        <f t="shared" si="397"/>
        <v>300.24560775756834</v>
      </c>
      <c r="BO54">
        <f t="shared" si="398"/>
        <v>298.3742736816406</v>
      </c>
      <c r="BP54">
        <f t="shared" si="399"/>
        <v>272.02497438851788</v>
      </c>
      <c r="BQ54">
        <f t="shared" si="400"/>
        <v>0.19001018404698458</v>
      </c>
      <c r="BR54">
        <f t="shared" si="401"/>
        <v>3.5993070027551672</v>
      </c>
      <c r="BS54">
        <f t="shared" si="402"/>
        <v>36.323121252685461</v>
      </c>
      <c r="BT54">
        <f t="shared" si="403"/>
        <v>14.374301138549718</v>
      </c>
      <c r="BU54">
        <f t="shared" si="404"/>
        <v>26.159940719604492</v>
      </c>
      <c r="BV54">
        <f t="shared" si="405"/>
        <v>3.4063254537101062</v>
      </c>
      <c r="BW54">
        <f t="shared" si="406"/>
        <v>0.3106329127339848</v>
      </c>
      <c r="BX54">
        <f t="shared" si="407"/>
        <v>2.1749381444795728</v>
      </c>
      <c r="BY54">
        <f t="shared" si="408"/>
        <v>1.2313873092305334</v>
      </c>
      <c r="BZ54">
        <f t="shared" si="409"/>
        <v>0.19508328961482513</v>
      </c>
      <c r="CA54">
        <f t="shared" si="410"/>
        <v>71.763590641075666</v>
      </c>
      <c r="CB54">
        <f t="shared" si="411"/>
        <v>0.74769979147902155</v>
      </c>
      <c r="CC54">
        <f t="shared" si="412"/>
        <v>60.60195002677937</v>
      </c>
      <c r="CD54">
        <f t="shared" si="413"/>
        <v>962.23031574358629</v>
      </c>
      <c r="CE54">
        <f t="shared" si="414"/>
        <v>2.757356847843399E-2</v>
      </c>
      <c r="CF54">
        <f t="shared" si="415"/>
        <v>0</v>
      </c>
      <c r="CG54">
        <f t="shared" si="416"/>
        <v>1487.7207899147927</v>
      </c>
      <c r="CH54">
        <f t="shared" si="417"/>
        <v>0</v>
      </c>
      <c r="CI54" t="e">
        <f t="shared" si="418"/>
        <v>#DIV/0!</v>
      </c>
      <c r="CJ54" t="e">
        <f t="shared" si="419"/>
        <v>#DIV/0!</v>
      </c>
    </row>
    <row r="55" spans="1:88" x14ac:dyDescent="0.35">
      <c r="A55" t="s">
        <v>151</v>
      </c>
      <c r="B55" s="1">
        <v>53</v>
      </c>
      <c r="C55" s="1" t="s">
        <v>143</v>
      </c>
      <c r="D55" s="1" t="s">
        <v>90</v>
      </c>
      <c r="E55" s="1">
        <v>0</v>
      </c>
      <c r="F55" s="1" t="s">
        <v>91</v>
      </c>
      <c r="G55" s="1" t="s">
        <v>90</v>
      </c>
      <c r="H55" s="1">
        <v>12462.000064644963</v>
      </c>
      <c r="I55" s="1">
        <v>0</v>
      </c>
      <c r="J55">
        <f t="shared" si="378"/>
        <v>45.828252067506696</v>
      </c>
      <c r="K55">
        <f t="shared" si="379"/>
        <v>0.2667792664708647</v>
      </c>
      <c r="L55">
        <f t="shared" si="380"/>
        <v>955.03017440617793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381"/>
        <v>#DIV/0!</v>
      </c>
      <c r="U55" t="e">
        <f t="shared" si="382"/>
        <v>#DIV/0!</v>
      </c>
      <c r="V55" t="e">
        <f t="shared" si="383"/>
        <v>#DIV/0!</v>
      </c>
      <c r="W55" s="1">
        <v>-1</v>
      </c>
      <c r="X55" s="1">
        <v>0.87</v>
      </c>
      <c r="Y55" s="1">
        <v>0.92</v>
      </c>
      <c r="Z55" s="1">
        <v>10.099023818969727</v>
      </c>
      <c r="AA55">
        <f t="shared" si="384"/>
        <v>0.87504951190948488</v>
      </c>
      <c r="AB55">
        <f t="shared" si="385"/>
        <v>3.1481532831564782E-2</v>
      </c>
      <c r="AC55" t="e">
        <f t="shared" si="386"/>
        <v>#DIV/0!</v>
      </c>
      <c r="AD55" t="e">
        <f t="shared" si="387"/>
        <v>#DIV/0!</v>
      </c>
      <c r="AE55" t="e">
        <f t="shared" si="388"/>
        <v>#DIV/0!</v>
      </c>
      <c r="AF55" s="1">
        <v>0</v>
      </c>
      <c r="AG55" s="1">
        <v>0.5</v>
      </c>
      <c r="AH55" t="e">
        <f t="shared" si="389"/>
        <v>#DIV/0!</v>
      </c>
      <c r="AI55">
        <f t="shared" si="390"/>
        <v>4.1303597488952715</v>
      </c>
      <c r="AJ55">
        <f t="shared" si="391"/>
        <v>1.5316815545305014</v>
      </c>
      <c r="AK55">
        <f t="shared" si="392"/>
        <v>27.514194488525391</v>
      </c>
      <c r="AL55" s="1">
        <v>2</v>
      </c>
      <c r="AM55">
        <f t="shared" si="393"/>
        <v>4.644859790802002</v>
      </c>
      <c r="AN55" s="1">
        <v>1</v>
      </c>
      <c r="AO55">
        <f t="shared" si="394"/>
        <v>9.2897195816040039</v>
      </c>
      <c r="AP55" s="1">
        <v>25.462652206420898</v>
      </c>
      <c r="AQ55" s="1">
        <v>27.514194488525391</v>
      </c>
      <c r="AR55" s="1">
        <v>24.336940765380859</v>
      </c>
      <c r="AS55" s="1">
        <v>1298.835205078125</v>
      </c>
      <c r="AT55" s="1">
        <v>1264.8128662109375</v>
      </c>
      <c r="AU55" s="1">
        <v>19.075017929077148</v>
      </c>
      <c r="AV55" s="1">
        <v>21.767656326293945</v>
      </c>
      <c r="AW55" s="1">
        <v>57.830238342285156</v>
      </c>
      <c r="AX55" s="1">
        <v>65.996421813964844</v>
      </c>
      <c r="AY55" s="1">
        <v>300.1109619140625</v>
      </c>
      <c r="AZ55" s="1">
        <v>1699.8846435546875</v>
      </c>
      <c r="BA55" s="1">
        <v>1289.8778076171875</v>
      </c>
      <c r="BB55" s="1">
        <v>99.092147827148438</v>
      </c>
      <c r="BC55" s="1">
        <v>-1.1141833066940308</v>
      </c>
      <c r="BD55" s="1">
        <v>-0.11913631856441498</v>
      </c>
      <c r="BE55" s="1">
        <v>0.5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395"/>
        <v>1.5005548095703123</v>
      </c>
      <c r="BM55">
        <f t="shared" si="396"/>
        <v>4.1303597488952714E-3</v>
      </c>
      <c r="BN55">
        <f t="shared" si="397"/>
        <v>300.66419448852537</v>
      </c>
      <c r="BO55">
        <f t="shared" si="398"/>
        <v>298.61265220642088</v>
      </c>
      <c r="BP55">
        <f t="shared" si="399"/>
        <v>271.98153688948878</v>
      </c>
      <c r="BQ55">
        <f t="shared" si="400"/>
        <v>0.26371370597399646</v>
      </c>
      <c r="BR55">
        <f t="shared" si="401"/>
        <v>3.6886853730661837</v>
      </c>
      <c r="BS55">
        <f t="shared" si="402"/>
        <v>37.224799885259813</v>
      </c>
      <c r="BT55">
        <f t="shared" si="403"/>
        <v>15.457143558965868</v>
      </c>
      <c r="BU55">
        <f t="shared" si="404"/>
        <v>26.488423347473145</v>
      </c>
      <c r="BV55">
        <f t="shared" si="405"/>
        <v>3.4730195982211218</v>
      </c>
      <c r="BW55">
        <f t="shared" si="406"/>
        <v>0.2593318552222284</v>
      </c>
      <c r="BX55">
        <f t="shared" si="407"/>
        <v>2.1570038185356823</v>
      </c>
      <c r="BY55">
        <f t="shared" si="408"/>
        <v>1.3160157796854395</v>
      </c>
      <c r="BZ55">
        <f t="shared" si="409"/>
        <v>0.1627354547980826</v>
      </c>
      <c r="CA55">
        <f t="shared" si="410"/>
        <v>94.635991221644332</v>
      </c>
      <c r="CB55">
        <f t="shared" si="411"/>
        <v>0.75507626457596777</v>
      </c>
      <c r="CC55">
        <f t="shared" si="412"/>
        <v>58.408610089651681</v>
      </c>
      <c r="CD55">
        <f t="shared" si="413"/>
        <v>1258.1530160671668</v>
      </c>
      <c r="CE55">
        <f t="shared" si="414"/>
        <v>2.1275349436179966E-2</v>
      </c>
      <c r="CF55">
        <f t="shared" si="415"/>
        <v>0</v>
      </c>
      <c r="CG55">
        <f t="shared" si="416"/>
        <v>1487.4832276449579</v>
      </c>
      <c r="CH55">
        <f t="shared" si="417"/>
        <v>0</v>
      </c>
      <c r="CI55" t="e">
        <f t="shared" si="418"/>
        <v>#DIV/0!</v>
      </c>
      <c r="CJ55" t="e">
        <f t="shared" si="419"/>
        <v>#DIV/0!</v>
      </c>
    </row>
    <row r="56" spans="1:88" x14ac:dyDescent="0.35">
      <c r="A56" t="s">
        <v>151</v>
      </c>
      <c r="B56" s="1">
        <v>54</v>
      </c>
      <c r="C56" s="1" t="s">
        <v>144</v>
      </c>
      <c r="D56" s="1" t="s">
        <v>90</v>
      </c>
      <c r="E56" s="1">
        <v>0</v>
      </c>
      <c r="F56" s="1" t="s">
        <v>91</v>
      </c>
      <c r="G56" s="1" t="s">
        <v>90</v>
      </c>
      <c r="H56" s="1">
        <v>12684.000064644963</v>
      </c>
      <c r="I56" s="1">
        <v>0</v>
      </c>
      <c r="J56">
        <f t="shared" si="378"/>
        <v>47.743420705128194</v>
      </c>
      <c r="K56">
        <f t="shared" si="379"/>
        <v>0.19850460902896733</v>
      </c>
      <c r="L56">
        <f t="shared" si="380"/>
        <v>1233.4373685341154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381"/>
        <v>#DIV/0!</v>
      </c>
      <c r="U56" t="e">
        <f t="shared" si="382"/>
        <v>#DIV/0!</v>
      </c>
      <c r="V56" t="e">
        <f t="shared" si="383"/>
        <v>#DIV/0!</v>
      </c>
      <c r="W56" s="1">
        <v>-1</v>
      </c>
      <c r="X56" s="1">
        <v>0.87</v>
      </c>
      <c r="Y56" s="1">
        <v>0.92</v>
      </c>
      <c r="Z56" s="1">
        <v>10.099023818969727</v>
      </c>
      <c r="AA56">
        <f t="shared" si="384"/>
        <v>0.87504951190948488</v>
      </c>
      <c r="AB56">
        <f t="shared" si="385"/>
        <v>3.2767999134629786E-2</v>
      </c>
      <c r="AC56" t="e">
        <f t="shared" si="386"/>
        <v>#DIV/0!</v>
      </c>
      <c r="AD56" t="e">
        <f t="shared" si="387"/>
        <v>#DIV/0!</v>
      </c>
      <c r="AE56" t="e">
        <f t="shared" si="388"/>
        <v>#DIV/0!</v>
      </c>
      <c r="AF56" s="1">
        <v>0</v>
      </c>
      <c r="AG56" s="1">
        <v>0.5</v>
      </c>
      <c r="AH56" t="e">
        <f t="shared" si="389"/>
        <v>#DIV/0!</v>
      </c>
      <c r="AI56">
        <f t="shared" si="390"/>
        <v>3.2865445408152665</v>
      </c>
      <c r="AJ56">
        <f t="shared" si="391"/>
        <v>1.6262457259986682</v>
      </c>
      <c r="AK56">
        <f t="shared" si="392"/>
        <v>27.711822509765625</v>
      </c>
      <c r="AL56" s="1">
        <v>2</v>
      </c>
      <c r="AM56">
        <f t="shared" si="393"/>
        <v>4.644859790802002</v>
      </c>
      <c r="AN56" s="1">
        <v>1</v>
      </c>
      <c r="AO56">
        <f t="shared" si="394"/>
        <v>9.2897195816040039</v>
      </c>
      <c r="AP56" s="1">
        <v>25.487339019775391</v>
      </c>
      <c r="AQ56" s="1">
        <v>27.711822509765625</v>
      </c>
      <c r="AR56" s="1">
        <v>24.380512237548828</v>
      </c>
      <c r="AS56" s="1">
        <v>1699.8509521484375</v>
      </c>
      <c r="AT56" s="1">
        <v>1664.3875732421875</v>
      </c>
      <c r="AU56" s="1">
        <v>19.103237152099609</v>
      </c>
      <c r="AV56" s="1">
        <v>21.246971130371094</v>
      </c>
      <c r="AW56" s="1">
        <v>57.829299926757813</v>
      </c>
      <c r="AX56" s="1">
        <v>64.322212219238281</v>
      </c>
      <c r="AY56" s="1">
        <v>300.10397338867188</v>
      </c>
      <c r="AZ56" s="1">
        <v>1699.939453125</v>
      </c>
      <c r="BA56" s="1">
        <v>850.074462890625</v>
      </c>
      <c r="BB56" s="1">
        <v>99.087387084960938</v>
      </c>
      <c r="BC56" s="1">
        <v>-2.7839221954345703</v>
      </c>
      <c r="BD56" s="1">
        <v>-9.8466001451015472E-2</v>
      </c>
      <c r="BE56" s="1">
        <v>0.5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395"/>
        <v>1.5005198669433593</v>
      </c>
      <c r="BM56">
        <f t="shared" si="396"/>
        <v>3.2865445408152665E-3</v>
      </c>
      <c r="BN56">
        <f t="shared" si="397"/>
        <v>300.8618225097656</v>
      </c>
      <c r="BO56">
        <f t="shared" si="398"/>
        <v>298.63733901977537</v>
      </c>
      <c r="BP56">
        <f t="shared" si="399"/>
        <v>271.99030642054277</v>
      </c>
      <c r="BQ56">
        <f t="shared" si="400"/>
        <v>0.40416840924517278</v>
      </c>
      <c r="BR56">
        <f t="shared" si="401"/>
        <v>3.7315525787767387</v>
      </c>
      <c r="BS56">
        <f t="shared" si="402"/>
        <v>37.659208589052582</v>
      </c>
      <c r="BT56">
        <f t="shared" si="403"/>
        <v>16.412237458681489</v>
      </c>
      <c r="BU56">
        <f t="shared" si="404"/>
        <v>26.599580764770508</v>
      </c>
      <c r="BV56">
        <f t="shared" si="405"/>
        <v>3.4958454288723431</v>
      </c>
      <c r="BW56">
        <f t="shared" si="406"/>
        <v>0.19435166333396106</v>
      </c>
      <c r="BX56">
        <f t="shared" si="407"/>
        <v>2.1053068527780705</v>
      </c>
      <c r="BY56">
        <f t="shared" si="408"/>
        <v>1.3905385760942726</v>
      </c>
      <c r="BZ56">
        <f t="shared" si="409"/>
        <v>0.12183620173010982</v>
      </c>
      <c r="CA56">
        <f t="shared" si="410"/>
        <v>122.21808598099551</v>
      </c>
      <c r="CB56">
        <f t="shared" si="411"/>
        <v>0.74107580972345799</v>
      </c>
      <c r="CC56">
        <f t="shared" si="412"/>
        <v>56.035945417481734</v>
      </c>
      <c r="CD56">
        <f t="shared" si="413"/>
        <v>1657.4494070913429</v>
      </c>
      <c r="CE56">
        <f t="shared" si="414"/>
        <v>1.6141353728385575E-2</v>
      </c>
      <c r="CF56">
        <f t="shared" si="415"/>
        <v>0</v>
      </c>
      <c r="CG56">
        <f t="shared" si="416"/>
        <v>1487.531188732708</v>
      </c>
      <c r="CH56">
        <f t="shared" si="417"/>
        <v>0</v>
      </c>
      <c r="CI56" t="e">
        <f t="shared" si="418"/>
        <v>#DIV/0!</v>
      </c>
      <c r="CJ56" t="e">
        <f t="shared" si="419"/>
        <v>#DIV/0!</v>
      </c>
    </row>
    <row r="57" spans="1:88" x14ac:dyDescent="0.35">
      <c r="A57" t="s">
        <v>151</v>
      </c>
      <c r="B57" s="1">
        <v>55</v>
      </c>
      <c r="C57" s="1" t="s">
        <v>145</v>
      </c>
      <c r="D57" s="1" t="s">
        <v>90</v>
      </c>
      <c r="E57" s="1">
        <v>0</v>
      </c>
      <c r="F57" s="1" t="s">
        <v>91</v>
      </c>
      <c r="G57" s="1" t="s">
        <v>90</v>
      </c>
      <c r="H57" s="1">
        <v>12906.000064644963</v>
      </c>
      <c r="I57" s="1">
        <v>0</v>
      </c>
      <c r="J57">
        <f t="shared" si="378"/>
        <v>48.024821061477255</v>
      </c>
      <c r="K57">
        <f t="shared" si="379"/>
        <v>0.1501464654810567</v>
      </c>
      <c r="L57">
        <f t="shared" si="380"/>
        <v>1399.516523279387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381"/>
        <v>#DIV/0!</v>
      </c>
      <c r="U57" t="e">
        <f t="shared" si="382"/>
        <v>#DIV/0!</v>
      </c>
      <c r="V57" t="e">
        <f t="shared" si="383"/>
        <v>#DIV/0!</v>
      </c>
      <c r="W57" s="1">
        <v>-1</v>
      </c>
      <c r="X57" s="1">
        <v>0.87</v>
      </c>
      <c r="Y57" s="1">
        <v>0.92</v>
      </c>
      <c r="Z57" s="1">
        <v>10.099023818969727</v>
      </c>
      <c r="AA57">
        <f t="shared" si="384"/>
        <v>0.87504951190948488</v>
      </c>
      <c r="AB57">
        <f t="shared" si="385"/>
        <v>3.293647705134755E-2</v>
      </c>
      <c r="AC57" t="e">
        <f t="shared" si="386"/>
        <v>#DIV/0!</v>
      </c>
      <c r="AD57" t="e">
        <f t="shared" si="387"/>
        <v>#DIV/0!</v>
      </c>
      <c r="AE57" t="e">
        <f t="shared" si="388"/>
        <v>#DIV/0!</v>
      </c>
      <c r="AF57" s="1">
        <v>0</v>
      </c>
      <c r="AG57" s="1">
        <v>0.5</v>
      </c>
      <c r="AH57" t="e">
        <f t="shared" si="389"/>
        <v>#DIV/0!</v>
      </c>
      <c r="AI57">
        <f t="shared" si="390"/>
        <v>2.5241501793410519</v>
      </c>
      <c r="AJ57">
        <f t="shared" si="391"/>
        <v>1.6436022149910099</v>
      </c>
      <c r="AK57">
        <f t="shared" si="392"/>
        <v>27.526859283447266</v>
      </c>
      <c r="AL57" s="1">
        <v>2</v>
      </c>
      <c r="AM57">
        <f t="shared" si="393"/>
        <v>4.644859790802002</v>
      </c>
      <c r="AN57" s="1">
        <v>1</v>
      </c>
      <c r="AO57">
        <f t="shared" si="394"/>
        <v>9.2897195816040039</v>
      </c>
      <c r="AP57" s="1">
        <v>25.207424163818359</v>
      </c>
      <c r="AQ57" s="1">
        <v>27.526859283447266</v>
      </c>
      <c r="AR57" s="1">
        <v>24.107246398925781</v>
      </c>
      <c r="AS57" s="1">
        <v>1999.537841796875</v>
      </c>
      <c r="AT57" s="1">
        <v>1964.2291259765625</v>
      </c>
      <c r="AU57" s="1">
        <v>19.020418167114258</v>
      </c>
      <c r="AV57" s="1">
        <v>20.667791366577148</v>
      </c>
      <c r="AW57" s="1">
        <v>58.540607452392578</v>
      </c>
      <c r="AX57" s="1">
        <v>63.613265991210938</v>
      </c>
      <c r="AY57" s="1">
        <v>300.11190795898438</v>
      </c>
      <c r="AZ57" s="1">
        <v>1701.007568359375</v>
      </c>
      <c r="BA57" s="1">
        <v>1257.867431640625</v>
      </c>
      <c r="BB57" s="1">
        <v>99.082542419433594</v>
      </c>
      <c r="BC57" s="1">
        <v>-4.203606128692627</v>
      </c>
      <c r="BD57" s="1">
        <v>-9.5634736120700836E-2</v>
      </c>
      <c r="BE57" s="1">
        <v>0.75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395"/>
        <v>1.5005595397949216</v>
      </c>
      <c r="BM57">
        <f t="shared" si="396"/>
        <v>2.5241501793410517E-3</v>
      </c>
      <c r="BN57">
        <f t="shared" si="397"/>
        <v>300.67685928344724</v>
      </c>
      <c r="BO57">
        <f t="shared" si="398"/>
        <v>298.35742416381834</v>
      </c>
      <c r="BP57">
        <f t="shared" si="399"/>
        <v>272.16120485422289</v>
      </c>
      <c r="BQ57">
        <f t="shared" si="400"/>
        <v>0.53497505624435948</v>
      </c>
      <c r="BR57">
        <f t="shared" si="401"/>
        <v>3.6914195297858936</v>
      </c>
      <c r="BS57">
        <f t="shared" si="402"/>
        <v>37.256003324576334</v>
      </c>
      <c r="BT57">
        <f t="shared" si="403"/>
        <v>16.588211957999185</v>
      </c>
      <c r="BU57">
        <f t="shared" si="404"/>
        <v>26.367141723632813</v>
      </c>
      <c r="BV57">
        <f t="shared" si="405"/>
        <v>3.4482633495817412</v>
      </c>
      <c r="BW57">
        <f t="shared" si="406"/>
        <v>0.14775830012108154</v>
      </c>
      <c r="BX57">
        <f t="shared" si="407"/>
        <v>2.0478173147948837</v>
      </c>
      <c r="BY57">
        <f t="shared" si="408"/>
        <v>1.4004460347868575</v>
      </c>
      <c r="BZ57">
        <f t="shared" si="409"/>
        <v>9.2560570463167832E-2</v>
      </c>
      <c r="CA57">
        <f t="shared" si="410"/>
        <v>138.66765528452811</v>
      </c>
      <c r="CB57">
        <f t="shared" si="411"/>
        <v>0.71250166529507319</v>
      </c>
      <c r="CC57">
        <f t="shared" si="412"/>
        <v>54.876392418297073</v>
      </c>
      <c r="CD57">
        <f t="shared" si="413"/>
        <v>1957.2500661821871</v>
      </c>
      <c r="CE57">
        <f t="shared" si="414"/>
        <v>1.3464957656273289E-2</v>
      </c>
      <c r="CF57">
        <f t="shared" si="415"/>
        <v>0</v>
      </c>
      <c r="CG57">
        <f t="shared" si="416"/>
        <v>1488.4658424472109</v>
      </c>
      <c r="CH57">
        <f t="shared" si="417"/>
        <v>0</v>
      </c>
      <c r="CI57" t="e">
        <f t="shared" si="418"/>
        <v>#DIV/0!</v>
      </c>
      <c r="CJ57" t="e">
        <f t="shared" si="419"/>
        <v>#DIV/0!</v>
      </c>
    </row>
  </sheetData>
  <sortState xmlns:xlrd2="http://schemas.microsoft.com/office/spreadsheetml/2017/richdata2" ref="B48:CJ57">
    <sortCondition ref="AS48:AS57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2017-06-28-hubern-katripe_.xls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2017-07-11T17:17:04Z</dcterms:created>
  <dcterms:modified xsi:type="dcterms:W3CDTF">2022-10-21T22:11:09Z</dcterms:modified>
</cp:coreProperties>
</file>