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4B0F8D72-51E8-43B4-BED0-1CF22CBE2763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2017-07-06-bern1-katripe_.xl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7" i="1" l="1"/>
  <c r="F7" i="1"/>
  <c r="BL7" i="1"/>
  <c r="BK7" i="1"/>
  <c r="BJ7" i="1"/>
  <c r="BI7" i="1"/>
  <c r="AI7" i="1"/>
  <c r="BM7" i="1"/>
  <c r="AG7" i="1"/>
  <c r="BN7" i="1"/>
  <c r="BO7" i="1"/>
  <c r="BP7" i="1"/>
  <c r="BS7" i="1"/>
  <c r="AK7" i="1"/>
  <c r="G7" i="1"/>
  <c r="BV7" i="1"/>
  <c r="H7" i="1"/>
  <c r="CB7" i="1"/>
  <c r="P7" i="1"/>
  <c r="CD7" i="1"/>
  <c r="Q7" i="1"/>
  <c r="R7" i="1"/>
  <c r="W7" i="1"/>
  <c r="CC7" i="1"/>
  <c r="X7" i="1"/>
  <c r="Y7" i="1"/>
  <c r="Z7" i="1"/>
  <c r="AA7" i="1"/>
  <c r="AD7" i="1"/>
  <c r="AE7" i="1"/>
  <c r="BT7" i="1"/>
  <c r="AF7" i="1"/>
  <c r="BQ7" i="1"/>
  <c r="BR7" i="1"/>
  <c r="BU7" i="1"/>
  <c r="BW7" i="1"/>
  <c r="BX7" i="1"/>
  <c r="BY7" i="1"/>
  <c r="BZ7" i="1"/>
  <c r="CA7" i="1"/>
  <c r="CE7" i="1"/>
  <c r="CF7" i="1"/>
  <c r="BH5" i="1"/>
  <c r="F5" i="1"/>
  <c r="BL5" i="1"/>
  <c r="BK5" i="1"/>
  <c r="BJ5" i="1"/>
  <c r="BI5" i="1"/>
  <c r="AI5" i="1"/>
  <c r="BM5" i="1"/>
  <c r="AG5" i="1"/>
  <c r="BN5" i="1"/>
  <c r="BO5" i="1"/>
  <c r="BP5" i="1"/>
  <c r="BS5" i="1"/>
  <c r="AK5" i="1"/>
  <c r="G5" i="1"/>
  <c r="BV5" i="1"/>
  <c r="H5" i="1"/>
  <c r="CB5" i="1"/>
  <c r="P5" i="1"/>
  <c r="CD5" i="1"/>
  <c r="Q5" i="1"/>
  <c r="R5" i="1"/>
  <c r="W5" i="1"/>
  <c r="CC5" i="1"/>
  <c r="X5" i="1"/>
  <c r="Y5" i="1"/>
  <c r="Z5" i="1"/>
  <c r="AA5" i="1"/>
  <c r="AD5" i="1"/>
  <c r="AE5" i="1"/>
  <c r="BT5" i="1"/>
  <c r="AF5" i="1"/>
  <c r="BQ5" i="1"/>
  <c r="BR5" i="1"/>
  <c r="BU5" i="1"/>
  <c r="BW5" i="1"/>
  <c r="BX5" i="1"/>
  <c r="BY5" i="1"/>
  <c r="BZ5" i="1"/>
  <c r="CA5" i="1"/>
  <c r="CE5" i="1"/>
  <c r="CF5" i="1"/>
  <c r="BH3" i="1"/>
  <c r="F3" i="1"/>
  <c r="BL3" i="1"/>
  <c r="BK3" i="1"/>
  <c r="BJ3" i="1"/>
  <c r="BI3" i="1"/>
  <c r="AI3" i="1"/>
  <c r="BM3" i="1"/>
  <c r="AG3" i="1"/>
  <c r="BN3" i="1"/>
  <c r="BO3" i="1"/>
  <c r="BP3" i="1"/>
  <c r="BS3" i="1"/>
  <c r="AK3" i="1"/>
  <c r="G3" i="1"/>
  <c r="BV3" i="1"/>
  <c r="H3" i="1"/>
  <c r="CB3" i="1"/>
  <c r="P3" i="1"/>
  <c r="CD3" i="1"/>
  <c r="Q3" i="1"/>
  <c r="R3" i="1"/>
  <c r="W3" i="1"/>
  <c r="CC3" i="1"/>
  <c r="X3" i="1"/>
  <c r="Y3" i="1"/>
  <c r="Z3" i="1"/>
  <c r="AA3" i="1"/>
  <c r="AD3" i="1"/>
  <c r="AE3" i="1"/>
  <c r="BT3" i="1"/>
  <c r="AF3" i="1"/>
  <c r="BQ3" i="1"/>
  <c r="BR3" i="1"/>
  <c r="BU3" i="1"/>
  <c r="BW3" i="1"/>
  <c r="BX3" i="1"/>
  <c r="BY3" i="1"/>
  <c r="BZ3" i="1"/>
  <c r="CA3" i="1"/>
  <c r="CE3" i="1"/>
  <c r="CF3" i="1"/>
  <c r="BH4" i="1"/>
  <c r="F4" i="1"/>
  <c r="BL4" i="1"/>
  <c r="BK4" i="1"/>
  <c r="BJ4" i="1"/>
  <c r="BI4" i="1"/>
  <c r="AI4" i="1"/>
  <c r="BM4" i="1"/>
  <c r="AG4" i="1"/>
  <c r="BN4" i="1"/>
  <c r="BO4" i="1"/>
  <c r="BP4" i="1"/>
  <c r="BS4" i="1"/>
  <c r="AK4" i="1"/>
  <c r="G4" i="1"/>
  <c r="BV4" i="1"/>
  <c r="H4" i="1"/>
  <c r="CB4" i="1"/>
  <c r="P4" i="1"/>
  <c r="CD4" i="1"/>
  <c r="Q4" i="1"/>
  <c r="R4" i="1"/>
  <c r="W4" i="1"/>
  <c r="CC4" i="1"/>
  <c r="X4" i="1"/>
  <c r="Y4" i="1"/>
  <c r="Z4" i="1"/>
  <c r="AA4" i="1"/>
  <c r="AD4" i="1"/>
  <c r="AE4" i="1"/>
  <c r="BT4" i="1"/>
  <c r="AF4" i="1"/>
  <c r="BQ4" i="1"/>
  <c r="BR4" i="1"/>
  <c r="BU4" i="1"/>
  <c r="BW4" i="1"/>
  <c r="BX4" i="1"/>
  <c r="BY4" i="1"/>
  <c r="BZ4" i="1"/>
  <c r="CA4" i="1"/>
  <c r="CE4" i="1"/>
  <c r="CF4" i="1"/>
  <c r="BH6" i="1"/>
  <c r="F6" i="1"/>
  <c r="BL6" i="1"/>
  <c r="BK6" i="1"/>
  <c r="BJ6" i="1"/>
  <c r="BI6" i="1"/>
  <c r="AI6" i="1"/>
  <c r="BM6" i="1"/>
  <c r="AG6" i="1"/>
  <c r="BN6" i="1"/>
  <c r="BO6" i="1"/>
  <c r="BP6" i="1"/>
  <c r="BS6" i="1"/>
  <c r="AK6" i="1"/>
  <c r="G6" i="1"/>
  <c r="BV6" i="1"/>
  <c r="H6" i="1"/>
  <c r="CB6" i="1"/>
  <c r="P6" i="1"/>
  <c r="CD6" i="1"/>
  <c r="Q6" i="1"/>
  <c r="R6" i="1"/>
  <c r="W6" i="1"/>
  <c r="CC6" i="1"/>
  <c r="X6" i="1"/>
  <c r="Y6" i="1"/>
  <c r="Z6" i="1"/>
  <c r="AA6" i="1"/>
  <c r="AD6" i="1"/>
  <c r="AE6" i="1"/>
  <c r="BT6" i="1"/>
  <c r="AF6" i="1"/>
  <c r="BQ6" i="1"/>
  <c r="BR6" i="1"/>
  <c r="BU6" i="1"/>
  <c r="BW6" i="1"/>
  <c r="BX6" i="1"/>
  <c r="BY6" i="1"/>
  <c r="BZ6" i="1"/>
  <c r="CA6" i="1"/>
  <c r="CE6" i="1"/>
  <c r="CF6" i="1"/>
  <c r="BH8" i="1"/>
  <c r="F8" i="1"/>
  <c r="BL8" i="1"/>
  <c r="BK8" i="1"/>
  <c r="BJ8" i="1"/>
  <c r="BI8" i="1"/>
  <c r="AI8" i="1"/>
  <c r="BM8" i="1"/>
  <c r="AG8" i="1"/>
  <c r="BN8" i="1"/>
  <c r="BO8" i="1"/>
  <c r="BP8" i="1"/>
  <c r="BS8" i="1"/>
  <c r="AK8" i="1"/>
  <c r="G8" i="1"/>
  <c r="BV8" i="1"/>
  <c r="H8" i="1"/>
  <c r="CB8" i="1"/>
  <c r="P8" i="1"/>
  <c r="CD8" i="1"/>
  <c r="Q8" i="1"/>
  <c r="R8" i="1"/>
  <c r="W8" i="1"/>
  <c r="CC8" i="1"/>
  <c r="X8" i="1"/>
  <c r="Y8" i="1"/>
  <c r="Z8" i="1"/>
  <c r="AA8" i="1"/>
  <c r="AD8" i="1"/>
  <c r="AE8" i="1"/>
  <c r="BT8" i="1"/>
  <c r="AF8" i="1"/>
  <c r="BQ8" i="1"/>
  <c r="BR8" i="1"/>
  <c r="BU8" i="1"/>
  <c r="BW8" i="1"/>
  <c r="BX8" i="1"/>
  <c r="BY8" i="1"/>
  <c r="BZ8" i="1"/>
  <c r="CA8" i="1"/>
  <c r="CE8" i="1"/>
  <c r="CF8" i="1"/>
  <c r="BH9" i="1"/>
  <c r="F9" i="1"/>
  <c r="BL9" i="1"/>
  <c r="BK9" i="1"/>
  <c r="BJ9" i="1"/>
  <c r="BI9" i="1"/>
  <c r="AI9" i="1"/>
  <c r="BM9" i="1"/>
  <c r="AG9" i="1"/>
  <c r="BN9" i="1"/>
  <c r="BO9" i="1"/>
  <c r="BP9" i="1"/>
  <c r="BS9" i="1"/>
  <c r="AK9" i="1"/>
  <c r="G9" i="1"/>
  <c r="BV9" i="1"/>
  <c r="H9" i="1"/>
  <c r="CB9" i="1"/>
  <c r="P9" i="1"/>
  <c r="CD9" i="1"/>
  <c r="Q9" i="1"/>
  <c r="R9" i="1"/>
  <c r="W9" i="1"/>
  <c r="CC9" i="1"/>
  <c r="X9" i="1"/>
  <c r="Y9" i="1"/>
  <c r="Z9" i="1"/>
  <c r="AA9" i="1"/>
  <c r="AD9" i="1"/>
  <c r="AE9" i="1"/>
  <c r="BT9" i="1"/>
  <c r="AF9" i="1"/>
  <c r="BQ9" i="1"/>
  <c r="BR9" i="1"/>
  <c r="BU9" i="1"/>
  <c r="BW9" i="1"/>
  <c r="BX9" i="1"/>
  <c r="BY9" i="1"/>
  <c r="BZ9" i="1"/>
  <c r="CA9" i="1"/>
  <c r="CE9" i="1"/>
  <c r="CF9" i="1"/>
  <c r="BH10" i="1"/>
  <c r="F10" i="1"/>
  <c r="BL10" i="1"/>
  <c r="BK10" i="1"/>
  <c r="BJ10" i="1"/>
  <c r="BI10" i="1"/>
  <c r="AI10" i="1"/>
  <c r="BM10" i="1"/>
  <c r="AG10" i="1"/>
  <c r="BN10" i="1"/>
  <c r="BO10" i="1"/>
  <c r="BP10" i="1"/>
  <c r="BS10" i="1"/>
  <c r="AK10" i="1"/>
  <c r="G10" i="1"/>
  <c r="BV10" i="1"/>
  <c r="H10" i="1"/>
  <c r="CB10" i="1"/>
  <c r="P10" i="1"/>
  <c r="CD10" i="1"/>
  <c r="Q10" i="1"/>
  <c r="R10" i="1"/>
  <c r="W10" i="1"/>
  <c r="CC10" i="1"/>
  <c r="X10" i="1"/>
  <c r="Y10" i="1"/>
  <c r="Z10" i="1"/>
  <c r="AA10" i="1"/>
  <c r="AD10" i="1"/>
  <c r="AE10" i="1"/>
  <c r="BT10" i="1"/>
  <c r="AF10" i="1"/>
  <c r="BQ10" i="1"/>
  <c r="BR10" i="1"/>
  <c r="BU10" i="1"/>
  <c r="BW10" i="1"/>
  <c r="BX10" i="1"/>
  <c r="BY10" i="1"/>
  <c r="BZ10" i="1"/>
  <c r="CA10" i="1"/>
  <c r="CE10" i="1"/>
  <c r="CF10" i="1"/>
  <c r="BH11" i="1"/>
  <c r="F11" i="1"/>
  <c r="BL11" i="1"/>
  <c r="BK11" i="1"/>
  <c r="BJ11" i="1"/>
  <c r="BI11" i="1"/>
  <c r="AI11" i="1"/>
  <c r="BM11" i="1"/>
  <c r="AG11" i="1"/>
  <c r="BN11" i="1"/>
  <c r="BO11" i="1"/>
  <c r="BP11" i="1"/>
  <c r="BS11" i="1"/>
  <c r="AK11" i="1"/>
  <c r="G11" i="1"/>
  <c r="BV11" i="1"/>
  <c r="H11" i="1"/>
  <c r="CB11" i="1"/>
  <c r="P11" i="1"/>
  <c r="CD11" i="1"/>
  <c r="Q11" i="1"/>
  <c r="R11" i="1"/>
  <c r="W11" i="1"/>
  <c r="CC11" i="1"/>
  <c r="X11" i="1"/>
  <c r="Y11" i="1"/>
  <c r="Z11" i="1"/>
  <c r="AA11" i="1"/>
  <c r="AD11" i="1"/>
  <c r="AE11" i="1"/>
  <c r="BT11" i="1"/>
  <c r="AF11" i="1"/>
  <c r="BQ11" i="1"/>
  <c r="BR11" i="1"/>
  <c r="BU11" i="1"/>
  <c r="BW11" i="1"/>
  <c r="BX11" i="1"/>
  <c r="BY11" i="1"/>
  <c r="BZ11" i="1"/>
  <c r="CA11" i="1"/>
  <c r="CE11" i="1"/>
  <c r="CF11" i="1"/>
  <c r="BH12" i="1"/>
  <c r="F12" i="1"/>
  <c r="BL12" i="1"/>
  <c r="BK12" i="1"/>
  <c r="BJ12" i="1"/>
  <c r="BI12" i="1"/>
  <c r="AI12" i="1"/>
  <c r="BM12" i="1"/>
  <c r="AG12" i="1"/>
  <c r="BN12" i="1"/>
  <c r="BO12" i="1"/>
  <c r="BP12" i="1"/>
  <c r="BS12" i="1"/>
  <c r="AK12" i="1"/>
  <c r="G12" i="1"/>
  <c r="BV12" i="1"/>
  <c r="H12" i="1"/>
  <c r="CB12" i="1"/>
  <c r="P12" i="1"/>
  <c r="CD12" i="1"/>
  <c r="Q12" i="1"/>
  <c r="R12" i="1"/>
  <c r="W12" i="1"/>
  <c r="CC12" i="1"/>
  <c r="X12" i="1"/>
  <c r="Y12" i="1"/>
  <c r="Z12" i="1"/>
  <c r="AA12" i="1"/>
  <c r="AD12" i="1"/>
  <c r="AE12" i="1"/>
  <c r="BT12" i="1"/>
  <c r="AF12" i="1"/>
  <c r="BQ12" i="1"/>
  <c r="BR12" i="1"/>
  <c r="BU12" i="1"/>
  <c r="BW12" i="1"/>
  <c r="BX12" i="1"/>
  <c r="BY12" i="1"/>
  <c r="BZ12" i="1"/>
  <c r="CA12" i="1"/>
  <c r="CE12" i="1"/>
  <c r="CF12" i="1"/>
  <c r="BH13" i="1"/>
  <c r="F13" i="1"/>
  <c r="BL13" i="1"/>
  <c r="BK13" i="1"/>
  <c r="BJ13" i="1"/>
  <c r="BI13" i="1"/>
  <c r="AI13" i="1"/>
  <c r="BM13" i="1"/>
  <c r="AG13" i="1"/>
  <c r="BN13" i="1"/>
  <c r="BO13" i="1"/>
  <c r="BP13" i="1"/>
  <c r="BS13" i="1"/>
  <c r="AK13" i="1"/>
  <c r="G13" i="1"/>
  <c r="BV13" i="1"/>
  <c r="H13" i="1"/>
  <c r="CB13" i="1"/>
  <c r="P13" i="1"/>
  <c r="CD13" i="1"/>
  <c r="Q13" i="1"/>
  <c r="R13" i="1"/>
  <c r="W13" i="1"/>
  <c r="CC13" i="1"/>
  <c r="X13" i="1"/>
  <c r="Y13" i="1"/>
  <c r="Z13" i="1"/>
  <c r="AA13" i="1"/>
  <c r="AD13" i="1"/>
  <c r="AE13" i="1"/>
  <c r="BT13" i="1"/>
  <c r="AF13" i="1"/>
  <c r="BQ13" i="1"/>
  <c r="BR13" i="1"/>
  <c r="BU13" i="1"/>
  <c r="BW13" i="1"/>
  <c r="BX13" i="1"/>
  <c r="BY13" i="1"/>
  <c r="BZ13" i="1"/>
  <c r="CA13" i="1"/>
  <c r="CE13" i="1"/>
  <c r="CF13" i="1"/>
  <c r="BH18" i="1"/>
  <c r="F18" i="1"/>
  <c r="BL18" i="1"/>
  <c r="BK18" i="1"/>
  <c r="BJ18" i="1"/>
  <c r="BI18" i="1"/>
  <c r="AI18" i="1"/>
  <c r="BM18" i="1"/>
  <c r="AG18" i="1"/>
  <c r="BN18" i="1"/>
  <c r="BO18" i="1"/>
  <c r="BP18" i="1"/>
  <c r="BS18" i="1"/>
  <c r="AK18" i="1"/>
  <c r="G18" i="1"/>
  <c r="BV18" i="1"/>
  <c r="H18" i="1"/>
  <c r="CB18" i="1"/>
  <c r="P18" i="1"/>
  <c r="CD18" i="1"/>
  <c r="Q18" i="1"/>
  <c r="R18" i="1"/>
  <c r="W18" i="1"/>
  <c r="CC18" i="1"/>
  <c r="X18" i="1"/>
  <c r="Y18" i="1"/>
  <c r="Z18" i="1"/>
  <c r="AA18" i="1"/>
  <c r="AD18" i="1"/>
  <c r="AE18" i="1"/>
  <c r="BT18" i="1"/>
  <c r="AF18" i="1"/>
  <c r="BQ18" i="1"/>
  <c r="BR18" i="1"/>
  <c r="BU18" i="1"/>
  <c r="BW18" i="1"/>
  <c r="BX18" i="1"/>
  <c r="BY18" i="1"/>
  <c r="BZ18" i="1"/>
  <c r="CA18" i="1"/>
  <c r="CE18" i="1"/>
  <c r="CF18" i="1"/>
  <c r="BH16" i="1"/>
  <c r="F16" i="1"/>
  <c r="BL16" i="1"/>
  <c r="BK16" i="1"/>
  <c r="BJ16" i="1"/>
  <c r="BI16" i="1"/>
  <c r="AI16" i="1"/>
  <c r="BM16" i="1"/>
  <c r="AG16" i="1"/>
  <c r="BN16" i="1"/>
  <c r="BO16" i="1"/>
  <c r="BP16" i="1"/>
  <c r="BS16" i="1"/>
  <c r="AK16" i="1"/>
  <c r="G16" i="1"/>
  <c r="BV16" i="1"/>
  <c r="H16" i="1"/>
  <c r="CB16" i="1"/>
  <c r="P16" i="1"/>
  <c r="CD16" i="1"/>
  <c r="Q16" i="1"/>
  <c r="R16" i="1"/>
  <c r="W16" i="1"/>
  <c r="CC16" i="1"/>
  <c r="X16" i="1"/>
  <c r="Y16" i="1"/>
  <c r="Z16" i="1"/>
  <c r="AA16" i="1"/>
  <c r="AD16" i="1"/>
  <c r="AE16" i="1"/>
  <c r="BT16" i="1"/>
  <c r="AF16" i="1"/>
  <c r="BQ16" i="1"/>
  <c r="BR16" i="1"/>
  <c r="BU16" i="1"/>
  <c r="BW16" i="1"/>
  <c r="BX16" i="1"/>
  <c r="BY16" i="1"/>
  <c r="BZ16" i="1"/>
  <c r="CA16" i="1"/>
  <c r="CE16" i="1"/>
  <c r="CF16" i="1"/>
  <c r="BH14" i="1"/>
  <c r="F14" i="1"/>
  <c r="BL14" i="1"/>
  <c r="BK14" i="1"/>
  <c r="BJ14" i="1"/>
  <c r="BI14" i="1"/>
  <c r="AI14" i="1"/>
  <c r="BM14" i="1"/>
  <c r="AG14" i="1"/>
  <c r="BN14" i="1"/>
  <c r="BO14" i="1"/>
  <c r="BP14" i="1"/>
  <c r="BS14" i="1"/>
  <c r="AK14" i="1"/>
  <c r="G14" i="1"/>
  <c r="BV14" i="1"/>
  <c r="H14" i="1"/>
  <c r="CB14" i="1"/>
  <c r="P14" i="1"/>
  <c r="CD14" i="1"/>
  <c r="Q14" i="1"/>
  <c r="R14" i="1"/>
  <c r="W14" i="1"/>
  <c r="CC14" i="1"/>
  <c r="X14" i="1"/>
  <c r="Y14" i="1"/>
  <c r="Z14" i="1"/>
  <c r="AA14" i="1"/>
  <c r="AD14" i="1"/>
  <c r="AE14" i="1"/>
  <c r="BT14" i="1"/>
  <c r="AF14" i="1"/>
  <c r="BQ14" i="1"/>
  <c r="BR14" i="1"/>
  <c r="BU14" i="1"/>
  <c r="BW14" i="1"/>
  <c r="BX14" i="1"/>
  <c r="BY14" i="1"/>
  <c r="BZ14" i="1"/>
  <c r="CA14" i="1"/>
  <c r="CE14" i="1"/>
  <c r="CF14" i="1"/>
  <c r="BH15" i="1"/>
  <c r="F15" i="1"/>
  <c r="BL15" i="1"/>
  <c r="BK15" i="1"/>
  <c r="BJ15" i="1"/>
  <c r="BI15" i="1"/>
  <c r="AI15" i="1"/>
  <c r="BM15" i="1"/>
  <c r="AG15" i="1"/>
  <c r="BN15" i="1"/>
  <c r="BO15" i="1"/>
  <c r="BP15" i="1"/>
  <c r="BS15" i="1"/>
  <c r="AK15" i="1"/>
  <c r="G15" i="1"/>
  <c r="BV15" i="1"/>
  <c r="H15" i="1"/>
  <c r="CB15" i="1"/>
  <c r="P15" i="1"/>
  <c r="CD15" i="1"/>
  <c r="Q15" i="1"/>
  <c r="R15" i="1"/>
  <c r="W15" i="1"/>
  <c r="CC15" i="1"/>
  <c r="X15" i="1"/>
  <c r="Y15" i="1"/>
  <c r="Z15" i="1"/>
  <c r="AA15" i="1"/>
  <c r="AD15" i="1"/>
  <c r="AE15" i="1"/>
  <c r="BT15" i="1"/>
  <c r="AF15" i="1"/>
  <c r="BQ15" i="1"/>
  <c r="BR15" i="1"/>
  <c r="BU15" i="1"/>
  <c r="BW15" i="1"/>
  <c r="BX15" i="1"/>
  <c r="BY15" i="1"/>
  <c r="BZ15" i="1"/>
  <c r="CA15" i="1"/>
  <c r="CE15" i="1"/>
  <c r="CF15" i="1"/>
  <c r="BH17" i="1"/>
  <c r="F17" i="1"/>
  <c r="BL17" i="1"/>
  <c r="BK17" i="1"/>
  <c r="BJ17" i="1"/>
  <c r="BI17" i="1"/>
  <c r="AI17" i="1"/>
  <c r="BM17" i="1"/>
  <c r="AG17" i="1"/>
  <c r="BN17" i="1"/>
  <c r="BO17" i="1"/>
  <c r="BP17" i="1"/>
  <c r="BS17" i="1"/>
  <c r="AK17" i="1"/>
  <c r="G17" i="1"/>
  <c r="BV17" i="1"/>
  <c r="H17" i="1"/>
  <c r="CB17" i="1"/>
  <c r="P17" i="1"/>
  <c r="CD17" i="1"/>
  <c r="Q17" i="1"/>
  <c r="R17" i="1"/>
  <c r="W17" i="1"/>
  <c r="CC17" i="1"/>
  <c r="X17" i="1"/>
  <c r="Y17" i="1"/>
  <c r="Z17" i="1"/>
  <c r="AA17" i="1"/>
  <c r="AD17" i="1"/>
  <c r="AE17" i="1"/>
  <c r="BT17" i="1"/>
  <c r="AF17" i="1"/>
  <c r="BQ17" i="1"/>
  <c r="BR17" i="1"/>
  <c r="BU17" i="1"/>
  <c r="BW17" i="1"/>
  <c r="BX17" i="1"/>
  <c r="BY17" i="1"/>
  <c r="BZ17" i="1"/>
  <c r="CA17" i="1"/>
  <c r="CE17" i="1"/>
  <c r="CF17" i="1"/>
  <c r="BH19" i="1"/>
  <c r="F19" i="1"/>
  <c r="BL19" i="1"/>
  <c r="BK19" i="1"/>
  <c r="BJ19" i="1"/>
  <c r="BI19" i="1"/>
  <c r="AI19" i="1"/>
  <c r="BM19" i="1"/>
  <c r="AG19" i="1"/>
  <c r="BN19" i="1"/>
  <c r="BO19" i="1"/>
  <c r="BP19" i="1"/>
  <c r="BS19" i="1"/>
  <c r="AK19" i="1"/>
  <c r="G19" i="1"/>
  <c r="BV19" i="1"/>
  <c r="H19" i="1"/>
  <c r="CB19" i="1"/>
  <c r="P19" i="1"/>
  <c r="CD19" i="1"/>
  <c r="Q19" i="1"/>
  <c r="R19" i="1"/>
  <c r="W19" i="1"/>
  <c r="CC19" i="1"/>
  <c r="X19" i="1"/>
  <c r="Y19" i="1"/>
  <c r="Z19" i="1"/>
  <c r="AA19" i="1"/>
  <c r="AD19" i="1"/>
  <c r="AE19" i="1"/>
  <c r="BT19" i="1"/>
  <c r="AF19" i="1"/>
  <c r="BQ19" i="1"/>
  <c r="BR19" i="1"/>
  <c r="BU19" i="1"/>
  <c r="BW19" i="1"/>
  <c r="BX19" i="1"/>
  <c r="BY19" i="1"/>
  <c r="BZ19" i="1"/>
  <c r="CA19" i="1"/>
  <c r="CE19" i="1"/>
  <c r="CF19" i="1"/>
  <c r="BH20" i="1"/>
  <c r="F20" i="1"/>
  <c r="BL20" i="1"/>
  <c r="BK20" i="1"/>
  <c r="BJ20" i="1"/>
  <c r="BI20" i="1"/>
  <c r="AI20" i="1"/>
  <c r="BM20" i="1"/>
  <c r="AG20" i="1"/>
  <c r="BN20" i="1"/>
  <c r="BO20" i="1"/>
  <c r="BP20" i="1"/>
  <c r="BS20" i="1"/>
  <c r="AK20" i="1"/>
  <c r="G20" i="1"/>
  <c r="BV20" i="1"/>
  <c r="H20" i="1"/>
  <c r="CB20" i="1"/>
  <c r="P20" i="1"/>
  <c r="CD20" i="1"/>
  <c r="Q20" i="1"/>
  <c r="R20" i="1"/>
  <c r="W20" i="1"/>
  <c r="CC20" i="1"/>
  <c r="X20" i="1"/>
  <c r="Y20" i="1"/>
  <c r="Z20" i="1"/>
  <c r="AA20" i="1"/>
  <c r="AD20" i="1"/>
  <c r="AE20" i="1"/>
  <c r="BT20" i="1"/>
  <c r="AF20" i="1"/>
  <c r="BQ20" i="1"/>
  <c r="BR20" i="1"/>
  <c r="BU20" i="1"/>
  <c r="BW20" i="1"/>
  <c r="BX20" i="1"/>
  <c r="BY20" i="1"/>
  <c r="BZ20" i="1"/>
  <c r="CA20" i="1"/>
  <c r="CE20" i="1"/>
  <c r="CF20" i="1"/>
  <c r="BH21" i="1"/>
  <c r="F21" i="1"/>
  <c r="BL21" i="1"/>
  <c r="BK21" i="1"/>
  <c r="BJ21" i="1"/>
  <c r="BI21" i="1"/>
  <c r="AI21" i="1"/>
  <c r="BM21" i="1"/>
  <c r="AG21" i="1"/>
  <c r="BN21" i="1"/>
  <c r="BO21" i="1"/>
  <c r="BP21" i="1"/>
  <c r="BS21" i="1"/>
  <c r="AK21" i="1"/>
  <c r="G21" i="1"/>
  <c r="BV21" i="1"/>
  <c r="H21" i="1"/>
  <c r="CB21" i="1"/>
  <c r="P21" i="1"/>
  <c r="CD21" i="1"/>
  <c r="Q21" i="1"/>
  <c r="R21" i="1"/>
  <c r="W21" i="1"/>
  <c r="CC21" i="1"/>
  <c r="X21" i="1"/>
  <c r="Y21" i="1"/>
  <c r="Z21" i="1"/>
  <c r="AA21" i="1"/>
  <c r="AD21" i="1"/>
  <c r="AE21" i="1"/>
  <c r="BT21" i="1"/>
  <c r="AF21" i="1"/>
  <c r="BQ21" i="1"/>
  <c r="BR21" i="1"/>
  <c r="BU21" i="1"/>
  <c r="BW21" i="1"/>
  <c r="BX21" i="1"/>
  <c r="BY21" i="1"/>
  <c r="BZ21" i="1"/>
  <c r="CA21" i="1"/>
  <c r="CE21" i="1"/>
  <c r="CF21" i="1"/>
  <c r="BH22" i="1"/>
  <c r="F22" i="1"/>
  <c r="BL22" i="1"/>
  <c r="BK22" i="1"/>
  <c r="BJ22" i="1"/>
  <c r="BI22" i="1"/>
  <c r="AI22" i="1"/>
  <c r="BM22" i="1"/>
  <c r="AG22" i="1"/>
  <c r="BN22" i="1"/>
  <c r="BO22" i="1"/>
  <c r="BP22" i="1"/>
  <c r="BS22" i="1"/>
  <c r="AK22" i="1"/>
  <c r="G22" i="1"/>
  <c r="BV22" i="1"/>
  <c r="H22" i="1"/>
  <c r="CB22" i="1"/>
  <c r="P22" i="1"/>
  <c r="CD22" i="1"/>
  <c r="Q22" i="1"/>
  <c r="R22" i="1"/>
  <c r="W22" i="1"/>
  <c r="CC22" i="1"/>
  <c r="X22" i="1"/>
  <c r="Y22" i="1"/>
  <c r="Z22" i="1"/>
  <c r="AA22" i="1"/>
  <c r="AD22" i="1"/>
  <c r="AE22" i="1"/>
  <c r="BT22" i="1"/>
  <c r="AF22" i="1"/>
  <c r="BQ22" i="1"/>
  <c r="BR22" i="1"/>
  <c r="BU22" i="1"/>
  <c r="BW22" i="1"/>
  <c r="BX22" i="1"/>
  <c r="BY22" i="1"/>
  <c r="BZ22" i="1"/>
  <c r="CA22" i="1"/>
  <c r="CE22" i="1"/>
  <c r="CF22" i="1"/>
  <c r="BH23" i="1"/>
  <c r="F23" i="1"/>
  <c r="BL23" i="1"/>
  <c r="BK23" i="1"/>
  <c r="BJ23" i="1"/>
  <c r="BI23" i="1"/>
  <c r="AI23" i="1"/>
  <c r="BM23" i="1"/>
  <c r="AG23" i="1"/>
  <c r="BN23" i="1"/>
  <c r="BO23" i="1"/>
  <c r="BP23" i="1"/>
  <c r="BS23" i="1"/>
  <c r="AK23" i="1"/>
  <c r="G23" i="1"/>
  <c r="BV23" i="1"/>
  <c r="H23" i="1"/>
  <c r="CB23" i="1"/>
  <c r="P23" i="1"/>
  <c r="CD23" i="1"/>
  <c r="Q23" i="1"/>
  <c r="R23" i="1"/>
  <c r="W23" i="1"/>
  <c r="CC23" i="1"/>
  <c r="X23" i="1"/>
  <c r="Y23" i="1"/>
  <c r="Z23" i="1"/>
  <c r="AA23" i="1"/>
  <c r="AD23" i="1"/>
  <c r="AE23" i="1"/>
  <c r="BT23" i="1"/>
  <c r="AF23" i="1"/>
  <c r="BQ23" i="1"/>
  <c r="BR23" i="1"/>
  <c r="BU23" i="1"/>
  <c r="BW23" i="1"/>
  <c r="BX23" i="1"/>
  <c r="BY23" i="1"/>
  <c r="BZ23" i="1"/>
  <c r="CA23" i="1"/>
  <c r="CE23" i="1"/>
  <c r="CF23" i="1"/>
  <c r="BH24" i="1"/>
  <c r="F24" i="1"/>
  <c r="BL24" i="1"/>
  <c r="BK24" i="1"/>
  <c r="BJ24" i="1"/>
  <c r="BI24" i="1"/>
  <c r="AI24" i="1"/>
  <c r="BM24" i="1"/>
  <c r="AG24" i="1"/>
  <c r="BN24" i="1"/>
  <c r="BO24" i="1"/>
  <c r="BP24" i="1"/>
  <c r="BS24" i="1"/>
  <c r="AK24" i="1"/>
  <c r="G24" i="1"/>
  <c r="BV24" i="1"/>
  <c r="H24" i="1"/>
  <c r="CB24" i="1"/>
  <c r="P24" i="1"/>
  <c r="CD24" i="1"/>
  <c r="Q24" i="1"/>
  <c r="R24" i="1"/>
  <c r="W24" i="1"/>
  <c r="CC24" i="1"/>
  <c r="X24" i="1"/>
  <c r="Y24" i="1"/>
  <c r="Z24" i="1"/>
  <c r="AA24" i="1"/>
  <c r="AD24" i="1"/>
  <c r="AE24" i="1"/>
  <c r="BT24" i="1"/>
  <c r="AF24" i="1"/>
  <c r="BQ24" i="1"/>
  <c r="BR24" i="1"/>
  <c r="BU24" i="1"/>
  <c r="BW24" i="1"/>
  <c r="BX24" i="1"/>
  <c r="BY24" i="1"/>
  <c r="BZ24" i="1"/>
  <c r="CA24" i="1"/>
  <c r="CE24" i="1"/>
  <c r="CF24" i="1"/>
  <c r="BH29" i="1"/>
  <c r="F29" i="1"/>
  <c r="BL29" i="1"/>
  <c r="BK29" i="1"/>
  <c r="BJ29" i="1"/>
  <c r="BI29" i="1"/>
  <c r="AI29" i="1"/>
  <c r="BM29" i="1"/>
  <c r="AG29" i="1"/>
  <c r="BN29" i="1"/>
  <c r="BO29" i="1"/>
  <c r="BP29" i="1"/>
  <c r="BS29" i="1"/>
  <c r="AK29" i="1"/>
  <c r="G29" i="1"/>
  <c r="BV29" i="1"/>
  <c r="H29" i="1"/>
  <c r="CB29" i="1"/>
  <c r="P29" i="1"/>
  <c r="CD29" i="1"/>
  <c r="Q29" i="1"/>
  <c r="R29" i="1"/>
  <c r="W29" i="1"/>
  <c r="CC29" i="1"/>
  <c r="X29" i="1"/>
  <c r="Y29" i="1"/>
  <c r="Z29" i="1"/>
  <c r="AA29" i="1"/>
  <c r="AD29" i="1"/>
  <c r="AE29" i="1"/>
  <c r="BT29" i="1"/>
  <c r="AF29" i="1"/>
  <c r="BQ29" i="1"/>
  <c r="BR29" i="1"/>
  <c r="BU29" i="1"/>
  <c r="BW29" i="1"/>
  <c r="BX29" i="1"/>
  <c r="BY29" i="1"/>
  <c r="BZ29" i="1"/>
  <c r="CA29" i="1"/>
  <c r="CE29" i="1"/>
  <c r="CF29" i="1"/>
  <c r="BH27" i="1"/>
  <c r="F27" i="1"/>
  <c r="BL27" i="1"/>
  <c r="BK27" i="1"/>
  <c r="BJ27" i="1"/>
  <c r="BI27" i="1"/>
  <c r="AI27" i="1"/>
  <c r="BM27" i="1"/>
  <c r="AG27" i="1"/>
  <c r="BN27" i="1"/>
  <c r="BO27" i="1"/>
  <c r="BP27" i="1"/>
  <c r="BS27" i="1"/>
  <c r="AK27" i="1"/>
  <c r="G27" i="1"/>
  <c r="BV27" i="1"/>
  <c r="H27" i="1"/>
  <c r="CB27" i="1"/>
  <c r="P27" i="1"/>
  <c r="CD27" i="1"/>
  <c r="Q27" i="1"/>
  <c r="R27" i="1"/>
  <c r="W27" i="1"/>
  <c r="CC27" i="1"/>
  <c r="X27" i="1"/>
  <c r="Y27" i="1"/>
  <c r="Z27" i="1"/>
  <c r="AA27" i="1"/>
  <c r="AD27" i="1"/>
  <c r="AE27" i="1"/>
  <c r="BT27" i="1"/>
  <c r="AF27" i="1"/>
  <c r="BQ27" i="1"/>
  <c r="BR27" i="1"/>
  <c r="BU27" i="1"/>
  <c r="BW27" i="1"/>
  <c r="BX27" i="1"/>
  <c r="BY27" i="1"/>
  <c r="BZ27" i="1"/>
  <c r="CA27" i="1"/>
  <c r="CE27" i="1"/>
  <c r="CF27" i="1"/>
  <c r="BH25" i="1"/>
  <c r="F25" i="1"/>
  <c r="BL25" i="1"/>
  <c r="BK25" i="1"/>
  <c r="BJ25" i="1"/>
  <c r="BI25" i="1"/>
  <c r="AI25" i="1"/>
  <c r="BM25" i="1"/>
  <c r="AG25" i="1"/>
  <c r="BN25" i="1"/>
  <c r="BO25" i="1"/>
  <c r="BP25" i="1"/>
  <c r="BS25" i="1"/>
  <c r="AK25" i="1"/>
  <c r="G25" i="1"/>
  <c r="BV25" i="1"/>
  <c r="H25" i="1"/>
  <c r="CB25" i="1"/>
  <c r="P25" i="1"/>
  <c r="CD25" i="1"/>
  <c r="Q25" i="1"/>
  <c r="R25" i="1"/>
  <c r="W25" i="1"/>
  <c r="CC25" i="1"/>
  <c r="X25" i="1"/>
  <c r="Y25" i="1"/>
  <c r="Z25" i="1"/>
  <c r="AA25" i="1"/>
  <c r="AD25" i="1"/>
  <c r="AE25" i="1"/>
  <c r="BT25" i="1"/>
  <c r="AF25" i="1"/>
  <c r="BQ25" i="1"/>
  <c r="BR25" i="1"/>
  <c r="BU25" i="1"/>
  <c r="BW25" i="1"/>
  <c r="BX25" i="1"/>
  <c r="BY25" i="1"/>
  <c r="BZ25" i="1"/>
  <c r="CA25" i="1"/>
  <c r="CE25" i="1"/>
  <c r="CF25" i="1"/>
  <c r="BH26" i="1"/>
  <c r="F26" i="1"/>
  <c r="BL26" i="1"/>
  <c r="BK26" i="1"/>
  <c r="BJ26" i="1"/>
  <c r="BI26" i="1"/>
  <c r="AI26" i="1"/>
  <c r="BM26" i="1"/>
  <c r="AG26" i="1"/>
  <c r="BN26" i="1"/>
  <c r="BO26" i="1"/>
  <c r="BP26" i="1"/>
  <c r="BS26" i="1"/>
  <c r="AK26" i="1"/>
  <c r="G26" i="1"/>
  <c r="BV26" i="1"/>
  <c r="H26" i="1"/>
  <c r="CB26" i="1"/>
  <c r="P26" i="1"/>
  <c r="CD26" i="1"/>
  <c r="Q26" i="1"/>
  <c r="R26" i="1"/>
  <c r="W26" i="1"/>
  <c r="CC26" i="1"/>
  <c r="X26" i="1"/>
  <c r="Y26" i="1"/>
  <c r="Z26" i="1"/>
  <c r="AA26" i="1"/>
  <c r="AD26" i="1"/>
  <c r="AE26" i="1"/>
  <c r="BT26" i="1"/>
  <c r="AF26" i="1"/>
  <c r="BQ26" i="1"/>
  <c r="BR26" i="1"/>
  <c r="BU26" i="1"/>
  <c r="BW26" i="1"/>
  <c r="BX26" i="1"/>
  <c r="BY26" i="1"/>
  <c r="BZ26" i="1"/>
  <c r="CA26" i="1"/>
  <c r="CE26" i="1"/>
  <c r="CF26" i="1"/>
  <c r="BH28" i="1"/>
  <c r="F28" i="1"/>
  <c r="BL28" i="1"/>
  <c r="BK28" i="1"/>
  <c r="BJ28" i="1"/>
  <c r="BI28" i="1"/>
  <c r="AI28" i="1"/>
  <c r="BM28" i="1"/>
  <c r="AG28" i="1"/>
  <c r="BN28" i="1"/>
  <c r="BO28" i="1"/>
  <c r="BP28" i="1"/>
  <c r="BS28" i="1"/>
  <c r="AK28" i="1"/>
  <c r="G28" i="1"/>
  <c r="BV28" i="1"/>
  <c r="H28" i="1"/>
  <c r="CB28" i="1"/>
  <c r="P28" i="1"/>
  <c r="CD28" i="1"/>
  <c r="Q28" i="1"/>
  <c r="R28" i="1"/>
  <c r="W28" i="1"/>
  <c r="CC28" i="1"/>
  <c r="X28" i="1"/>
  <c r="Y28" i="1"/>
  <c r="Z28" i="1"/>
  <c r="AA28" i="1"/>
  <c r="AD28" i="1"/>
  <c r="AE28" i="1"/>
  <c r="BT28" i="1"/>
  <c r="AF28" i="1"/>
  <c r="BQ28" i="1"/>
  <c r="BR28" i="1"/>
  <c r="BU28" i="1"/>
  <c r="BW28" i="1"/>
  <c r="BX28" i="1"/>
  <c r="BY28" i="1"/>
  <c r="BZ28" i="1"/>
  <c r="CA28" i="1"/>
  <c r="CE28" i="1"/>
  <c r="CF28" i="1"/>
  <c r="BH30" i="1"/>
  <c r="F30" i="1"/>
  <c r="BL30" i="1"/>
  <c r="BK30" i="1"/>
  <c r="BJ30" i="1"/>
  <c r="BI30" i="1"/>
  <c r="AI30" i="1"/>
  <c r="BM30" i="1"/>
  <c r="AG30" i="1"/>
  <c r="BN30" i="1"/>
  <c r="BO30" i="1"/>
  <c r="BP30" i="1"/>
  <c r="BS30" i="1"/>
  <c r="AK30" i="1"/>
  <c r="G30" i="1"/>
  <c r="BV30" i="1"/>
  <c r="H30" i="1"/>
  <c r="CB30" i="1"/>
  <c r="P30" i="1"/>
  <c r="CD30" i="1"/>
  <c r="Q30" i="1"/>
  <c r="R30" i="1"/>
  <c r="W30" i="1"/>
  <c r="CC30" i="1"/>
  <c r="X30" i="1"/>
  <c r="Y30" i="1"/>
  <c r="Z30" i="1"/>
  <c r="AA30" i="1"/>
  <c r="AD30" i="1"/>
  <c r="AE30" i="1"/>
  <c r="BT30" i="1"/>
  <c r="AF30" i="1"/>
  <c r="BQ30" i="1"/>
  <c r="BR30" i="1"/>
  <c r="BU30" i="1"/>
  <c r="BW30" i="1"/>
  <c r="BX30" i="1"/>
  <c r="BY30" i="1"/>
  <c r="BZ30" i="1"/>
  <c r="CA30" i="1"/>
  <c r="CE30" i="1"/>
  <c r="CF30" i="1"/>
  <c r="BH31" i="1"/>
  <c r="F31" i="1"/>
  <c r="BL31" i="1"/>
  <c r="BK31" i="1"/>
  <c r="BJ31" i="1"/>
  <c r="BI31" i="1"/>
  <c r="AI31" i="1"/>
  <c r="BM31" i="1"/>
  <c r="AG31" i="1"/>
  <c r="BN31" i="1"/>
  <c r="BO31" i="1"/>
  <c r="BP31" i="1"/>
  <c r="BS31" i="1"/>
  <c r="AK31" i="1"/>
  <c r="G31" i="1"/>
  <c r="BV31" i="1"/>
  <c r="H31" i="1"/>
  <c r="CB31" i="1"/>
  <c r="P31" i="1"/>
  <c r="CD31" i="1"/>
  <c r="Q31" i="1"/>
  <c r="R31" i="1"/>
  <c r="W31" i="1"/>
  <c r="CC31" i="1"/>
  <c r="X31" i="1"/>
  <c r="Y31" i="1"/>
  <c r="Z31" i="1"/>
  <c r="AA31" i="1"/>
  <c r="AD31" i="1"/>
  <c r="AE31" i="1"/>
  <c r="BT31" i="1"/>
  <c r="AF31" i="1"/>
  <c r="BQ31" i="1"/>
  <c r="BR31" i="1"/>
  <c r="BU31" i="1"/>
  <c r="BW31" i="1"/>
  <c r="BX31" i="1"/>
  <c r="BY31" i="1"/>
  <c r="BZ31" i="1"/>
  <c r="CA31" i="1"/>
  <c r="CE31" i="1"/>
  <c r="CF31" i="1"/>
  <c r="BH32" i="1"/>
  <c r="F32" i="1"/>
  <c r="BL32" i="1"/>
  <c r="BK32" i="1"/>
  <c r="BJ32" i="1"/>
  <c r="BI32" i="1"/>
  <c r="AI32" i="1"/>
  <c r="BM32" i="1"/>
  <c r="AG32" i="1"/>
  <c r="BN32" i="1"/>
  <c r="BO32" i="1"/>
  <c r="BP32" i="1"/>
  <c r="BS32" i="1"/>
  <c r="AK32" i="1"/>
  <c r="G32" i="1"/>
  <c r="BV32" i="1"/>
  <c r="H32" i="1"/>
  <c r="CB32" i="1"/>
  <c r="P32" i="1"/>
  <c r="CD32" i="1"/>
  <c r="Q32" i="1"/>
  <c r="R32" i="1"/>
  <c r="W32" i="1"/>
  <c r="CC32" i="1"/>
  <c r="X32" i="1"/>
  <c r="Y32" i="1"/>
  <c r="Z32" i="1"/>
  <c r="AA32" i="1"/>
  <c r="AD32" i="1"/>
  <c r="AE32" i="1"/>
  <c r="BT32" i="1"/>
  <c r="AF32" i="1"/>
  <c r="BQ32" i="1"/>
  <c r="BR32" i="1"/>
  <c r="BU32" i="1"/>
  <c r="BW32" i="1"/>
  <c r="BX32" i="1"/>
  <c r="BY32" i="1"/>
  <c r="BZ32" i="1"/>
  <c r="CA32" i="1"/>
  <c r="CE32" i="1"/>
  <c r="CF32" i="1"/>
  <c r="BH33" i="1"/>
  <c r="F33" i="1"/>
  <c r="BL33" i="1"/>
  <c r="BK33" i="1"/>
  <c r="BJ33" i="1"/>
  <c r="BI33" i="1"/>
  <c r="AI33" i="1"/>
  <c r="BM33" i="1"/>
  <c r="AG33" i="1"/>
  <c r="BN33" i="1"/>
  <c r="BO33" i="1"/>
  <c r="BP33" i="1"/>
  <c r="BS33" i="1"/>
  <c r="AK33" i="1"/>
  <c r="G33" i="1"/>
  <c r="BV33" i="1"/>
  <c r="H33" i="1"/>
  <c r="CB33" i="1"/>
  <c r="P33" i="1"/>
  <c r="CD33" i="1"/>
  <c r="Q33" i="1"/>
  <c r="R33" i="1"/>
  <c r="W33" i="1"/>
  <c r="CC33" i="1"/>
  <c r="X33" i="1"/>
  <c r="Y33" i="1"/>
  <c r="Z33" i="1"/>
  <c r="AA33" i="1"/>
  <c r="AD33" i="1"/>
  <c r="AE33" i="1"/>
  <c r="BT33" i="1"/>
  <c r="AF33" i="1"/>
  <c r="BQ33" i="1"/>
  <c r="BR33" i="1"/>
  <c r="BU33" i="1"/>
  <c r="BW33" i="1"/>
  <c r="BX33" i="1"/>
  <c r="BY33" i="1"/>
  <c r="BZ33" i="1"/>
  <c r="CA33" i="1"/>
  <c r="CE33" i="1"/>
  <c r="CF33" i="1"/>
  <c r="BH34" i="1"/>
  <c r="F34" i="1"/>
  <c r="BL34" i="1"/>
  <c r="BK34" i="1"/>
  <c r="BJ34" i="1"/>
  <c r="BI34" i="1"/>
  <c r="AI34" i="1"/>
  <c r="BM34" i="1"/>
  <c r="AG34" i="1"/>
  <c r="BN34" i="1"/>
  <c r="BO34" i="1"/>
  <c r="BP34" i="1"/>
  <c r="BS34" i="1"/>
  <c r="AK34" i="1"/>
  <c r="G34" i="1"/>
  <c r="BV34" i="1"/>
  <c r="H34" i="1"/>
  <c r="CB34" i="1"/>
  <c r="P34" i="1"/>
  <c r="CD34" i="1"/>
  <c r="Q34" i="1"/>
  <c r="R34" i="1"/>
  <c r="W34" i="1"/>
  <c r="CC34" i="1"/>
  <c r="X34" i="1"/>
  <c r="Y34" i="1"/>
  <c r="Z34" i="1"/>
  <c r="AA34" i="1"/>
  <c r="AD34" i="1"/>
  <c r="AE34" i="1"/>
  <c r="BT34" i="1"/>
  <c r="AF34" i="1"/>
  <c r="BQ34" i="1"/>
  <c r="BR34" i="1"/>
  <c r="BU34" i="1"/>
  <c r="BW34" i="1"/>
  <c r="BX34" i="1"/>
  <c r="BY34" i="1"/>
  <c r="BZ34" i="1"/>
  <c r="CA34" i="1"/>
  <c r="CE34" i="1"/>
  <c r="CF34" i="1"/>
  <c r="BH35" i="1"/>
  <c r="F35" i="1"/>
  <c r="BL35" i="1"/>
  <c r="BK35" i="1"/>
  <c r="BJ35" i="1"/>
  <c r="BI35" i="1"/>
  <c r="AI35" i="1"/>
  <c r="BM35" i="1"/>
  <c r="AG35" i="1"/>
  <c r="BN35" i="1"/>
  <c r="BO35" i="1"/>
  <c r="BP35" i="1"/>
  <c r="BS35" i="1"/>
  <c r="AK35" i="1"/>
  <c r="G35" i="1"/>
  <c r="BV35" i="1"/>
  <c r="H35" i="1"/>
  <c r="CB35" i="1"/>
  <c r="P35" i="1"/>
  <c r="CD35" i="1"/>
  <c r="Q35" i="1"/>
  <c r="R35" i="1"/>
  <c r="W35" i="1"/>
  <c r="CC35" i="1"/>
  <c r="X35" i="1"/>
  <c r="Y35" i="1"/>
  <c r="Z35" i="1"/>
  <c r="AA35" i="1"/>
  <c r="AD35" i="1"/>
  <c r="AE35" i="1"/>
  <c r="BT35" i="1"/>
  <c r="AF35" i="1"/>
  <c r="BQ35" i="1"/>
  <c r="BR35" i="1"/>
  <c r="BU35" i="1"/>
  <c r="BW35" i="1"/>
  <c r="BX35" i="1"/>
  <c r="BY35" i="1"/>
  <c r="BZ35" i="1"/>
  <c r="CA35" i="1"/>
  <c r="CE35" i="1"/>
  <c r="CF35" i="1"/>
  <c r="BH40" i="1"/>
  <c r="F40" i="1"/>
  <c r="BL40" i="1"/>
  <c r="BK40" i="1"/>
  <c r="BJ40" i="1"/>
  <c r="BI40" i="1"/>
  <c r="AI40" i="1"/>
  <c r="BM40" i="1"/>
  <c r="AG40" i="1"/>
  <c r="BN40" i="1"/>
  <c r="BO40" i="1"/>
  <c r="BP40" i="1"/>
  <c r="BS40" i="1"/>
  <c r="AK40" i="1"/>
  <c r="G40" i="1"/>
  <c r="BV40" i="1"/>
  <c r="H40" i="1"/>
  <c r="CB40" i="1"/>
  <c r="P40" i="1"/>
  <c r="CD40" i="1"/>
  <c r="Q40" i="1"/>
  <c r="R40" i="1"/>
  <c r="W40" i="1"/>
  <c r="CC40" i="1"/>
  <c r="X40" i="1"/>
  <c r="Y40" i="1"/>
  <c r="Z40" i="1"/>
  <c r="AA40" i="1"/>
  <c r="AD40" i="1"/>
  <c r="AE40" i="1"/>
  <c r="BT40" i="1"/>
  <c r="AF40" i="1"/>
  <c r="BQ40" i="1"/>
  <c r="BR40" i="1"/>
  <c r="BU40" i="1"/>
  <c r="BW40" i="1"/>
  <c r="BX40" i="1"/>
  <c r="BY40" i="1"/>
  <c r="BZ40" i="1"/>
  <c r="CA40" i="1"/>
  <c r="CE40" i="1"/>
  <c r="CF40" i="1"/>
  <c r="BH38" i="1"/>
  <c r="F38" i="1"/>
  <c r="BL38" i="1"/>
  <c r="BK38" i="1"/>
  <c r="BJ38" i="1"/>
  <c r="BI38" i="1"/>
  <c r="AI38" i="1"/>
  <c r="BM38" i="1"/>
  <c r="AG38" i="1"/>
  <c r="BN38" i="1"/>
  <c r="BO38" i="1"/>
  <c r="BP38" i="1"/>
  <c r="BS38" i="1"/>
  <c r="AK38" i="1"/>
  <c r="G38" i="1"/>
  <c r="BV38" i="1"/>
  <c r="H38" i="1"/>
  <c r="CB38" i="1"/>
  <c r="P38" i="1"/>
  <c r="CD38" i="1"/>
  <c r="Q38" i="1"/>
  <c r="R38" i="1"/>
  <c r="W38" i="1"/>
  <c r="CC38" i="1"/>
  <c r="X38" i="1"/>
  <c r="Y38" i="1"/>
  <c r="Z38" i="1"/>
  <c r="AA38" i="1"/>
  <c r="AD38" i="1"/>
  <c r="AE38" i="1"/>
  <c r="BT38" i="1"/>
  <c r="AF38" i="1"/>
  <c r="BQ38" i="1"/>
  <c r="BR38" i="1"/>
  <c r="BU38" i="1"/>
  <c r="BW38" i="1"/>
  <c r="BX38" i="1"/>
  <c r="BY38" i="1"/>
  <c r="BZ38" i="1"/>
  <c r="CA38" i="1"/>
  <c r="CE38" i="1"/>
  <c r="CF38" i="1"/>
  <c r="BH36" i="1"/>
  <c r="F36" i="1"/>
  <c r="BL36" i="1"/>
  <c r="BK36" i="1"/>
  <c r="BJ36" i="1"/>
  <c r="BI36" i="1"/>
  <c r="AI36" i="1"/>
  <c r="BM36" i="1"/>
  <c r="AG36" i="1"/>
  <c r="BN36" i="1"/>
  <c r="BO36" i="1"/>
  <c r="BP36" i="1"/>
  <c r="BS36" i="1"/>
  <c r="AK36" i="1"/>
  <c r="G36" i="1"/>
  <c r="BV36" i="1"/>
  <c r="H36" i="1"/>
  <c r="CB36" i="1"/>
  <c r="P36" i="1"/>
  <c r="CD36" i="1"/>
  <c r="Q36" i="1"/>
  <c r="R36" i="1"/>
  <c r="W36" i="1"/>
  <c r="CC36" i="1"/>
  <c r="X36" i="1"/>
  <c r="Y36" i="1"/>
  <c r="Z36" i="1"/>
  <c r="AA36" i="1"/>
  <c r="AD36" i="1"/>
  <c r="AE36" i="1"/>
  <c r="BT36" i="1"/>
  <c r="AF36" i="1"/>
  <c r="BQ36" i="1"/>
  <c r="BR36" i="1"/>
  <c r="BU36" i="1"/>
  <c r="BW36" i="1"/>
  <c r="BX36" i="1"/>
  <c r="BY36" i="1"/>
  <c r="BZ36" i="1"/>
  <c r="CA36" i="1"/>
  <c r="CE36" i="1"/>
  <c r="CF36" i="1"/>
  <c r="BH37" i="1"/>
  <c r="F37" i="1"/>
  <c r="BL37" i="1"/>
  <c r="BK37" i="1"/>
  <c r="BJ37" i="1"/>
  <c r="BI37" i="1"/>
  <c r="AI37" i="1"/>
  <c r="BM37" i="1"/>
  <c r="AG37" i="1"/>
  <c r="BN37" i="1"/>
  <c r="BO37" i="1"/>
  <c r="BP37" i="1"/>
  <c r="BS37" i="1"/>
  <c r="AK37" i="1"/>
  <c r="G37" i="1"/>
  <c r="BV37" i="1"/>
  <c r="H37" i="1"/>
  <c r="CB37" i="1"/>
  <c r="P37" i="1"/>
  <c r="CD37" i="1"/>
  <c r="Q37" i="1"/>
  <c r="R37" i="1"/>
  <c r="W37" i="1"/>
  <c r="CC37" i="1"/>
  <c r="X37" i="1"/>
  <c r="Y37" i="1"/>
  <c r="Z37" i="1"/>
  <c r="AA37" i="1"/>
  <c r="AD37" i="1"/>
  <c r="AE37" i="1"/>
  <c r="BT37" i="1"/>
  <c r="AF37" i="1"/>
  <c r="BQ37" i="1"/>
  <c r="BR37" i="1"/>
  <c r="BU37" i="1"/>
  <c r="BW37" i="1"/>
  <c r="BX37" i="1"/>
  <c r="BY37" i="1"/>
  <c r="BZ37" i="1"/>
  <c r="CA37" i="1"/>
  <c r="CE37" i="1"/>
  <c r="CF37" i="1"/>
  <c r="BH39" i="1"/>
  <c r="F39" i="1"/>
  <c r="BL39" i="1"/>
  <c r="BK39" i="1"/>
  <c r="BJ39" i="1"/>
  <c r="BI39" i="1"/>
  <c r="AI39" i="1"/>
  <c r="BM39" i="1"/>
  <c r="AG39" i="1"/>
  <c r="BN39" i="1"/>
  <c r="BO39" i="1"/>
  <c r="BP39" i="1"/>
  <c r="BS39" i="1"/>
  <c r="AK39" i="1"/>
  <c r="G39" i="1"/>
  <c r="BV39" i="1"/>
  <c r="H39" i="1"/>
  <c r="CB39" i="1"/>
  <c r="P39" i="1"/>
  <c r="CD39" i="1"/>
  <c r="Q39" i="1"/>
  <c r="R39" i="1"/>
  <c r="W39" i="1"/>
  <c r="CC39" i="1"/>
  <c r="X39" i="1"/>
  <c r="Y39" i="1"/>
  <c r="Z39" i="1"/>
  <c r="AA39" i="1"/>
  <c r="AD39" i="1"/>
  <c r="AE39" i="1"/>
  <c r="BT39" i="1"/>
  <c r="AF39" i="1"/>
  <c r="BQ39" i="1"/>
  <c r="BR39" i="1"/>
  <c r="BU39" i="1"/>
  <c r="BW39" i="1"/>
  <c r="BX39" i="1"/>
  <c r="BY39" i="1"/>
  <c r="BZ39" i="1"/>
  <c r="CA39" i="1"/>
  <c r="CE39" i="1"/>
  <c r="CF39" i="1"/>
  <c r="BH41" i="1"/>
  <c r="F41" i="1"/>
  <c r="BL41" i="1"/>
  <c r="BK41" i="1"/>
  <c r="BJ41" i="1"/>
  <c r="BI41" i="1"/>
  <c r="AI41" i="1"/>
  <c r="BM41" i="1"/>
  <c r="AG41" i="1"/>
  <c r="BN41" i="1"/>
  <c r="BO41" i="1"/>
  <c r="BP41" i="1"/>
  <c r="BS41" i="1"/>
  <c r="AK41" i="1"/>
  <c r="G41" i="1"/>
  <c r="BV41" i="1"/>
  <c r="H41" i="1"/>
  <c r="CB41" i="1"/>
  <c r="P41" i="1"/>
  <c r="CD41" i="1"/>
  <c r="Q41" i="1"/>
  <c r="R41" i="1"/>
  <c r="W41" i="1"/>
  <c r="CC41" i="1"/>
  <c r="X41" i="1"/>
  <c r="Y41" i="1"/>
  <c r="Z41" i="1"/>
  <c r="AA41" i="1"/>
  <c r="AD41" i="1"/>
  <c r="AE41" i="1"/>
  <c r="BT41" i="1"/>
  <c r="AF41" i="1"/>
  <c r="BQ41" i="1"/>
  <c r="BR41" i="1"/>
  <c r="BU41" i="1"/>
  <c r="BW41" i="1"/>
  <c r="BX41" i="1"/>
  <c r="BY41" i="1"/>
  <c r="BZ41" i="1"/>
  <c r="CA41" i="1"/>
  <c r="CE41" i="1"/>
  <c r="CF41" i="1"/>
  <c r="BH42" i="1"/>
  <c r="F42" i="1"/>
  <c r="BL42" i="1"/>
  <c r="BK42" i="1"/>
  <c r="BJ42" i="1"/>
  <c r="BI42" i="1"/>
  <c r="AI42" i="1"/>
  <c r="BM42" i="1"/>
  <c r="AG42" i="1"/>
  <c r="BN42" i="1"/>
  <c r="BO42" i="1"/>
  <c r="BP42" i="1"/>
  <c r="BS42" i="1"/>
  <c r="AK42" i="1"/>
  <c r="G42" i="1"/>
  <c r="BV42" i="1"/>
  <c r="H42" i="1"/>
  <c r="CB42" i="1"/>
  <c r="P42" i="1"/>
  <c r="CD42" i="1"/>
  <c r="Q42" i="1"/>
  <c r="R42" i="1"/>
  <c r="W42" i="1"/>
  <c r="CC42" i="1"/>
  <c r="X42" i="1"/>
  <c r="Y42" i="1"/>
  <c r="Z42" i="1"/>
  <c r="AA42" i="1"/>
  <c r="AD42" i="1"/>
  <c r="AE42" i="1"/>
  <c r="BT42" i="1"/>
  <c r="AF42" i="1"/>
  <c r="BQ42" i="1"/>
  <c r="BR42" i="1"/>
  <c r="BU42" i="1"/>
  <c r="BW42" i="1"/>
  <c r="BX42" i="1"/>
  <c r="BY42" i="1"/>
  <c r="BZ42" i="1"/>
  <c r="CA42" i="1"/>
  <c r="CE42" i="1"/>
  <c r="CF42" i="1"/>
  <c r="BH43" i="1"/>
  <c r="F43" i="1"/>
  <c r="BL43" i="1"/>
  <c r="BK43" i="1"/>
  <c r="BJ43" i="1"/>
  <c r="BI43" i="1"/>
  <c r="AI43" i="1"/>
  <c r="BM43" i="1"/>
  <c r="AG43" i="1"/>
  <c r="BN43" i="1"/>
  <c r="BO43" i="1"/>
  <c r="BP43" i="1"/>
  <c r="BS43" i="1"/>
  <c r="AK43" i="1"/>
  <c r="G43" i="1"/>
  <c r="BV43" i="1"/>
  <c r="H43" i="1"/>
  <c r="CB43" i="1"/>
  <c r="P43" i="1"/>
  <c r="CD43" i="1"/>
  <c r="Q43" i="1"/>
  <c r="R43" i="1"/>
  <c r="W43" i="1"/>
  <c r="CC43" i="1"/>
  <c r="X43" i="1"/>
  <c r="Y43" i="1"/>
  <c r="Z43" i="1"/>
  <c r="AA43" i="1"/>
  <c r="AD43" i="1"/>
  <c r="AE43" i="1"/>
  <c r="BT43" i="1"/>
  <c r="AF43" i="1"/>
  <c r="BQ43" i="1"/>
  <c r="BR43" i="1"/>
  <c r="BU43" i="1"/>
  <c r="BW43" i="1"/>
  <c r="BX43" i="1"/>
  <c r="BY43" i="1"/>
  <c r="BZ43" i="1"/>
  <c r="CA43" i="1"/>
  <c r="CE43" i="1"/>
  <c r="CF43" i="1"/>
  <c r="BH44" i="1"/>
  <c r="F44" i="1"/>
  <c r="BL44" i="1"/>
  <c r="BK44" i="1"/>
  <c r="BJ44" i="1"/>
  <c r="BI44" i="1"/>
  <c r="AI44" i="1"/>
  <c r="BM44" i="1"/>
  <c r="AG44" i="1"/>
  <c r="BN44" i="1"/>
  <c r="BO44" i="1"/>
  <c r="BP44" i="1"/>
  <c r="BS44" i="1"/>
  <c r="AK44" i="1"/>
  <c r="G44" i="1"/>
  <c r="BV44" i="1"/>
  <c r="H44" i="1"/>
  <c r="CB44" i="1"/>
  <c r="P44" i="1"/>
  <c r="CD44" i="1"/>
  <c r="Q44" i="1"/>
  <c r="R44" i="1"/>
  <c r="W44" i="1"/>
  <c r="CC44" i="1"/>
  <c r="X44" i="1"/>
  <c r="Y44" i="1"/>
  <c r="Z44" i="1"/>
  <c r="AA44" i="1"/>
  <c r="AD44" i="1"/>
  <c r="AE44" i="1"/>
  <c r="BT44" i="1"/>
  <c r="AF44" i="1"/>
  <c r="BQ44" i="1"/>
  <c r="BR44" i="1"/>
  <c r="BU44" i="1"/>
  <c r="BW44" i="1"/>
  <c r="BX44" i="1"/>
  <c r="BY44" i="1"/>
  <c r="BZ44" i="1"/>
  <c r="CA44" i="1"/>
  <c r="CE44" i="1"/>
  <c r="CF44" i="1"/>
  <c r="BH45" i="1"/>
  <c r="F45" i="1"/>
  <c r="BL45" i="1"/>
  <c r="BK45" i="1"/>
  <c r="BJ45" i="1"/>
  <c r="BI45" i="1"/>
  <c r="AI45" i="1"/>
  <c r="BM45" i="1"/>
  <c r="AG45" i="1"/>
  <c r="BN45" i="1"/>
  <c r="BO45" i="1"/>
  <c r="BP45" i="1"/>
  <c r="BS45" i="1"/>
  <c r="AK45" i="1"/>
  <c r="G45" i="1"/>
  <c r="BV45" i="1"/>
  <c r="H45" i="1"/>
  <c r="CB45" i="1"/>
  <c r="P45" i="1"/>
  <c r="CD45" i="1"/>
  <c r="Q45" i="1"/>
  <c r="R45" i="1"/>
  <c r="W45" i="1"/>
  <c r="CC45" i="1"/>
  <c r="X45" i="1"/>
  <c r="Y45" i="1"/>
  <c r="Z45" i="1"/>
  <c r="AA45" i="1"/>
  <c r="AD45" i="1"/>
  <c r="AE45" i="1"/>
  <c r="BT45" i="1"/>
  <c r="AF45" i="1"/>
  <c r="BQ45" i="1"/>
  <c r="BR45" i="1"/>
  <c r="BU45" i="1"/>
  <c r="BW45" i="1"/>
  <c r="BX45" i="1"/>
  <c r="BY45" i="1"/>
  <c r="BZ45" i="1"/>
  <c r="CA45" i="1"/>
  <c r="CE45" i="1"/>
  <c r="CF45" i="1"/>
  <c r="BH46" i="1"/>
  <c r="F46" i="1"/>
  <c r="BL46" i="1"/>
  <c r="BK46" i="1"/>
  <c r="BJ46" i="1"/>
  <c r="BI46" i="1"/>
  <c r="AI46" i="1"/>
  <c r="BM46" i="1"/>
  <c r="AG46" i="1"/>
  <c r="BN46" i="1"/>
  <c r="BO46" i="1"/>
  <c r="BP46" i="1"/>
  <c r="BS46" i="1"/>
  <c r="AK46" i="1"/>
  <c r="G46" i="1"/>
  <c r="BV46" i="1"/>
  <c r="H46" i="1"/>
  <c r="CB46" i="1"/>
  <c r="P46" i="1"/>
  <c r="CD46" i="1"/>
  <c r="Q46" i="1"/>
  <c r="R46" i="1"/>
  <c r="W46" i="1"/>
  <c r="CC46" i="1"/>
  <c r="X46" i="1"/>
  <c r="Y46" i="1"/>
  <c r="Z46" i="1"/>
  <c r="AA46" i="1"/>
  <c r="AD46" i="1"/>
  <c r="AE46" i="1"/>
  <c r="BT46" i="1"/>
  <c r="AF46" i="1"/>
  <c r="BQ46" i="1"/>
  <c r="BR46" i="1"/>
  <c r="BU46" i="1"/>
  <c r="BW46" i="1"/>
  <c r="BX46" i="1"/>
  <c r="BY46" i="1"/>
  <c r="BZ46" i="1"/>
  <c r="CA46" i="1"/>
  <c r="CE46" i="1"/>
  <c r="CF46" i="1"/>
</calcChain>
</file>

<file path=xl/sharedStrings.xml><?xml version="1.0" encoding="utf-8"?>
<sst xmlns="http://schemas.openxmlformats.org/spreadsheetml/2006/main" count="255" uniqueCount="134">
  <si>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</si>
  <si>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</si>
  <si>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</si>
  <si>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</si>
  <si>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</si>
  <si>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</si>
  <si>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</si>
  <si>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</si>
  <si>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</si>
  <si>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</si>
  <si>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</si>
  <si>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</si>
  <si>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</si>
  <si>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</si>
  <si>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</si>
  <si>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</si>
  <si>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</si>
  <si>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</si>
  <si>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</si>
  <si>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</si>
  <si>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</si>
  <si>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</si>
  <si>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</si>
  <si>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</si>
  <si>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</si>
  <si>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</si>
  <si>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</si>
  <si>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</si>
  <si>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</si>
  <si>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</si>
  <si>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</si>
  <si>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</si>
  <si>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</si>
  <si>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</si>
  <si>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</si>
  <si>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</si>
  <si>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</si>
  <si>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</si>
  <si>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</si>
  <si>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</si>
  <si>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</si>
  <si>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</si>
  <si>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</si>
  <si>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</si>
  <si>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</si>
  <si>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</si>
  <si>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</si>
  <si>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</si>
  <si>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</si>
  <si>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</si>
  <si>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</si>
  <si>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</si>
  <si>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</si>
  <si>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</si>
  <si>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</si>
  <si>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</si>
  <si>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</si>
  <si>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</si>
  <si>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</si>
  <si>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</si>
  <si>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</si>
  <si>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</si>
  <si>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</si>
  <si>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</si>
  <si>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</si>
  <si>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</si>
  <si>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</si>
  <si>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</si>
  <si>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</si>
  <si>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</si>
  <si>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</si>
  <si>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</si>
  <si>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</si>
  <si>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</si>
  <si>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</si>
  <si>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</si>
  <si>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</si>
  <si>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</si>
  <si>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</si>
  <si>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</si>
  <si>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</si>
  <si>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</si>
  <si>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</si>
  <si>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</si>
  <si>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</si>
  <si>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10:50:56</t>
  </si>
  <si>
    <t>10:52:58</t>
  </si>
  <si>
    <t>10:55:12</t>
  </si>
  <si>
    <t>10:57:47</t>
  </si>
  <si>
    <t>11:00:03</t>
  </si>
  <si>
    <t>11:03:25</t>
  </si>
  <si>
    <t>11:06:47</t>
  </si>
  <si>
    <t>11:10:09</t>
  </si>
  <si>
    <t>11:13:29</t>
  </si>
  <si>
    <t>11:16:00</t>
  </si>
  <si>
    <t>11:19:22</t>
  </si>
  <si>
    <t>11:26:11</t>
  </si>
  <si>
    <t>11:28:27</t>
  </si>
  <si>
    <t>11:31:49</t>
  </si>
  <si>
    <t>11:33:53</t>
  </si>
  <si>
    <t>11:37:15</t>
  </si>
  <si>
    <t>11:39:46</t>
  </si>
  <si>
    <t>11:42:59</t>
  </si>
  <si>
    <t>11:45:18</t>
  </si>
  <si>
    <t>11:47:22</t>
  </si>
  <si>
    <t>11:50:23</t>
  </si>
  <si>
    <t>11:53:45</t>
  </si>
  <si>
    <t>12:01:41</t>
  </si>
  <si>
    <t>12:05:03</t>
  </si>
  <si>
    <t>12:08:25</t>
  </si>
  <si>
    <t>12:11:47</t>
  </si>
  <si>
    <t>12:14:24</t>
  </si>
  <si>
    <t>12:16:30</t>
  </si>
  <si>
    <t>12:19:53</t>
  </si>
  <si>
    <t>12:23:15</t>
  </si>
  <si>
    <t>12:26:37</t>
  </si>
  <si>
    <t>12:29:20</t>
  </si>
  <si>
    <t>12:32:42</t>
  </si>
  <si>
    <t>12:38:16</t>
  </si>
  <si>
    <t>12:40:23</t>
  </si>
  <si>
    <t>12:42:28</t>
  </si>
  <si>
    <t>12:45:50</t>
  </si>
  <si>
    <t>12:49:12</t>
  </si>
  <si>
    <t>12:51:19</t>
  </si>
  <si>
    <t>12:54:41</t>
  </si>
  <si>
    <t>12:58:03</t>
  </si>
  <si>
    <t>13:01:25</t>
  </si>
  <si>
    <t>13:04:47</t>
  </si>
  <si>
    <t>13:08:09</t>
  </si>
  <si>
    <t>ID</t>
  </si>
  <si>
    <t>T2 SSuSingle Plot1 Leaf3</t>
  </si>
  <si>
    <t>T2 SSuSingle Plot2 Leaf2</t>
  </si>
  <si>
    <t>T2 SSuSingle Plot3 Leaf2</t>
  </si>
  <si>
    <t>T2 SSuSingle Plot4 Leaf2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</si>
</sst>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46"/>
  <sheetViews>
    <sheetView tabSelected="1" zoomScale="125" zoomScaleNormal="125" zoomScalePageLayoutView="125" workbookViewId="0">
      <selection activeCell="A2" sqref="A2"/>
    </sheetView>
  </sheetViews>
  <sheetFormatPr defaultColWidth="10.6640625" defaultRowHeight="15.5" x14ac:dyDescent="0.35"/>
  <cols>
    <col min="1" max="1" width="21.58203125" customWidth="1"/>
  </cols>
  <sheetData>
    <row r="1" spans="1:84" x14ac:dyDescent="0.35">
      <c r="A1" t="s">
        <v>129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</row>
    <row r="2" spans="1:84" x14ac:dyDescent="0.35">
      <c r="B2" s="1" t="s">
        <v>83</v>
      </c>
      <c r="C2" s="1" t="s">
        <v>83</v>
      </c>
      <c r="D2" s="1" t="s">
        <v>83</v>
      </c>
      <c r="E2" s="1" t="s">
        <v>83</v>
      </c>
      <c r="F2" s="1" t="s">
        <v>84</v>
      </c>
      <c r="G2" s="1" t="s">
        <v>84</v>
      </c>
      <c r="H2" s="1" t="s">
        <v>84</v>
      </c>
      <c r="I2" s="1" t="s">
        <v>83</v>
      </c>
      <c r="J2" s="1" t="s">
        <v>83</v>
      </c>
      <c r="K2" s="1" t="s">
        <v>83</v>
      </c>
      <c r="L2" s="1" t="s">
        <v>83</v>
      </c>
      <c r="M2" s="1" t="s">
        <v>83</v>
      </c>
      <c r="N2" s="1" t="s">
        <v>83</v>
      </c>
      <c r="O2" s="1" t="s">
        <v>83</v>
      </c>
      <c r="P2" s="1" t="s">
        <v>84</v>
      </c>
      <c r="Q2" s="1" t="s">
        <v>84</v>
      </c>
      <c r="R2" s="1" t="s">
        <v>84</v>
      </c>
      <c r="S2" s="1" t="s">
        <v>83</v>
      </c>
      <c r="T2" s="1" t="s">
        <v>83</v>
      </c>
      <c r="U2" s="1" t="s">
        <v>83</v>
      </c>
      <c r="V2" s="1" t="s">
        <v>83</v>
      </c>
      <c r="W2" s="1" t="s">
        <v>84</v>
      </c>
      <c r="X2" s="1" t="s">
        <v>84</v>
      </c>
      <c r="Y2" s="1" t="s">
        <v>84</v>
      </c>
      <c r="Z2" s="1" t="s">
        <v>84</v>
      </c>
      <c r="AA2" s="1" t="s">
        <v>84</v>
      </c>
      <c r="AB2" s="1" t="s">
        <v>83</v>
      </c>
      <c r="AC2" s="1" t="s">
        <v>83</v>
      </c>
      <c r="AD2" s="1" t="s">
        <v>84</v>
      </c>
      <c r="AE2" s="1" t="s">
        <v>84</v>
      </c>
      <c r="AF2" s="1" t="s">
        <v>84</v>
      </c>
      <c r="AG2" s="1" t="s">
        <v>84</v>
      </c>
      <c r="AH2" s="1" t="s">
        <v>83</v>
      </c>
      <c r="AI2" s="1" t="s">
        <v>84</v>
      </c>
      <c r="AJ2" s="1" t="s">
        <v>83</v>
      </c>
      <c r="AK2" s="1" t="s">
        <v>84</v>
      </c>
      <c r="AL2" s="1" t="s">
        <v>83</v>
      </c>
      <c r="AM2" s="1" t="s">
        <v>83</v>
      </c>
      <c r="AN2" s="1" t="s">
        <v>83</v>
      </c>
      <c r="AO2" s="1" t="s">
        <v>83</v>
      </c>
      <c r="AP2" s="1" t="s">
        <v>83</v>
      </c>
      <c r="AQ2" s="1" t="s">
        <v>83</v>
      </c>
      <c r="AR2" s="1" t="s">
        <v>83</v>
      </c>
      <c r="AS2" s="1" t="s">
        <v>83</v>
      </c>
      <c r="AT2" s="1" t="s">
        <v>83</v>
      </c>
      <c r="AU2" s="1" t="s">
        <v>83</v>
      </c>
      <c r="AV2" s="1" t="s">
        <v>83</v>
      </c>
      <c r="AW2" s="1" t="s">
        <v>83</v>
      </c>
      <c r="AX2" s="1" t="s">
        <v>83</v>
      </c>
      <c r="AY2" s="1" t="s">
        <v>83</v>
      </c>
      <c r="AZ2" s="1" t="s">
        <v>83</v>
      </c>
      <c r="BA2" s="1" t="s">
        <v>83</v>
      </c>
      <c r="BB2" s="1" t="s">
        <v>83</v>
      </c>
      <c r="BC2" s="1" t="s">
        <v>83</v>
      </c>
      <c r="BD2" s="1" t="s">
        <v>83</v>
      </c>
      <c r="BE2" s="1" t="s">
        <v>83</v>
      </c>
      <c r="BF2" s="1" t="s">
        <v>83</v>
      </c>
      <c r="BG2" s="1" t="s">
        <v>83</v>
      </c>
      <c r="BH2" s="1" t="s">
        <v>84</v>
      </c>
      <c r="BI2" s="1" t="s">
        <v>84</v>
      </c>
      <c r="BJ2" s="1" t="s">
        <v>84</v>
      </c>
      <c r="BK2" s="1" t="s">
        <v>84</v>
      </c>
      <c r="BL2" s="1" t="s">
        <v>84</v>
      </c>
      <c r="BM2" s="1" t="s">
        <v>84</v>
      </c>
      <c r="BN2" s="1" t="s">
        <v>84</v>
      </c>
      <c r="BO2" s="1" t="s">
        <v>84</v>
      </c>
      <c r="BP2" s="1" t="s">
        <v>84</v>
      </c>
      <c r="BQ2" s="1" t="s">
        <v>84</v>
      </c>
      <c r="BR2" s="1" t="s">
        <v>84</v>
      </c>
      <c r="BS2" s="1" t="s">
        <v>84</v>
      </c>
      <c r="BT2" s="1" t="s">
        <v>84</v>
      </c>
      <c r="BU2" s="1" t="s">
        <v>84</v>
      </c>
      <c r="BV2" s="1" t="s">
        <v>84</v>
      </c>
      <c r="BW2" s="1" t="s">
        <v>84</v>
      </c>
      <c r="BX2" s="1" t="s">
        <v>84</v>
      </c>
      <c r="BY2" s="1" t="s">
        <v>84</v>
      </c>
      <c r="BZ2" s="1" t="s">
        <v>84</v>
      </c>
      <c r="CA2" s="1" t="s">
        <v>84</v>
      </c>
      <c r="CB2" s="1" t="s">
        <v>84</v>
      </c>
      <c r="CC2" s="1" t="s">
        <v>84</v>
      </c>
      <c r="CD2" s="1" t="s">
        <v>84</v>
      </c>
      <c r="CE2" s="1" t="s">
        <v>84</v>
      </c>
      <c r="CF2" s="1" t="s">
        <v>84</v>
      </c>
    </row>
    <row r="3" spans="1:84" x14ac:dyDescent="0.35">
      <c r="A3" t="s">
        <v>130</v>
      </c>
      <c r="B3" s="1">
        <v>3</v>
      </c>
      <c r="C3" s="1" t="s">
        <v>87</v>
      </c>
      <c r="D3" s="1">
        <v>614.4999994141981</v>
      </c>
      <c r="E3" s="1">
        <v>0</v>
      </c>
      <c r="F3">
        <f t="shared" ref="F3:F13" si="0">(AO3-AP3*(1000-AQ3)/(1000-AR3))*BH3</f>
        <v>-4.7132546377085616</v>
      </c>
      <c r="G3">
        <f t="shared" ref="G3:G13" si="1">IF(BS3&lt;&gt;0,1/(1/BS3-1/AK3),0)</f>
        <v>0.44700356999262814</v>
      </c>
      <c r="H3">
        <f t="shared" ref="H3:H13" si="2">((BV3-BI3/2)*AP3-F3)/(BV3+BI3/2)</f>
        <v>68.587557128907662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t="e">
        <f t="shared" ref="P3:P13" si="3">CB3/L3</f>
        <v>#DIV/0!</v>
      </c>
      <c r="Q3" t="e">
        <f t="shared" ref="Q3:Q13" si="4">CD3/N3</f>
        <v>#DIV/0!</v>
      </c>
      <c r="R3" t="e">
        <f t="shared" ref="R3:R13" si="5">(N3-O3)/N3</f>
        <v>#DIV/0!</v>
      </c>
      <c r="S3" s="1">
        <v>-1</v>
      </c>
      <c r="T3" s="1">
        <v>0.87</v>
      </c>
      <c r="U3" s="1">
        <v>0.92</v>
      </c>
      <c r="V3" s="1">
        <v>10.072417259216309</v>
      </c>
      <c r="W3">
        <f t="shared" ref="W3:W13" si="6">(V3*U3+(100-V3)*T3)/100</f>
        <v>0.87503620862960818</v>
      </c>
      <c r="X3">
        <f t="shared" ref="X3:X13" si="7">(F3-S3)/CC3</f>
        <v>-2.4983753968606743E-3</v>
      </c>
      <c r="Y3" t="e">
        <f t="shared" ref="Y3:Y13" si="8">(N3-O3)/(N3-M3)</f>
        <v>#DIV/0!</v>
      </c>
      <c r="Z3" t="e">
        <f t="shared" ref="Z3:Z13" si="9">(L3-N3)/(L3-M3)</f>
        <v>#DIV/0!</v>
      </c>
      <c r="AA3" t="e">
        <f t="shared" ref="AA3:AA13" si="10">(L3-N3)/N3</f>
        <v>#DIV/0!</v>
      </c>
      <c r="AB3" s="1">
        <v>0</v>
      </c>
      <c r="AC3" s="1">
        <v>0.5</v>
      </c>
      <c r="AD3" t="e">
        <f t="shared" ref="AD3:AD13" si="11">R3*AC3*W3*AB3</f>
        <v>#DIV/0!</v>
      </c>
      <c r="AE3">
        <f t="shared" ref="AE3:AE13" si="12">BI3*1000</f>
        <v>8.0187489168685619</v>
      </c>
      <c r="AF3">
        <f t="shared" ref="AF3:AF13" si="13">(BN3-BT3)</f>
        <v>1.7996140275607018</v>
      </c>
      <c r="AG3">
        <f t="shared" ref="AG3:AG13" si="14">(AM3+BM3*E3)</f>
        <v>29.778999328613281</v>
      </c>
      <c r="AH3" s="1">
        <v>2</v>
      </c>
      <c r="AI3">
        <f t="shared" ref="AI3:AI13" si="15">(AH3*BB3+BC3)</f>
        <v>4.644859790802002</v>
      </c>
      <c r="AJ3" s="1">
        <v>1</v>
      </c>
      <c r="AK3">
        <f t="shared" ref="AK3:AK13" si="16">AI3*(AJ3+1)*(AJ3+1)/(AJ3*AJ3+1)</f>
        <v>9.2897195816040039</v>
      </c>
      <c r="AL3" s="1">
        <v>28.382780075073242</v>
      </c>
      <c r="AM3" s="1">
        <v>29.778999328613281</v>
      </c>
      <c r="AN3" s="1">
        <v>27.0264892578125</v>
      </c>
      <c r="AO3" s="1">
        <v>49.981338500976563</v>
      </c>
      <c r="AP3" s="1">
        <v>52.836257934570313</v>
      </c>
      <c r="AQ3" s="1">
        <v>19.101499557495117</v>
      </c>
      <c r="AR3" s="1">
        <v>24.308633804321289</v>
      </c>
      <c r="AS3" s="1">
        <v>48.742519378662109</v>
      </c>
      <c r="AT3" s="1">
        <v>62.028785705566406</v>
      </c>
      <c r="AU3" s="1">
        <v>300.5040283203125</v>
      </c>
      <c r="AV3" s="1">
        <v>1698.5213623046875</v>
      </c>
      <c r="AW3" s="1">
        <v>0.13792873919010162</v>
      </c>
      <c r="AX3" s="1">
        <v>99.020431518554688</v>
      </c>
      <c r="AY3" s="1">
        <v>2.3082516193389893</v>
      </c>
      <c r="AZ3" s="1">
        <v>-0.54320472478866577</v>
      </c>
      <c r="BA3" s="1">
        <v>1</v>
      </c>
      <c r="BB3" s="1">
        <v>-1.355140209197998</v>
      </c>
      <c r="BC3" s="1">
        <v>7.355140209197998</v>
      </c>
      <c r="BD3" s="1">
        <v>1</v>
      </c>
      <c r="BE3" s="1">
        <v>0</v>
      </c>
      <c r="BF3" s="1">
        <v>0.15999999642372131</v>
      </c>
      <c r="BG3" s="1">
        <v>111115</v>
      </c>
      <c r="BH3">
        <f t="shared" ref="BH3:BH13" si="17">AU3*0.000001/(AH3*0.0001)</f>
        <v>1.5025201416015626</v>
      </c>
      <c r="BI3">
        <f t="shared" ref="BI3:BI13" si="18">(AR3-AQ3)/(1000-AR3)*BH3</f>
        <v>8.0187489168685611E-3</v>
      </c>
      <c r="BJ3">
        <f t="shared" ref="BJ3:BJ13" si="19">(AM3+273.15)</f>
        <v>302.92899932861326</v>
      </c>
      <c r="BK3">
        <f t="shared" ref="BK3:BK13" si="20">(AL3+273.15)</f>
        <v>301.53278007507322</v>
      </c>
      <c r="BL3">
        <f t="shared" ref="BL3:BL13" si="21">(AV3*BD3+AW3*BE3)*BF3</f>
        <v>271.76341189436425</v>
      </c>
      <c r="BM3">
        <f t="shared" ref="BM3:BM13" si="22">((BL3+0.00000010773*(BK3^4-BJ3^4))-BI3*44100)/(AI3*51.4+0.00000043092*BJ3^3)</f>
        <v>-0.39275498040822143</v>
      </c>
      <c r="BN3">
        <f t="shared" ref="BN3:BN13" si="23">0.61365*EXP(17.502*AG3/(240.97+AG3))</f>
        <v>4.2066654364911216</v>
      </c>
      <c r="BO3">
        <f t="shared" ref="BO3:BO13" si="24">BN3*1000/AX3</f>
        <v>42.482802508317356</v>
      </c>
      <c r="BP3">
        <f t="shared" ref="BP3:BP13" si="25">(BO3-AR3)</f>
        <v>18.174168703996067</v>
      </c>
      <c r="BQ3">
        <f t="shared" ref="BQ3:BQ13" si="26">IF(E3,AM3,(AL3+AM3)/2)</f>
        <v>29.080889701843262</v>
      </c>
      <c r="BR3">
        <f t="shared" ref="BR3:BR13" si="27">0.61365*EXP(17.502*BQ3/(240.97+BQ3))</f>
        <v>4.0406360334811477</v>
      </c>
      <c r="BS3">
        <f t="shared" ref="BS3:BS13" si="28">IF(BP3&lt;&gt;0,(1000-(BO3+AR3)/2)/BP3*BI3,0)</f>
        <v>0.42648206717539039</v>
      </c>
      <c r="BT3">
        <f t="shared" ref="BT3:BT13" si="29">AR3*AX3/1000</f>
        <v>2.4070514089304198</v>
      </c>
      <c r="BU3">
        <f t="shared" ref="BU3:BU13" si="30">(BR3-BT3)</f>
        <v>1.6335846245507279</v>
      </c>
      <c r="BV3">
        <f t="shared" ref="BV3:BV13" si="31">1/(1.6/G3+1.37/AK3)</f>
        <v>0.26832206301222555</v>
      </c>
      <c r="BW3">
        <f t="shared" ref="BW3:BW13" si="32">H3*AX3*0.001</f>
        <v>6.7915695037079589</v>
      </c>
      <c r="BX3">
        <f t="shared" ref="BX3:BX13" si="33">H3/AP3</f>
        <v>1.2981153437066444</v>
      </c>
      <c r="BY3">
        <f t="shared" ref="BY3:BY13" si="34">(1-BI3*AX3/BN3/G3)*100</f>
        <v>57.77375483963749</v>
      </c>
      <c r="BZ3">
        <f t="shared" ref="BZ3:BZ13" si="35">(AP3-F3/(AK3/1.35))</f>
        <v>53.521197205881222</v>
      </c>
      <c r="CA3">
        <f t="shared" ref="CA3:CA13" si="36">F3*BY3/100/BZ3</f>
        <v>-5.0877490069642289E-2</v>
      </c>
      <c r="CB3">
        <f t="shared" ref="CB3:CB13" si="37">(L3-K3)</f>
        <v>0</v>
      </c>
      <c r="CC3">
        <f t="shared" ref="CC3:CC13" si="38">AV3*W3</f>
        <v>1486.2676931474909</v>
      </c>
      <c r="CD3">
        <f t="shared" ref="CD3:CD13" si="39">(N3-M3)</f>
        <v>0</v>
      </c>
      <c r="CE3" t="e">
        <f t="shared" ref="CE3:CE13" si="40">(N3-O3)/(N3-K3)</f>
        <v>#DIV/0!</v>
      </c>
      <c r="CF3" t="e">
        <f t="shared" ref="CF3:CF13" si="41">(L3-N3)/(L3-K3)</f>
        <v>#DIV/0!</v>
      </c>
    </row>
    <row r="4" spans="1:84" x14ac:dyDescent="0.35">
      <c r="A4" t="s">
        <v>130</v>
      </c>
      <c r="B4" s="1">
        <v>4</v>
      </c>
      <c r="C4" s="1" t="s">
        <v>88</v>
      </c>
      <c r="D4" s="1">
        <v>769.4999994141981</v>
      </c>
      <c r="E4" s="1">
        <v>0</v>
      </c>
      <c r="F4">
        <f t="shared" si="0"/>
        <v>2.2403942356672153</v>
      </c>
      <c r="G4">
        <f t="shared" si="1"/>
        <v>0.4830863218450499</v>
      </c>
      <c r="H4">
        <f t="shared" si="2"/>
        <v>87.51909527713822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t="e">
        <f t="shared" si="3"/>
        <v>#DIV/0!</v>
      </c>
      <c r="Q4" t="e">
        <f t="shared" si="4"/>
        <v>#DIV/0!</v>
      </c>
      <c r="R4" t="e">
        <f t="shared" si="5"/>
        <v>#DIV/0!</v>
      </c>
      <c r="S4" s="1">
        <v>-1</v>
      </c>
      <c r="T4" s="1">
        <v>0.87</v>
      </c>
      <c r="U4" s="1">
        <v>0.92</v>
      </c>
      <c r="V4" s="1">
        <v>10.072417259216309</v>
      </c>
      <c r="W4">
        <f t="shared" si="6"/>
        <v>0.87503620862960818</v>
      </c>
      <c r="X4">
        <f t="shared" si="7"/>
        <v>2.1800733216592329E-3</v>
      </c>
      <c r="Y4" t="e">
        <f t="shared" si="8"/>
        <v>#DIV/0!</v>
      </c>
      <c r="Z4" t="e">
        <f t="shared" si="9"/>
        <v>#DIV/0!</v>
      </c>
      <c r="AA4" t="e">
        <f t="shared" si="10"/>
        <v>#DIV/0!</v>
      </c>
      <c r="AB4" s="1">
        <v>0</v>
      </c>
      <c r="AC4" s="1">
        <v>0.5</v>
      </c>
      <c r="AD4" t="e">
        <f t="shared" si="11"/>
        <v>#DIV/0!</v>
      </c>
      <c r="AE4">
        <f t="shared" si="12"/>
        <v>8.3241248026659527</v>
      </c>
      <c r="AF4">
        <f t="shared" si="13"/>
        <v>1.7349110820468479</v>
      </c>
      <c r="AG4">
        <f t="shared" si="14"/>
        <v>29.670906066894531</v>
      </c>
      <c r="AH4" s="1">
        <v>2</v>
      </c>
      <c r="AI4">
        <f t="shared" si="15"/>
        <v>4.644859790802002</v>
      </c>
      <c r="AJ4" s="1">
        <v>1</v>
      </c>
      <c r="AK4">
        <f t="shared" si="16"/>
        <v>9.2897195816040039</v>
      </c>
      <c r="AL4" s="1">
        <v>28.390714645385742</v>
      </c>
      <c r="AM4" s="1">
        <v>29.670906066894531</v>
      </c>
      <c r="AN4" s="1">
        <v>27.022132873535156</v>
      </c>
      <c r="AO4" s="1">
        <v>99.973808288574219</v>
      </c>
      <c r="AP4" s="1">
        <v>97.940139770507813</v>
      </c>
      <c r="AQ4" s="1">
        <v>19.29527473449707</v>
      </c>
      <c r="AR4" s="1">
        <v>24.698493957519531</v>
      </c>
      <c r="AS4" s="1">
        <v>49.213481903076172</v>
      </c>
      <c r="AT4" s="1">
        <v>62.995033264160156</v>
      </c>
      <c r="AU4" s="1">
        <v>300.5072021484375</v>
      </c>
      <c r="AV4" s="1">
        <v>1698.6375732421875</v>
      </c>
      <c r="AW4" s="1">
        <v>0.18363216519355774</v>
      </c>
      <c r="AX4" s="1">
        <v>99.020782470703125</v>
      </c>
      <c r="AY4" s="1">
        <v>2.8382968902587891</v>
      </c>
      <c r="AZ4" s="1">
        <v>-0.55723202228546143</v>
      </c>
      <c r="BA4" s="1">
        <v>1</v>
      </c>
      <c r="BB4" s="1">
        <v>-1.355140209197998</v>
      </c>
      <c r="BC4" s="1">
        <v>7.355140209197998</v>
      </c>
      <c r="BD4" s="1">
        <v>1</v>
      </c>
      <c r="BE4" s="1">
        <v>0</v>
      </c>
      <c r="BF4" s="1">
        <v>0.15999999642372131</v>
      </c>
      <c r="BG4" s="1">
        <v>111115</v>
      </c>
      <c r="BH4">
        <f t="shared" si="17"/>
        <v>1.5025360107421872</v>
      </c>
      <c r="BI4">
        <f t="shared" si="18"/>
        <v>8.3241248026659533E-3</v>
      </c>
      <c r="BJ4">
        <f t="shared" si="19"/>
        <v>302.82090606689451</v>
      </c>
      <c r="BK4">
        <f t="shared" si="20"/>
        <v>301.54071464538572</v>
      </c>
      <c r="BL4">
        <f t="shared" si="21"/>
        <v>271.78200564394865</v>
      </c>
      <c r="BM4">
        <f t="shared" si="22"/>
        <v>-0.44088041834411312</v>
      </c>
      <c r="BN4">
        <f t="shared" si="23"/>
        <v>4.1805752795683651</v>
      </c>
      <c r="BO4">
        <f t="shared" si="24"/>
        <v>42.219170312103465</v>
      </c>
      <c r="BP4">
        <f t="shared" si="25"/>
        <v>17.520676354583934</v>
      </c>
      <c r="BQ4">
        <f t="shared" si="26"/>
        <v>29.030810356140137</v>
      </c>
      <c r="BR4">
        <f t="shared" si="27"/>
        <v>4.0289485905252471</v>
      </c>
      <c r="BS4">
        <f t="shared" si="28"/>
        <v>0.45920654804626648</v>
      </c>
      <c r="BT4">
        <f t="shared" si="29"/>
        <v>2.4456641975215172</v>
      </c>
      <c r="BU4">
        <f t="shared" si="30"/>
        <v>1.5832843930037299</v>
      </c>
      <c r="BV4">
        <f t="shared" si="31"/>
        <v>0.28905808306984687</v>
      </c>
      <c r="BW4">
        <f t="shared" si="32"/>
        <v>8.6662092954702459</v>
      </c>
      <c r="BX4">
        <f t="shared" si="33"/>
        <v>0.89359781885355627</v>
      </c>
      <c r="BY4">
        <f t="shared" si="34"/>
        <v>59.186471066574377</v>
      </c>
      <c r="BZ4">
        <f t="shared" si="35"/>
        <v>97.614561351096739</v>
      </c>
      <c r="CA4">
        <f t="shared" si="36"/>
        <v>1.3584144288688935E-2</v>
      </c>
      <c r="CB4">
        <f t="shared" si="37"/>
        <v>0</v>
      </c>
      <c r="CC4">
        <f t="shared" si="38"/>
        <v>1486.3693819256421</v>
      </c>
      <c r="CD4">
        <f t="shared" si="39"/>
        <v>0</v>
      </c>
      <c r="CE4" t="e">
        <f t="shared" si="40"/>
        <v>#DIV/0!</v>
      </c>
      <c r="CF4" t="e">
        <f t="shared" si="41"/>
        <v>#DIV/0!</v>
      </c>
    </row>
    <row r="5" spans="1:84" x14ac:dyDescent="0.35">
      <c r="A5" t="s">
        <v>130</v>
      </c>
      <c r="B5" s="1">
        <v>2</v>
      </c>
      <c r="C5" s="1" t="s">
        <v>86</v>
      </c>
      <c r="D5" s="1">
        <v>480.4999994141981</v>
      </c>
      <c r="E5" s="1">
        <v>0</v>
      </c>
      <c r="F5">
        <f t="shared" si="0"/>
        <v>6.5496858473009691</v>
      </c>
      <c r="G5">
        <f t="shared" si="1"/>
        <v>0.42863442794368428</v>
      </c>
      <c r="H5">
        <f t="shared" si="2"/>
        <v>163.61340381978431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t="e">
        <f t="shared" si="3"/>
        <v>#DIV/0!</v>
      </c>
      <c r="Q5" t="e">
        <f t="shared" si="4"/>
        <v>#DIV/0!</v>
      </c>
      <c r="R5" t="e">
        <f t="shared" si="5"/>
        <v>#DIV/0!</v>
      </c>
      <c r="S5" s="1">
        <v>-1</v>
      </c>
      <c r="T5" s="1">
        <v>0.87</v>
      </c>
      <c r="U5" s="1">
        <v>0.92</v>
      </c>
      <c r="V5" s="1">
        <v>10.072417259216309</v>
      </c>
      <c r="W5">
        <f t="shared" si="6"/>
        <v>0.87503620862960818</v>
      </c>
      <c r="X5">
        <f t="shared" si="7"/>
        <v>5.0766489483588979E-3</v>
      </c>
      <c r="Y5" t="e">
        <f t="shared" si="8"/>
        <v>#DIV/0!</v>
      </c>
      <c r="Z5" t="e">
        <f t="shared" si="9"/>
        <v>#DIV/0!</v>
      </c>
      <c r="AA5" t="e">
        <f t="shared" si="10"/>
        <v>#DIV/0!</v>
      </c>
      <c r="AB5" s="1">
        <v>0</v>
      </c>
      <c r="AC5" s="1">
        <v>0.5</v>
      </c>
      <c r="AD5" t="e">
        <f t="shared" si="11"/>
        <v>#DIV/0!</v>
      </c>
      <c r="AE5">
        <f t="shared" si="12"/>
        <v>7.7916111590971235</v>
      </c>
      <c r="AF5">
        <f t="shared" si="13"/>
        <v>1.820617160496675</v>
      </c>
      <c r="AG5">
        <f t="shared" si="14"/>
        <v>29.712867736816406</v>
      </c>
      <c r="AH5" s="1">
        <v>2</v>
      </c>
      <c r="AI5">
        <f t="shared" si="15"/>
        <v>4.644859790802002</v>
      </c>
      <c r="AJ5" s="1">
        <v>1</v>
      </c>
      <c r="AK5">
        <f t="shared" si="16"/>
        <v>9.2897195816040039</v>
      </c>
      <c r="AL5" s="1">
        <v>28.325590133666992</v>
      </c>
      <c r="AM5" s="1">
        <v>29.712867736816406</v>
      </c>
      <c r="AN5" s="1">
        <v>27.026985168457031</v>
      </c>
      <c r="AO5" s="1">
        <v>199.80787658691406</v>
      </c>
      <c r="AP5" s="1">
        <v>194.44049072265625</v>
      </c>
      <c r="AQ5" s="1">
        <v>18.873922348022461</v>
      </c>
      <c r="AR5" s="1">
        <v>23.935441970825195</v>
      </c>
      <c r="AS5" s="1">
        <v>48.322147369384766</v>
      </c>
      <c r="AT5" s="1">
        <v>61.280483245849609</v>
      </c>
      <c r="AU5" s="1">
        <v>300.5072021484375</v>
      </c>
      <c r="AV5" s="1">
        <v>1699.517822265625</v>
      </c>
      <c r="AW5" s="1">
        <v>0.19831632077693939</v>
      </c>
      <c r="AX5" s="1">
        <v>99.019248962402344</v>
      </c>
      <c r="AY5" s="1">
        <v>3.6742384433746338</v>
      </c>
      <c r="AZ5" s="1">
        <v>-0.53096038103103638</v>
      </c>
      <c r="BA5" s="1">
        <v>1</v>
      </c>
      <c r="BB5" s="1">
        <v>-1.355140209197998</v>
      </c>
      <c r="BC5" s="1">
        <v>7.355140209197998</v>
      </c>
      <c r="BD5" s="1">
        <v>1</v>
      </c>
      <c r="BE5" s="1">
        <v>0</v>
      </c>
      <c r="BF5" s="1">
        <v>0.15999999642372131</v>
      </c>
      <c r="BG5" s="1">
        <v>111115</v>
      </c>
      <c r="BH5">
        <f t="shared" si="17"/>
        <v>1.5025360107421872</v>
      </c>
      <c r="BI5">
        <f t="shared" si="18"/>
        <v>7.7916111590971239E-3</v>
      </c>
      <c r="BJ5">
        <f t="shared" si="19"/>
        <v>302.86286773681638</v>
      </c>
      <c r="BK5">
        <f t="shared" si="20"/>
        <v>301.47559013366697</v>
      </c>
      <c r="BL5">
        <f t="shared" si="21"/>
        <v>271.92284548455063</v>
      </c>
      <c r="BM5">
        <f t="shared" si="22"/>
        <v>-0.35171426391121663</v>
      </c>
      <c r="BN5">
        <f t="shared" si="23"/>
        <v>4.1906866480309493</v>
      </c>
      <c r="BO5">
        <f t="shared" si="24"/>
        <v>42.321939339513214</v>
      </c>
      <c r="BP5">
        <f t="shared" si="25"/>
        <v>18.386497368688019</v>
      </c>
      <c r="BQ5">
        <f t="shared" si="26"/>
        <v>29.019228935241699</v>
      </c>
      <c r="BR5">
        <f t="shared" si="27"/>
        <v>4.0262499363610544</v>
      </c>
      <c r="BS5">
        <f t="shared" si="28"/>
        <v>0.40972922314891058</v>
      </c>
      <c r="BT5">
        <f t="shared" si="29"/>
        <v>2.3700694875342743</v>
      </c>
      <c r="BU5">
        <f t="shared" si="30"/>
        <v>1.6561804488267802</v>
      </c>
      <c r="BV5">
        <f t="shared" si="31"/>
        <v>0.25771472447169047</v>
      </c>
      <c r="BW5">
        <f t="shared" si="32"/>
        <v>16.200876366417294</v>
      </c>
      <c r="BX5">
        <f t="shared" si="33"/>
        <v>0.84145747221527678</v>
      </c>
      <c r="BY5">
        <f t="shared" si="34"/>
        <v>57.048863501112912</v>
      </c>
      <c r="BZ5">
        <f t="shared" si="35"/>
        <v>193.48867771945584</v>
      </c>
      <c r="CA5">
        <f t="shared" si="36"/>
        <v>1.9311317761942216E-2</v>
      </c>
      <c r="CB5">
        <f t="shared" si="37"/>
        <v>0</v>
      </c>
      <c r="CC5">
        <f t="shared" si="38"/>
        <v>1487.1396316937607</v>
      </c>
      <c r="CD5">
        <f t="shared" si="39"/>
        <v>0</v>
      </c>
      <c r="CE5" t="e">
        <f t="shared" si="40"/>
        <v>#DIV/0!</v>
      </c>
      <c r="CF5" t="e">
        <f t="shared" si="41"/>
        <v>#DIV/0!</v>
      </c>
    </row>
    <row r="6" spans="1:84" x14ac:dyDescent="0.35">
      <c r="A6" t="s">
        <v>130</v>
      </c>
      <c r="B6" s="1">
        <v>5</v>
      </c>
      <c r="C6" s="1" t="s">
        <v>89</v>
      </c>
      <c r="D6" s="1">
        <v>905.4999994141981</v>
      </c>
      <c r="E6" s="1">
        <v>0</v>
      </c>
      <c r="F6">
        <f t="shared" si="0"/>
        <v>17.342281604045791</v>
      </c>
      <c r="G6">
        <f t="shared" si="1"/>
        <v>0.50804262398682321</v>
      </c>
      <c r="H6">
        <f t="shared" si="2"/>
        <v>222.60499754487054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t="e">
        <f t="shared" si="3"/>
        <v>#DIV/0!</v>
      </c>
      <c r="Q6" t="e">
        <f t="shared" si="4"/>
        <v>#DIV/0!</v>
      </c>
      <c r="R6" t="e">
        <f t="shared" si="5"/>
        <v>#DIV/0!</v>
      </c>
      <c r="S6" s="1">
        <v>-1</v>
      </c>
      <c r="T6" s="1">
        <v>0.87</v>
      </c>
      <c r="U6" s="1">
        <v>0.92</v>
      </c>
      <c r="V6" s="1">
        <v>10.072417259216309</v>
      </c>
      <c r="W6">
        <f t="shared" si="6"/>
        <v>0.87503620862960818</v>
      </c>
      <c r="X6">
        <f t="shared" si="7"/>
        <v>1.2343238250313551E-2</v>
      </c>
      <c r="Y6" t="e">
        <f t="shared" si="8"/>
        <v>#DIV/0!</v>
      </c>
      <c r="Z6" t="e">
        <f t="shared" si="9"/>
        <v>#DIV/0!</v>
      </c>
      <c r="AA6" t="e">
        <f t="shared" si="10"/>
        <v>#DIV/0!</v>
      </c>
      <c r="AB6" s="1">
        <v>0</v>
      </c>
      <c r="AC6" s="1">
        <v>0.5</v>
      </c>
      <c r="AD6" t="e">
        <f t="shared" si="11"/>
        <v>#DIV/0!</v>
      </c>
      <c r="AE6">
        <f t="shared" si="12"/>
        <v>8.4721132456423955</v>
      </c>
      <c r="AF6">
        <f t="shared" si="13"/>
        <v>1.6832076109231089</v>
      </c>
      <c r="AG6">
        <f t="shared" si="14"/>
        <v>29.582256317138672</v>
      </c>
      <c r="AH6" s="1">
        <v>2</v>
      </c>
      <c r="AI6">
        <f t="shared" si="15"/>
        <v>4.644859790802002</v>
      </c>
      <c r="AJ6" s="1">
        <v>1</v>
      </c>
      <c r="AK6">
        <f t="shared" si="16"/>
        <v>9.2897195816040039</v>
      </c>
      <c r="AL6" s="1">
        <v>28.406057357788086</v>
      </c>
      <c r="AM6" s="1">
        <v>29.582256317138672</v>
      </c>
      <c r="AN6" s="1">
        <v>27.024757385253906</v>
      </c>
      <c r="AO6" s="1">
        <v>300.05429077148438</v>
      </c>
      <c r="AP6" s="1">
        <v>286.89474487304688</v>
      </c>
      <c r="AQ6" s="1">
        <v>19.50836181640625</v>
      </c>
      <c r="AR6" s="1">
        <v>25.005853652954102</v>
      </c>
      <c r="AS6" s="1">
        <v>49.714271545410156</v>
      </c>
      <c r="AT6" s="1">
        <v>63.723056793212891</v>
      </c>
      <c r="AU6" s="1">
        <v>300.51016235351563</v>
      </c>
      <c r="AV6" s="1">
        <v>1698.2366943359375</v>
      </c>
      <c r="AW6" s="1">
        <v>0.23519408702850342</v>
      </c>
      <c r="AX6" s="1">
        <v>99.019851684570313</v>
      </c>
      <c r="AY6" s="1">
        <v>4.242497444152832</v>
      </c>
      <c r="AZ6" s="1">
        <v>-0.57447332143783569</v>
      </c>
      <c r="BA6" s="1">
        <v>1</v>
      </c>
      <c r="BB6" s="1">
        <v>-1.355140209197998</v>
      </c>
      <c r="BC6" s="1">
        <v>7.355140209197998</v>
      </c>
      <c r="BD6" s="1">
        <v>1</v>
      </c>
      <c r="BE6" s="1">
        <v>0</v>
      </c>
      <c r="BF6" s="1">
        <v>0.15999999642372131</v>
      </c>
      <c r="BG6" s="1">
        <v>111115</v>
      </c>
      <c r="BH6">
        <f t="shared" si="17"/>
        <v>1.5025508117675779</v>
      </c>
      <c r="BI6">
        <f t="shared" si="18"/>
        <v>8.4721132456423952E-3</v>
      </c>
      <c r="BJ6">
        <f t="shared" si="19"/>
        <v>302.73225631713865</v>
      </c>
      <c r="BK6">
        <f t="shared" si="20"/>
        <v>301.55605735778806</v>
      </c>
      <c r="BL6">
        <f t="shared" si="21"/>
        <v>271.71786502038231</v>
      </c>
      <c r="BM6">
        <f t="shared" si="22"/>
        <v>-0.46223428384341048</v>
      </c>
      <c r="BN6">
        <f t="shared" si="23"/>
        <v>4.1592835308846947</v>
      </c>
      <c r="BO6">
        <f t="shared" si="24"/>
        <v>42.004542120848392</v>
      </c>
      <c r="BP6">
        <f t="shared" si="25"/>
        <v>16.99868846789429</v>
      </c>
      <c r="BQ6">
        <f t="shared" si="26"/>
        <v>28.994156837463379</v>
      </c>
      <c r="BR6">
        <f t="shared" si="27"/>
        <v>4.0204131401528533</v>
      </c>
      <c r="BS6">
        <f t="shared" si="28"/>
        <v>0.48169912815875193</v>
      </c>
      <c r="BT6">
        <f t="shared" si="29"/>
        <v>2.4760759199615858</v>
      </c>
      <c r="BU6">
        <f t="shared" si="30"/>
        <v>1.5443372201912675</v>
      </c>
      <c r="BV6">
        <f t="shared" si="31"/>
        <v>0.30332288074951519</v>
      </c>
      <c r="BW6">
        <f t="shared" si="32"/>
        <v>22.042313841137222</v>
      </c>
      <c r="BX6">
        <f t="shared" si="33"/>
        <v>0.77591172903280248</v>
      </c>
      <c r="BY6">
        <f t="shared" si="34"/>
        <v>60.299557548131858</v>
      </c>
      <c r="BZ6">
        <f t="shared" si="35"/>
        <v>284.37453100008736</v>
      </c>
      <c r="CA6">
        <f t="shared" si="36"/>
        <v>3.6773050804565423E-2</v>
      </c>
      <c r="CB6">
        <f t="shared" si="37"/>
        <v>0</v>
      </c>
      <c r="CC6">
        <f t="shared" si="38"/>
        <v>1486.0185983673975</v>
      </c>
      <c r="CD6">
        <f t="shared" si="39"/>
        <v>0</v>
      </c>
      <c r="CE6" t="e">
        <f t="shared" si="40"/>
        <v>#DIV/0!</v>
      </c>
      <c r="CF6" t="e">
        <f t="shared" si="41"/>
        <v>#DIV/0!</v>
      </c>
    </row>
    <row r="7" spans="1:84" x14ac:dyDescent="0.35">
      <c r="A7" t="s">
        <v>130</v>
      </c>
      <c r="B7" s="1">
        <v>1</v>
      </c>
      <c r="C7" s="1" t="s">
        <v>85</v>
      </c>
      <c r="D7" s="1">
        <v>358.4999994141981</v>
      </c>
      <c r="E7" s="1">
        <v>0</v>
      </c>
      <c r="F7">
        <f t="shared" si="0"/>
        <v>22.025502447613512</v>
      </c>
      <c r="G7">
        <f t="shared" si="1"/>
        <v>0.41955807777694842</v>
      </c>
      <c r="H7">
        <f t="shared" si="2"/>
        <v>286.06414914475465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t="e">
        <f t="shared" si="3"/>
        <v>#DIV/0!</v>
      </c>
      <c r="Q7" t="e">
        <f t="shared" si="4"/>
        <v>#DIV/0!</v>
      </c>
      <c r="R7" t="e">
        <f t="shared" si="5"/>
        <v>#DIV/0!</v>
      </c>
      <c r="S7" s="1">
        <v>-1</v>
      </c>
      <c r="T7" s="1">
        <v>0.87</v>
      </c>
      <c r="U7" s="1">
        <v>0.92</v>
      </c>
      <c r="V7" s="1">
        <v>10.072417259216309</v>
      </c>
      <c r="W7">
        <f t="shared" si="6"/>
        <v>0.87503620862960818</v>
      </c>
      <c r="X7">
        <f t="shared" si="7"/>
        <v>1.547883667451095E-2</v>
      </c>
      <c r="Y7" t="e">
        <f t="shared" si="8"/>
        <v>#DIV/0!</v>
      </c>
      <c r="Z7" t="e">
        <f t="shared" si="9"/>
        <v>#DIV/0!</v>
      </c>
      <c r="AA7" t="e">
        <f t="shared" si="10"/>
        <v>#DIV/0!</v>
      </c>
      <c r="AB7" s="1">
        <v>0</v>
      </c>
      <c r="AC7" s="1">
        <v>0.5</v>
      </c>
      <c r="AD7" t="e">
        <f t="shared" si="11"/>
        <v>#DIV/0!</v>
      </c>
      <c r="AE7">
        <f t="shared" si="12"/>
        <v>7.6723870277657964</v>
      </c>
      <c r="AF7">
        <f t="shared" si="13"/>
        <v>1.8300361809109744</v>
      </c>
      <c r="AG7">
        <f t="shared" si="14"/>
        <v>29.692035675048828</v>
      </c>
      <c r="AH7" s="1">
        <v>2</v>
      </c>
      <c r="AI7">
        <f t="shared" si="15"/>
        <v>4.644859790802002</v>
      </c>
      <c r="AJ7" s="1">
        <v>1</v>
      </c>
      <c r="AK7">
        <f t="shared" si="16"/>
        <v>9.2897195816040039</v>
      </c>
      <c r="AL7" s="1">
        <v>28.316612243652344</v>
      </c>
      <c r="AM7" s="1">
        <v>29.692035675048828</v>
      </c>
      <c r="AN7" s="1">
        <v>27.024362564086914</v>
      </c>
      <c r="AO7" s="1">
        <v>400.09841918945313</v>
      </c>
      <c r="AP7" s="1">
        <v>383.48129272460938</v>
      </c>
      <c r="AQ7" s="1">
        <v>18.804519653320313</v>
      </c>
      <c r="AR7" s="1">
        <v>23.789358139038086</v>
      </c>
      <c r="AS7" s="1">
        <v>48.169940948486328</v>
      </c>
      <c r="AT7" s="1">
        <v>60.939373016357422</v>
      </c>
      <c r="AU7" s="1">
        <v>300.505859375</v>
      </c>
      <c r="AV7" s="1">
        <v>1699.9837646484375</v>
      </c>
      <c r="AW7" s="1">
        <v>0.20926067233085632</v>
      </c>
      <c r="AX7" s="1">
        <v>99.020240783691406</v>
      </c>
      <c r="AY7" s="1">
        <v>4.6507811546325684</v>
      </c>
      <c r="AZ7" s="1">
        <v>-0.51853078603744507</v>
      </c>
      <c r="BA7" s="1">
        <v>1</v>
      </c>
      <c r="BB7" s="1">
        <v>-1.355140209197998</v>
      </c>
      <c r="BC7" s="1">
        <v>7.355140209197998</v>
      </c>
      <c r="BD7" s="1">
        <v>1</v>
      </c>
      <c r="BE7" s="1">
        <v>0</v>
      </c>
      <c r="BF7" s="1">
        <v>0.15999999642372131</v>
      </c>
      <c r="BG7" s="1">
        <v>111115</v>
      </c>
      <c r="BH7">
        <f t="shared" si="17"/>
        <v>1.5025292968749999</v>
      </c>
      <c r="BI7">
        <f t="shared" si="18"/>
        <v>7.6723870277657967E-3</v>
      </c>
      <c r="BJ7">
        <f t="shared" si="19"/>
        <v>302.84203567504881</v>
      </c>
      <c r="BK7">
        <f t="shared" si="20"/>
        <v>301.46661224365232</v>
      </c>
      <c r="BL7">
        <f t="shared" si="21"/>
        <v>271.9973962641343</v>
      </c>
      <c r="BM7">
        <f t="shared" si="22"/>
        <v>-0.32987737649032334</v>
      </c>
      <c r="BN7">
        <f t="shared" si="23"/>
        <v>4.1856641519279947</v>
      </c>
      <c r="BO7">
        <f t="shared" si="24"/>
        <v>42.270793514545481</v>
      </c>
      <c r="BP7">
        <f t="shared" si="25"/>
        <v>18.481435375507395</v>
      </c>
      <c r="BQ7">
        <f t="shared" si="26"/>
        <v>29.004323959350586</v>
      </c>
      <c r="BR7">
        <f t="shared" si="27"/>
        <v>4.0227791609744665</v>
      </c>
      <c r="BS7">
        <f t="shared" si="28"/>
        <v>0.40142810077934848</v>
      </c>
      <c r="BT7">
        <f t="shared" si="29"/>
        <v>2.3556279710170203</v>
      </c>
      <c r="BU7">
        <f t="shared" si="30"/>
        <v>1.6671511899574463</v>
      </c>
      <c r="BV7">
        <f t="shared" si="31"/>
        <v>0.25246078282722839</v>
      </c>
      <c r="BW7">
        <f t="shared" si="32"/>
        <v>28.326140927895416</v>
      </c>
      <c r="BX7">
        <f t="shared" si="33"/>
        <v>0.7459663732545796</v>
      </c>
      <c r="BY7">
        <f t="shared" si="34"/>
        <v>56.738854500871241</v>
      </c>
      <c r="BZ7">
        <f t="shared" si="35"/>
        <v>380.28050414933745</v>
      </c>
      <c r="CA7">
        <f t="shared" si="36"/>
        <v>3.2862630743567232E-2</v>
      </c>
      <c r="CB7">
        <f t="shared" si="37"/>
        <v>0</v>
      </c>
      <c r="CC7">
        <f t="shared" si="38"/>
        <v>1487.5473481498568</v>
      </c>
      <c r="CD7">
        <f t="shared" si="39"/>
        <v>0</v>
      </c>
      <c r="CE7" t="e">
        <f t="shared" si="40"/>
        <v>#DIV/0!</v>
      </c>
      <c r="CF7" t="e">
        <f t="shared" si="41"/>
        <v>#DIV/0!</v>
      </c>
    </row>
    <row r="8" spans="1:84" x14ac:dyDescent="0.35">
      <c r="A8" t="s">
        <v>130</v>
      </c>
      <c r="B8" s="1">
        <v>6</v>
      </c>
      <c r="C8" s="1" t="s">
        <v>90</v>
      </c>
      <c r="D8" s="1">
        <v>1107.4999994141981</v>
      </c>
      <c r="E8" s="1">
        <v>0</v>
      </c>
      <c r="F8">
        <f t="shared" si="0"/>
        <v>27.624020881999936</v>
      </c>
      <c r="G8">
        <f t="shared" si="1"/>
        <v>0.47113675579490882</v>
      </c>
      <c r="H8">
        <f t="shared" si="2"/>
        <v>369.21763717609264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t="e">
        <f t="shared" si="3"/>
        <v>#DIV/0!</v>
      </c>
      <c r="Q8" t="e">
        <f t="shared" si="4"/>
        <v>#DIV/0!</v>
      </c>
      <c r="R8" t="e">
        <f t="shared" si="5"/>
        <v>#DIV/0!</v>
      </c>
      <c r="S8" s="1">
        <v>-1</v>
      </c>
      <c r="T8" s="1">
        <v>0.87</v>
      </c>
      <c r="U8" s="1">
        <v>0.92</v>
      </c>
      <c r="V8" s="1">
        <v>10.072417259216309</v>
      </c>
      <c r="W8">
        <f t="shared" si="6"/>
        <v>0.87503620862960818</v>
      </c>
      <c r="X8">
        <f t="shared" si="7"/>
        <v>1.9240777097158608E-2</v>
      </c>
      <c r="Y8" t="e">
        <f t="shared" si="8"/>
        <v>#DIV/0!</v>
      </c>
      <c r="Z8" t="e">
        <f t="shared" si="9"/>
        <v>#DIV/0!</v>
      </c>
      <c r="AA8" t="e">
        <f t="shared" si="10"/>
        <v>#DIV/0!</v>
      </c>
      <c r="AB8" s="1">
        <v>0</v>
      </c>
      <c r="AC8" s="1">
        <v>0.5</v>
      </c>
      <c r="AD8" t="e">
        <f t="shared" si="11"/>
        <v>#DIV/0!</v>
      </c>
      <c r="AE8">
        <f t="shared" si="12"/>
        <v>8.1376190862626601</v>
      </c>
      <c r="AF8">
        <f t="shared" si="13"/>
        <v>1.7358696210687725</v>
      </c>
      <c r="AG8">
        <f t="shared" si="14"/>
        <v>29.921035766601563</v>
      </c>
      <c r="AH8" s="1">
        <v>2</v>
      </c>
      <c r="AI8">
        <f t="shared" si="15"/>
        <v>4.644859790802002</v>
      </c>
      <c r="AJ8" s="1">
        <v>1</v>
      </c>
      <c r="AK8">
        <f t="shared" si="16"/>
        <v>9.2897195816040039</v>
      </c>
      <c r="AL8" s="1">
        <v>28.480260848999023</v>
      </c>
      <c r="AM8" s="1">
        <v>29.921035766601563</v>
      </c>
      <c r="AN8" s="1">
        <v>27.028228759765625</v>
      </c>
      <c r="AO8" s="1">
        <v>500.31814575195313</v>
      </c>
      <c r="AP8" s="1">
        <v>479.33819580078125</v>
      </c>
      <c r="AQ8" s="1">
        <v>20.021631240844727</v>
      </c>
      <c r="AR8" s="1">
        <v>25.300268173217773</v>
      </c>
      <c r="AS8" s="1">
        <v>50.801601409912109</v>
      </c>
      <c r="AT8" s="1">
        <v>64.200042724609375</v>
      </c>
      <c r="AU8" s="1">
        <v>300.5220947265625</v>
      </c>
      <c r="AV8" s="1">
        <v>1700.1295166015625</v>
      </c>
      <c r="AW8" s="1">
        <v>0.20088164508342743</v>
      </c>
      <c r="AX8" s="1">
        <v>99.022445678710938</v>
      </c>
      <c r="AY8" s="1">
        <v>5.1755509376525879</v>
      </c>
      <c r="AZ8" s="1">
        <v>-0.5756869912147522</v>
      </c>
      <c r="BA8" s="1">
        <v>0.5</v>
      </c>
      <c r="BB8" s="1">
        <v>-1.355140209197998</v>
      </c>
      <c r="BC8" s="1">
        <v>7.355140209197998</v>
      </c>
      <c r="BD8" s="1">
        <v>1</v>
      </c>
      <c r="BE8" s="1">
        <v>0</v>
      </c>
      <c r="BF8" s="1">
        <v>0.15999999642372131</v>
      </c>
      <c r="BG8" s="1">
        <v>111115</v>
      </c>
      <c r="BH8">
        <f t="shared" si="17"/>
        <v>1.5026104736328123</v>
      </c>
      <c r="BI8">
        <f t="shared" si="18"/>
        <v>8.1376190862626607E-3</v>
      </c>
      <c r="BJ8">
        <f t="shared" si="19"/>
        <v>303.07103576660154</v>
      </c>
      <c r="BK8">
        <f t="shared" si="20"/>
        <v>301.630260848999</v>
      </c>
      <c r="BL8">
        <f t="shared" si="21"/>
        <v>272.02071657611305</v>
      </c>
      <c r="BM8">
        <f t="shared" si="22"/>
        <v>-0.41480433124686572</v>
      </c>
      <c r="BN8">
        <f t="shared" si="23"/>
        <v>4.2411640519080489</v>
      </c>
      <c r="BO8">
        <f t="shared" si="24"/>
        <v>42.830330263392668</v>
      </c>
      <c r="BP8">
        <f t="shared" si="25"/>
        <v>17.530062090174894</v>
      </c>
      <c r="BQ8">
        <f t="shared" si="26"/>
        <v>29.200648307800293</v>
      </c>
      <c r="BR8">
        <f t="shared" si="27"/>
        <v>4.0687050664142355</v>
      </c>
      <c r="BS8">
        <f t="shared" si="28"/>
        <v>0.44839593931444599</v>
      </c>
      <c r="BT8">
        <f t="shared" si="29"/>
        <v>2.5052944308392764</v>
      </c>
      <c r="BU8">
        <f t="shared" si="30"/>
        <v>1.5634106355749591</v>
      </c>
      <c r="BV8">
        <f t="shared" si="31"/>
        <v>0.28220555127231911</v>
      </c>
      <c r="BW8">
        <f t="shared" si="32"/>
        <v>36.560833420891633</v>
      </c>
      <c r="BX8">
        <f t="shared" si="33"/>
        <v>0.77026542097125916</v>
      </c>
      <c r="BY8">
        <f t="shared" si="34"/>
        <v>59.672718502717814</v>
      </c>
      <c r="BZ8">
        <f t="shared" si="35"/>
        <v>475.32381970868175</v>
      </c>
      <c r="CA8">
        <f t="shared" si="36"/>
        <v>3.4679524855603883E-2</v>
      </c>
      <c r="CB8">
        <f t="shared" si="37"/>
        <v>0</v>
      </c>
      <c r="CC8">
        <f t="shared" si="38"/>
        <v>1487.6748863863197</v>
      </c>
      <c r="CD8">
        <f t="shared" si="39"/>
        <v>0</v>
      </c>
      <c r="CE8" t="e">
        <f t="shared" si="40"/>
        <v>#DIV/0!</v>
      </c>
      <c r="CF8" t="e">
        <f t="shared" si="41"/>
        <v>#DIV/0!</v>
      </c>
    </row>
    <row r="9" spans="1:84" x14ac:dyDescent="0.35">
      <c r="A9" t="s">
        <v>130</v>
      </c>
      <c r="B9" s="1">
        <v>7</v>
      </c>
      <c r="C9" s="1" t="s">
        <v>91</v>
      </c>
      <c r="D9" s="1">
        <v>1309.4999994141981</v>
      </c>
      <c r="E9" s="1">
        <v>0</v>
      </c>
      <c r="F9">
        <f t="shared" si="0"/>
        <v>39.502732915720891</v>
      </c>
      <c r="G9">
        <f t="shared" si="1"/>
        <v>0.36883383000522457</v>
      </c>
      <c r="H9">
        <f t="shared" si="2"/>
        <v>571.69910123661816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t="e">
        <f t="shared" si="3"/>
        <v>#DIV/0!</v>
      </c>
      <c r="Q9" t="e">
        <f t="shared" si="4"/>
        <v>#DIV/0!</v>
      </c>
      <c r="R9" t="e">
        <f t="shared" si="5"/>
        <v>#DIV/0!</v>
      </c>
      <c r="S9" s="1">
        <v>-1</v>
      </c>
      <c r="T9" s="1">
        <v>0.87</v>
      </c>
      <c r="U9" s="1">
        <v>0.92</v>
      </c>
      <c r="V9" s="1">
        <v>10.072417259216309</v>
      </c>
      <c r="W9">
        <f t="shared" si="6"/>
        <v>0.87503620862960818</v>
      </c>
      <c r="X9">
        <f t="shared" si="7"/>
        <v>2.7216856361307978E-2</v>
      </c>
      <c r="Y9" t="e">
        <f t="shared" si="8"/>
        <v>#DIV/0!</v>
      </c>
      <c r="Z9" t="e">
        <f t="shared" si="9"/>
        <v>#DIV/0!</v>
      </c>
      <c r="AA9" t="e">
        <f t="shared" si="10"/>
        <v>#DIV/0!</v>
      </c>
      <c r="AB9" s="1">
        <v>0</v>
      </c>
      <c r="AC9" s="1">
        <v>0.5</v>
      </c>
      <c r="AD9" t="e">
        <f t="shared" si="11"/>
        <v>#DIV/0!</v>
      </c>
      <c r="AE9">
        <f t="shared" si="12"/>
        <v>7.1224996810521146</v>
      </c>
      <c r="AF9">
        <f t="shared" si="13"/>
        <v>1.9194860711431665</v>
      </c>
      <c r="AG9">
        <f t="shared" si="14"/>
        <v>30.447200775146484</v>
      </c>
      <c r="AH9" s="1">
        <v>2</v>
      </c>
      <c r="AI9">
        <f t="shared" si="15"/>
        <v>4.644859790802002</v>
      </c>
      <c r="AJ9" s="1">
        <v>1</v>
      </c>
      <c r="AK9">
        <f t="shared" si="16"/>
        <v>9.2897195816040039</v>
      </c>
      <c r="AL9" s="1">
        <v>28.456275939941406</v>
      </c>
      <c r="AM9" s="1">
        <v>30.447200775146484</v>
      </c>
      <c r="AN9" s="1">
        <v>27.021331787109375</v>
      </c>
      <c r="AO9" s="1">
        <v>800.266357421875</v>
      </c>
      <c r="AP9" s="1">
        <v>770.3248291015625</v>
      </c>
      <c r="AQ9" s="1">
        <v>20.137428283691406</v>
      </c>
      <c r="AR9" s="1">
        <v>24.760257720947266</v>
      </c>
      <c r="AS9" s="1">
        <v>51.165348052978516</v>
      </c>
      <c r="AT9" s="1">
        <v>62.916820526123047</v>
      </c>
      <c r="AU9" s="1">
        <v>300.51486206054688</v>
      </c>
      <c r="AV9" s="1">
        <v>1700.671142578125</v>
      </c>
      <c r="AW9" s="1">
        <v>0.11644771695137024</v>
      </c>
      <c r="AX9" s="1">
        <v>99.014877319335938</v>
      </c>
      <c r="AY9" s="1">
        <v>5.8936724662780762</v>
      </c>
      <c r="AZ9" s="1">
        <v>-0.53712338209152222</v>
      </c>
      <c r="BA9" s="1">
        <v>0.5</v>
      </c>
      <c r="BB9" s="1">
        <v>-1.355140209197998</v>
      </c>
      <c r="BC9" s="1">
        <v>7.355140209197998</v>
      </c>
      <c r="BD9" s="1">
        <v>1</v>
      </c>
      <c r="BE9" s="1">
        <v>0</v>
      </c>
      <c r="BF9" s="1">
        <v>0.15999999642372131</v>
      </c>
      <c r="BG9" s="1">
        <v>111115</v>
      </c>
      <c r="BH9">
        <f t="shared" si="17"/>
        <v>1.5025743103027343</v>
      </c>
      <c r="BI9">
        <f t="shared" si="18"/>
        <v>7.1224996810521149E-3</v>
      </c>
      <c r="BJ9">
        <f t="shared" si="19"/>
        <v>303.59720077514646</v>
      </c>
      <c r="BK9">
        <f t="shared" si="20"/>
        <v>301.60627593994138</v>
      </c>
      <c r="BL9">
        <f t="shared" si="21"/>
        <v>272.10737673042604</v>
      </c>
      <c r="BM9">
        <f t="shared" si="22"/>
        <v>-0.26222495115126077</v>
      </c>
      <c r="BN9">
        <f t="shared" si="23"/>
        <v>4.3711199517779002</v>
      </c>
      <c r="BO9">
        <f t="shared" si="24"/>
        <v>44.146092689490153</v>
      </c>
      <c r="BP9">
        <f t="shared" si="25"/>
        <v>19.385834968542888</v>
      </c>
      <c r="BQ9">
        <f t="shared" si="26"/>
        <v>29.451738357543945</v>
      </c>
      <c r="BR9">
        <f t="shared" si="27"/>
        <v>4.1281079908665346</v>
      </c>
      <c r="BS9">
        <f t="shared" si="28"/>
        <v>0.35474907130908179</v>
      </c>
      <c r="BT9">
        <f t="shared" si="29"/>
        <v>2.4516338806347338</v>
      </c>
      <c r="BU9">
        <f t="shared" si="30"/>
        <v>1.6764741102318008</v>
      </c>
      <c r="BV9">
        <f t="shared" si="31"/>
        <v>0.22294199195448369</v>
      </c>
      <c r="BW9">
        <f t="shared" si="32"/>
        <v>56.606716372518363</v>
      </c>
      <c r="BX9">
        <f t="shared" si="33"/>
        <v>0.74215328344459119</v>
      </c>
      <c r="BY9">
        <f t="shared" si="34"/>
        <v>56.256913921401818</v>
      </c>
      <c r="BZ9">
        <f t="shared" si="35"/>
        <v>764.58421562364572</v>
      </c>
      <c r="CA9">
        <f t="shared" si="36"/>
        <v>2.9065494681801394E-2</v>
      </c>
      <c r="CB9">
        <f t="shared" si="37"/>
        <v>0</v>
      </c>
      <c r="CC9">
        <f t="shared" si="38"/>
        <v>1488.1488287273462</v>
      </c>
      <c r="CD9">
        <f t="shared" si="39"/>
        <v>0</v>
      </c>
      <c r="CE9" t="e">
        <f t="shared" si="40"/>
        <v>#DIV/0!</v>
      </c>
      <c r="CF9" t="e">
        <f t="shared" si="41"/>
        <v>#DIV/0!</v>
      </c>
    </row>
    <row r="10" spans="1:84" x14ac:dyDescent="0.35">
      <c r="A10" t="s">
        <v>130</v>
      </c>
      <c r="B10" s="1">
        <v>8</v>
      </c>
      <c r="C10" s="1" t="s">
        <v>92</v>
      </c>
      <c r="D10" s="1">
        <v>1511.4999994141981</v>
      </c>
      <c r="E10" s="1">
        <v>0</v>
      </c>
      <c r="F10">
        <f t="shared" si="0"/>
        <v>49.315495450890793</v>
      </c>
      <c r="G10">
        <f t="shared" si="1"/>
        <v>0.27656923226315067</v>
      </c>
      <c r="H10">
        <f t="shared" si="2"/>
        <v>835.2782857832218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t="e">
        <f t="shared" si="3"/>
        <v>#DIV/0!</v>
      </c>
      <c r="Q10" t="e">
        <f t="shared" si="4"/>
        <v>#DIV/0!</v>
      </c>
      <c r="R10" t="e">
        <f t="shared" si="5"/>
        <v>#DIV/0!</v>
      </c>
      <c r="S10" s="1">
        <v>-1</v>
      </c>
      <c r="T10" s="1">
        <v>0.87</v>
      </c>
      <c r="U10" s="1">
        <v>0.92</v>
      </c>
      <c r="V10" s="1">
        <v>10.072417259216309</v>
      </c>
      <c r="W10">
        <f t="shared" si="6"/>
        <v>0.87503620862960818</v>
      </c>
      <c r="X10">
        <f t="shared" si="7"/>
        <v>3.3817370966098603E-2</v>
      </c>
      <c r="Y10" t="e">
        <f t="shared" si="8"/>
        <v>#DIV/0!</v>
      </c>
      <c r="Z10" t="e">
        <f t="shared" si="9"/>
        <v>#DIV/0!</v>
      </c>
      <c r="AA10" t="e">
        <f t="shared" si="10"/>
        <v>#DIV/0!</v>
      </c>
      <c r="AB10" s="1">
        <v>0</v>
      </c>
      <c r="AC10" s="1">
        <v>0.5</v>
      </c>
      <c r="AD10" t="e">
        <f t="shared" si="11"/>
        <v>#DIV/0!</v>
      </c>
      <c r="AE10">
        <f t="shared" si="12"/>
        <v>5.8874039376911274</v>
      </c>
      <c r="AF10">
        <f t="shared" si="13"/>
        <v>2.0946993122113846</v>
      </c>
      <c r="AG10">
        <f t="shared" si="14"/>
        <v>30.92719841003418</v>
      </c>
      <c r="AH10" s="1">
        <v>2</v>
      </c>
      <c r="AI10">
        <f t="shared" si="15"/>
        <v>4.644859790802002</v>
      </c>
      <c r="AJ10" s="1">
        <v>1</v>
      </c>
      <c r="AK10">
        <f t="shared" si="16"/>
        <v>9.2897195816040039</v>
      </c>
      <c r="AL10" s="1">
        <v>28.481901168823242</v>
      </c>
      <c r="AM10" s="1">
        <v>30.92719841003418</v>
      </c>
      <c r="AN10" s="1">
        <v>27.021539688110352</v>
      </c>
      <c r="AO10" s="1">
        <v>1200.1197509765625</v>
      </c>
      <c r="AP10" s="1">
        <v>1162.742919921875</v>
      </c>
      <c r="AQ10" s="1">
        <v>20.398265838623047</v>
      </c>
      <c r="AR10" s="1">
        <v>24.221601486206055</v>
      </c>
      <c r="AS10" s="1">
        <v>51.744724273681641</v>
      </c>
      <c r="AT10" s="1">
        <v>61.447071075439453</v>
      </c>
      <c r="AU10" s="1">
        <v>300.51254272460938</v>
      </c>
      <c r="AV10" s="1">
        <v>1700.3404541015625</v>
      </c>
      <c r="AW10" s="1">
        <v>0.1758410632610321</v>
      </c>
      <c r="AX10" s="1">
        <v>99.001968383789063</v>
      </c>
      <c r="AY10" s="1">
        <v>5.9972796440124512</v>
      </c>
      <c r="AZ10" s="1">
        <v>-0.5050089955329895</v>
      </c>
      <c r="BA10" s="1">
        <v>0.5</v>
      </c>
      <c r="BB10" s="1">
        <v>-1.355140209197998</v>
      </c>
      <c r="BC10" s="1">
        <v>7.355140209197998</v>
      </c>
      <c r="BD10" s="1">
        <v>1</v>
      </c>
      <c r="BE10" s="1">
        <v>0</v>
      </c>
      <c r="BF10" s="1">
        <v>0.15999999642372131</v>
      </c>
      <c r="BG10" s="1">
        <v>111115</v>
      </c>
      <c r="BH10">
        <f t="shared" si="17"/>
        <v>1.5025627136230466</v>
      </c>
      <c r="BI10">
        <f t="shared" si="18"/>
        <v>5.8874039376911273E-3</v>
      </c>
      <c r="BJ10">
        <f t="shared" si="19"/>
        <v>304.07719841003416</v>
      </c>
      <c r="BK10">
        <f t="shared" si="20"/>
        <v>301.63190116882322</v>
      </c>
      <c r="BL10">
        <f t="shared" si="21"/>
        <v>272.05446657535867</v>
      </c>
      <c r="BM10">
        <f t="shared" si="22"/>
        <v>-6.7172751372878328E-2</v>
      </c>
      <c r="BN10">
        <f t="shared" si="23"/>
        <v>4.4926855367534948</v>
      </c>
      <c r="BO10">
        <f t="shared" si="24"/>
        <v>45.379759716869863</v>
      </c>
      <c r="BP10">
        <f t="shared" si="25"/>
        <v>21.158158230663808</v>
      </c>
      <c r="BQ10">
        <f t="shared" si="26"/>
        <v>29.704549789428711</v>
      </c>
      <c r="BR10">
        <f t="shared" si="27"/>
        <v>4.188680606797619</v>
      </c>
      <c r="BS10">
        <f t="shared" si="28"/>
        <v>0.26857338959909177</v>
      </c>
      <c r="BT10">
        <f t="shared" si="29"/>
        <v>2.3979862245421102</v>
      </c>
      <c r="BU10">
        <f t="shared" si="30"/>
        <v>1.7906943822555088</v>
      </c>
      <c r="BV10">
        <f t="shared" si="31"/>
        <v>0.16855888744477007</v>
      </c>
      <c r="BW10">
        <f t="shared" si="32"/>
        <v>82.694194440776045</v>
      </c>
      <c r="BX10">
        <f t="shared" si="33"/>
        <v>0.71836884273554158</v>
      </c>
      <c r="BY10">
        <f t="shared" si="34"/>
        <v>53.090826849669739</v>
      </c>
      <c r="BZ10">
        <f t="shared" si="35"/>
        <v>1155.5762968312772</v>
      </c>
      <c r="CA10">
        <f t="shared" si="36"/>
        <v>2.2657097044724132E-2</v>
      </c>
      <c r="CB10">
        <f t="shared" si="37"/>
        <v>0</v>
      </c>
      <c r="CC10">
        <f t="shared" si="38"/>
        <v>1487.8594643365775</v>
      </c>
      <c r="CD10">
        <f t="shared" si="39"/>
        <v>0</v>
      </c>
      <c r="CE10" t="e">
        <f t="shared" si="40"/>
        <v>#DIV/0!</v>
      </c>
      <c r="CF10" t="e">
        <f t="shared" si="41"/>
        <v>#DIV/0!</v>
      </c>
    </row>
    <row r="11" spans="1:84" x14ac:dyDescent="0.35">
      <c r="A11" t="s">
        <v>130</v>
      </c>
      <c r="B11" s="1">
        <v>9</v>
      </c>
      <c r="C11" s="1" t="s">
        <v>93</v>
      </c>
      <c r="D11" s="1">
        <v>1711.4999994141981</v>
      </c>
      <c r="E11" s="1">
        <v>0</v>
      </c>
      <c r="F11">
        <f t="shared" si="0"/>
        <v>53.947894840147818</v>
      </c>
      <c r="G11">
        <f t="shared" si="1"/>
        <v>0.22366511878738946</v>
      </c>
      <c r="H11">
        <f t="shared" si="2"/>
        <v>1019.8111468355665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t="e">
        <f t="shared" si="3"/>
        <v>#DIV/0!</v>
      </c>
      <c r="Q11" t="e">
        <f t="shared" si="4"/>
        <v>#DIV/0!</v>
      </c>
      <c r="R11" t="e">
        <f t="shared" si="5"/>
        <v>#DIV/0!</v>
      </c>
      <c r="S11" s="1">
        <v>-1</v>
      </c>
      <c r="T11" s="1">
        <v>0.87</v>
      </c>
      <c r="U11" s="1">
        <v>0.92</v>
      </c>
      <c r="V11" s="1">
        <v>10.072417259216309</v>
      </c>
      <c r="W11">
        <f t="shared" si="6"/>
        <v>0.87503620862960818</v>
      </c>
      <c r="X11">
        <f t="shared" si="7"/>
        <v>3.6948436592081295E-2</v>
      </c>
      <c r="Y11" t="e">
        <f t="shared" si="8"/>
        <v>#DIV/0!</v>
      </c>
      <c r="Z11" t="e">
        <f t="shared" si="9"/>
        <v>#DIV/0!</v>
      </c>
      <c r="AA11" t="e">
        <f t="shared" si="10"/>
        <v>#DIV/0!</v>
      </c>
      <c r="AB11" s="1">
        <v>0</v>
      </c>
      <c r="AC11" s="1">
        <v>0.5</v>
      </c>
      <c r="AD11" t="e">
        <f t="shared" si="11"/>
        <v>#DIV/0!</v>
      </c>
      <c r="AE11">
        <f t="shared" si="12"/>
        <v>5.0382728821368294</v>
      </c>
      <c r="AF11">
        <f t="shared" si="13"/>
        <v>2.2035901835637315</v>
      </c>
      <c r="AG11">
        <f t="shared" si="14"/>
        <v>31.266147613525391</v>
      </c>
      <c r="AH11" s="1">
        <v>2</v>
      </c>
      <c r="AI11">
        <f t="shared" si="15"/>
        <v>4.644859790802002</v>
      </c>
      <c r="AJ11" s="1">
        <v>1</v>
      </c>
      <c r="AK11">
        <f t="shared" si="16"/>
        <v>9.2897195816040039</v>
      </c>
      <c r="AL11" s="1">
        <v>28.530061721801758</v>
      </c>
      <c r="AM11" s="1">
        <v>31.266147613525391</v>
      </c>
      <c r="AN11" s="1">
        <v>27.019027709960938</v>
      </c>
      <c r="AO11" s="1">
        <v>1500.0782470703125</v>
      </c>
      <c r="AP11" s="1">
        <v>1459.2823486328125</v>
      </c>
      <c r="AQ11" s="1">
        <v>20.733833312988281</v>
      </c>
      <c r="AR11" s="1">
        <v>24.006362915039063</v>
      </c>
      <c r="AS11" s="1">
        <v>52.445838928222656</v>
      </c>
      <c r="AT11" s="1">
        <v>60.726619720458984</v>
      </c>
      <c r="AU11" s="1">
        <v>300.52117919921875</v>
      </c>
      <c r="AV11" s="1">
        <v>1699.530517578125</v>
      </c>
      <c r="AW11" s="1">
        <v>0.17363558709621429</v>
      </c>
      <c r="AX11" s="1">
        <v>99.003036499023438</v>
      </c>
      <c r="AY11" s="1">
        <v>5.6752581596374512</v>
      </c>
      <c r="AZ11" s="1">
        <v>-0.49802199006080627</v>
      </c>
      <c r="BA11" s="1">
        <v>1</v>
      </c>
      <c r="BB11" s="1">
        <v>-1.355140209197998</v>
      </c>
      <c r="BC11" s="1">
        <v>7.355140209197998</v>
      </c>
      <c r="BD11" s="1">
        <v>1</v>
      </c>
      <c r="BE11" s="1">
        <v>0</v>
      </c>
      <c r="BF11" s="1">
        <v>0.15999999642372131</v>
      </c>
      <c r="BG11" s="1">
        <v>111115</v>
      </c>
      <c r="BH11">
        <f t="shared" si="17"/>
        <v>1.5026058959960935</v>
      </c>
      <c r="BI11">
        <f t="shared" si="18"/>
        <v>5.0382728821368296E-3</v>
      </c>
      <c r="BJ11">
        <f t="shared" si="19"/>
        <v>304.41614761352537</v>
      </c>
      <c r="BK11">
        <f t="shared" si="20"/>
        <v>301.68006172180174</v>
      </c>
      <c r="BL11">
        <f t="shared" si="21"/>
        <v>271.92487673450523</v>
      </c>
      <c r="BM11">
        <f t="shared" si="22"/>
        <v>6.7445559323489154E-2</v>
      </c>
      <c r="BN11">
        <f t="shared" si="23"/>
        <v>4.5802930074501464</v>
      </c>
      <c r="BO11">
        <f t="shared" si="24"/>
        <v>46.264166932852874</v>
      </c>
      <c r="BP11">
        <f t="shared" si="25"/>
        <v>22.257804017813811</v>
      </c>
      <c r="BQ11">
        <f t="shared" si="26"/>
        <v>29.898104667663574</v>
      </c>
      <c r="BR11">
        <f t="shared" si="27"/>
        <v>4.2355777819318261</v>
      </c>
      <c r="BS11">
        <f t="shared" si="28"/>
        <v>0.21840662384182935</v>
      </c>
      <c r="BT11">
        <f t="shared" si="29"/>
        <v>2.376702823886415</v>
      </c>
      <c r="BU11">
        <f t="shared" si="30"/>
        <v>1.8588749580454111</v>
      </c>
      <c r="BV11">
        <f t="shared" si="31"/>
        <v>0.13696703984068673</v>
      </c>
      <c r="BW11">
        <f t="shared" si="32"/>
        <v>100.96440019227255</v>
      </c>
      <c r="BX11">
        <f t="shared" si="33"/>
        <v>0.69884429684976157</v>
      </c>
      <c r="BY11">
        <f t="shared" si="34"/>
        <v>51.310122742848939</v>
      </c>
      <c r="BZ11">
        <f t="shared" si="35"/>
        <v>1451.4425363118442</v>
      </c>
      <c r="CA11">
        <f t="shared" si="36"/>
        <v>1.90711863316342E-2</v>
      </c>
      <c r="CB11">
        <f t="shared" si="37"/>
        <v>0</v>
      </c>
      <c r="CC11">
        <f t="shared" si="38"/>
        <v>1487.1507405518782</v>
      </c>
      <c r="CD11">
        <f t="shared" si="39"/>
        <v>0</v>
      </c>
      <c r="CE11" t="e">
        <f t="shared" si="40"/>
        <v>#DIV/0!</v>
      </c>
      <c r="CF11" t="e">
        <f t="shared" si="41"/>
        <v>#DIV/0!</v>
      </c>
    </row>
    <row r="12" spans="1:84" x14ac:dyDescent="0.35">
      <c r="A12" t="s">
        <v>130</v>
      </c>
      <c r="B12" s="1">
        <v>10</v>
      </c>
      <c r="C12" s="1" t="s">
        <v>94</v>
      </c>
      <c r="D12" s="1">
        <v>1862.4999994141981</v>
      </c>
      <c r="E12" s="1">
        <v>0</v>
      </c>
      <c r="F12">
        <f t="shared" si="0"/>
        <v>56.310451850624951</v>
      </c>
      <c r="G12">
        <f t="shared" si="1"/>
        <v>0.20923757883513192</v>
      </c>
      <c r="H12">
        <f t="shared" si="2"/>
        <v>1165.2690605143414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t="e">
        <f t="shared" si="3"/>
        <v>#DIV/0!</v>
      </c>
      <c r="Q12" t="e">
        <f t="shared" si="4"/>
        <v>#DIV/0!</v>
      </c>
      <c r="R12" t="e">
        <f t="shared" si="5"/>
        <v>#DIV/0!</v>
      </c>
      <c r="S12" s="1">
        <v>-1</v>
      </c>
      <c r="T12" s="1">
        <v>0.87</v>
      </c>
      <c r="U12" s="1">
        <v>0.92</v>
      </c>
      <c r="V12" s="1">
        <v>10.072417259216309</v>
      </c>
      <c r="W12">
        <f t="shared" si="6"/>
        <v>0.87503620862960818</v>
      </c>
      <c r="X12">
        <f t="shared" si="7"/>
        <v>3.8547499103732924E-2</v>
      </c>
      <c r="Y12" t="e">
        <f t="shared" si="8"/>
        <v>#DIV/0!</v>
      </c>
      <c r="Z12" t="e">
        <f t="shared" si="9"/>
        <v>#DIV/0!</v>
      </c>
      <c r="AA12" t="e">
        <f t="shared" si="10"/>
        <v>#DIV/0!</v>
      </c>
      <c r="AB12" s="1">
        <v>0</v>
      </c>
      <c r="AC12" s="1">
        <v>0.5</v>
      </c>
      <c r="AD12" t="e">
        <f t="shared" si="11"/>
        <v>#DIV/0!</v>
      </c>
      <c r="AE12">
        <f t="shared" si="12"/>
        <v>4.8156768194873258</v>
      </c>
      <c r="AF12">
        <f t="shared" si="13"/>
        <v>2.2475708604856321</v>
      </c>
      <c r="AG12">
        <f t="shared" si="14"/>
        <v>31.443439483642578</v>
      </c>
      <c r="AH12" s="1">
        <v>2</v>
      </c>
      <c r="AI12">
        <f t="shared" si="15"/>
        <v>4.644859790802002</v>
      </c>
      <c r="AJ12" s="1">
        <v>1</v>
      </c>
      <c r="AK12">
        <f t="shared" si="16"/>
        <v>9.2897195816040039</v>
      </c>
      <c r="AL12" s="1">
        <v>28.558887481689453</v>
      </c>
      <c r="AM12" s="1">
        <v>31.443439483642578</v>
      </c>
      <c r="AN12" s="1">
        <v>27.022520065307617</v>
      </c>
      <c r="AO12" s="1">
        <v>1699.9248046875</v>
      </c>
      <c r="AP12" s="1">
        <v>1657.137939453125</v>
      </c>
      <c r="AQ12" s="1">
        <v>20.902029037475586</v>
      </c>
      <c r="AR12" s="1">
        <v>24.029953002929688</v>
      </c>
      <c r="AS12" s="1">
        <v>52.788364410400391</v>
      </c>
      <c r="AT12" s="1">
        <v>60.688865661621094</v>
      </c>
      <c r="AU12" s="1">
        <v>300.51602172851563</v>
      </c>
      <c r="AV12" s="1">
        <v>1699.0712890625</v>
      </c>
      <c r="AW12" s="1">
        <v>0.15764930844306946</v>
      </c>
      <c r="AX12" s="1">
        <v>99.007110595703125</v>
      </c>
      <c r="AY12" s="1">
        <v>5.6799149513244629</v>
      </c>
      <c r="AZ12" s="1">
        <v>-0.49092981219291687</v>
      </c>
      <c r="BA12" s="1">
        <v>1</v>
      </c>
      <c r="BB12" s="1">
        <v>-1.355140209197998</v>
      </c>
      <c r="BC12" s="1">
        <v>7.355140209197998</v>
      </c>
      <c r="BD12" s="1">
        <v>1</v>
      </c>
      <c r="BE12" s="1">
        <v>0</v>
      </c>
      <c r="BF12" s="1">
        <v>0.15999999642372131</v>
      </c>
      <c r="BG12" s="1">
        <v>111115</v>
      </c>
      <c r="BH12">
        <f t="shared" si="17"/>
        <v>1.5025801086425778</v>
      </c>
      <c r="BI12">
        <f t="shared" si="18"/>
        <v>4.8156768194873257E-3</v>
      </c>
      <c r="BJ12">
        <f t="shared" si="19"/>
        <v>304.59343948364256</v>
      </c>
      <c r="BK12">
        <f t="shared" si="20"/>
        <v>301.70888748168943</v>
      </c>
      <c r="BL12">
        <f t="shared" si="21"/>
        <v>271.85140017364756</v>
      </c>
      <c r="BM12">
        <f t="shared" si="22"/>
        <v>9.9031253267576211E-2</v>
      </c>
      <c r="BN12">
        <f t="shared" si="23"/>
        <v>4.62670707505624</v>
      </c>
      <c r="BO12">
        <f t="shared" si="24"/>
        <v>46.731058478713315</v>
      </c>
      <c r="BP12">
        <f t="shared" si="25"/>
        <v>22.701105475783628</v>
      </c>
      <c r="BQ12">
        <f t="shared" si="26"/>
        <v>30.001163482666016</v>
      </c>
      <c r="BR12">
        <f t="shared" si="27"/>
        <v>4.2607345044022553</v>
      </c>
      <c r="BS12">
        <f t="shared" si="28"/>
        <v>0.20462861348690159</v>
      </c>
      <c r="BT12">
        <f t="shared" si="29"/>
        <v>2.3791362145706079</v>
      </c>
      <c r="BU12">
        <f t="shared" si="30"/>
        <v>1.8815982898316475</v>
      </c>
      <c r="BV12">
        <f t="shared" si="31"/>
        <v>0.12829913526797854</v>
      </c>
      <c r="BW12">
        <f t="shared" si="32"/>
        <v>115.36992274809447</v>
      </c>
      <c r="BX12">
        <f t="shared" si="33"/>
        <v>0.70318169222466409</v>
      </c>
      <c r="BY12">
        <f t="shared" si="34"/>
        <v>50.749342857065173</v>
      </c>
      <c r="BZ12">
        <f t="shared" si="35"/>
        <v>1648.9547957822567</v>
      </c>
      <c r="CA12">
        <f t="shared" si="36"/>
        <v>1.7330483738627517E-2</v>
      </c>
      <c r="CB12">
        <f t="shared" si="37"/>
        <v>0</v>
      </c>
      <c r="CC12">
        <f t="shared" si="38"/>
        <v>1486.748898972671</v>
      </c>
      <c r="CD12">
        <f t="shared" si="39"/>
        <v>0</v>
      </c>
      <c r="CE12" t="e">
        <f t="shared" si="40"/>
        <v>#DIV/0!</v>
      </c>
      <c r="CF12" t="e">
        <f t="shared" si="41"/>
        <v>#DIV/0!</v>
      </c>
    </row>
    <row r="13" spans="1:84" x14ac:dyDescent="0.35">
      <c r="A13" t="s">
        <v>130</v>
      </c>
      <c r="B13" s="1">
        <v>11</v>
      </c>
      <c r="C13" s="1" t="s">
        <v>95</v>
      </c>
      <c r="D13" s="1">
        <v>2064.4999994141981</v>
      </c>
      <c r="E13" s="1">
        <v>0</v>
      </c>
      <c r="F13">
        <f t="shared" si="0"/>
        <v>58.029125180753987</v>
      </c>
      <c r="G13">
        <f t="shared" si="1"/>
        <v>0.19704025322837726</v>
      </c>
      <c r="H13">
        <f t="shared" si="2"/>
        <v>1252.6428356600209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t="e">
        <f t="shared" si="3"/>
        <v>#DIV/0!</v>
      </c>
      <c r="Q13" t="e">
        <f t="shared" si="4"/>
        <v>#DIV/0!</v>
      </c>
      <c r="R13" t="e">
        <f t="shared" si="5"/>
        <v>#DIV/0!</v>
      </c>
      <c r="S13" s="1">
        <v>-1</v>
      </c>
      <c r="T13" s="1">
        <v>0.87</v>
      </c>
      <c r="U13" s="1">
        <v>0.92</v>
      </c>
      <c r="V13" s="1">
        <v>10.072417259216309</v>
      </c>
      <c r="W13">
        <f t="shared" si="6"/>
        <v>0.87503620862960818</v>
      </c>
      <c r="X13">
        <f t="shared" si="7"/>
        <v>3.97213182320766E-2</v>
      </c>
      <c r="Y13" t="e">
        <f t="shared" si="8"/>
        <v>#DIV/0!</v>
      </c>
      <c r="Z13" t="e">
        <f t="shared" si="9"/>
        <v>#DIV/0!</v>
      </c>
      <c r="AA13" t="e">
        <f t="shared" si="10"/>
        <v>#DIV/0!</v>
      </c>
      <c r="AB13" s="1">
        <v>0</v>
      </c>
      <c r="AC13" s="1">
        <v>0.5</v>
      </c>
      <c r="AD13" t="e">
        <f t="shared" si="11"/>
        <v>#DIV/0!</v>
      </c>
      <c r="AE13">
        <f t="shared" si="12"/>
        <v>4.616895036198934</v>
      </c>
      <c r="AF13">
        <f t="shared" si="13"/>
        <v>2.2845292766128327</v>
      </c>
      <c r="AG13">
        <f t="shared" si="14"/>
        <v>31.627386093139648</v>
      </c>
      <c r="AH13" s="1">
        <v>2</v>
      </c>
      <c r="AI13">
        <f t="shared" si="15"/>
        <v>4.644859790802002</v>
      </c>
      <c r="AJ13" s="1">
        <v>1</v>
      </c>
      <c r="AK13">
        <f t="shared" si="16"/>
        <v>9.2897195816040039</v>
      </c>
      <c r="AL13" s="1">
        <v>28.631120681762695</v>
      </c>
      <c r="AM13" s="1">
        <v>31.627386093139648</v>
      </c>
      <c r="AN13" s="1">
        <v>27.051349639892578</v>
      </c>
      <c r="AO13" s="1">
        <v>1834.60693359375</v>
      </c>
      <c r="AP13" s="1">
        <v>1790.486328125</v>
      </c>
      <c r="AQ13" s="1">
        <v>21.148963928222656</v>
      </c>
      <c r="AR13" s="1">
        <v>24.147373199462891</v>
      </c>
      <c r="AS13" s="1">
        <v>53.188610076904297</v>
      </c>
      <c r="AT13" s="1">
        <v>60.729671478271484</v>
      </c>
      <c r="AU13" s="1">
        <v>300.51995849609375</v>
      </c>
      <c r="AV13" s="1">
        <v>1698.308837890625</v>
      </c>
      <c r="AW13" s="1">
        <v>0.12995439767837524</v>
      </c>
      <c r="AX13" s="1">
        <v>99.007308959960938</v>
      </c>
      <c r="AY13" s="1">
        <v>5.7007646560668945</v>
      </c>
      <c r="AZ13" s="1">
        <v>-0.49210149049758911</v>
      </c>
      <c r="BA13" s="1">
        <v>0.75</v>
      </c>
      <c r="BB13" s="1">
        <v>-1.355140209197998</v>
      </c>
      <c r="BC13" s="1">
        <v>7.355140209197998</v>
      </c>
      <c r="BD13" s="1">
        <v>1</v>
      </c>
      <c r="BE13" s="1">
        <v>0</v>
      </c>
      <c r="BF13" s="1">
        <v>0.15999999642372131</v>
      </c>
      <c r="BG13" s="1">
        <v>111115</v>
      </c>
      <c r="BH13">
        <f t="shared" si="17"/>
        <v>1.5025997924804688</v>
      </c>
      <c r="BI13">
        <f t="shared" si="18"/>
        <v>4.6168950361989338E-3</v>
      </c>
      <c r="BJ13">
        <f t="shared" si="19"/>
        <v>304.77738609313963</v>
      </c>
      <c r="BK13">
        <f t="shared" si="20"/>
        <v>301.78112068176267</v>
      </c>
      <c r="BL13">
        <f t="shared" si="21"/>
        <v>271.7294079888743</v>
      </c>
      <c r="BM13">
        <f t="shared" si="22"/>
        <v>0.12794284559754371</v>
      </c>
      <c r="BN13">
        <f t="shared" si="23"/>
        <v>4.6752957155435357</v>
      </c>
      <c r="BO13">
        <f t="shared" si="24"/>
        <v>47.221722968293683</v>
      </c>
      <c r="BP13">
        <f t="shared" si="25"/>
        <v>23.074349768830793</v>
      </c>
      <c r="BQ13">
        <f t="shared" si="26"/>
        <v>30.129253387451172</v>
      </c>
      <c r="BR13">
        <f t="shared" si="27"/>
        <v>4.2921827541782109</v>
      </c>
      <c r="BS13">
        <f t="shared" si="28"/>
        <v>0.19294772194601564</v>
      </c>
      <c r="BT13">
        <f t="shared" si="29"/>
        <v>2.3907664389307031</v>
      </c>
      <c r="BU13">
        <f t="shared" si="30"/>
        <v>1.9014163152475079</v>
      </c>
      <c r="BV13">
        <f t="shared" si="31"/>
        <v>0.12095345589848432</v>
      </c>
      <c r="BW13">
        <f t="shared" si="32"/>
        <v>124.02079624667326</v>
      </c>
      <c r="BX13">
        <f t="shared" si="33"/>
        <v>0.69961038852041413</v>
      </c>
      <c r="BY13">
        <f t="shared" si="34"/>
        <v>50.380405011516686</v>
      </c>
      <c r="BZ13">
        <f t="shared" si="35"/>
        <v>1782.0534235248278</v>
      </c>
      <c r="CA13">
        <f t="shared" si="36"/>
        <v>1.6405405082007947E-2</v>
      </c>
      <c r="CB13">
        <f t="shared" si="37"/>
        <v>0</v>
      </c>
      <c r="CC13">
        <f t="shared" si="38"/>
        <v>1486.0817265899684</v>
      </c>
      <c r="CD13">
        <f t="shared" si="39"/>
        <v>0</v>
      </c>
      <c r="CE13" t="e">
        <f t="shared" si="40"/>
        <v>#DIV/0!</v>
      </c>
      <c r="CF13" t="e">
        <f t="shared" si="41"/>
        <v>#DIV/0!</v>
      </c>
    </row>
    <row r="14" spans="1:84" x14ac:dyDescent="0.35">
      <c r="A14" t="s">
        <v>131</v>
      </c>
      <c r="B14" s="1">
        <v>14</v>
      </c>
      <c r="C14" s="1" t="s">
        <v>98</v>
      </c>
      <c r="D14" s="1">
        <v>2811.4999994141981</v>
      </c>
      <c r="E14" s="1">
        <v>0</v>
      </c>
      <c r="F14">
        <f t="shared" ref="F14:F24" si="42">(AO14-AP14*(1000-AQ14)/(1000-AR14))*BH14</f>
        <v>-5.6389278956621505</v>
      </c>
      <c r="G14">
        <f t="shared" ref="G14:G24" si="43">IF(BS14&lt;&gt;0,1/(1/BS14-1/AK14),0)</f>
        <v>0.27794481987537639</v>
      </c>
      <c r="H14">
        <f t="shared" ref="H14:H24" si="44">((BV14-BI14/2)*AP14-F14)/(BV14+BI14/2)</f>
        <v>84.699130150446621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t="e">
        <f t="shared" ref="P14:P24" si="45">CB14/L14</f>
        <v>#DIV/0!</v>
      </c>
      <c r="Q14" t="e">
        <f t="shared" ref="Q14:Q24" si="46">CD14/N14</f>
        <v>#DIV/0!</v>
      </c>
      <c r="R14" t="e">
        <f t="shared" ref="R14:R24" si="47">(N14-O14)/N14</f>
        <v>#DIV/0!</v>
      </c>
      <c r="S14" s="1">
        <v>-1</v>
      </c>
      <c r="T14" s="1">
        <v>0.87</v>
      </c>
      <c r="U14" s="1">
        <v>0.92</v>
      </c>
      <c r="V14" s="1">
        <v>10.046245574951172</v>
      </c>
      <c r="W14">
        <f t="shared" ref="W14:W24" si="48">(V14*U14+(100-V14)*T14)/100</f>
        <v>0.87502312278747563</v>
      </c>
      <c r="X14">
        <f t="shared" ref="X14:X24" si="49">(F14-S14)/CC14</f>
        <v>-3.1210974039992791E-3</v>
      </c>
      <c r="Y14" t="e">
        <f t="shared" ref="Y14:Y24" si="50">(N14-O14)/(N14-M14)</f>
        <v>#DIV/0!</v>
      </c>
      <c r="Z14" t="e">
        <f t="shared" ref="Z14:Z24" si="51">(L14-N14)/(L14-M14)</f>
        <v>#DIV/0!</v>
      </c>
      <c r="AA14" t="e">
        <f t="shared" ref="AA14:AA24" si="52">(L14-N14)/N14</f>
        <v>#DIV/0!</v>
      </c>
      <c r="AB14" s="1">
        <v>0</v>
      </c>
      <c r="AC14" s="1">
        <v>0.5</v>
      </c>
      <c r="AD14" t="e">
        <f t="shared" ref="AD14:AD24" si="53">R14*AC14*W14*AB14</f>
        <v>#DIV/0!</v>
      </c>
      <c r="AE14">
        <f t="shared" ref="AE14:AE24" si="54">BI14*1000</f>
        <v>5.3153738636333765</v>
      </c>
      <c r="AF14">
        <f t="shared" ref="AF14:AF24" si="55">(BN14-BT14)</f>
        <v>1.8755422513159021</v>
      </c>
      <c r="AG14">
        <f t="shared" ref="AG14:AG24" si="56">(AM14+BM14*E14)</f>
        <v>31.769363403320313</v>
      </c>
      <c r="AH14" s="1">
        <v>2</v>
      </c>
      <c r="AI14">
        <f t="shared" ref="AI14:AI24" si="57">(AH14*BB14+BC14)</f>
        <v>4.644859790802002</v>
      </c>
      <c r="AJ14" s="1">
        <v>1</v>
      </c>
      <c r="AK14">
        <f t="shared" ref="AK14:AK24" si="58">AI14*(AJ14+1)*(AJ14+1)/(AJ14*AJ14+1)</f>
        <v>9.2897195816040039</v>
      </c>
      <c r="AL14" s="1">
        <v>30.212305068969727</v>
      </c>
      <c r="AM14" s="1">
        <v>31.769363403320313</v>
      </c>
      <c r="AN14" s="1">
        <v>29.017515182495117</v>
      </c>
      <c r="AO14" s="1">
        <v>50.013236999511719</v>
      </c>
      <c r="AP14" s="1">
        <v>53.576511383056641</v>
      </c>
      <c r="AQ14" s="1">
        <v>25.226213455200195</v>
      </c>
      <c r="AR14" s="1">
        <v>28.662290573120117</v>
      </c>
      <c r="AS14" s="1">
        <v>57.903480529785156</v>
      </c>
      <c r="AT14" s="1">
        <v>65.793998718261719</v>
      </c>
      <c r="AU14" s="1">
        <v>300.51846313476563</v>
      </c>
      <c r="AV14" s="1">
        <v>1698.5986328125</v>
      </c>
      <c r="AW14" s="1">
        <v>0.15197888016700745</v>
      </c>
      <c r="AX14" s="1">
        <v>98.999740600585938</v>
      </c>
      <c r="AY14" s="1">
        <v>2.95892333984375</v>
      </c>
      <c r="AZ14" s="1">
        <v>-0.70854562520980835</v>
      </c>
      <c r="BA14" s="1">
        <v>0.5</v>
      </c>
      <c r="BB14" s="1">
        <v>-1.355140209197998</v>
      </c>
      <c r="BC14" s="1">
        <v>7.355140209197998</v>
      </c>
      <c r="BD14" s="1">
        <v>1</v>
      </c>
      <c r="BE14" s="1">
        <v>0</v>
      </c>
      <c r="BF14" s="1">
        <v>0.15999999642372131</v>
      </c>
      <c r="BG14" s="1">
        <v>111115</v>
      </c>
      <c r="BH14">
        <f t="shared" ref="BH14:BH24" si="59">AU14*0.000001/(AH14*0.0001)</f>
        <v>1.5025923156738281</v>
      </c>
      <c r="BI14">
        <f t="shared" ref="BI14:BI24" si="60">(AR14-AQ14)/(1000-AR14)*BH14</f>
        <v>5.3153738636333766E-3</v>
      </c>
      <c r="BJ14">
        <f t="shared" ref="BJ14:BJ24" si="61">(AM14+273.15)</f>
        <v>304.91936340332029</v>
      </c>
      <c r="BK14">
        <f t="shared" ref="BK14:BK24" si="62">(AL14+273.15)</f>
        <v>303.3623050689697</v>
      </c>
      <c r="BL14">
        <f t="shared" ref="BL14:BL24" si="63">(AV14*BD14+AW14*BE14)*BF14</f>
        <v>271.77577517533791</v>
      </c>
      <c r="BM14">
        <f t="shared" ref="BM14:BM24" si="64">((BL14+0.00000010773*(BK14^4-BJ14^4))-BI14*44100)/(AI14*51.4+0.00000043092*BJ14^3)</f>
        <v>7.3680267197167762E-2</v>
      </c>
      <c r="BN14">
        <f t="shared" ref="BN14:BN24" si="65">0.61365*EXP(17.502*AG14/(240.97+AG14))</f>
        <v>4.7131015830734135</v>
      </c>
      <c r="BO14">
        <f t="shared" ref="BO14:BO24" si="66">BN14*1000/AX14</f>
        <v>47.607211437941061</v>
      </c>
      <c r="BP14">
        <f t="shared" ref="BP14:BP24" si="67">(BO14-AR14)</f>
        <v>18.944920864820944</v>
      </c>
      <c r="BQ14">
        <f t="shared" ref="BQ14:BQ24" si="68">IF(E14,AM14,(AL14+AM14)/2)</f>
        <v>30.99083423614502</v>
      </c>
      <c r="BR14">
        <f t="shared" ref="BR14:BR24" si="69">0.61365*EXP(17.502*BQ14/(240.97+BQ14))</f>
        <v>4.5090211571126719</v>
      </c>
      <c r="BS14">
        <f t="shared" ref="BS14:BS24" si="70">IF(BP14&lt;&gt;0,(1000-(BO14+AR14)/2)/BP14*BI14,0)</f>
        <v>0.26987040174636989</v>
      </c>
      <c r="BT14">
        <f t="shared" ref="BT14:BT24" si="71">AR14*AX14/1000</f>
        <v>2.8375593317575114</v>
      </c>
      <c r="BU14">
        <f t="shared" ref="BU14:BU24" si="72">(BR14-BT14)</f>
        <v>1.6714618253551605</v>
      </c>
      <c r="BV14">
        <f t="shared" ref="BV14:BV24" si="73">1/(1.6/G14+1.37/AK14)</f>
        <v>0.16937631661296301</v>
      </c>
      <c r="BW14">
        <f t="shared" ref="BW14:BW24" si="74">H14*AX14*0.001</f>
        <v>8.3851919139894839</v>
      </c>
      <c r="BX14">
        <f t="shared" ref="BX14:BX24" si="75">H14/AP14</f>
        <v>1.5809004349848801</v>
      </c>
      <c r="BY14">
        <f t="shared" ref="BY14:BY24" si="76">(1-BI14*AX14/BN14/G14)*100</f>
        <v>59.82993925259251</v>
      </c>
      <c r="BZ14">
        <f t="shared" ref="BZ14:BZ24" si="77">(AP14-F14/(AK14/1.35))</f>
        <v>54.395971280879465</v>
      </c>
      <c r="CA14">
        <f t="shared" ref="CA14:CA24" si="78">F14*BY14/100/BZ14</f>
        <v>-6.2022371418856505E-2</v>
      </c>
      <c r="CB14">
        <f t="shared" ref="CB14:CB24" si="79">(L14-K14)</f>
        <v>0</v>
      </c>
      <c r="CC14">
        <f t="shared" ref="CC14:CC24" si="80">AV14*W14</f>
        <v>1486.3130800461304</v>
      </c>
      <c r="CD14">
        <f t="shared" ref="CD14:CD24" si="81">(N14-M14)</f>
        <v>0</v>
      </c>
      <c r="CE14" t="e">
        <f t="shared" ref="CE14:CE24" si="82">(N14-O14)/(N14-K14)</f>
        <v>#DIV/0!</v>
      </c>
      <c r="CF14" t="e">
        <f t="shared" ref="CF14:CF24" si="83">(L14-N14)/(L14-K14)</f>
        <v>#DIV/0!</v>
      </c>
    </row>
    <row r="15" spans="1:84" x14ac:dyDescent="0.35">
      <c r="A15" t="s">
        <v>131</v>
      </c>
      <c r="B15" s="1">
        <v>15</v>
      </c>
      <c r="C15" s="1" t="s">
        <v>99</v>
      </c>
      <c r="D15" s="1">
        <v>2935.4999994141981</v>
      </c>
      <c r="E15" s="1">
        <v>0</v>
      </c>
      <c r="F15">
        <f t="shared" si="42"/>
        <v>-0.34856402278635518</v>
      </c>
      <c r="G15">
        <f t="shared" si="43"/>
        <v>0.29358918215165541</v>
      </c>
      <c r="H15">
        <f t="shared" si="44"/>
        <v>98.553141147712395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t="e">
        <f t="shared" si="45"/>
        <v>#DIV/0!</v>
      </c>
      <c r="Q15" t="e">
        <f t="shared" si="46"/>
        <v>#DIV/0!</v>
      </c>
      <c r="R15" t="e">
        <f t="shared" si="47"/>
        <v>#DIV/0!</v>
      </c>
      <c r="S15" s="1">
        <v>-1</v>
      </c>
      <c r="T15" s="1">
        <v>0.87</v>
      </c>
      <c r="U15" s="1">
        <v>0.92</v>
      </c>
      <c r="V15" s="1">
        <v>10.046245574951172</v>
      </c>
      <c r="W15">
        <f t="shared" si="48"/>
        <v>0.87502312278747563</v>
      </c>
      <c r="X15">
        <f t="shared" si="49"/>
        <v>4.3780597524241703E-4</v>
      </c>
      <c r="Y15" t="e">
        <f t="shared" si="50"/>
        <v>#DIV/0!</v>
      </c>
      <c r="Z15" t="e">
        <f t="shared" si="51"/>
        <v>#DIV/0!</v>
      </c>
      <c r="AA15" t="e">
        <f t="shared" si="52"/>
        <v>#DIV/0!</v>
      </c>
      <c r="AB15" s="1">
        <v>0</v>
      </c>
      <c r="AC15" s="1">
        <v>0.5</v>
      </c>
      <c r="AD15" t="e">
        <f t="shared" si="53"/>
        <v>#DIV/0!</v>
      </c>
      <c r="AE15">
        <f t="shared" si="54"/>
        <v>5.4878292244389701</v>
      </c>
      <c r="AF15">
        <f t="shared" si="55"/>
        <v>1.8358075088448529</v>
      </c>
      <c r="AG15">
        <f t="shared" si="56"/>
        <v>31.766746520996094</v>
      </c>
      <c r="AH15" s="1">
        <v>2</v>
      </c>
      <c r="AI15">
        <f t="shared" si="57"/>
        <v>4.644859790802002</v>
      </c>
      <c r="AJ15" s="1">
        <v>1</v>
      </c>
      <c r="AK15">
        <f t="shared" si="58"/>
        <v>9.2897195816040039</v>
      </c>
      <c r="AL15" s="1">
        <v>30.2623291015625</v>
      </c>
      <c r="AM15" s="1">
        <v>31.766746520996094</v>
      </c>
      <c r="AN15" s="1">
        <v>29.023347854614258</v>
      </c>
      <c r="AO15" s="1">
        <v>99.778114318847656</v>
      </c>
      <c r="AP15" s="1">
        <v>99.646163940429688</v>
      </c>
      <c r="AQ15" s="1">
        <v>25.511100769042969</v>
      </c>
      <c r="AR15" s="1">
        <v>29.057048797607422</v>
      </c>
      <c r="AS15" s="1">
        <v>58.391750335693359</v>
      </c>
      <c r="AT15" s="1">
        <v>66.506729125976563</v>
      </c>
      <c r="AU15" s="1">
        <v>300.5328369140625</v>
      </c>
      <c r="AV15" s="1">
        <v>1700.47607421875</v>
      </c>
      <c r="AW15" s="1">
        <v>0.13261763751506805</v>
      </c>
      <c r="AX15" s="1">
        <v>98.998176574707031</v>
      </c>
      <c r="AY15" s="1">
        <v>3.477501392364502</v>
      </c>
      <c r="AZ15" s="1">
        <v>-0.73017275333404541</v>
      </c>
      <c r="BA15" s="1">
        <v>1</v>
      </c>
      <c r="BB15" s="1">
        <v>-1.355140209197998</v>
      </c>
      <c r="BC15" s="1">
        <v>7.355140209197998</v>
      </c>
      <c r="BD15" s="1">
        <v>1</v>
      </c>
      <c r="BE15" s="1">
        <v>0</v>
      </c>
      <c r="BF15" s="1">
        <v>0.15999999642372131</v>
      </c>
      <c r="BG15" s="1">
        <v>111115</v>
      </c>
      <c r="BH15">
        <f t="shared" si="59"/>
        <v>1.5026641845703124</v>
      </c>
      <c r="BI15">
        <f t="shared" si="60"/>
        <v>5.4878292244389705E-3</v>
      </c>
      <c r="BJ15">
        <f t="shared" si="61"/>
        <v>304.91674652099607</v>
      </c>
      <c r="BK15">
        <f t="shared" si="62"/>
        <v>303.41232910156248</v>
      </c>
      <c r="BL15">
        <f t="shared" si="63"/>
        <v>272.07616579362366</v>
      </c>
      <c r="BM15">
        <f t="shared" si="64"/>
        <v>4.7098810722733545E-2</v>
      </c>
      <c r="BN15">
        <f t="shared" si="65"/>
        <v>4.7124023564502711</v>
      </c>
      <c r="BO15">
        <f t="shared" si="66"/>
        <v>47.60090053673008</v>
      </c>
      <c r="BP15">
        <f t="shared" si="67"/>
        <v>18.543851739122658</v>
      </c>
      <c r="BQ15">
        <f t="shared" si="68"/>
        <v>31.014537811279297</v>
      </c>
      <c r="BR15">
        <f t="shared" si="69"/>
        <v>4.5151191892745821</v>
      </c>
      <c r="BS15">
        <f t="shared" si="70"/>
        <v>0.2845949391400488</v>
      </c>
      <c r="BT15">
        <f t="shared" si="71"/>
        <v>2.8765948476054182</v>
      </c>
      <c r="BU15">
        <f t="shared" si="72"/>
        <v>1.6385243416691639</v>
      </c>
      <c r="BV15">
        <f t="shared" si="73"/>
        <v>0.17865862256291609</v>
      </c>
      <c r="BW15">
        <f t="shared" si="74"/>
        <v>9.7565812693332568</v>
      </c>
      <c r="BX15">
        <f t="shared" si="75"/>
        <v>0.9890309596526895</v>
      </c>
      <c r="BY15">
        <f t="shared" si="76"/>
        <v>60.731404352650422</v>
      </c>
      <c r="BZ15">
        <f t="shared" si="77"/>
        <v>99.696817937746616</v>
      </c>
      <c r="CA15">
        <f t="shared" si="78"/>
        <v>-2.1233157736130505E-3</v>
      </c>
      <c r="CB15">
        <f t="shared" si="79"/>
        <v>0</v>
      </c>
      <c r="CC15">
        <f t="shared" si="80"/>
        <v>1487.9558846882778</v>
      </c>
      <c r="CD15">
        <f t="shared" si="81"/>
        <v>0</v>
      </c>
      <c r="CE15" t="e">
        <f t="shared" si="82"/>
        <v>#DIV/0!</v>
      </c>
      <c r="CF15" t="e">
        <f t="shared" si="83"/>
        <v>#DIV/0!</v>
      </c>
    </row>
    <row r="16" spans="1:84" x14ac:dyDescent="0.35">
      <c r="A16" t="s">
        <v>131</v>
      </c>
      <c r="B16" s="1">
        <v>13</v>
      </c>
      <c r="C16" s="1" t="s">
        <v>97</v>
      </c>
      <c r="D16" s="1">
        <v>2609.4999994141981</v>
      </c>
      <c r="E16" s="1">
        <v>0</v>
      </c>
      <c r="F16">
        <f t="shared" si="42"/>
        <v>1.3004325856762196</v>
      </c>
      <c r="G16">
        <f t="shared" si="43"/>
        <v>0.24285784527370582</v>
      </c>
      <c r="H16">
        <f t="shared" si="44"/>
        <v>183.32173987032255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t="e">
        <f t="shared" si="45"/>
        <v>#DIV/0!</v>
      </c>
      <c r="Q16" t="e">
        <f t="shared" si="46"/>
        <v>#DIV/0!</v>
      </c>
      <c r="R16" t="e">
        <f t="shared" si="47"/>
        <v>#DIV/0!</v>
      </c>
      <c r="S16" s="1">
        <v>-1</v>
      </c>
      <c r="T16" s="1">
        <v>0.87</v>
      </c>
      <c r="U16" s="1">
        <v>0.92</v>
      </c>
      <c r="V16" s="1">
        <v>10.046245574951172</v>
      </c>
      <c r="W16">
        <f t="shared" si="48"/>
        <v>0.87502312278747563</v>
      </c>
      <c r="X16">
        <f t="shared" si="49"/>
        <v>1.5478860108121876E-3</v>
      </c>
      <c r="Y16" t="e">
        <f t="shared" si="50"/>
        <v>#DIV/0!</v>
      </c>
      <c r="Z16" t="e">
        <f t="shared" si="51"/>
        <v>#DIV/0!</v>
      </c>
      <c r="AA16" t="e">
        <f t="shared" si="52"/>
        <v>#DIV/0!</v>
      </c>
      <c r="AB16" s="1">
        <v>0</v>
      </c>
      <c r="AC16" s="1">
        <v>0.5</v>
      </c>
      <c r="AD16" t="e">
        <f t="shared" si="53"/>
        <v>#DIV/0!</v>
      </c>
      <c r="AE16">
        <f t="shared" si="54"/>
        <v>4.81322644731247</v>
      </c>
      <c r="AF16">
        <f t="shared" si="55"/>
        <v>1.9374823913607533</v>
      </c>
      <c r="AG16">
        <f t="shared" si="56"/>
        <v>31.755247116088867</v>
      </c>
      <c r="AH16" s="1">
        <v>2</v>
      </c>
      <c r="AI16">
        <f t="shared" si="57"/>
        <v>4.644859790802002</v>
      </c>
      <c r="AJ16" s="1">
        <v>1</v>
      </c>
      <c r="AK16">
        <f t="shared" si="58"/>
        <v>9.2897195816040039</v>
      </c>
      <c r="AL16" s="1">
        <v>30.184072494506836</v>
      </c>
      <c r="AM16" s="1">
        <v>31.755247116088867</v>
      </c>
      <c r="AN16" s="1">
        <v>29.018951416015625</v>
      </c>
      <c r="AO16" s="1">
        <v>199.76715087890625</v>
      </c>
      <c r="AP16" s="1">
        <v>198.26667785644531</v>
      </c>
      <c r="AQ16" s="1">
        <v>24.882698059082031</v>
      </c>
      <c r="AR16" s="1">
        <v>27.996112823486328</v>
      </c>
      <c r="AS16" s="1">
        <v>57.212749481201172</v>
      </c>
      <c r="AT16" s="1">
        <v>64.370674133300781</v>
      </c>
      <c r="AU16" s="1">
        <v>300.53656005859375</v>
      </c>
      <c r="AV16" s="1">
        <v>1698.443115234375</v>
      </c>
      <c r="AW16" s="1">
        <v>0.17589083313941956</v>
      </c>
      <c r="AX16" s="1">
        <v>99.008331298828125</v>
      </c>
      <c r="AY16" s="1">
        <v>4.2894940376281738</v>
      </c>
      <c r="AZ16" s="1">
        <v>-0.68068629503250122</v>
      </c>
      <c r="BA16" s="1">
        <v>1</v>
      </c>
      <c r="BB16" s="1">
        <v>-1.355140209197998</v>
      </c>
      <c r="BC16" s="1">
        <v>7.355140209197998</v>
      </c>
      <c r="BD16" s="1">
        <v>1</v>
      </c>
      <c r="BE16" s="1">
        <v>0</v>
      </c>
      <c r="BF16" s="1">
        <v>0.15999999642372131</v>
      </c>
      <c r="BG16" s="1">
        <v>111115</v>
      </c>
      <c r="BH16">
        <f t="shared" si="59"/>
        <v>1.5026828002929686</v>
      </c>
      <c r="BI16">
        <f t="shared" si="60"/>
        <v>4.8132264473124704E-3</v>
      </c>
      <c r="BJ16">
        <f t="shared" si="61"/>
        <v>304.90524711608884</v>
      </c>
      <c r="BK16">
        <f t="shared" si="62"/>
        <v>303.33407249450681</v>
      </c>
      <c r="BL16">
        <f t="shared" si="63"/>
        <v>271.75089236339409</v>
      </c>
      <c r="BM16">
        <f t="shared" si="64"/>
        <v>0.16115523454282477</v>
      </c>
      <c r="BN16">
        <f t="shared" si="65"/>
        <v>4.7093308048678582</v>
      </c>
      <c r="BO16">
        <f t="shared" si="66"/>
        <v>47.564995218979099</v>
      </c>
      <c r="BP16">
        <f t="shared" si="67"/>
        <v>19.568882395492771</v>
      </c>
      <c r="BQ16">
        <f t="shared" si="68"/>
        <v>30.969659805297852</v>
      </c>
      <c r="BR16">
        <f t="shared" si="69"/>
        <v>4.5035798456650529</v>
      </c>
      <c r="BS16">
        <f t="shared" si="70"/>
        <v>0.23667064842548619</v>
      </c>
      <c r="BT16">
        <f t="shared" si="71"/>
        <v>2.7718484135071049</v>
      </c>
      <c r="BU16">
        <f t="shared" si="72"/>
        <v>1.731731432157948</v>
      </c>
      <c r="BV16">
        <f t="shared" si="73"/>
        <v>0.14846286547537174</v>
      </c>
      <c r="BW16">
        <f t="shared" si="74"/>
        <v>18.150379555358484</v>
      </c>
      <c r="BX16">
        <f t="shared" si="75"/>
        <v>0.92462203862141867</v>
      </c>
      <c r="BY16">
        <f t="shared" si="76"/>
        <v>58.332571442291567</v>
      </c>
      <c r="BZ16">
        <f t="shared" si="77"/>
        <v>198.07769648028631</v>
      </c>
      <c r="CA16">
        <f t="shared" si="78"/>
        <v>3.8296879486071646E-3</v>
      </c>
      <c r="CB16">
        <f t="shared" si="79"/>
        <v>0</v>
      </c>
      <c r="CC16">
        <f t="shared" si="80"/>
        <v>1486.1769985692711</v>
      </c>
      <c r="CD16">
        <f t="shared" si="81"/>
        <v>0</v>
      </c>
      <c r="CE16" t="e">
        <f t="shared" si="82"/>
        <v>#DIV/0!</v>
      </c>
      <c r="CF16" t="e">
        <f t="shared" si="83"/>
        <v>#DIV/0!</v>
      </c>
    </row>
    <row r="17" spans="1:84" x14ac:dyDescent="0.35">
      <c r="A17" t="s">
        <v>131</v>
      </c>
      <c r="B17" s="1">
        <v>16</v>
      </c>
      <c r="C17" s="1" t="s">
        <v>100</v>
      </c>
      <c r="D17" s="1">
        <v>3137.4999994141981</v>
      </c>
      <c r="E17" s="1">
        <v>0</v>
      </c>
      <c r="F17">
        <f t="shared" si="42"/>
        <v>12.592661687202247</v>
      </c>
      <c r="G17">
        <f t="shared" si="43"/>
        <v>0.34219942361202549</v>
      </c>
      <c r="H17">
        <f t="shared" si="44"/>
        <v>222.25621874135561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t="e">
        <f t="shared" si="45"/>
        <v>#DIV/0!</v>
      </c>
      <c r="Q17" t="e">
        <f t="shared" si="46"/>
        <v>#DIV/0!</v>
      </c>
      <c r="R17" t="e">
        <f t="shared" si="47"/>
        <v>#DIV/0!</v>
      </c>
      <c r="S17" s="1">
        <v>-1</v>
      </c>
      <c r="T17" s="1">
        <v>0.87</v>
      </c>
      <c r="U17" s="1">
        <v>0.92</v>
      </c>
      <c r="V17" s="1">
        <v>10.046245574951172</v>
      </c>
      <c r="W17">
        <f t="shared" si="48"/>
        <v>0.87502312278747563</v>
      </c>
      <c r="X17">
        <f t="shared" si="49"/>
        <v>9.1368950491554288E-3</v>
      </c>
      <c r="Y17" t="e">
        <f t="shared" si="50"/>
        <v>#DIV/0!</v>
      </c>
      <c r="Z17" t="e">
        <f t="shared" si="51"/>
        <v>#DIV/0!</v>
      </c>
      <c r="AA17" t="e">
        <f t="shared" si="52"/>
        <v>#DIV/0!</v>
      </c>
      <c r="AB17" s="1">
        <v>0</v>
      </c>
      <c r="AC17" s="1">
        <v>0.5</v>
      </c>
      <c r="AD17" t="e">
        <f t="shared" si="53"/>
        <v>#DIV/0!</v>
      </c>
      <c r="AE17">
        <f t="shared" si="54"/>
        <v>6.0298561451591333</v>
      </c>
      <c r="AF17">
        <f t="shared" si="55"/>
        <v>1.739239896145317</v>
      </c>
      <c r="AG17">
        <f t="shared" si="56"/>
        <v>31.615312576293945</v>
      </c>
      <c r="AH17" s="1">
        <v>2</v>
      </c>
      <c r="AI17">
        <f t="shared" si="57"/>
        <v>4.644859790802002</v>
      </c>
      <c r="AJ17" s="1">
        <v>1</v>
      </c>
      <c r="AK17">
        <f t="shared" si="58"/>
        <v>9.2897195816040039</v>
      </c>
      <c r="AL17" s="1">
        <v>30.292140960693359</v>
      </c>
      <c r="AM17" s="1">
        <v>31.615312576293945</v>
      </c>
      <c r="AN17" s="1">
        <v>29.014877319335938</v>
      </c>
      <c r="AO17" s="1">
        <v>299.99288940429688</v>
      </c>
      <c r="AP17" s="1">
        <v>290.44741821289063</v>
      </c>
      <c r="AQ17" s="1">
        <v>25.731250762939453</v>
      </c>
      <c r="AR17" s="1">
        <v>29.625045776367188</v>
      </c>
      <c r="AS17" s="1">
        <v>58.797542572021484</v>
      </c>
      <c r="AT17" s="1">
        <v>67.692222595214844</v>
      </c>
      <c r="AU17" s="1">
        <v>300.54080200195313</v>
      </c>
      <c r="AV17" s="1">
        <v>1700.146484375</v>
      </c>
      <c r="AW17" s="1">
        <v>0.12635894119739532</v>
      </c>
      <c r="AX17" s="1">
        <v>98.999107360839844</v>
      </c>
      <c r="AY17" s="1">
        <v>5.0049533843994141</v>
      </c>
      <c r="AZ17" s="1">
        <v>-0.74405890703201294</v>
      </c>
      <c r="BA17" s="1">
        <v>0.75</v>
      </c>
      <c r="BB17" s="1">
        <v>-1.355140209197998</v>
      </c>
      <c r="BC17" s="1">
        <v>7.355140209197998</v>
      </c>
      <c r="BD17" s="1">
        <v>1</v>
      </c>
      <c r="BE17" s="1">
        <v>0</v>
      </c>
      <c r="BF17" s="1">
        <v>0.15999999642372131</v>
      </c>
      <c r="BG17" s="1">
        <v>111115</v>
      </c>
      <c r="BH17">
        <f t="shared" si="59"/>
        <v>1.5027040100097655</v>
      </c>
      <c r="BI17">
        <f t="shared" si="60"/>
        <v>6.0298561451591331E-3</v>
      </c>
      <c r="BJ17">
        <f t="shared" si="61"/>
        <v>304.76531257629392</v>
      </c>
      <c r="BK17">
        <f t="shared" si="62"/>
        <v>303.44214096069334</v>
      </c>
      <c r="BL17">
        <f t="shared" si="63"/>
        <v>272.02343141980236</v>
      </c>
      <c r="BM17">
        <f t="shared" si="64"/>
        <v>-3.9565158520625414E-2</v>
      </c>
      <c r="BN17">
        <f t="shared" si="65"/>
        <v>4.6720929835296872</v>
      </c>
      <c r="BO17">
        <f t="shared" si="66"/>
        <v>47.19328394043464</v>
      </c>
      <c r="BP17">
        <f t="shared" si="67"/>
        <v>17.568238164067452</v>
      </c>
      <c r="BQ17">
        <f t="shared" si="68"/>
        <v>30.953726768493652</v>
      </c>
      <c r="BR17">
        <f t="shared" si="69"/>
        <v>4.4994892164199269</v>
      </c>
      <c r="BS17">
        <f t="shared" si="70"/>
        <v>0.33004188309938326</v>
      </c>
      <c r="BT17">
        <f t="shared" si="71"/>
        <v>2.9328530873843701</v>
      </c>
      <c r="BU17">
        <f t="shared" si="72"/>
        <v>1.5666361290355568</v>
      </c>
      <c r="BV17">
        <f t="shared" si="73"/>
        <v>0.20733505767222971</v>
      </c>
      <c r="BW17">
        <f t="shared" si="74"/>
        <v>22.003167260789766</v>
      </c>
      <c r="BX17">
        <f t="shared" si="75"/>
        <v>0.76522015622961193</v>
      </c>
      <c r="BY17">
        <f t="shared" si="76"/>
        <v>62.662307144154397</v>
      </c>
      <c r="BZ17">
        <f t="shared" si="77"/>
        <v>288.61742828387406</v>
      </c>
      <c r="CA17">
        <f t="shared" si="78"/>
        <v>2.7340179666134921E-2</v>
      </c>
      <c r="CB17">
        <f t="shared" si="79"/>
        <v>0</v>
      </c>
      <c r="CC17">
        <f t="shared" si="80"/>
        <v>1487.6674859539607</v>
      </c>
      <c r="CD17">
        <f t="shared" si="81"/>
        <v>0</v>
      </c>
      <c r="CE17" t="e">
        <f t="shared" si="82"/>
        <v>#DIV/0!</v>
      </c>
      <c r="CF17" t="e">
        <f t="shared" si="83"/>
        <v>#DIV/0!</v>
      </c>
    </row>
    <row r="18" spans="1:84" x14ac:dyDescent="0.35">
      <c r="A18" t="s">
        <v>131</v>
      </c>
      <c r="B18" s="1">
        <v>12</v>
      </c>
      <c r="C18" s="1" t="s">
        <v>96</v>
      </c>
      <c r="D18" s="1">
        <v>2473.4999994141981</v>
      </c>
      <c r="E18" s="1">
        <v>0</v>
      </c>
      <c r="F18">
        <f t="shared" si="42"/>
        <v>11.252452917758045</v>
      </c>
      <c r="G18">
        <f t="shared" si="43"/>
        <v>0.2556055585300574</v>
      </c>
      <c r="H18">
        <f t="shared" si="44"/>
        <v>307.59967329062471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t="e">
        <f t="shared" si="45"/>
        <v>#DIV/0!</v>
      </c>
      <c r="Q18" t="e">
        <f t="shared" si="46"/>
        <v>#DIV/0!</v>
      </c>
      <c r="R18" t="e">
        <f t="shared" si="47"/>
        <v>#DIV/0!</v>
      </c>
      <c r="S18" s="1">
        <v>-1</v>
      </c>
      <c r="T18" s="1">
        <v>0.87</v>
      </c>
      <c r="U18" s="1">
        <v>0.92</v>
      </c>
      <c r="V18" s="1">
        <v>10.046245574951172</v>
      </c>
      <c r="W18">
        <f t="shared" si="48"/>
        <v>0.87502312278747563</v>
      </c>
      <c r="X18">
        <f t="shared" si="49"/>
        <v>8.2434320229878271E-3</v>
      </c>
      <c r="Y18" t="e">
        <f t="shared" si="50"/>
        <v>#DIV/0!</v>
      </c>
      <c r="Z18" t="e">
        <f t="shared" si="51"/>
        <v>#DIV/0!</v>
      </c>
      <c r="AA18" t="e">
        <f t="shared" si="52"/>
        <v>#DIV/0!</v>
      </c>
      <c r="AB18" s="1">
        <v>0</v>
      </c>
      <c r="AC18" s="1">
        <v>0.5</v>
      </c>
      <c r="AD18" t="e">
        <f t="shared" si="53"/>
        <v>#DIV/0!</v>
      </c>
      <c r="AE18">
        <f t="shared" si="54"/>
        <v>5.1391886287300741</v>
      </c>
      <c r="AF18">
        <f t="shared" si="55"/>
        <v>1.9688929931754369</v>
      </c>
      <c r="AG18">
        <f t="shared" si="56"/>
        <v>31.683273315429688</v>
      </c>
      <c r="AH18" s="1">
        <v>2</v>
      </c>
      <c r="AI18">
        <f t="shared" si="57"/>
        <v>4.644859790802002</v>
      </c>
      <c r="AJ18" s="1">
        <v>1</v>
      </c>
      <c r="AK18">
        <f t="shared" si="58"/>
        <v>9.2897195816040039</v>
      </c>
      <c r="AL18" s="1">
        <v>30.147525787353516</v>
      </c>
      <c r="AM18" s="1">
        <v>31.683273315429688</v>
      </c>
      <c r="AN18" s="1">
        <v>29.015853881835938</v>
      </c>
      <c r="AO18" s="1">
        <v>400.02685546875</v>
      </c>
      <c r="AP18" s="1">
        <v>391.2003173828125</v>
      </c>
      <c r="AQ18" s="1">
        <v>24.158638000488281</v>
      </c>
      <c r="AR18" s="1">
        <v>27.484794616699219</v>
      </c>
      <c r="AS18" s="1">
        <v>55.663871765136719</v>
      </c>
      <c r="AT18" s="1">
        <v>63.329940795898438</v>
      </c>
      <c r="AU18" s="1">
        <v>300.52337646484375</v>
      </c>
      <c r="AV18" s="1">
        <v>1698.616943359375</v>
      </c>
      <c r="AW18" s="1">
        <v>0.16323599219322205</v>
      </c>
      <c r="AX18" s="1">
        <v>99.009391784667969</v>
      </c>
      <c r="AY18" s="1">
        <v>5.3293337821960449</v>
      </c>
      <c r="AZ18" s="1">
        <v>-0.65023243427276611</v>
      </c>
      <c r="BA18" s="1">
        <v>1</v>
      </c>
      <c r="BB18" s="1">
        <v>-1.355140209197998</v>
      </c>
      <c r="BC18" s="1">
        <v>7.355140209197998</v>
      </c>
      <c r="BD18" s="1">
        <v>1</v>
      </c>
      <c r="BE18" s="1">
        <v>0</v>
      </c>
      <c r="BF18" s="1">
        <v>0.15999999642372131</v>
      </c>
      <c r="BG18" s="1">
        <v>111115</v>
      </c>
      <c r="BH18">
        <f t="shared" si="59"/>
        <v>1.5026168823242188</v>
      </c>
      <c r="BI18">
        <f t="shared" si="60"/>
        <v>5.1391886287300743E-3</v>
      </c>
      <c r="BJ18">
        <f t="shared" si="61"/>
        <v>304.83327331542966</v>
      </c>
      <c r="BK18">
        <f t="shared" si="62"/>
        <v>303.29752578735349</v>
      </c>
      <c r="BL18">
        <f t="shared" si="63"/>
        <v>271.77870486277243</v>
      </c>
      <c r="BM18">
        <f t="shared" si="64"/>
        <v>0.10574086193369756</v>
      </c>
      <c r="BN18">
        <f t="shared" si="65"/>
        <v>4.6901457915013429</v>
      </c>
      <c r="BO18">
        <f t="shared" si="66"/>
        <v>47.370716120565362</v>
      </c>
      <c r="BP18">
        <f t="shared" si="67"/>
        <v>19.885921503866143</v>
      </c>
      <c r="BQ18">
        <f t="shared" si="68"/>
        <v>30.915399551391602</v>
      </c>
      <c r="BR18">
        <f t="shared" si="69"/>
        <v>4.489662385354146</v>
      </c>
      <c r="BS18">
        <f t="shared" si="70"/>
        <v>0.24876093033852936</v>
      </c>
      <c r="BT18">
        <f t="shared" si="71"/>
        <v>2.7212527983259061</v>
      </c>
      <c r="BU18">
        <f t="shared" si="72"/>
        <v>1.7684095870282399</v>
      </c>
      <c r="BV18">
        <f t="shared" si="73"/>
        <v>0.15607637408011502</v>
      </c>
      <c r="BW18">
        <f t="shared" si="74"/>
        <v>30.45525656566733</v>
      </c>
      <c r="BX18">
        <f t="shared" si="75"/>
        <v>0.78629709543313164</v>
      </c>
      <c r="BY18">
        <f t="shared" si="76"/>
        <v>57.556194649432712</v>
      </c>
      <c r="BZ18">
        <f t="shared" si="77"/>
        <v>389.56508918183914</v>
      </c>
      <c r="CA18">
        <f t="shared" si="78"/>
        <v>1.6624907837050902E-2</v>
      </c>
      <c r="CB18">
        <f t="shared" si="79"/>
        <v>0</v>
      </c>
      <c r="CC18">
        <f t="shared" si="80"/>
        <v>1486.3291021980369</v>
      </c>
      <c r="CD18">
        <f t="shared" si="81"/>
        <v>0</v>
      </c>
      <c r="CE18" t="e">
        <f t="shared" si="82"/>
        <v>#DIV/0!</v>
      </c>
      <c r="CF18" t="e">
        <f t="shared" si="83"/>
        <v>#DIV/0!</v>
      </c>
    </row>
    <row r="19" spans="1:84" x14ac:dyDescent="0.35">
      <c r="A19" t="s">
        <v>131</v>
      </c>
      <c r="B19" s="1">
        <v>17</v>
      </c>
      <c r="C19" s="1" t="s">
        <v>101</v>
      </c>
      <c r="D19" s="1">
        <v>3288.4999994141981</v>
      </c>
      <c r="E19" s="1">
        <v>0</v>
      </c>
      <c r="F19">
        <f t="shared" si="42"/>
        <v>21.115054174789964</v>
      </c>
      <c r="G19">
        <f t="shared" si="43"/>
        <v>0.3774358097821997</v>
      </c>
      <c r="H19">
        <f t="shared" si="44"/>
        <v>379.42933843243293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t="e">
        <f t="shared" si="45"/>
        <v>#DIV/0!</v>
      </c>
      <c r="Q19" t="e">
        <f t="shared" si="46"/>
        <v>#DIV/0!</v>
      </c>
      <c r="R19" t="e">
        <f t="shared" si="47"/>
        <v>#DIV/0!</v>
      </c>
      <c r="S19" s="1">
        <v>-1</v>
      </c>
      <c r="T19" s="1">
        <v>0.87</v>
      </c>
      <c r="U19" s="1">
        <v>0.92</v>
      </c>
      <c r="V19" s="1">
        <v>10.046245574951172</v>
      </c>
      <c r="W19">
        <f t="shared" si="48"/>
        <v>0.87502312278747563</v>
      </c>
      <c r="X19">
        <f t="shared" si="49"/>
        <v>1.4859513451121336E-2</v>
      </c>
      <c r="Y19" t="e">
        <f t="shared" si="50"/>
        <v>#DIV/0!</v>
      </c>
      <c r="Z19" t="e">
        <f t="shared" si="51"/>
        <v>#DIV/0!</v>
      </c>
      <c r="AA19" t="e">
        <f t="shared" si="52"/>
        <v>#DIV/0!</v>
      </c>
      <c r="AB19" s="1">
        <v>0</v>
      </c>
      <c r="AC19" s="1">
        <v>0.5</v>
      </c>
      <c r="AD19" t="e">
        <f t="shared" si="53"/>
        <v>#DIV/0!</v>
      </c>
      <c r="AE19">
        <f t="shared" si="54"/>
        <v>6.3437515927062407</v>
      </c>
      <c r="AF19">
        <f t="shared" si="55"/>
        <v>1.6655974888597478</v>
      </c>
      <c r="AG19">
        <f t="shared" si="56"/>
        <v>31.336097717285156</v>
      </c>
      <c r="AH19" s="1">
        <v>2</v>
      </c>
      <c r="AI19">
        <f t="shared" si="57"/>
        <v>4.644859790802002</v>
      </c>
      <c r="AJ19" s="1">
        <v>1</v>
      </c>
      <c r="AK19">
        <f t="shared" si="58"/>
        <v>9.2897195816040039</v>
      </c>
      <c r="AL19" s="1">
        <v>30.238834381103516</v>
      </c>
      <c r="AM19" s="1">
        <v>31.336097717285156</v>
      </c>
      <c r="AN19" s="1">
        <v>29.023508071899414</v>
      </c>
      <c r="AO19" s="1">
        <v>500.16213989257813</v>
      </c>
      <c r="AP19" s="1">
        <v>484.0672607421875</v>
      </c>
      <c r="AQ19" s="1">
        <v>25.530830383300781</v>
      </c>
      <c r="AR19" s="1">
        <v>29.627311706542969</v>
      </c>
      <c r="AS19" s="1">
        <v>58.516681671142578</v>
      </c>
      <c r="AT19" s="1">
        <v>67.90350341796875</v>
      </c>
      <c r="AU19" s="1">
        <v>300.541015625</v>
      </c>
      <c r="AV19" s="1">
        <v>1700.8416748046875</v>
      </c>
      <c r="AW19" s="1">
        <v>0.13320264220237732</v>
      </c>
      <c r="AX19" s="1">
        <v>98.995124816894531</v>
      </c>
      <c r="AY19" s="1">
        <v>6.0351886749267578</v>
      </c>
      <c r="AZ19" s="1">
        <v>-0.74878519773483276</v>
      </c>
      <c r="BA19" s="1">
        <v>1</v>
      </c>
      <c r="BB19" s="1">
        <v>-1.355140209197998</v>
      </c>
      <c r="BC19" s="1">
        <v>7.355140209197998</v>
      </c>
      <c r="BD19" s="1">
        <v>1</v>
      </c>
      <c r="BE19" s="1">
        <v>0</v>
      </c>
      <c r="BF19" s="1">
        <v>0.15999999642372131</v>
      </c>
      <c r="BG19" s="1">
        <v>111115</v>
      </c>
      <c r="BH19">
        <f t="shared" si="59"/>
        <v>1.5027050781249998</v>
      </c>
      <c r="BI19">
        <f t="shared" si="60"/>
        <v>6.3437515927062408E-3</v>
      </c>
      <c r="BJ19">
        <f t="shared" si="61"/>
        <v>304.48609771728513</v>
      </c>
      <c r="BK19">
        <f t="shared" si="62"/>
        <v>303.38883438110349</v>
      </c>
      <c r="BL19">
        <f t="shared" si="63"/>
        <v>272.13466188606617</v>
      </c>
      <c r="BM19">
        <f t="shared" si="64"/>
        <v>-8.3299098198085009E-2</v>
      </c>
      <c r="BN19">
        <f t="shared" si="65"/>
        <v>4.5985569092380096</v>
      </c>
      <c r="BO19">
        <f t="shared" si="66"/>
        <v>46.452357302884259</v>
      </c>
      <c r="BP19">
        <f t="shared" si="67"/>
        <v>16.82504559634129</v>
      </c>
      <c r="BQ19">
        <f t="shared" si="68"/>
        <v>30.787466049194336</v>
      </c>
      <c r="BR19">
        <f t="shared" si="69"/>
        <v>4.4569963429661872</v>
      </c>
      <c r="BS19">
        <f t="shared" si="70"/>
        <v>0.36269954200348165</v>
      </c>
      <c r="BT19">
        <f t="shared" si="71"/>
        <v>2.9329594203782619</v>
      </c>
      <c r="BU19">
        <f t="shared" si="72"/>
        <v>1.5240369225879253</v>
      </c>
      <c r="BV19">
        <f t="shared" si="73"/>
        <v>0.22796666458391102</v>
      </c>
      <c r="BW19">
        <f t="shared" si="74"/>
        <v>37.561654717310411</v>
      </c>
      <c r="BX19">
        <f t="shared" si="75"/>
        <v>0.78383598562455903</v>
      </c>
      <c r="BY19">
        <f t="shared" si="76"/>
        <v>63.817771780058742</v>
      </c>
      <c r="BZ19">
        <f t="shared" si="77"/>
        <v>480.99878026916934</v>
      </c>
      <c r="CA19">
        <f t="shared" si="78"/>
        <v>2.8014950634516079E-2</v>
      </c>
      <c r="CB19">
        <f t="shared" si="79"/>
        <v>0</v>
      </c>
      <c r="CC19">
        <f t="shared" si="80"/>
        <v>1488.2757936546777</v>
      </c>
      <c r="CD19">
        <f t="shared" si="81"/>
        <v>0</v>
      </c>
      <c r="CE19" t="e">
        <f t="shared" si="82"/>
        <v>#DIV/0!</v>
      </c>
      <c r="CF19" t="e">
        <f t="shared" si="83"/>
        <v>#DIV/0!</v>
      </c>
    </row>
    <row r="20" spans="1:84" x14ac:dyDescent="0.35">
      <c r="A20" t="s">
        <v>131</v>
      </c>
      <c r="B20" s="1">
        <v>18</v>
      </c>
      <c r="C20" s="1" t="s">
        <v>102</v>
      </c>
      <c r="D20" s="1">
        <v>3481.4999994141981</v>
      </c>
      <c r="E20" s="1">
        <v>0</v>
      </c>
      <c r="F20">
        <f t="shared" si="42"/>
        <v>33.634701641195861</v>
      </c>
      <c r="G20">
        <f t="shared" si="43"/>
        <v>0.41284504332478766</v>
      </c>
      <c r="H20">
        <f t="shared" si="44"/>
        <v>620.58610169118379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t="e">
        <f t="shared" si="45"/>
        <v>#DIV/0!</v>
      </c>
      <c r="Q20" t="e">
        <f t="shared" si="46"/>
        <v>#DIV/0!</v>
      </c>
      <c r="R20" t="e">
        <f t="shared" si="47"/>
        <v>#DIV/0!</v>
      </c>
      <c r="S20" s="1">
        <v>-1</v>
      </c>
      <c r="T20" s="1">
        <v>0.87</v>
      </c>
      <c r="U20" s="1">
        <v>0.92</v>
      </c>
      <c r="V20" s="1">
        <v>10.046245574951172</v>
      </c>
      <c r="W20">
        <f t="shared" si="48"/>
        <v>0.87502312278747563</v>
      </c>
      <c r="X20">
        <f t="shared" si="49"/>
        <v>2.3280745310354435E-2</v>
      </c>
      <c r="Y20" t="e">
        <f t="shared" si="50"/>
        <v>#DIV/0!</v>
      </c>
      <c r="Z20" t="e">
        <f t="shared" si="51"/>
        <v>#DIV/0!</v>
      </c>
      <c r="AA20" t="e">
        <f t="shared" si="52"/>
        <v>#DIV/0!</v>
      </c>
      <c r="AB20" s="1">
        <v>0</v>
      </c>
      <c r="AC20" s="1">
        <v>0.5</v>
      </c>
      <c r="AD20" t="e">
        <f t="shared" si="53"/>
        <v>#DIV/0!</v>
      </c>
      <c r="AE20">
        <f t="shared" si="54"/>
        <v>6.7659735596620996</v>
      </c>
      <c r="AF20">
        <f t="shared" si="55"/>
        <v>1.6300011954922624</v>
      </c>
      <c r="AG20">
        <f t="shared" si="56"/>
        <v>31.262819290161133</v>
      </c>
      <c r="AH20" s="1">
        <v>2</v>
      </c>
      <c r="AI20">
        <f t="shared" si="57"/>
        <v>4.644859790802002</v>
      </c>
      <c r="AJ20" s="1">
        <v>1</v>
      </c>
      <c r="AK20">
        <f t="shared" si="58"/>
        <v>9.2897195816040039</v>
      </c>
      <c r="AL20" s="1">
        <v>30.278591156005859</v>
      </c>
      <c r="AM20" s="1">
        <v>31.262819290161133</v>
      </c>
      <c r="AN20" s="1">
        <v>29.017763137817383</v>
      </c>
      <c r="AO20" s="1">
        <v>800.763916015625</v>
      </c>
      <c r="AP20" s="1">
        <v>774.89141845703125</v>
      </c>
      <c r="AQ20" s="1">
        <v>25.426197052001953</v>
      </c>
      <c r="AR20" s="1">
        <v>29.794702529907227</v>
      </c>
      <c r="AS20" s="1">
        <v>58.140243530273438</v>
      </c>
      <c r="AT20" s="1">
        <v>68.129074096679688</v>
      </c>
      <c r="AU20" s="1">
        <v>300.5322265625</v>
      </c>
      <c r="AV20" s="1">
        <v>1700.1805419921875</v>
      </c>
      <c r="AW20" s="1">
        <v>0.21619410812854767</v>
      </c>
      <c r="AX20" s="1">
        <v>98.991569519042969</v>
      </c>
      <c r="AY20" s="1">
        <v>7.1822924613952637</v>
      </c>
      <c r="AZ20" s="1">
        <v>-0.75838929414749146</v>
      </c>
      <c r="BA20" s="1">
        <v>1</v>
      </c>
      <c r="BB20" s="1">
        <v>-1.355140209197998</v>
      </c>
      <c r="BC20" s="1">
        <v>7.355140209197998</v>
      </c>
      <c r="BD20" s="1">
        <v>1</v>
      </c>
      <c r="BE20" s="1">
        <v>0</v>
      </c>
      <c r="BF20" s="1">
        <v>0.15999999642372131</v>
      </c>
      <c r="BG20" s="1">
        <v>111115</v>
      </c>
      <c r="BH20">
        <f t="shared" si="59"/>
        <v>1.5026611328124999</v>
      </c>
      <c r="BI20">
        <f t="shared" si="60"/>
        <v>6.7659735596620994E-3</v>
      </c>
      <c r="BJ20">
        <f t="shared" si="61"/>
        <v>304.41281929016111</v>
      </c>
      <c r="BK20">
        <f t="shared" si="62"/>
        <v>303.42859115600584</v>
      </c>
      <c r="BL20">
        <f t="shared" si="63"/>
        <v>272.02888063843056</v>
      </c>
      <c r="BM20">
        <f t="shared" si="64"/>
        <v>-0.15247722865729565</v>
      </c>
      <c r="BN20">
        <f t="shared" si="65"/>
        <v>4.5794255622807789</v>
      </c>
      <c r="BO20">
        <f t="shared" si="66"/>
        <v>46.260763260247494</v>
      </c>
      <c r="BP20">
        <f t="shared" si="67"/>
        <v>16.466060730340267</v>
      </c>
      <c r="BQ20">
        <f t="shared" si="68"/>
        <v>30.770705223083496</v>
      </c>
      <c r="BR20">
        <f t="shared" si="69"/>
        <v>4.452732076525141</v>
      </c>
      <c r="BS20">
        <f t="shared" si="70"/>
        <v>0.39527844764760639</v>
      </c>
      <c r="BT20">
        <f t="shared" si="71"/>
        <v>2.9494243667885165</v>
      </c>
      <c r="BU20">
        <f t="shared" si="72"/>
        <v>1.5033077097366245</v>
      </c>
      <c r="BV20">
        <f t="shared" si="73"/>
        <v>0.24856942357736012</v>
      </c>
      <c r="BW20">
        <f t="shared" si="74"/>
        <v>61.432792228114693</v>
      </c>
      <c r="BX20">
        <f t="shared" si="75"/>
        <v>0.80086846609670659</v>
      </c>
      <c r="BY20">
        <f t="shared" si="76"/>
        <v>64.573322193290792</v>
      </c>
      <c r="BZ20">
        <f t="shared" si="77"/>
        <v>770.00355862264712</v>
      </c>
      <c r="CA20">
        <f t="shared" si="78"/>
        <v>2.820642062794056E-2</v>
      </c>
      <c r="CB20">
        <f t="shared" si="79"/>
        <v>0</v>
      </c>
      <c r="CC20">
        <f t="shared" si="80"/>
        <v>1487.6972871565067</v>
      </c>
      <c r="CD20">
        <f t="shared" si="81"/>
        <v>0</v>
      </c>
      <c r="CE20" t="e">
        <f t="shared" si="82"/>
        <v>#DIV/0!</v>
      </c>
      <c r="CF20" t="e">
        <f t="shared" si="83"/>
        <v>#DIV/0!</v>
      </c>
    </row>
    <row r="21" spans="1:84" x14ac:dyDescent="0.35">
      <c r="A21" t="s">
        <v>131</v>
      </c>
      <c r="B21" s="1">
        <v>19</v>
      </c>
      <c r="C21" s="1" t="s">
        <v>103</v>
      </c>
      <c r="D21" s="1">
        <v>3620.4999994141981</v>
      </c>
      <c r="E21" s="1">
        <v>0</v>
      </c>
      <c r="F21">
        <f t="shared" si="42"/>
        <v>43.037970447622023</v>
      </c>
      <c r="G21">
        <f t="shared" si="43"/>
        <v>0.43978812158809055</v>
      </c>
      <c r="H21">
        <f t="shared" si="44"/>
        <v>974.04927735354863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t="e">
        <f t="shared" si="45"/>
        <v>#DIV/0!</v>
      </c>
      <c r="Q21" t="e">
        <f t="shared" si="46"/>
        <v>#DIV/0!</v>
      </c>
      <c r="R21" t="e">
        <f t="shared" si="47"/>
        <v>#DIV/0!</v>
      </c>
      <c r="S21" s="1">
        <v>-1</v>
      </c>
      <c r="T21" s="1">
        <v>0.87</v>
      </c>
      <c r="U21" s="1">
        <v>0.92</v>
      </c>
      <c r="V21" s="1">
        <v>10.046245574951172</v>
      </c>
      <c r="W21">
        <f t="shared" si="48"/>
        <v>0.87502312278747563</v>
      </c>
      <c r="X21">
        <f t="shared" si="49"/>
        <v>2.9616791517758874E-2</v>
      </c>
      <c r="Y21" t="e">
        <f t="shared" si="50"/>
        <v>#DIV/0!</v>
      </c>
      <c r="Z21" t="e">
        <f t="shared" si="51"/>
        <v>#DIV/0!</v>
      </c>
      <c r="AA21" t="e">
        <f t="shared" si="52"/>
        <v>#DIV/0!</v>
      </c>
      <c r="AB21" s="1">
        <v>0</v>
      </c>
      <c r="AC21" s="1">
        <v>0.5</v>
      </c>
      <c r="AD21" t="e">
        <f t="shared" si="53"/>
        <v>#DIV/0!</v>
      </c>
      <c r="AE21">
        <f t="shared" si="54"/>
        <v>7.2162190203784702</v>
      </c>
      <c r="AF21">
        <f t="shared" si="55"/>
        <v>1.6365718528029167</v>
      </c>
      <c r="AG21">
        <f t="shared" si="56"/>
        <v>31.267482757568359</v>
      </c>
      <c r="AH21" s="1">
        <v>2</v>
      </c>
      <c r="AI21">
        <f t="shared" si="57"/>
        <v>4.644859790802002</v>
      </c>
      <c r="AJ21" s="1">
        <v>1</v>
      </c>
      <c r="AK21">
        <f t="shared" si="58"/>
        <v>9.2897195816040039</v>
      </c>
      <c r="AL21" s="1">
        <v>30.324337005615234</v>
      </c>
      <c r="AM21" s="1">
        <v>31.267482757568359</v>
      </c>
      <c r="AN21" s="1">
        <v>29.017789840698242</v>
      </c>
      <c r="AO21" s="1">
        <v>1200.4490966796875</v>
      </c>
      <c r="AP21" s="1">
        <v>1166.206787109375</v>
      </c>
      <c r="AQ21" s="1">
        <v>25.080354690551758</v>
      </c>
      <c r="AR21" s="1">
        <v>29.739919662475586</v>
      </c>
      <c r="AS21" s="1">
        <v>57.206428527832031</v>
      </c>
      <c r="AT21" s="1">
        <v>67.832443237304688</v>
      </c>
      <c r="AU21" s="1">
        <v>300.52630615234375</v>
      </c>
      <c r="AV21" s="1">
        <v>1699.298828125</v>
      </c>
      <c r="AW21" s="1">
        <v>0.18791228532791138</v>
      </c>
      <c r="AX21" s="1">
        <v>98.993850708007813</v>
      </c>
      <c r="AY21" s="1">
        <v>7.7255969047546387</v>
      </c>
      <c r="AZ21" s="1">
        <v>-0.73694497346878052</v>
      </c>
      <c r="BA21" s="1">
        <v>1</v>
      </c>
      <c r="BB21" s="1">
        <v>-1.355140209197998</v>
      </c>
      <c r="BC21" s="1">
        <v>7.355140209197998</v>
      </c>
      <c r="BD21" s="1">
        <v>1</v>
      </c>
      <c r="BE21" s="1">
        <v>0</v>
      </c>
      <c r="BF21" s="1">
        <v>0.15999999642372131</v>
      </c>
      <c r="BG21" s="1">
        <v>111115</v>
      </c>
      <c r="BH21">
        <f t="shared" si="59"/>
        <v>1.5026315307617186</v>
      </c>
      <c r="BI21">
        <f t="shared" si="60"/>
        <v>7.21621902037847E-3</v>
      </c>
      <c r="BJ21">
        <f t="shared" si="61"/>
        <v>304.41748275756834</v>
      </c>
      <c r="BK21">
        <f t="shared" si="62"/>
        <v>303.47433700561521</v>
      </c>
      <c r="BL21">
        <f t="shared" si="63"/>
        <v>271.88780642283382</v>
      </c>
      <c r="BM21">
        <f t="shared" si="64"/>
        <v>-0.2302074162557475</v>
      </c>
      <c r="BN21">
        <f t="shared" si="65"/>
        <v>4.5806410199381711</v>
      </c>
      <c r="BO21">
        <f t="shared" si="66"/>
        <v>46.271975351774387</v>
      </c>
      <c r="BP21">
        <f t="shared" si="67"/>
        <v>16.532055689298801</v>
      </c>
      <c r="BQ21">
        <f t="shared" si="68"/>
        <v>30.795909881591797</v>
      </c>
      <c r="BR21">
        <f t="shared" si="69"/>
        <v>4.4591459584714856</v>
      </c>
      <c r="BS21">
        <f t="shared" si="70"/>
        <v>0.41990904879322294</v>
      </c>
      <c r="BT21">
        <f t="shared" si="71"/>
        <v>2.9440691671352544</v>
      </c>
      <c r="BU21">
        <f t="shared" si="72"/>
        <v>1.5150767913362313</v>
      </c>
      <c r="BV21">
        <f t="shared" si="73"/>
        <v>0.26415958851960408</v>
      </c>
      <c r="BW21">
        <f t="shared" si="74"/>
        <v>96.424888744580102</v>
      </c>
      <c r="BX21">
        <f t="shared" si="75"/>
        <v>0.8352286130728851</v>
      </c>
      <c r="BY21">
        <f t="shared" si="76"/>
        <v>64.539229242694276</v>
      </c>
      <c r="BZ21">
        <f t="shared" si="77"/>
        <v>1159.95242608223</v>
      </c>
      <c r="CA21">
        <f t="shared" si="78"/>
        <v>2.3946132430973252E-2</v>
      </c>
      <c r="CB21">
        <f t="shared" si="79"/>
        <v>0</v>
      </c>
      <c r="CC21">
        <f t="shared" si="80"/>
        <v>1486.9257671350354</v>
      </c>
      <c r="CD21">
        <f t="shared" si="81"/>
        <v>0</v>
      </c>
      <c r="CE21" t="e">
        <f t="shared" si="82"/>
        <v>#DIV/0!</v>
      </c>
      <c r="CF21" t="e">
        <f t="shared" si="83"/>
        <v>#DIV/0!</v>
      </c>
    </row>
    <row r="22" spans="1:84" x14ac:dyDescent="0.35">
      <c r="A22" t="s">
        <v>131</v>
      </c>
      <c r="B22" s="1">
        <v>20</v>
      </c>
      <c r="C22" s="1" t="s">
        <v>104</v>
      </c>
      <c r="D22" s="1">
        <v>3744.4999994141981</v>
      </c>
      <c r="E22" s="1">
        <v>0</v>
      </c>
      <c r="F22">
        <f t="shared" si="42"/>
        <v>46.66379576251957</v>
      </c>
      <c r="G22">
        <f t="shared" si="43"/>
        <v>0.44216174721816537</v>
      </c>
      <c r="H22">
        <f t="shared" si="44"/>
        <v>1247.8502003516448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t="e">
        <f t="shared" si="45"/>
        <v>#DIV/0!</v>
      </c>
      <c r="Q22" t="e">
        <f t="shared" si="46"/>
        <v>#DIV/0!</v>
      </c>
      <c r="R22" t="e">
        <f t="shared" si="47"/>
        <v>#DIV/0!</v>
      </c>
      <c r="S22" s="1">
        <v>-1</v>
      </c>
      <c r="T22" s="1">
        <v>0.87</v>
      </c>
      <c r="U22" s="1">
        <v>0.92</v>
      </c>
      <c r="V22" s="1">
        <v>10.046245574951172</v>
      </c>
      <c r="W22">
        <f t="shared" si="48"/>
        <v>0.87502312278747563</v>
      </c>
      <c r="X22">
        <f t="shared" si="49"/>
        <v>3.206713045072055E-2</v>
      </c>
      <c r="Y22" t="e">
        <f t="shared" si="50"/>
        <v>#DIV/0!</v>
      </c>
      <c r="Z22" t="e">
        <f t="shared" si="51"/>
        <v>#DIV/0!</v>
      </c>
      <c r="AA22" t="e">
        <f t="shared" si="52"/>
        <v>#DIV/0!</v>
      </c>
      <c r="AB22" s="1">
        <v>0</v>
      </c>
      <c r="AC22" s="1">
        <v>0.5</v>
      </c>
      <c r="AD22" t="e">
        <f t="shared" si="53"/>
        <v>#DIV/0!</v>
      </c>
      <c r="AE22">
        <f t="shared" si="54"/>
        <v>7.462963971481857</v>
      </c>
      <c r="AF22">
        <f t="shared" si="55"/>
        <v>1.6839413898533717</v>
      </c>
      <c r="AG22">
        <f t="shared" si="56"/>
        <v>31.320138931274414</v>
      </c>
      <c r="AH22" s="1">
        <v>2</v>
      </c>
      <c r="AI22">
        <f t="shared" si="57"/>
        <v>4.644859790802002</v>
      </c>
      <c r="AJ22" s="1">
        <v>1</v>
      </c>
      <c r="AK22">
        <f t="shared" si="58"/>
        <v>9.2897195816040039</v>
      </c>
      <c r="AL22" s="1">
        <v>30.376819610595703</v>
      </c>
      <c r="AM22" s="1">
        <v>31.320138931274414</v>
      </c>
      <c r="AN22" s="1">
        <v>29.019382476806641</v>
      </c>
      <c r="AO22" s="1">
        <v>1499.979736328125</v>
      </c>
      <c r="AP22" s="1">
        <v>1461.6656494140625</v>
      </c>
      <c r="AQ22" s="1">
        <v>24.581209182739258</v>
      </c>
      <c r="AR22" s="1">
        <v>29.401762008666992</v>
      </c>
      <c r="AS22" s="1">
        <v>55.896072387695313</v>
      </c>
      <c r="AT22" s="1">
        <v>66.856956481933594</v>
      </c>
      <c r="AU22" s="1">
        <v>300.52734375</v>
      </c>
      <c r="AV22" s="1">
        <v>1698.669921875</v>
      </c>
      <c r="AW22" s="1">
        <v>0.15868678689002991</v>
      </c>
      <c r="AX22" s="1">
        <v>98.988731384277344</v>
      </c>
      <c r="AY22" s="1">
        <v>7.4754199981689453</v>
      </c>
      <c r="AZ22" s="1">
        <v>-0.7179064154624939</v>
      </c>
      <c r="BA22" s="1">
        <v>1</v>
      </c>
      <c r="BB22" s="1">
        <v>-1.355140209197998</v>
      </c>
      <c r="BC22" s="1">
        <v>7.355140209197998</v>
      </c>
      <c r="BD22" s="1">
        <v>1</v>
      </c>
      <c r="BE22" s="1">
        <v>0</v>
      </c>
      <c r="BF22" s="1">
        <v>0.15999999642372131</v>
      </c>
      <c r="BG22" s="1">
        <v>111115</v>
      </c>
      <c r="BH22">
        <f t="shared" si="59"/>
        <v>1.50263671875</v>
      </c>
      <c r="BI22">
        <f t="shared" si="60"/>
        <v>7.4629639714818572E-3</v>
      </c>
      <c r="BJ22">
        <f t="shared" si="61"/>
        <v>304.47013893127439</v>
      </c>
      <c r="BK22">
        <f t="shared" si="62"/>
        <v>303.52681961059568</v>
      </c>
      <c r="BL22">
        <f t="shared" si="63"/>
        <v>271.78718142508296</v>
      </c>
      <c r="BM22">
        <f t="shared" si="64"/>
        <v>-0.27400285534259267</v>
      </c>
      <c r="BN22">
        <f t="shared" si="65"/>
        <v>4.5943845115537592</v>
      </c>
      <c r="BO22">
        <f t="shared" si="66"/>
        <v>46.413207314661044</v>
      </c>
      <c r="BP22">
        <f t="shared" si="67"/>
        <v>17.011445305994052</v>
      </c>
      <c r="BQ22">
        <f t="shared" si="68"/>
        <v>30.848479270935059</v>
      </c>
      <c r="BR22">
        <f t="shared" si="69"/>
        <v>4.4725493038335538</v>
      </c>
      <c r="BS22">
        <f t="shared" si="70"/>
        <v>0.42207241360452974</v>
      </c>
      <c r="BT22">
        <f t="shared" si="71"/>
        <v>2.9104431217003874</v>
      </c>
      <c r="BU22">
        <f t="shared" si="72"/>
        <v>1.5621061821331663</v>
      </c>
      <c r="BV22">
        <f t="shared" si="73"/>
        <v>0.26552948159244583</v>
      </c>
      <c r="BW22">
        <f t="shared" si="74"/>
        <v>123.52310829042564</v>
      </c>
      <c r="BX22">
        <f t="shared" si="75"/>
        <v>0.85371794900692244</v>
      </c>
      <c r="BY22">
        <f t="shared" si="76"/>
        <v>63.634580938903753</v>
      </c>
      <c r="BZ22">
        <f t="shared" si="77"/>
        <v>1454.8843764460228</v>
      </c>
      <c r="CA22">
        <f t="shared" si="78"/>
        <v>2.0410083003435796E-2</v>
      </c>
      <c r="CB22">
        <f t="shared" si="79"/>
        <v>0</v>
      </c>
      <c r="CC22">
        <f t="shared" si="80"/>
        <v>1486.3754596242197</v>
      </c>
      <c r="CD22">
        <f t="shared" si="81"/>
        <v>0</v>
      </c>
      <c r="CE22" t="e">
        <f t="shared" si="82"/>
        <v>#DIV/0!</v>
      </c>
      <c r="CF22" t="e">
        <f t="shared" si="83"/>
        <v>#DIV/0!</v>
      </c>
    </row>
    <row r="23" spans="1:84" x14ac:dyDescent="0.35">
      <c r="A23" t="s">
        <v>131</v>
      </c>
      <c r="B23" s="1">
        <v>21</v>
      </c>
      <c r="C23" s="1" t="s">
        <v>105</v>
      </c>
      <c r="D23" s="1">
        <v>3925.4999994141981</v>
      </c>
      <c r="E23" s="1">
        <v>0</v>
      </c>
      <c r="F23">
        <f t="shared" si="42"/>
        <v>50.510300758112145</v>
      </c>
      <c r="G23">
        <f t="shared" si="43"/>
        <v>0.42285895796305212</v>
      </c>
      <c r="H23">
        <f t="shared" si="44"/>
        <v>1414.484191873488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t="e">
        <f t="shared" si="45"/>
        <v>#DIV/0!</v>
      </c>
      <c r="Q23" t="e">
        <f t="shared" si="46"/>
        <v>#DIV/0!</v>
      </c>
      <c r="R23" t="e">
        <f t="shared" si="47"/>
        <v>#DIV/0!</v>
      </c>
      <c r="S23" s="1">
        <v>-1</v>
      </c>
      <c r="T23" s="1">
        <v>0.87</v>
      </c>
      <c r="U23" s="1">
        <v>0.92</v>
      </c>
      <c r="V23" s="1">
        <v>10.046245574951172</v>
      </c>
      <c r="W23">
        <f t="shared" si="48"/>
        <v>0.87502312278747563</v>
      </c>
      <c r="X23">
        <f t="shared" si="49"/>
        <v>3.4604027025713531E-2</v>
      </c>
      <c r="Y23" t="e">
        <f t="shared" si="50"/>
        <v>#DIV/0!</v>
      </c>
      <c r="Z23" t="e">
        <f t="shared" si="51"/>
        <v>#DIV/0!</v>
      </c>
      <c r="AA23" t="e">
        <f t="shared" si="52"/>
        <v>#DIV/0!</v>
      </c>
      <c r="AB23" s="1">
        <v>0</v>
      </c>
      <c r="AC23" s="1">
        <v>0.5</v>
      </c>
      <c r="AD23" t="e">
        <f t="shared" si="53"/>
        <v>#DIV/0!</v>
      </c>
      <c r="AE23">
        <f t="shared" si="54"/>
        <v>7.5102121870357372</v>
      </c>
      <c r="AF23">
        <f t="shared" si="55"/>
        <v>1.7686841116391192</v>
      </c>
      <c r="AG23">
        <f t="shared" si="56"/>
        <v>31.432968139648438</v>
      </c>
      <c r="AH23" s="1">
        <v>2</v>
      </c>
      <c r="AI23">
        <f t="shared" si="57"/>
        <v>4.644859790802002</v>
      </c>
      <c r="AJ23" s="1">
        <v>1</v>
      </c>
      <c r="AK23">
        <f t="shared" si="58"/>
        <v>9.2897195816040039</v>
      </c>
      <c r="AL23" s="1">
        <v>30.40850830078125</v>
      </c>
      <c r="AM23" s="1">
        <v>31.432968139648438</v>
      </c>
      <c r="AN23" s="1">
        <v>29.014972686767578</v>
      </c>
      <c r="AO23" s="1">
        <v>1700.3194580078125</v>
      </c>
      <c r="AP23" s="1">
        <v>1658.415283203125</v>
      </c>
      <c r="AQ23" s="1">
        <v>23.990386962890625</v>
      </c>
      <c r="AR23" s="1">
        <v>28.844352722167969</v>
      </c>
      <c r="AS23" s="1">
        <v>54.4522705078125</v>
      </c>
      <c r="AT23" s="1">
        <v>65.469100952148438</v>
      </c>
      <c r="AU23" s="1">
        <v>300.52066040039063</v>
      </c>
      <c r="AV23" s="1">
        <v>1701.1707763671875</v>
      </c>
      <c r="AW23" s="1">
        <v>0.16715078055858612</v>
      </c>
      <c r="AX23" s="1">
        <v>98.988883972167969</v>
      </c>
      <c r="AY23" s="1">
        <v>7.2621021270751953</v>
      </c>
      <c r="AZ23" s="1">
        <v>-0.68832296133041382</v>
      </c>
      <c r="BA23" s="1">
        <v>1</v>
      </c>
      <c r="BB23" s="1">
        <v>-1.355140209197998</v>
      </c>
      <c r="BC23" s="1">
        <v>7.355140209197998</v>
      </c>
      <c r="BD23" s="1">
        <v>1</v>
      </c>
      <c r="BE23" s="1">
        <v>0</v>
      </c>
      <c r="BF23" s="1">
        <v>0.15999999642372131</v>
      </c>
      <c r="BG23" s="1">
        <v>111115</v>
      </c>
      <c r="BH23">
        <f t="shared" si="59"/>
        <v>1.5026033020019529</v>
      </c>
      <c r="BI23">
        <f t="shared" si="60"/>
        <v>7.5102121870357372E-3</v>
      </c>
      <c r="BJ23">
        <f t="shared" si="61"/>
        <v>304.58296813964841</v>
      </c>
      <c r="BK23">
        <f t="shared" si="62"/>
        <v>303.55850830078123</v>
      </c>
      <c r="BL23">
        <f t="shared" si="63"/>
        <v>272.18731813488921</v>
      </c>
      <c r="BM23">
        <f t="shared" si="64"/>
        <v>-0.28464746537315611</v>
      </c>
      <c r="BN23">
        <f t="shared" si="65"/>
        <v>4.6239543965060914</v>
      </c>
      <c r="BO23">
        <f t="shared" si="66"/>
        <v>46.711855018046037</v>
      </c>
      <c r="BP23">
        <f t="shared" si="67"/>
        <v>17.867502295878069</v>
      </c>
      <c r="BQ23">
        <f t="shared" si="68"/>
        <v>30.920738220214844</v>
      </c>
      <c r="BR23">
        <f t="shared" si="69"/>
        <v>4.49103006115452</v>
      </c>
      <c r="BS23">
        <f t="shared" si="70"/>
        <v>0.40444884188510599</v>
      </c>
      <c r="BT23">
        <f t="shared" si="71"/>
        <v>2.8552702848669722</v>
      </c>
      <c r="BU23">
        <f t="shared" si="72"/>
        <v>1.6357597762875478</v>
      </c>
      <c r="BV23">
        <f t="shared" si="73"/>
        <v>0.25437251136588229</v>
      </c>
      <c r="BW23">
        <f t="shared" si="74"/>
        <v>140.01821154983048</v>
      </c>
      <c r="BX23">
        <f t="shared" si="75"/>
        <v>0.8529131431673137</v>
      </c>
      <c r="BY23">
        <f t="shared" si="76"/>
        <v>61.978472734417423</v>
      </c>
      <c r="BZ23">
        <f t="shared" si="77"/>
        <v>1651.0750286965754</v>
      </c>
      <c r="CA23">
        <f t="shared" si="78"/>
        <v>1.8960684668674684E-2</v>
      </c>
      <c r="CB23">
        <f t="shared" si="79"/>
        <v>0</v>
      </c>
      <c r="CC23">
        <f t="shared" si="80"/>
        <v>1488.5637651316108</v>
      </c>
      <c r="CD23">
        <f t="shared" si="81"/>
        <v>0</v>
      </c>
      <c r="CE23" t="e">
        <f t="shared" si="82"/>
        <v>#DIV/0!</v>
      </c>
      <c r="CF23" t="e">
        <f t="shared" si="83"/>
        <v>#DIV/0!</v>
      </c>
    </row>
    <row r="24" spans="1:84" x14ac:dyDescent="0.35">
      <c r="A24" t="s">
        <v>131</v>
      </c>
      <c r="B24" s="1">
        <v>22</v>
      </c>
      <c r="C24" s="1" t="s">
        <v>106</v>
      </c>
      <c r="D24" s="1">
        <v>4127.4999994141981</v>
      </c>
      <c r="E24" s="1">
        <v>0</v>
      </c>
      <c r="F24">
        <f t="shared" si="42"/>
        <v>52.229497058455948</v>
      </c>
      <c r="G24">
        <f t="shared" si="43"/>
        <v>0.38995475439257149</v>
      </c>
      <c r="H24">
        <f t="shared" si="44"/>
        <v>1516.5831663413285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t="e">
        <f t="shared" si="45"/>
        <v>#DIV/0!</v>
      </c>
      <c r="Q24" t="e">
        <f t="shared" si="46"/>
        <v>#DIV/0!</v>
      </c>
      <c r="R24" t="e">
        <f t="shared" si="47"/>
        <v>#DIV/0!</v>
      </c>
      <c r="S24" s="1">
        <v>-1</v>
      </c>
      <c r="T24" s="1">
        <v>0.87</v>
      </c>
      <c r="U24" s="1">
        <v>0.92</v>
      </c>
      <c r="V24" s="1">
        <v>10.046245574951172</v>
      </c>
      <c r="W24">
        <f t="shared" si="48"/>
        <v>0.87502312278747563</v>
      </c>
      <c r="X24">
        <f t="shared" si="49"/>
        <v>3.5753185736889723E-2</v>
      </c>
      <c r="Y24" t="e">
        <f t="shared" si="50"/>
        <v>#DIV/0!</v>
      </c>
      <c r="Z24" t="e">
        <f t="shared" si="51"/>
        <v>#DIV/0!</v>
      </c>
      <c r="AA24" t="e">
        <f t="shared" si="52"/>
        <v>#DIV/0!</v>
      </c>
      <c r="AB24" s="1">
        <v>0</v>
      </c>
      <c r="AC24" s="1">
        <v>0.5</v>
      </c>
      <c r="AD24" t="e">
        <f t="shared" si="53"/>
        <v>#DIV/0!</v>
      </c>
      <c r="AE24">
        <f t="shared" si="54"/>
        <v>7.2968674161609597</v>
      </c>
      <c r="AF24">
        <f t="shared" si="55"/>
        <v>1.8574902318597504</v>
      </c>
      <c r="AG24">
        <f t="shared" si="56"/>
        <v>31.545486450195313</v>
      </c>
      <c r="AH24" s="1">
        <v>2</v>
      </c>
      <c r="AI24">
        <f t="shared" si="57"/>
        <v>4.644859790802002</v>
      </c>
      <c r="AJ24" s="1">
        <v>1</v>
      </c>
      <c r="AK24">
        <f t="shared" si="58"/>
        <v>9.2897195816040039</v>
      </c>
      <c r="AL24" s="1">
        <v>30.380805969238281</v>
      </c>
      <c r="AM24" s="1">
        <v>31.545486450195313</v>
      </c>
      <c r="AN24" s="1">
        <v>29.011341094970703</v>
      </c>
      <c r="AO24" s="1">
        <v>1833.3123779296875</v>
      </c>
      <c r="AP24" s="1">
        <v>1789.86083984375</v>
      </c>
      <c r="AQ24" s="1">
        <v>23.526678085327148</v>
      </c>
      <c r="AR24" s="1">
        <v>28.245702743530273</v>
      </c>
      <c r="AS24" s="1">
        <v>53.486747741699219</v>
      </c>
      <c r="AT24" s="1">
        <v>64.215789794921875</v>
      </c>
      <c r="AU24" s="1">
        <v>300.51812744140625</v>
      </c>
      <c r="AV24" s="1">
        <v>1701.4456787109375</v>
      </c>
      <c r="AW24" s="1">
        <v>0.16665594279766083</v>
      </c>
      <c r="AX24" s="1">
        <v>98.992668151855469</v>
      </c>
      <c r="AY24" s="1">
        <v>7.020775318145752</v>
      </c>
      <c r="AZ24" s="1">
        <v>-0.66191637516021729</v>
      </c>
      <c r="BA24" s="1">
        <v>0.75</v>
      </c>
      <c r="BB24" s="1">
        <v>-1.355140209197998</v>
      </c>
      <c r="BC24" s="1">
        <v>7.355140209197998</v>
      </c>
      <c r="BD24" s="1">
        <v>1</v>
      </c>
      <c r="BE24" s="1">
        <v>0</v>
      </c>
      <c r="BF24" s="1">
        <v>0.15999999642372131</v>
      </c>
      <c r="BG24" s="1">
        <v>111115</v>
      </c>
      <c r="BH24">
        <f t="shared" si="59"/>
        <v>1.502590637207031</v>
      </c>
      <c r="BI24">
        <f t="shared" si="60"/>
        <v>7.2968674161609593E-3</v>
      </c>
      <c r="BJ24">
        <f t="shared" si="61"/>
        <v>304.69548645019529</v>
      </c>
      <c r="BK24">
        <f t="shared" si="62"/>
        <v>303.53080596923826</v>
      </c>
      <c r="BL24">
        <f t="shared" si="63"/>
        <v>272.23130250890608</v>
      </c>
      <c r="BM24">
        <f t="shared" si="64"/>
        <v>-0.25375647056056772</v>
      </c>
      <c r="BN24">
        <f t="shared" si="65"/>
        <v>4.6536077102659963</v>
      </c>
      <c r="BO24">
        <f t="shared" si="66"/>
        <v>47.009619976373692</v>
      </c>
      <c r="BP24">
        <f t="shared" si="67"/>
        <v>18.763917232843419</v>
      </c>
      <c r="BQ24">
        <f t="shared" si="68"/>
        <v>30.963146209716797</v>
      </c>
      <c r="BR24">
        <f t="shared" si="69"/>
        <v>4.5019071614691875</v>
      </c>
      <c r="BS24">
        <f t="shared" si="70"/>
        <v>0.37424506156665943</v>
      </c>
      <c r="BT24">
        <f t="shared" si="71"/>
        <v>2.7961174784062459</v>
      </c>
      <c r="BU24">
        <f t="shared" si="72"/>
        <v>1.7057896830629415</v>
      </c>
      <c r="BV24">
        <f t="shared" si="73"/>
        <v>0.23526561098278881</v>
      </c>
      <c r="BW24">
        <f t="shared" si="74"/>
        <v>150.13061411031734</v>
      </c>
      <c r="BX24">
        <f t="shared" si="75"/>
        <v>0.84731903876600934</v>
      </c>
      <c r="BY24">
        <f t="shared" si="76"/>
        <v>60.195195510469077</v>
      </c>
      <c r="BZ24">
        <f t="shared" si="77"/>
        <v>1782.2707484088544</v>
      </c>
      <c r="CA24">
        <f t="shared" si="78"/>
        <v>1.7640219869254101E-2</v>
      </c>
      <c r="CB24">
        <f t="shared" si="79"/>
        <v>0</v>
      </c>
      <c r="CC24">
        <f t="shared" si="80"/>
        <v>1488.8043110389006</v>
      </c>
      <c r="CD24">
        <f t="shared" si="81"/>
        <v>0</v>
      </c>
      <c r="CE24" t="e">
        <f t="shared" si="82"/>
        <v>#DIV/0!</v>
      </c>
      <c r="CF24" t="e">
        <f t="shared" si="83"/>
        <v>#DIV/0!</v>
      </c>
    </row>
    <row r="25" spans="1:84" x14ac:dyDescent="0.35">
      <c r="A25" t="s">
        <v>132</v>
      </c>
      <c r="B25" s="1">
        <v>25</v>
      </c>
      <c r="C25" s="1" t="s">
        <v>109</v>
      </c>
      <c r="D25" s="1">
        <v>5007.4999994141981</v>
      </c>
      <c r="E25" s="1">
        <v>0</v>
      </c>
      <c r="F25">
        <f t="shared" ref="F25:F35" si="84">(AO25-AP25*(1000-AQ25)/(1000-AR25))*BH25</f>
        <v>-4.9530828998591589</v>
      </c>
      <c r="G25">
        <f t="shared" ref="G25:G35" si="85">IF(BS25&lt;&gt;0,1/(1/BS25-1/AK25),0)</f>
        <v>0.39087816145002707</v>
      </c>
      <c r="H25">
        <f t="shared" ref="H25:H35" si="86">((BV25-BI25/2)*AP25-F25)/(BV25+BI25/2)</f>
        <v>71.971160471313922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t="e">
        <f t="shared" ref="P25:P35" si="87">CB25/L25</f>
        <v>#DIV/0!</v>
      </c>
      <c r="Q25" t="e">
        <f t="shared" ref="Q25:Q35" si="88">CD25/N25</f>
        <v>#DIV/0!</v>
      </c>
      <c r="R25" t="e">
        <f t="shared" ref="R25:R35" si="89">(N25-O25)/N25</f>
        <v>#DIV/0!</v>
      </c>
      <c r="S25" s="1">
        <v>-1</v>
      </c>
      <c r="T25" s="1">
        <v>0.87</v>
      </c>
      <c r="U25" s="1">
        <v>0.92</v>
      </c>
      <c r="V25" s="1">
        <v>10.020209312438965</v>
      </c>
      <c r="W25">
        <f t="shared" ref="W25:W35" si="90">(V25*U25+(100-V25)*T25)/100</f>
        <v>0.87501010465621942</v>
      </c>
      <c r="X25">
        <f t="shared" ref="X25:X35" si="91">(F25-S25)/CC25</f>
        <v>-2.6603668159713161E-3</v>
      </c>
      <c r="Y25" t="e">
        <f t="shared" ref="Y25:Y35" si="92">(N25-O25)/(N25-M25)</f>
        <v>#DIV/0!</v>
      </c>
      <c r="Z25" t="e">
        <f t="shared" ref="Z25:Z35" si="93">(L25-N25)/(L25-M25)</f>
        <v>#DIV/0!</v>
      </c>
      <c r="AA25" t="e">
        <f t="shared" ref="AA25:AA35" si="94">(L25-N25)/N25</f>
        <v>#DIV/0!</v>
      </c>
      <c r="AB25" s="1">
        <v>0</v>
      </c>
      <c r="AC25" s="1">
        <v>0.5</v>
      </c>
      <c r="AD25" t="e">
        <f t="shared" ref="AD25:AD35" si="95">R25*AC25*W25*AB25</f>
        <v>#DIV/0!</v>
      </c>
      <c r="AE25">
        <f t="shared" ref="AE25:AE35" si="96">BI25*1000</f>
        <v>7.4467851921366162</v>
      </c>
      <c r="AF25">
        <f t="shared" ref="AF25:AF35" si="97">(BN25-BT25)</f>
        <v>1.8922870505212259</v>
      </c>
      <c r="AG25">
        <f t="shared" ref="AG25:AG35" si="98">(AM25+BM25*E25)</f>
        <v>31.410530090332031</v>
      </c>
      <c r="AH25" s="1">
        <v>2</v>
      </c>
      <c r="AI25">
        <f t="shared" ref="AI25:AI35" si="99">(AH25*BB25+BC25)</f>
        <v>4.644859790802002</v>
      </c>
      <c r="AJ25" s="1">
        <v>1</v>
      </c>
      <c r="AK25">
        <f t="shared" ref="AK25:AK35" si="100">AI25*(AJ25+1)*(AJ25+1)/(AJ25*AJ25+1)</f>
        <v>9.2897195816040039</v>
      </c>
      <c r="AL25" s="1">
        <v>30.220108032226563</v>
      </c>
      <c r="AM25" s="1">
        <v>31.410530090332031</v>
      </c>
      <c r="AN25" s="1">
        <v>29.016477584838867</v>
      </c>
      <c r="AO25" s="1">
        <v>49.904483795166016</v>
      </c>
      <c r="AP25" s="1">
        <v>52.938369750976563</v>
      </c>
      <c r="AQ25" s="1">
        <v>22.717472076416016</v>
      </c>
      <c r="AR25" s="1">
        <v>27.536781311035156</v>
      </c>
      <c r="AS25" s="1">
        <v>52.117816925048828</v>
      </c>
      <c r="AT25" s="1">
        <v>63.171241760253906</v>
      </c>
      <c r="AU25" s="1">
        <v>300.52957153320313</v>
      </c>
      <c r="AV25" s="1">
        <v>1698.170654296875</v>
      </c>
      <c r="AW25" s="1">
        <v>0.12293371558189392</v>
      </c>
      <c r="AX25" s="1">
        <v>98.986648559570313</v>
      </c>
      <c r="AY25" s="1">
        <v>2.7415730953216553</v>
      </c>
      <c r="AZ25" s="1">
        <v>-0.66340315341949463</v>
      </c>
      <c r="BA25" s="1">
        <v>0.75</v>
      </c>
      <c r="BB25" s="1">
        <v>-1.355140209197998</v>
      </c>
      <c r="BC25" s="1">
        <v>7.355140209197998</v>
      </c>
      <c r="BD25" s="1">
        <v>1</v>
      </c>
      <c r="BE25" s="1">
        <v>0</v>
      </c>
      <c r="BF25" s="1">
        <v>0.15999999642372131</v>
      </c>
      <c r="BG25" s="1">
        <v>111115</v>
      </c>
      <c r="BH25">
        <f t="shared" ref="BH25:BH35" si="101">AU25*0.000001/(AH25*0.0001)</f>
        <v>1.5026478576660154</v>
      </c>
      <c r="BI25">
        <f t="shared" ref="BI25:BI35" si="102">(AR25-AQ25)/(1000-AR25)*BH25</f>
        <v>7.4467851921366165E-3</v>
      </c>
      <c r="BJ25">
        <f t="shared" ref="BJ25:BJ35" si="103">(AM25+273.15)</f>
        <v>304.56053009033201</v>
      </c>
      <c r="BK25">
        <f t="shared" ref="BK25:BK35" si="104">(AL25+273.15)</f>
        <v>303.37010803222654</v>
      </c>
      <c r="BL25">
        <f t="shared" ref="BL25:BL35" si="105">(AV25*BD25+AW25*BE25)*BF25</f>
        <v>271.70729861436848</v>
      </c>
      <c r="BM25">
        <f t="shared" ref="BM25:BM35" si="106">((BL25+0.00000010773*(BK25^4-BJ25^4))-BI25*44100)/(AI25*51.4+0.00000043092*BJ25^3)</f>
        <v>-0.28336936253159645</v>
      </c>
      <c r="BN25">
        <f t="shared" ref="BN25:BN35" si="107">0.61365*EXP(17.502*AG25/(240.97+AG25))</f>
        <v>4.6180607446184068</v>
      </c>
      <c r="BO25">
        <f t="shared" ref="BO25:BO35" si="108">BN25*1000/AX25</f>
        <v>46.653370043529165</v>
      </c>
      <c r="BP25">
        <f t="shared" ref="BP25:BP35" si="109">(BO25-AR25)</f>
        <v>19.116588732494009</v>
      </c>
      <c r="BQ25">
        <f t="shared" ref="BQ25:BQ35" si="110">IF(E25,AM25,(AL25+AM25)/2)</f>
        <v>30.815319061279297</v>
      </c>
      <c r="BR25">
        <f t="shared" ref="BR25:BR35" si="111">0.61365*EXP(17.502*BQ25/(240.97+BQ25))</f>
        <v>4.4640905364346724</v>
      </c>
      <c r="BS25">
        <f t="shared" ref="BS25:BS35" si="112">IF(BP25&lt;&gt;0,(1000-(BO25+AR25)/2)/BP25*BI25,0)</f>
        <v>0.37509548550853583</v>
      </c>
      <c r="BT25">
        <f t="shared" ref="BT25:BT35" si="113">AR25*AX25/1000</f>
        <v>2.7257736940971808</v>
      </c>
      <c r="BU25">
        <f t="shared" ref="BU25:BU35" si="114">(BR25-BT25)</f>
        <v>1.7383168423374915</v>
      </c>
      <c r="BV25">
        <f t="shared" ref="BV25:BV35" si="115">1/(1.6/G25+1.37/AK25)</f>
        <v>0.23580334307230605</v>
      </c>
      <c r="BW25">
        <f t="shared" ref="BW25:BW35" si="116">H25*AX25*0.001</f>
        <v>7.1241839679983903</v>
      </c>
      <c r="BX25">
        <f t="shared" ref="BX25:BX35" si="117">H25/AP25</f>
        <v>1.3595273297962913</v>
      </c>
      <c r="BY25">
        <f t="shared" ref="BY25:BY35" si="118">(1-BI25*AX25/BN25/G25)*100</f>
        <v>59.163886822607722</v>
      </c>
      <c r="BZ25">
        <f t="shared" ref="BZ25:BZ35" si="119">(AP25-F25/(AK25/1.35))</f>
        <v>53.658161328760151</v>
      </c>
      <c r="CA25">
        <f t="shared" ref="CA25:CA35" si="120">F25*BY25/100/BZ25</f>
        <v>-5.4613059570714911E-2</v>
      </c>
      <c r="CB25">
        <f t="shared" ref="CB25:CB35" si="121">(L25-K25)</f>
        <v>0</v>
      </c>
      <c r="CC25">
        <f t="shared" ref="CC25:CC35" si="122">AV25*W25</f>
        <v>1485.9164819404291</v>
      </c>
      <c r="CD25">
        <f t="shared" ref="CD25:CD35" si="123">(N25-M25)</f>
        <v>0</v>
      </c>
      <c r="CE25" t="e">
        <f t="shared" ref="CE25:CE35" si="124">(N25-O25)/(N25-K25)</f>
        <v>#DIV/0!</v>
      </c>
      <c r="CF25" t="e">
        <f t="shared" ref="CF25:CF35" si="125">(L25-N25)/(L25-K25)</f>
        <v>#DIV/0!</v>
      </c>
    </row>
    <row r="26" spans="1:84" x14ac:dyDescent="0.35">
      <c r="A26" t="s">
        <v>132</v>
      </c>
      <c r="B26" s="1">
        <v>26</v>
      </c>
      <c r="C26" s="1" t="s">
        <v>110</v>
      </c>
      <c r="D26" s="1">
        <v>5209.4999994141981</v>
      </c>
      <c r="E26" s="1">
        <v>0</v>
      </c>
      <c r="F26">
        <f t="shared" si="84"/>
        <v>1.3033586203937473</v>
      </c>
      <c r="G26">
        <f t="shared" si="85"/>
        <v>0.4676033111108881</v>
      </c>
      <c r="H26">
        <f t="shared" si="86"/>
        <v>91.069049200208653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t="e">
        <f t="shared" si="87"/>
        <v>#DIV/0!</v>
      </c>
      <c r="Q26" t="e">
        <f t="shared" si="88"/>
        <v>#DIV/0!</v>
      </c>
      <c r="R26" t="e">
        <f t="shared" si="89"/>
        <v>#DIV/0!</v>
      </c>
      <c r="S26" s="1">
        <v>-1</v>
      </c>
      <c r="T26" s="1">
        <v>0.87</v>
      </c>
      <c r="U26" s="1">
        <v>0.92</v>
      </c>
      <c r="V26" s="1">
        <v>10.020209312438965</v>
      </c>
      <c r="W26">
        <f t="shared" si="90"/>
        <v>0.87501010465621942</v>
      </c>
      <c r="X26">
        <f t="shared" si="91"/>
        <v>1.5481647967205492E-3</v>
      </c>
      <c r="Y26" t="e">
        <f t="shared" si="92"/>
        <v>#DIV/0!</v>
      </c>
      <c r="Z26" t="e">
        <f t="shared" si="93"/>
        <v>#DIV/0!</v>
      </c>
      <c r="AA26" t="e">
        <f t="shared" si="94"/>
        <v>#DIV/0!</v>
      </c>
      <c r="AB26" s="1">
        <v>0</v>
      </c>
      <c r="AC26" s="1">
        <v>0.5</v>
      </c>
      <c r="AD26" t="e">
        <f t="shared" si="95"/>
        <v>#DIV/0!</v>
      </c>
      <c r="AE26">
        <f t="shared" si="96"/>
        <v>8.2923878652041036</v>
      </c>
      <c r="AF26">
        <f t="shared" si="97"/>
        <v>1.7751399428494077</v>
      </c>
      <c r="AG26">
        <f t="shared" si="98"/>
        <v>31.251825332641602</v>
      </c>
      <c r="AH26" s="1">
        <v>2</v>
      </c>
      <c r="AI26">
        <f t="shared" si="99"/>
        <v>4.644859790802002</v>
      </c>
      <c r="AJ26" s="1">
        <v>1</v>
      </c>
      <c r="AK26">
        <f t="shared" si="100"/>
        <v>9.2897195816040039</v>
      </c>
      <c r="AL26" s="1">
        <v>30.307521820068359</v>
      </c>
      <c r="AM26" s="1">
        <v>31.251825332641602</v>
      </c>
      <c r="AN26" s="1">
        <v>29.016550064086914</v>
      </c>
      <c r="AO26" s="1">
        <v>99.937820434570313</v>
      </c>
      <c r="AP26" s="1">
        <v>98.526702880859375</v>
      </c>
      <c r="AQ26" s="1">
        <v>22.93730354309082</v>
      </c>
      <c r="AR26" s="1">
        <v>28.29973030090332</v>
      </c>
      <c r="AS26" s="1">
        <v>52.361629486083984</v>
      </c>
      <c r="AT26" s="1">
        <v>64.600662231445313</v>
      </c>
      <c r="AU26" s="1">
        <v>300.52496337890625</v>
      </c>
      <c r="AV26" s="1">
        <v>1700.322509765625</v>
      </c>
      <c r="AW26" s="1">
        <v>0.20844607055187225</v>
      </c>
      <c r="AX26" s="1">
        <v>98.991096496582031</v>
      </c>
      <c r="AY26" s="1">
        <v>3.4447965621948242</v>
      </c>
      <c r="AZ26" s="1">
        <v>-0.69559252262115479</v>
      </c>
      <c r="BA26" s="1">
        <v>0.75</v>
      </c>
      <c r="BB26" s="1">
        <v>-1.355140209197998</v>
      </c>
      <c r="BC26" s="1">
        <v>7.355140209197998</v>
      </c>
      <c r="BD26" s="1">
        <v>1</v>
      </c>
      <c r="BE26" s="1">
        <v>0</v>
      </c>
      <c r="BF26" s="1">
        <v>0.15999999642372131</v>
      </c>
      <c r="BG26" s="1">
        <v>111115</v>
      </c>
      <c r="BH26">
        <f t="shared" si="101"/>
        <v>1.5026248168945313</v>
      </c>
      <c r="BI26">
        <f t="shared" si="102"/>
        <v>8.2923878652041028E-3</v>
      </c>
      <c r="BJ26">
        <f t="shared" si="103"/>
        <v>304.40182533264158</v>
      </c>
      <c r="BK26">
        <f t="shared" si="104"/>
        <v>303.45752182006834</v>
      </c>
      <c r="BL26">
        <f t="shared" si="105"/>
        <v>272.05159548167285</v>
      </c>
      <c r="BM26">
        <f t="shared" si="106"/>
        <v>-0.41875984591765364</v>
      </c>
      <c r="BN26">
        <f t="shared" si="107"/>
        <v>4.5765612758933747</v>
      </c>
      <c r="BO26">
        <f t="shared" si="108"/>
        <v>46.232049526306589</v>
      </c>
      <c r="BP26">
        <f t="shared" si="109"/>
        <v>17.932319225403269</v>
      </c>
      <c r="BQ26">
        <f t="shared" si="110"/>
        <v>30.77967357635498</v>
      </c>
      <c r="BR26">
        <f t="shared" si="111"/>
        <v>4.4550133503993301</v>
      </c>
      <c r="BS26">
        <f t="shared" si="112"/>
        <v>0.44519420781831193</v>
      </c>
      <c r="BT26">
        <f t="shared" si="113"/>
        <v>2.801421333043967</v>
      </c>
      <c r="BU26">
        <f t="shared" si="114"/>
        <v>1.6535920173553631</v>
      </c>
      <c r="BV26">
        <f t="shared" si="115"/>
        <v>0.28017650950199124</v>
      </c>
      <c r="BW26">
        <f t="shared" si="116"/>
        <v>9.0150250372298313</v>
      </c>
      <c r="BX26">
        <f t="shared" si="117"/>
        <v>0.9243082995513543</v>
      </c>
      <c r="BY26">
        <f t="shared" si="118"/>
        <v>61.641741376044237</v>
      </c>
      <c r="BZ26">
        <f t="shared" si="119"/>
        <v>98.337296287681269</v>
      </c>
      <c r="CA26">
        <f t="shared" si="120"/>
        <v>8.1699719263700725E-3</v>
      </c>
      <c r="CB26">
        <f t="shared" si="121"/>
        <v>0</v>
      </c>
      <c r="CC26">
        <f t="shared" si="122"/>
        <v>1487.7993772193452</v>
      </c>
      <c r="CD26">
        <f t="shared" si="123"/>
        <v>0</v>
      </c>
      <c r="CE26" t="e">
        <f t="shared" si="124"/>
        <v>#DIV/0!</v>
      </c>
      <c r="CF26" t="e">
        <f t="shared" si="125"/>
        <v>#DIV/0!</v>
      </c>
    </row>
    <row r="27" spans="1:84" x14ac:dyDescent="0.35">
      <c r="A27" t="s">
        <v>132</v>
      </c>
      <c r="B27" s="1">
        <v>24</v>
      </c>
      <c r="C27" s="1" t="s">
        <v>108</v>
      </c>
      <c r="D27" s="1">
        <v>4805.4999994141981</v>
      </c>
      <c r="E27" s="1">
        <v>0</v>
      </c>
      <c r="F27">
        <f t="shared" si="84"/>
        <v>3.2044314984868509</v>
      </c>
      <c r="G27">
        <f t="shared" si="85"/>
        <v>0.31444750690694145</v>
      </c>
      <c r="H27">
        <f t="shared" si="86"/>
        <v>174.15408051815712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t="e">
        <f t="shared" si="87"/>
        <v>#DIV/0!</v>
      </c>
      <c r="Q27" t="e">
        <f t="shared" si="88"/>
        <v>#DIV/0!</v>
      </c>
      <c r="R27" t="e">
        <f t="shared" si="89"/>
        <v>#DIV/0!</v>
      </c>
      <c r="S27" s="1">
        <v>-1</v>
      </c>
      <c r="T27" s="1">
        <v>0.87</v>
      </c>
      <c r="U27" s="1">
        <v>0.92</v>
      </c>
      <c r="V27" s="1">
        <v>10.020209312438965</v>
      </c>
      <c r="W27">
        <f t="shared" si="90"/>
        <v>0.87501010465621942</v>
      </c>
      <c r="X27">
        <f t="shared" si="91"/>
        <v>2.8264684203322607E-3</v>
      </c>
      <c r="Y27" t="e">
        <f t="shared" si="92"/>
        <v>#DIV/0!</v>
      </c>
      <c r="Z27" t="e">
        <f t="shared" si="93"/>
        <v>#DIV/0!</v>
      </c>
      <c r="AA27" t="e">
        <f t="shared" si="94"/>
        <v>#DIV/0!</v>
      </c>
      <c r="AB27" s="1">
        <v>0</v>
      </c>
      <c r="AC27" s="1">
        <v>0.5</v>
      </c>
      <c r="AD27" t="e">
        <f t="shared" si="95"/>
        <v>#DIV/0!</v>
      </c>
      <c r="AE27">
        <f t="shared" si="96"/>
        <v>6.3672919738340026</v>
      </c>
      <c r="AF27">
        <f t="shared" si="97"/>
        <v>1.9963943397375377</v>
      </c>
      <c r="AG27">
        <f t="shared" si="98"/>
        <v>31.437772750854492</v>
      </c>
      <c r="AH27" s="1">
        <v>2</v>
      </c>
      <c r="AI27">
        <f t="shared" si="99"/>
        <v>4.644859790802002</v>
      </c>
      <c r="AJ27" s="1">
        <v>1</v>
      </c>
      <c r="AK27">
        <f t="shared" si="100"/>
        <v>9.2897195816040039</v>
      </c>
      <c r="AL27" s="1">
        <v>30.036411285400391</v>
      </c>
      <c r="AM27" s="1">
        <v>31.437772750854492</v>
      </c>
      <c r="AN27" s="1">
        <v>29.023778915405273</v>
      </c>
      <c r="AO27" s="1">
        <v>200.08810424804688</v>
      </c>
      <c r="AP27" s="1">
        <v>197.12043762207031</v>
      </c>
      <c r="AQ27" s="1">
        <v>22.431613922119141</v>
      </c>
      <c r="AR27" s="1">
        <v>26.556283950805664</v>
      </c>
      <c r="AS27" s="1">
        <v>52.008869171142578</v>
      </c>
      <c r="AT27" s="1">
        <v>61.569469451904297</v>
      </c>
      <c r="AU27" s="1">
        <v>300.5428466796875</v>
      </c>
      <c r="AV27" s="1">
        <v>1700.0045166015625</v>
      </c>
      <c r="AW27" s="1">
        <v>5.6288283318281174E-2</v>
      </c>
      <c r="AX27" s="1">
        <v>98.990615844726563</v>
      </c>
      <c r="AY27" s="1">
        <v>4.1115446090698242</v>
      </c>
      <c r="AZ27" s="1">
        <v>-0.62408334016799927</v>
      </c>
      <c r="BA27" s="1">
        <v>0.5</v>
      </c>
      <c r="BB27" s="1">
        <v>-1.355140209197998</v>
      </c>
      <c r="BC27" s="1">
        <v>7.355140209197998</v>
      </c>
      <c r="BD27" s="1">
        <v>1</v>
      </c>
      <c r="BE27" s="1">
        <v>0</v>
      </c>
      <c r="BF27" s="1">
        <v>0.15999999642372131</v>
      </c>
      <c r="BG27" s="1">
        <v>111115</v>
      </c>
      <c r="BH27">
        <f t="shared" si="101"/>
        <v>1.5027142333984376</v>
      </c>
      <c r="BI27">
        <f t="shared" si="102"/>
        <v>6.3672919738340028E-3</v>
      </c>
      <c r="BJ27">
        <f t="shared" si="103"/>
        <v>304.58777275085447</v>
      </c>
      <c r="BK27">
        <f t="shared" si="104"/>
        <v>303.18641128540037</v>
      </c>
      <c r="BL27">
        <f t="shared" si="105"/>
        <v>272.00071657656008</v>
      </c>
      <c r="BM27">
        <f t="shared" si="106"/>
        <v>-0.10259572831757308</v>
      </c>
      <c r="BN27">
        <f t="shared" si="107"/>
        <v>4.6252172425752187</v>
      </c>
      <c r="BO27">
        <f t="shared" si="108"/>
        <v>46.723795009318692</v>
      </c>
      <c r="BP27">
        <f t="shared" si="109"/>
        <v>20.167511058513028</v>
      </c>
      <c r="BQ27">
        <f t="shared" si="110"/>
        <v>30.737092018127441</v>
      </c>
      <c r="BR27">
        <f t="shared" si="111"/>
        <v>4.4441909606697285</v>
      </c>
      <c r="BS27">
        <f t="shared" si="112"/>
        <v>0.30415226384330574</v>
      </c>
      <c r="BT27">
        <f t="shared" si="113"/>
        <v>2.6288229028376811</v>
      </c>
      <c r="BU27">
        <f t="shared" si="114"/>
        <v>1.8153680578320475</v>
      </c>
      <c r="BV27">
        <f t="shared" si="115"/>
        <v>0.19099407487054759</v>
      </c>
      <c r="BW27">
        <f t="shared" si="116"/>
        <v>17.239619682364467</v>
      </c>
      <c r="BX27">
        <f t="shared" si="117"/>
        <v>0.88349073601416461</v>
      </c>
      <c r="BY27">
        <f t="shared" si="118"/>
        <v>56.662036513531319</v>
      </c>
      <c r="BZ27">
        <f t="shared" si="119"/>
        <v>196.65476344482994</v>
      </c>
      <c r="CA27">
        <f t="shared" si="120"/>
        <v>9.2329121040238549E-3</v>
      </c>
      <c r="CB27">
        <f t="shared" si="121"/>
        <v>0</v>
      </c>
      <c r="CC27">
        <f t="shared" si="122"/>
        <v>1487.5211299875789</v>
      </c>
      <c r="CD27">
        <f t="shared" si="123"/>
        <v>0</v>
      </c>
      <c r="CE27" t="e">
        <f t="shared" si="124"/>
        <v>#DIV/0!</v>
      </c>
      <c r="CF27" t="e">
        <f t="shared" si="125"/>
        <v>#DIV/0!</v>
      </c>
    </row>
    <row r="28" spans="1:84" x14ac:dyDescent="0.35">
      <c r="A28" t="s">
        <v>132</v>
      </c>
      <c r="B28" s="1">
        <v>27</v>
      </c>
      <c r="C28" s="1" t="s">
        <v>111</v>
      </c>
      <c r="D28" s="1">
        <v>5366.9999993797392</v>
      </c>
      <c r="E28" s="1">
        <v>0</v>
      </c>
      <c r="F28">
        <f t="shared" si="84"/>
        <v>15.090496531600905</v>
      </c>
      <c r="G28">
        <f t="shared" si="85"/>
        <v>0.5094998098953547</v>
      </c>
      <c r="H28">
        <f t="shared" si="86"/>
        <v>231.38866113444593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t="e">
        <f t="shared" si="87"/>
        <v>#DIV/0!</v>
      </c>
      <c r="Q28" t="e">
        <f t="shared" si="88"/>
        <v>#DIV/0!</v>
      </c>
      <c r="R28" t="e">
        <f t="shared" si="89"/>
        <v>#DIV/0!</v>
      </c>
      <c r="S28" s="1">
        <v>-1</v>
      </c>
      <c r="T28" s="1">
        <v>0.87</v>
      </c>
      <c r="U28" s="1">
        <v>0.92</v>
      </c>
      <c r="V28" s="1">
        <v>10.020209312438965</v>
      </c>
      <c r="W28">
        <f t="shared" si="90"/>
        <v>0.87501010465621942</v>
      </c>
      <c r="X28">
        <f t="shared" si="91"/>
        <v>1.0826906947161758E-2</v>
      </c>
      <c r="Y28" t="e">
        <f t="shared" si="92"/>
        <v>#DIV/0!</v>
      </c>
      <c r="Z28" t="e">
        <f t="shared" si="93"/>
        <v>#DIV/0!</v>
      </c>
      <c r="AA28" t="e">
        <f t="shared" si="94"/>
        <v>#DIV/0!</v>
      </c>
      <c r="AB28" s="1">
        <v>0</v>
      </c>
      <c r="AC28" s="1">
        <v>0.5</v>
      </c>
      <c r="AD28" t="e">
        <f t="shared" si="95"/>
        <v>#DIV/0!</v>
      </c>
      <c r="AE28">
        <f t="shared" si="96"/>
        <v>8.6969844394313043</v>
      </c>
      <c r="AF28">
        <f t="shared" si="97"/>
        <v>1.7155383830004123</v>
      </c>
      <c r="AG28">
        <f t="shared" si="98"/>
        <v>31.243927001953125</v>
      </c>
      <c r="AH28" s="1">
        <v>2</v>
      </c>
      <c r="AI28">
        <f t="shared" si="99"/>
        <v>4.644859790802002</v>
      </c>
      <c r="AJ28" s="1">
        <v>1</v>
      </c>
      <c r="AK28">
        <f t="shared" si="100"/>
        <v>9.2897195816040039</v>
      </c>
      <c r="AL28" s="1">
        <v>30.392629623413086</v>
      </c>
      <c r="AM28" s="1">
        <v>31.243927001953125</v>
      </c>
      <c r="AN28" s="1">
        <v>29.017362594604492</v>
      </c>
      <c r="AO28" s="1">
        <v>300.14724731445313</v>
      </c>
      <c r="AP28" s="1">
        <v>288.43527221679688</v>
      </c>
      <c r="AQ28" s="1">
        <v>23.259740829467773</v>
      </c>
      <c r="AR28" s="1">
        <v>28.880348205566406</v>
      </c>
      <c r="AS28" s="1">
        <v>52.839138031005859</v>
      </c>
      <c r="AT28" s="1">
        <v>65.606719970703125</v>
      </c>
      <c r="AU28" s="1">
        <v>300.53024291992188</v>
      </c>
      <c r="AV28" s="1">
        <v>1698.4468994140625</v>
      </c>
      <c r="AW28" s="1">
        <v>0.1480126678943634</v>
      </c>
      <c r="AX28" s="1">
        <v>98.993476867675781</v>
      </c>
      <c r="AY28" s="1">
        <v>5.1794204711914063</v>
      </c>
      <c r="AZ28" s="1">
        <v>-0.72434735298156738</v>
      </c>
      <c r="BA28" s="1">
        <v>1</v>
      </c>
      <c r="BB28" s="1">
        <v>-1.355140209197998</v>
      </c>
      <c r="BC28" s="1">
        <v>7.355140209197998</v>
      </c>
      <c r="BD28" s="1">
        <v>1</v>
      </c>
      <c r="BE28" s="1">
        <v>0</v>
      </c>
      <c r="BF28" s="1">
        <v>0.15999999642372131</v>
      </c>
      <c r="BG28" s="1">
        <v>111115</v>
      </c>
      <c r="BH28">
        <f t="shared" si="101"/>
        <v>1.5026512145996094</v>
      </c>
      <c r="BI28">
        <f t="shared" si="102"/>
        <v>8.6969844394313035E-3</v>
      </c>
      <c r="BJ28">
        <f t="shared" si="103"/>
        <v>304.3939270019531</v>
      </c>
      <c r="BK28">
        <f t="shared" si="104"/>
        <v>303.54262962341306</v>
      </c>
      <c r="BL28">
        <f t="shared" si="105"/>
        <v>271.75149783213055</v>
      </c>
      <c r="BM28">
        <f t="shared" si="106"/>
        <v>-0.48660348015525678</v>
      </c>
      <c r="BN28">
        <f t="shared" si="107"/>
        <v>4.5745044650185722</v>
      </c>
      <c r="BO28">
        <f t="shared" si="108"/>
        <v>46.210160606171002</v>
      </c>
      <c r="BP28">
        <f t="shared" si="109"/>
        <v>17.329812400604595</v>
      </c>
      <c r="BQ28">
        <f t="shared" si="110"/>
        <v>30.818278312683105</v>
      </c>
      <c r="BR28">
        <f t="shared" si="111"/>
        <v>4.4648448388285891</v>
      </c>
      <c r="BS28">
        <f t="shared" si="112"/>
        <v>0.48300891853837663</v>
      </c>
      <c r="BT28">
        <f t="shared" si="113"/>
        <v>2.8589660820181599</v>
      </c>
      <c r="BU28">
        <f t="shared" si="114"/>
        <v>1.6058787568104291</v>
      </c>
      <c r="BV28">
        <f t="shared" si="115"/>
        <v>0.30415385826080743</v>
      </c>
      <c r="BW28">
        <f t="shared" si="116"/>
        <v>22.905968073455242</v>
      </c>
      <c r="BX28">
        <f t="shared" si="117"/>
        <v>0.8022204058334691</v>
      </c>
      <c r="BY28">
        <f t="shared" si="118"/>
        <v>63.06082524417922</v>
      </c>
      <c r="BZ28">
        <f t="shared" si="119"/>
        <v>286.24229210165936</v>
      </c>
      <c r="CA28">
        <f t="shared" si="120"/>
        <v>3.3245232828460175E-2</v>
      </c>
      <c r="CB28">
        <f t="shared" si="121"/>
        <v>0</v>
      </c>
      <c r="CC28">
        <f t="shared" si="122"/>
        <v>1486.1581992093302</v>
      </c>
      <c r="CD28">
        <f t="shared" si="123"/>
        <v>0</v>
      </c>
      <c r="CE28" t="e">
        <f t="shared" si="124"/>
        <v>#DIV/0!</v>
      </c>
      <c r="CF28" t="e">
        <f t="shared" si="125"/>
        <v>#DIV/0!</v>
      </c>
    </row>
    <row r="29" spans="1:84" x14ac:dyDescent="0.35">
      <c r="A29" t="s">
        <v>132</v>
      </c>
      <c r="B29" s="1">
        <v>23</v>
      </c>
      <c r="C29" s="1" t="s">
        <v>107</v>
      </c>
      <c r="D29" s="1">
        <v>4603.4999994141981</v>
      </c>
      <c r="E29" s="1">
        <v>0</v>
      </c>
      <c r="F29">
        <f t="shared" si="84"/>
        <v>11.591913140136583</v>
      </c>
      <c r="G29">
        <f t="shared" si="85"/>
        <v>0.24432543106453736</v>
      </c>
      <c r="H29">
        <f t="shared" si="86"/>
        <v>300.06052171217573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t="e">
        <f t="shared" si="87"/>
        <v>#DIV/0!</v>
      </c>
      <c r="Q29" t="e">
        <f t="shared" si="88"/>
        <v>#DIV/0!</v>
      </c>
      <c r="R29" t="e">
        <f t="shared" si="89"/>
        <v>#DIV/0!</v>
      </c>
      <c r="S29" s="1">
        <v>-1</v>
      </c>
      <c r="T29" s="1">
        <v>0.87</v>
      </c>
      <c r="U29" s="1">
        <v>0.92</v>
      </c>
      <c r="V29" s="1">
        <v>10.020209312438965</v>
      </c>
      <c r="W29">
        <f t="shared" si="90"/>
        <v>0.87501010465621942</v>
      </c>
      <c r="X29">
        <f t="shared" si="91"/>
        <v>8.4566060730138087E-3</v>
      </c>
      <c r="Y29" t="e">
        <f t="shared" si="92"/>
        <v>#DIV/0!</v>
      </c>
      <c r="Z29" t="e">
        <f t="shared" si="93"/>
        <v>#DIV/0!</v>
      </c>
      <c r="AA29" t="e">
        <f t="shared" si="94"/>
        <v>#DIV/0!</v>
      </c>
      <c r="AB29" s="1">
        <v>0</v>
      </c>
      <c r="AC29" s="1">
        <v>0.5</v>
      </c>
      <c r="AD29" t="e">
        <f t="shared" si="95"/>
        <v>#DIV/0!</v>
      </c>
      <c r="AE29">
        <f t="shared" si="96"/>
        <v>5.7763519901568978</v>
      </c>
      <c r="AF29">
        <f t="shared" si="97"/>
        <v>2.3103992062332117</v>
      </c>
      <c r="AG29">
        <f t="shared" si="98"/>
        <v>32.546829223632813</v>
      </c>
      <c r="AH29" s="1">
        <v>2</v>
      </c>
      <c r="AI29">
        <f t="shared" si="99"/>
        <v>4.644859790802002</v>
      </c>
      <c r="AJ29" s="1">
        <v>1</v>
      </c>
      <c r="AK29">
        <f t="shared" si="100"/>
        <v>9.2897195816040039</v>
      </c>
      <c r="AL29" s="1">
        <v>30.232337951660156</v>
      </c>
      <c r="AM29" s="1">
        <v>32.546829223632813</v>
      </c>
      <c r="AN29" s="1">
        <v>29.001434326171875</v>
      </c>
      <c r="AO29" s="1">
        <v>400.26443481445313</v>
      </c>
      <c r="AP29" s="1">
        <v>391.04705810546875</v>
      </c>
      <c r="AQ29" s="1">
        <v>22.669200897216797</v>
      </c>
      <c r="AR29" s="1">
        <v>26.411714553833008</v>
      </c>
      <c r="AS29" s="1">
        <v>51.973697662353516</v>
      </c>
      <c r="AT29" s="1">
        <v>60.553951263427734</v>
      </c>
      <c r="AU29" s="1">
        <v>300.53536987304688</v>
      </c>
      <c r="AV29" s="1">
        <v>1701.6982421875</v>
      </c>
      <c r="AW29" s="1">
        <v>0.14666269719600677</v>
      </c>
      <c r="AX29" s="1">
        <v>98.989524841308594</v>
      </c>
      <c r="AY29" s="1">
        <v>5.5579166412353516</v>
      </c>
      <c r="AZ29" s="1">
        <v>-0.60213148593902588</v>
      </c>
      <c r="BA29" s="1">
        <v>1</v>
      </c>
      <c r="BB29" s="1">
        <v>-1.355140209197998</v>
      </c>
      <c r="BC29" s="1">
        <v>7.355140209197998</v>
      </c>
      <c r="BD29" s="1">
        <v>1</v>
      </c>
      <c r="BE29" s="1">
        <v>0</v>
      </c>
      <c r="BF29" s="1">
        <v>0.15999999642372131</v>
      </c>
      <c r="BG29" s="1">
        <v>111115</v>
      </c>
      <c r="BH29">
        <f t="shared" si="101"/>
        <v>1.502676849365234</v>
      </c>
      <c r="BI29">
        <f t="shared" si="102"/>
        <v>5.7763519901568982E-3</v>
      </c>
      <c r="BJ29">
        <f t="shared" si="103"/>
        <v>305.69682922363279</v>
      </c>
      <c r="BK29">
        <f t="shared" si="104"/>
        <v>303.38233795166013</v>
      </c>
      <c r="BL29">
        <f t="shared" si="105"/>
        <v>272.27171266425285</v>
      </c>
      <c r="BM29">
        <f t="shared" si="106"/>
        <v>-4.23634225849258E-2</v>
      </c>
      <c r="BN29">
        <f t="shared" si="107"/>
        <v>4.924882280161416</v>
      </c>
      <c r="BO29">
        <f t="shared" si="108"/>
        <v>49.751549853952319</v>
      </c>
      <c r="BP29">
        <f t="shared" si="109"/>
        <v>23.339835300119312</v>
      </c>
      <c r="BQ29">
        <f t="shared" si="110"/>
        <v>31.389583587646484</v>
      </c>
      <c r="BR29">
        <f t="shared" si="111"/>
        <v>4.6125647722342995</v>
      </c>
      <c r="BS29">
        <f t="shared" si="112"/>
        <v>0.23806419397308756</v>
      </c>
      <c r="BT29">
        <f t="shared" si="113"/>
        <v>2.6144830739282043</v>
      </c>
      <c r="BU29">
        <f t="shared" si="114"/>
        <v>1.9980816983060952</v>
      </c>
      <c r="BV29">
        <f t="shared" si="115"/>
        <v>0.14934026506348355</v>
      </c>
      <c r="BW29">
        <f t="shared" si="116"/>
        <v>29.702848467923435</v>
      </c>
      <c r="BX29">
        <f t="shared" si="117"/>
        <v>0.76732586396608771</v>
      </c>
      <c r="BY29">
        <f t="shared" si="118"/>
        <v>52.479788854874833</v>
      </c>
      <c r="BZ29">
        <f t="shared" si="119"/>
        <v>389.3624988890449</v>
      </c>
      <c r="CA29">
        <f t="shared" si="120"/>
        <v>1.5624030453733388E-2</v>
      </c>
      <c r="CB29">
        <f t="shared" si="121"/>
        <v>0</v>
      </c>
      <c r="CC29">
        <f t="shared" si="122"/>
        <v>1489.003156989789</v>
      </c>
      <c r="CD29">
        <f t="shared" si="123"/>
        <v>0</v>
      </c>
      <c r="CE29" t="e">
        <f t="shared" si="124"/>
        <v>#DIV/0!</v>
      </c>
      <c r="CF29" t="e">
        <f t="shared" si="125"/>
        <v>#DIV/0!</v>
      </c>
    </row>
    <row r="30" spans="1:84" x14ac:dyDescent="0.35">
      <c r="A30" t="s">
        <v>132</v>
      </c>
      <c r="B30" s="1">
        <v>28</v>
      </c>
      <c r="C30" s="1" t="s">
        <v>112</v>
      </c>
      <c r="D30" s="1">
        <v>5492.9999993797392</v>
      </c>
      <c r="E30" s="1">
        <v>0</v>
      </c>
      <c r="F30">
        <f t="shared" si="84"/>
        <v>23.713694941289631</v>
      </c>
      <c r="G30">
        <f t="shared" si="85"/>
        <v>0.52148634777814773</v>
      </c>
      <c r="H30">
        <f t="shared" si="86"/>
        <v>392.40021323614462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t="e">
        <f t="shared" si="87"/>
        <v>#DIV/0!</v>
      </c>
      <c r="Q30" t="e">
        <f t="shared" si="88"/>
        <v>#DIV/0!</v>
      </c>
      <c r="R30" t="e">
        <f t="shared" si="89"/>
        <v>#DIV/0!</v>
      </c>
      <c r="S30" s="1">
        <v>-1</v>
      </c>
      <c r="T30" s="1">
        <v>0.87</v>
      </c>
      <c r="U30" s="1">
        <v>0.92</v>
      </c>
      <c r="V30" s="1">
        <v>10.020209312438965</v>
      </c>
      <c r="W30">
        <f t="shared" si="90"/>
        <v>0.87501010465621942</v>
      </c>
      <c r="X30">
        <f t="shared" si="91"/>
        <v>1.6603960737035836E-2</v>
      </c>
      <c r="Y30" t="e">
        <f t="shared" si="92"/>
        <v>#DIV/0!</v>
      </c>
      <c r="Z30" t="e">
        <f t="shared" si="93"/>
        <v>#DIV/0!</v>
      </c>
      <c r="AA30" t="e">
        <f t="shared" si="94"/>
        <v>#DIV/0!</v>
      </c>
      <c r="AB30" s="1">
        <v>0</v>
      </c>
      <c r="AC30" s="1">
        <v>0.5</v>
      </c>
      <c r="AD30" t="e">
        <f t="shared" si="95"/>
        <v>#DIV/0!</v>
      </c>
      <c r="AE30">
        <f t="shared" si="96"/>
        <v>8.8887380956625464</v>
      </c>
      <c r="AF30">
        <f t="shared" si="97"/>
        <v>1.7145015320233634</v>
      </c>
      <c r="AG30">
        <f t="shared" si="98"/>
        <v>31.383182525634766</v>
      </c>
      <c r="AH30" s="1">
        <v>2</v>
      </c>
      <c r="AI30">
        <f t="shared" si="99"/>
        <v>4.644859790802002</v>
      </c>
      <c r="AJ30" s="1">
        <v>1</v>
      </c>
      <c r="AK30">
        <f t="shared" si="100"/>
        <v>9.2897195816040039</v>
      </c>
      <c r="AL30" s="1">
        <v>30.470962524414063</v>
      </c>
      <c r="AM30" s="1">
        <v>31.383182525634766</v>
      </c>
      <c r="AN30" s="1">
        <v>29.016407012939453</v>
      </c>
      <c r="AO30" s="1">
        <v>499.76669311523438</v>
      </c>
      <c r="AP30" s="1">
        <v>481.13876342773438</v>
      </c>
      <c r="AQ30" s="1">
        <v>23.515718460083008</v>
      </c>
      <c r="AR30" s="1">
        <v>29.258193969726563</v>
      </c>
      <c r="AS30" s="1">
        <v>53.181533813476563</v>
      </c>
      <c r="AT30" s="1">
        <v>66.169792175292969</v>
      </c>
      <c r="AU30" s="1">
        <v>300.52090454101563</v>
      </c>
      <c r="AV30" s="1">
        <v>1701.03369140625</v>
      </c>
      <c r="AW30" s="1">
        <v>0.15391291677951813</v>
      </c>
      <c r="AX30" s="1">
        <v>98.993972778320313</v>
      </c>
      <c r="AY30" s="1">
        <v>6.2003984451293945</v>
      </c>
      <c r="AZ30" s="1">
        <v>-0.73062551021575928</v>
      </c>
      <c r="BA30" s="1">
        <v>1</v>
      </c>
      <c r="BB30" s="1">
        <v>-1.355140209197998</v>
      </c>
      <c r="BC30" s="1">
        <v>7.355140209197998</v>
      </c>
      <c r="BD30" s="1">
        <v>1</v>
      </c>
      <c r="BE30" s="1">
        <v>0</v>
      </c>
      <c r="BF30" s="1">
        <v>0.15999999642372131</v>
      </c>
      <c r="BG30" s="1">
        <v>111115</v>
      </c>
      <c r="BH30">
        <f t="shared" si="101"/>
        <v>1.5026045227050782</v>
      </c>
      <c r="BI30">
        <f t="shared" si="102"/>
        <v>8.8887380956625458E-3</v>
      </c>
      <c r="BJ30">
        <f t="shared" si="103"/>
        <v>304.53318252563474</v>
      </c>
      <c r="BK30">
        <f t="shared" si="104"/>
        <v>303.62096252441404</v>
      </c>
      <c r="BL30">
        <f t="shared" si="105"/>
        <v>272.16538454162946</v>
      </c>
      <c r="BM30">
        <f t="shared" si="106"/>
        <v>-0.52160928600597656</v>
      </c>
      <c r="BN30">
        <f t="shared" si="107"/>
        <v>4.6108863894052901</v>
      </c>
      <c r="BO30">
        <f t="shared" si="108"/>
        <v>46.577445676723812</v>
      </c>
      <c r="BP30">
        <f t="shared" si="109"/>
        <v>17.31925170699725</v>
      </c>
      <c r="BQ30">
        <f t="shared" si="110"/>
        <v>30.927072525024414</v>
      </c>
      <c r="BR30">
        <f t="shared" si="111"/>
        <v>4.4926532726298927</v>
      </c>
      <c r="BS30">
        <f t="shared" si="112"/>
        <v>0.49376824534747982</v>
      </c>
      <c r="BT30">
        <f t="shared" si="113"/>
        <v>2.8963848573819266</v>
      </c>
      <c r="BU30">
        <f t="shared" si="114"/>
        <v>1.596268415247966</v>
      </c>
      <c r="BV30">
        <f t="shared" si="115"/>
        <v>0.31098124176773217</v>
      </c>
      <c r="BW30">
        <f t="shared" si="116"/>
        <v>38.845256027305986</v>
      </c>
      <c r="BX30">
        <f t="shared" si="117"/>
        <v>0.8155655770501683</v>
      </c>
      <c r="BY30">
        <f t="shared" si="118"/>
        <v>63.405021301255026</v>
      </c>
      <c r="BZ30">
        <f t="shared" si="119"/>
        <v>477.69264345720956</v>
      </c>
      <c r="CA30">
        <f t="shared" si="120"/>
        <v>3.1475622525859941E-2</v>
      </c>
      <c r="CB30">
        <f t="shared" si="121"/>
        <v>0</v>
      </c>
      <c r="CC30">
        <f t="shared" si="122"/>
        <v>1488.421668341138</v>
      </c>
      <c r="CD30">
        <f t="shared" si="123"/>
        <v>0</v>
      </c>
      <c r="CE30" t="e">
        <f t="shared" si="124"/>
        <v>#DIV/0!</v>
      </c>
      <c r="CF30" t="e">
        <f t="shared" si="125"/>
        <v>#DIV/0!</v>
      </c>
    </row>
    <row r="31" spans="1:84" x14ac:dyDescent="0.35">
      <c r="A31" t="s">
        <v>132</v>
      </c>
      <c r="B31" s="1">
        <v>29</v>
      </c>
      <c r="C31" s="1" t="s">
        <v>113</v>
      </c>
      <c r="D31" s="1">
        <v>5695.4999994141981</v>
      </c>
      <c r="E31" s="1">
        <v>0</v>
      </c>
      <c r="F31">
        <f t="shared" si="84"/>
        <v>35.789534384601502</v>
      </c>
      <c r="G31">
        <f t="shared" si="85"/>
        <v>0.42850390207873928</v>
      </c>
      <c r="H31">
        <f t="shared" si="86"/>
        <v>611.49647598537513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t="e">
        <f t="shared" si="87"/>
        <v>#DIV/0!</v>
      </c>
      <c r="Q31" t="e">
        <f t="shared" si="88"/>
        <v>#DIV/0!</v>
      </c>
      <c r="R31" t="e">
        <f t="shared" si="89"/>
        <v>#DIV/0!</v>
      </c>
      <c r="S31" s="1">
        <v>-1</v>
      </c>
      <c r="T31" s="1">
        <v>0.87</v>
      </c>
      <c r="U31" s="1">
        <v>0.92</v>
      </c>
      <c r="V31" s="1">
        <v>10.020209312438965</v>
      </c>
      <c r="W31">
        <f t="shared" si="90"/>
        <v>0.87501010465621942</v>
      </c>
      <c r="X31">
        <f t="shared" si="91"/>
        <v>2.4733428342117697E-2</v>
      </c>
      <c r="Y31" t="e">
        <f t="shared" si="92"/>
        <v>#DIV/0!</v>
      </c>
      <c r="Z31" t="e">
        <f t="shared" si="93"/>
        <v>#DIV/0!</v>
      </c>
      <c r="AA31" t="e">
        <f t="shared" si="94"/>
        <v>#DIV/0!</v>
      </c>
      <c r="AB31" s="1">
        <v>0</v>
      </c>
      <c r="AC31" s="1">
        <v>0.5</v>
      </c>
      <c r="AD31" t="e">
        <f t="shared" si="95"/>
        <v>#DIV/0!</v>
      </c>
      <c r="AE31">
        <f t="shared" si="96"/>
        <v>8.1058394377125893</v>
      </c>
      <c r="AF31">
        <f t="shared" si="97"/>
        <v>1.8833417688110097</v>
      </c>
      <c r="AG31">
        <f t="shared" si="98"/>
        <v>31.974563598632813</v>
      </c>
      <c r="AH31" s="1">
        <v>2</v>
      </c>
      <c r="AI31">
        <f t="shared" si="99"/>
        <v>4.644859790802002</v>
      </c>
      <c r="AJ31" s="1">
        <v>1</v>
      </c>
      <c r="AK31">
        <f t="shared" si="100"/>
        <v>9.2897195816040039</v>
      </c>
      <c r="AL31" s="1">
        <v>30.502910614013672</v>
      </c>
      <c r="AM31" s="1">
        <v>31.974563598632813</v>
      </c>
      <c r="AN31" s="1">
        <v>29.019201278686523</v>
      </c>
      <c r="AO31" s="1">
        <v>800.16015625</v>
      </c>
      <c r="AP31" s="1">
        <v>772.1763916015625</v>
      </c>
      <c r="AQ31" s="1">
        <v>23.903720855712891</v>
      </c>
      <c r="AR31" s="1">
        <v>29.141027450561523</v>
      </c>
      <c r="AS31" s="1">
        <v>53.962894439697266</v>
      </c>
      <c r="AT31" s="1">
        <v>65.791885375976563</v>
      </c>
      <c r="AU31" s="1">
        <v>300.52191162109375</v>
      </c>
      <c r="AV31" s="1">
        <v>1699.913818359375</v>
      </c>
      <c r="AW31" s="1">
        <v>8.8438093662261963E-2</v>
      </c>
      <c r="AX31" s="1">
        <v>98.99688720703125</v>
      </c>
      <c r="AY31" s="1">
        <v>7.5330524444580078</v>
      </c>
      <c r="AZ31" s="1">
        <v>-0.71447086334228516</v>
      </c>
      <c r="BA31" s="1">
        <v>0.5</v>
      </c>
      <c r="BB31" s="1">
        <v>-1.355140209197998</v>
      </c>
      <c r="BC31" s="1">
        <v>7.355140209197998</v>
      </c>
      <c r="BD31" s="1">
        <v>1</v>
      </c>
      <c r="BE31" s="1">
        <v>0</v>
      </c>
      <c r="BF31" s="1">
        <v>0.15999999642372131</v>
      </c>
      <c r="BG31" s="1">
        <v>111115</v>
      </c>
      <c r="BH31">
        <f t="shared" si="101"/>
        <v>1.5026095581054688</v>
      </c>
      <c r="BI31">
        <f t="shared" si="102"/>
        <v>8.1058394377125885E-3</v>
      </c>
      <c r="BJ31">
        <f t="shared" si="103"/>
        <v>305.12456359863279</v>
      </c>
      <c r="BK31">
        <f t="shared" si="104"/>
        <v>303.65291061401365</v>
      </c>
      <c r="BL31">
        <f t="shared" si="105"/>
        <v>271.98620485813444</v>
      </c>
      <c r="BM31">
        <f t="shared" si="106"/>
        <v>-0.41183936304309415</v>
      </c>
      <c r="BN31">
        <f t="shared" si="107"/>
        <v>4.7682127764312501</v>
      </c>
      <c r="BO31">
        <f t="shared" si="108"/>
        <v>48.165279848239386</v>
      </c>
      <c r="BP31">
        <f t="shared" si="109"/>
        <v>19.024252397677863</v>
      </c>
      <c r="BQ31">
        <f t="shared" si="110"/>
        <v>31.238737106323242</v>
      </c>
      <c r="BR31">
        <f t="shared" si="111"/>
        <v>4.5731533983061272</v>
      </c>
      <c r="BS31">
        <f t="shared" si="112"/>
        <v>0.40960995562803221</v>
      </c>
      <c r="BT31">
        <f t="shared" si="113"/>
        <v>2.8848710076202404</v>
      </c>
      <c r="BU31">
        <f t="shared" si="114"/>
        <v>1.6882823906858868</v>
      </c>
      <c r="BV31">
        <f t="shared" si="115"/>
        <v>0.25763922812217699</v>
      </c>
      <c r="BW31">
        <f t="shared" si="116"/>
        <v>60.536247660621271</v>
      </c>
      <c r="BX31">
        <f t="shared" si="117"/>
        <v>0.79191293937007978</v>
      </c>
      <c r="BY31">
        <f t="shared" si="118"/>
        <v>60.725638989231634</v>
      </c>
      <c r="BZ31">
        <f t="shared" si="119"/>
        <v>766.97538730915198</v>
      </c>
      <c r="CA31">
        <f t="shared" si="120"/>
        <v>2.8336533096021941E-2</v>
      </c>
      <c r="CB31">
        <f t="shared" si="121"/>
        <v>0</v>
      </c>
      <c r="CC31">
        <f t="shared" si="122"/>
        <v>1487.4417681091902</v>
      </c>
      <c r="CD31">
        <f t="shared" si="123"/>
        <v>0</v>
      </c>
      <c r="CE31" t="e">
        <f t="shared" si="124"/>
        <v>#DIV/0!</v>
      </c>
      <c r="CF31" t="e">
        <f t="shared" si="125"/>
        <v>#DIV/0!</v>
      </c>
    </row>
    <row r="32" spans="1:84" x14ac:dyDescent="0.35">
      <c r="A32" t="s">
        <v>132</v>
      </c>
      <c r="B32" s="1">
        <v>30</v>
      </c>
      <c r="C32" s="1" t="s">
        <v>114</v>
      </c>
      <c r="D32" s="1">
        <v>5897.4999994141981</v>
      </c>
      <c r="E32" s="1">
        <v>0</v>
      </c>
      <c r="F32">
        <f t="shared" si="84"/>
        <v>45.315379198249751</v>
      </c>
      <c r="G32">
        <f t="shared" si="85"/>
        <v>0.34616432562996724</v>
      </c>
      <c r="H32">
        <f t="shared" si="86"/>
        <v>913.9956847248593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t="e">
        <f t="shared" si="87"/>
        <v>#DIV/0!</v>
      </c>
      <c r="Q32" t="e">
        <f t="shared" si="88"/>
        <v>#DIV/0!</v>
      </c>
      <c r="R32" t="e">
        <f t="shared" si="89"/>
        <v>#DIV/0!</v>
      </c>
      <c r="S32" s="1">
        <v>-1</v>
      </c>
      <c r="T32" s="1">
        <v>0.87</v>
      </c>
      <c r="U32" s="1">
        <v>0.92</v>
      </c>
      <c r="V32" s="1">
        <v>10.020209312438965</v>
      </c>
      <c r="W32">
        <f t="shared" si="90"/>
        <v>0.87501010465621942</v>
      </c>
      <c r="X32">
        <f t="shared" si="91"/>
        <v>3.1154588698389149E-2</v>
      </c>
      <c r="Y32" t="e">
        <f t="shared" si="92"/>
        <v>#DIV/0!</v>
      </c>
      <c r="Z32" t="e">
        <f t="shared" si="93"/>
        <v>#DIV/0!</v>
      </c>
      <c r="AA32" t="e">
        <f t="shared" si="94"/>
        <v>#DIV/0!</v>
      </c>
      <c r="AB32" s="1">
        <v>0</v>
      </c>
      <c r="AC32" s="1">
        <v>0.5</v>
      </c>
      <c r="AD32" t="e">
        <f t="shared" si="95"/>
        <v>#DIV/0!</v>
      </c>
      <c r="AE32">
        <f t="shared" si="96"/>
        <v>6.914749700076519</v>
      </c>
      <c r="AF32">
        <f t="shared" si="97"/>
        <v>1.9727783168979611</v>
      </c>
      <c r="AG32">
        <f t="shared" si="98"/>
        <v>31.988134384155273</v>
      </c>
      <c r="AH32" s="1">
        <v>2</v>
      </c>
      <c r="AI32">
        <f t="shared" si="99"/>
        <v>4.644859790802002</v>
      </c>
      <c r="AJ32" s="1">
        <v>1</v>
      </c>
      <c r="AK32">
        <f t="shared" si="100"/>
        <v>9.2897195816040039</v>
      </c>
      <c r="AL32" s="1">
        <v>30.335149765014648</v>
      </c>
      <c r="AM32" s="1">
        <v>31.988134384155273</v>
      </c>
      <c r="AN32" s="1">
        <v>29.022167205810547</v>
      </c>
      <c r="AO32" s="1">
        <v>1199.92041015625</v>
      </c>
      <c r="AP32" s="1">
        <v>1164.403076171875</v>
      </c>
      <c r="AQ32" s="1">
        <v>23.802364349365234</v>
      </c>
      <c r="AR32" s="1">
        <v>28.274225234985352</v>
      </c>
      <c r="AS32" s="1">
        <v>54.252815246582031</v>
      </c>
      <c r="AT32" s="1">
        <v>64.449562072753906</v>
      </c>
      <c r="AU32" s="1">
        <v>300.51205444335938</v>
      </c>
      <c r="AV32" s="1">
        <v>1698.9873046875</v>
      </c>
      <c r="AW32" s="1">
        <v>0.18516489863395691</v>
      </c>
      <c r="AX32" s="1">
        <v>98.998252868652344</v>
      </c>
      <c r="AY32" s="1">
        <v>7.5911946296691895</v>
      </c>
      <c r="AZ32" s="1">
        <v>-0.68099832534790039</v>
      </c>
      <c r="BA32" s="1">
        <v>0.5</v>
      </c>
      <c r="BB32" s="1">
        <v>-1.355140209197998</v>
      </c>
      <c r="BC32" s="1">
        <v>7.355140209197998</v>
      </c>
      <c r="BD32" s="1">
        <v>1</v>
      </c>
      <c r="BE32" s="1">
        <v>0</v>
      </c>
      <c r="BF32" s="1">
        <v>0.15999999642372131</v>
      </c>
      <c r="BG32" s="1">
        <v>111115</v>
      </c>
      <c r="BH32">
        <f t="shared" si="101"/>
        <v>1.5025602722167966</v>
      </c>
      <c r="BI32">
        <f t="shared" si="102"/>
        <v>6.9147497000765189E-3</v>
      </c>
      <c r="BJ32">
        <f t="shared" si="103"/>
        <v>305.13813438415525</v>
      </c>
      <c r="BK32">
        <f t="shared" si="104"/>
        <v>303.48514976501463</v>
      </c>
      <c r="BL32">
        <f t="shared" si="105"/>
        <v>271.83796267394791</v>
      </c>
      <c r="BM32">
        <f t="shared" si="106"/>
        <v>-0.21186630436530632</v>
      </c>
      <c r="BN32">
        <f t="shared" si="107"/>
        <v>4.7718772163762724</v>
      </c>
      <c r="BO32">
        <f t="shared" si="108"/>
        <v>48.201630615718479</v>
      </c>
      <c r="BP32">
        <f t="shared" si="109"/>
        <v>19.927405380733127</v>
      </c>
      <c r="BQ32">
        <f t="shared" si="110"/>
        <v>31.161642074584961</v>
      </c>
      <c r="BR32">
        <f t="shared" si="111"/>
        <v>4.5531244134673683</v>
      </c>
      <c r="BS32">
        <f t="shared" si="112"/>
        <v>0.33372854480358244</v>
      </c>
      <c r="BT32">
        <f t="shared" si="113"/>
        <v>2.7990988994783113</v>
      </c>
      <c r="BU32">
        <f t="shared" si="114"/>
        <v>1.754025513989057</v>
      </c>
      <c r="BV32">
        <f t="shared" si="115"/>
        <v>0.20966307144185725</v>
      </c>
      <c r="BW32">
        <f t="shared" si="116"/>
        <v>90.483975917248671</v>
      </c>
      <c r="BX32">
        <f t="shared" si="117"/>
        <v>0.78494784446099009</v>
      </c>
      <c r="BY32">
        <f t="shared" si="118"/>
        <v>58.558790255458206</v>
      </c>
      <c r="BZ32">
        <f t="shared" si="119"/>
        <v>1157.8177577044821</v>
      </c>
      <c r="CA32">
        <f t="shared" si="120"/>
        <v>2.2919097311808214E-2</v>
      </c>
      <c r="CB32">
        <f t="shared" si="121"/>
        <v>0</v>
      </c>
      <c r="CC32">
        <f t="shared" si="122"/>
        <v>1486.6310592841976</v>
      </c>
      <c r="CD32">
        <f t="shared" si="123"/>
        <v>0</v>
      </c>
      <c r="CE32" t="e">
        <f t="shared" si="124"/>
        <v>#DIV/0!</v>
      </c>
      <c r="CF32" t="e">
        <f t="shared" si="125"/>
        <v>#DIV/0!</v>
      </c>
    </row>
    <row r="33" spans="1:84" ht="16" customHeight="1" x14ac:dyDescent="0.35">
      <c r="A33" t="s">
        <v>132</v>
      </c>
      <c r="B33" s="1">
        <v>31</v>
      </c>
      <c r="C33" s="1" t="s">
        <v>115</v>
      </c>
      <c r="D33" s="1">
        <v>6099.4999994141981</v>
      </c>
      <c r="E33" s="1">
        <v>0</v>
      </c>
      <c r="F33">
        <f t="shared" si="84"/>
        <v>52.659918177988935</v>
      </c>
      <c r="G33">
        <f t="shared" si="85"/>
        <v>0.29851968670667611</v>
      </c>
      <c r="H33">
        <f t="shared" si="86"/>
        <v>1122.1832211448348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t="e">
        <f t="shared" si="87"/>
        <v>#DIV/0!</v>
      </c>
      <c r="Q33" t="e">
        <f t="shared" si="88"/>
        <v>#DIV/0!</v>
      </c>
      <c r="R33" t="e">
        <f t="shared" si="89"/>
        <v>#DIV/0!</v>
      </c>
      <c r="S33" s="1">
        <v>-1</v>
      </c>
      <c r="T33" s="1">
        <v>0.87</v>
      </c>
      <c r="U33" s="1">
        <v>0.92</v>
      </c>
      <c r="V33" s="1">
        <v>10.020209312438965</v>
      </c>
      <c r="W33">
        <f t="shared" si="90"/>
        <v>0.87501010465621942</v>
      </c>
      <c r="X33">
        <f t="shared" si="91"/>
        <v>3.6074084129582587E-2</v>
      </c>
      <c r="Y33" t="e">
        <f t="shared" si="92"/>
        <v>#DIV/0!</v>
      </c>
      <c r="Z33" t="e">
        <f t="shared" si="93"/>
        <v>#DIV/0!</v>
      </c>
      <c r="AA33" t="e">
        <f t="shared" si="94"/>
        <v>#DIV/0!</v>
      </c>
      <c r="AB33" s="1">
        <v>0</v>
      </c>
      <c r="AC33" s="1">
        <v>0.5</v>
      </c>
      <c r="AD33" t="e">
        <f t="shared" si="95"/>
        <v>#DIV/0!</v>
      </c>
      <c r="AE33">
        <f t="shared" si="96"/>
        <v>6.5458650231892328</v>
      </c>
      <c r="AF33">
        <f t="shared" si="97"/>
        <v>2.1522423371527495</v>
      </c>
      <c r="AG33">
        <f t="shared" si="98"/>
        <v>32.733211517333984</v>
      </c>
      <c r="AH33" s="1">
        <v>2</v>
      </c>
      <c r="AI33">
        <f t="shared" si="99"/>
        <v>4.644859790802002</v>
      </c>
      <c r="AJ33" s="1">
        <v>1</v>
      </c>
      <c r="AK33">
        <f t="shared" si="100"/>
        <v>9.2897195816040039</v>
      </c>
      <c r="AL33" s="1">
        <v>30.547737121582031</v>
      </c>
      <c r="AM33" s="1">
        <v>32.733211517333984</v>
      </c>
      <c r="AN33" s="1">
        <v>29.017557144165039</v>
      </c>
      <c r="AO33" s="1">
        <v>1500.1156005859375</v>
      </c>
      <c r="AP33" s="1">
        <v>1458.7152099609375</v>
      </c>
      <c r="AQ33" s="1">
        <v>24.300537109375</v>
      </c>
      <c r="AR33" s="1">
        <v>28.532581329345703</v>
      </c>
      <c r="AS33" s="1">
        <v>54.718296051025391</v>
      </c>
      <c r="AT33" s="1">
        <v>64.25030517578125</v>
      </c>
      <c r="AU33" s="1">
        <v>300.52117919921875</v>
      </c>
      <c r="AV33" s="1">
        <v>1699.971435546875</v>
      </c>
      <c r="AW33" s="1">
        <v>0.21087805926799774</v>
      </c>
      <c r="AX33" s="1">
        <v>98.996437072753906</v>
      </c>
      <c r="AY33" s="1">
        <v>7.9677267074584961</v>
      </c>
      <c r="AZ33" s="1">
        <v>-0.67381012439727783</v>
      </c>
      <c r="BA33" s="1">
        <v>0.5</v>
      </c>
      <c r="BB33" s="1">
        <v>-1.355140209197998</v>
      </c>
      <c r="BC33" s="1">
        <v>7.355140209197998</v>
      </c>
      <c r="BD33" s="1">
        <v>1</v>
      </c>
      <c r="BE33" s="1">
        <v>0</v>
      </c>
      <c r="BF33" s="1">
        <v>0.15999999642372131</v>
      </c>
      <c r="BG33" s="1">
        <v>111115</v>
      </c>
      <c r="BH33">
        <f t="shared" si="101"/>
        <v>1.5026058959960935</v>
      </c>
      <c r="BI33">
        <f t="shared" si="102"/>
        <v>6.5458650231892332E-3</v>
      </c>
      <c r="BJ33">
        <f t="shared" si="103"/>
        <v>305.88321151733396</v>
      </c>
      <c r="BK33">
        <f t="shared" si="104"/>
        <v>303.69773712158201</v>
      </c>
      <c r="BL33">
        <f t="shared" si="105"/>
        <v>271.99542360792839</v>
      </c>
      <c r="BM33">
        <f t="shared" si="106"/>
        <v>-0.17262667081972399</v>
      </c>
      <c r="BN33">
        <f t="shared" si="107"/>
        <v>4.9768662292465544</v>
      </c>
      <c r="BO33">
        <f t="shared" si="108"/>
        <v>50.273185342912733</v>
      </c>
      <c r="BP33">
        <f t="shared" si="109"/>
        <v>21.74060401356703</v>
      </c>
      <c r="BQ33">
        <f t="shared" si="110"/>
        <v>31.640474319458008</v>
      </c>
      <c r="BR33">
        <f t="shared" si="111"/>
        <v>4.6787697779724331</v>
      </c>
      <c r="BS33">
        <f t="shared" si="112"/>
        <v>0.28922559204990472</v>
      </c>
      <c r="BT33">
        <f t="shared" si="113"/>
        <v>2.8246238920938049</v>
      </c>
      <c r="BU33">
        <f t="shared" si="114"/>
        <v>1.8541458858786282</v>
      </c>
      <c r="BV33">
        <f t="shared" si="115"/>
        <v>0.18157865104369125</v>
      </c>
      <c r="BW33">
        <f t="shared" si="116"/>
        <v>111.09214063616491</v>
      </c>
      <c r="BX33">
        <f t="shared" si="117"/>
        <v>0.76929561951635872</v>
      </c>
      <c r="BY33">
        <f t="shared" si="118"/>
        <v>56.382811778268383</v>
      </c>
      <c r="BZ33">
        <f t="shared" si="119"/>
        <v>1451.0625688972543</v>
      </c>
      <c r="CA33">
        <f t="shared" si="120"/>
        <v>2.0461655606931986E-2</v>
      </c>
      <c r="CB33">
        <f t="shared" si="121"/>
        <v>0</v>
      </c>
      <c r="CC33">
        <f t="shared" si="122"/>
        <v>1487.4921837304546</v>
      </c>
      <c r="CD33">
        <f t="shared" si="123"/>
        <v>0</v>
      </c>
      <c r="CE33" t="e">
        <f t="shared" si="124"/>
        <v>#DIV/0!</v>
      </c>
      <c r="CF33" t="e">
        <f t="shared" si="125"/>
        <v>#DIV/0!</v>
      </c>
    </row>
    <row r="34" spans="1:84" x14ac:dyDescent="0.35">
      <c r="A34" t="s">
        <v>132</v>
      </c>
      <c r="B34" s="1">
        <v>32</v>
      </c>
      <c r="C34" s="1" t="s">
        <v>116</v>
      </c>
      <c r="D34" s="1">
        <v>6262.4999994141981</v>
      </c>
      <c r="E34" s="1">
        <v>0</v>
      </c>
      <c r="F34">
        <f t="shared" si="84"/>
        <v>55.570391964705699</v>
      </c>
      <c r="G34">
        <f t="shared" si="85"/>
        <v>0.27379711388760036</v>
      </c>
      <c r="H34">
        <f t="shared" si="86"/>
        <v>1268.8394259971876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t="e">
        <f t="shared" si="87"/>
        <v>#DIV/0!</v>
      </c>
      <c r="Q34" t="e">
        <f t="shared" si="88"/>
        <v>#DIV/0!</v>
      </c>
      <c r="R34" t="e">
        <f t="shared" si="89"/>
        <v>#DIV/0!</v>
      </c>
      <c r="S34" s="1">
        <v>-1</v>
      </c>
      <c r="T34" s="1">
        <v>0.87</v>
      </c>
      <c r="U34" s="1">
        <v>0.92</v>
      </c>
      <c r="V34" s="1">
        <v>10.020209312438965</v>
      </c>
      <c r="W34">
        <f t="shared" si="90"/>
        <v>0.87501010465621942</v>
      </c>
      <c r="X34">
        <f t="shared" si="91"/>
        <v>3.8024899555024076E-2</v>
      </c>
      <c r="Y34" t="e">
        <f t="shared" si="92"/>
        <v>#DIV/0!</v>
      </c>
      <c r="Z34" t="e">
        <f t="shared" si="93"/>
        <v>#DIV/0!</v>
      </c>
      <c r="AA34" t="e">
        <f t="shared" si="94"/>
        <v>#DIV/0!</v>
      </c>
      <c r="AB34" s="1">
        <v>0</v>
      </c>
      <c r="AC34" s="1">
        <v>0.5</v>
      </c>
      <c r="AD34" t="e">
        <f t="shared" si="95"/>
        <v>#DIV/0!</v>
      </c>
      <c r="AE34">
        <f t="shared" si="96"/>
        <v>6.2550179208386254</v>
      </c>
      <c r="AF34">
        <f t="shared" si="97"/>
        <v>2.2359763030464541</v>
      </c>
      <c r="AG34">
        <f t="shared" si="98"/>
        <v>32.954421997070313</v>
      </c>
      <c r="AH34" s="1">
        <v>2</v>
      </c>
      <c r="AI34">
        <f t="shared" si="99"/>
        <v>4.644859790802002</v>
      </c>
      <c r="AJ34" s="1">
        <v>1</v>
      </c>
      <c r="AK34">
        <f t="shared" si="100"/>
        <v>9.2897195816040039</v>
      </c>
      <c r="AL34" s="1">
        <v>30.551536560058594</v>
      </c>
      <c r="AM34" s="1">
        <v>32.954421997070313</v>
      </c>
      <c r="AN34" s="1">
        <v>29.004734039306641</v>
      </c>
      <c r="AO34" s="1">
        <v>1700.4677734375</v>
      </c>
      <c r="AP34" s="1">
        <v>1656.5892333984375</v>
      </c>
      <c r="AQ34" s="1">
        <v>24.272289276123047</v>
      </c>
      <c r="AR34" s="1">
        <v>28.317176818847656</v>
      </c>
      <c r="AS34" s="1">
        <v>54.642791748046875</v>
      </c>
      <c r="AT34" s="1">
        <v>63.750213623046875</v>
      </c>
      <c r="AU34" s="1">
        <v>300.52224731445313</v>
      </c>
      <c r="AV34" s="1">
        <v>1700.2314453125</v>
      </c>
      <c r="AW34" s="1">
        <v>0.20295067131519318</v>
      </c>
      <c r="AX34" s="1">
        <v>98.9931640625</v>
      </c>
      <c r="AY34" s="1">
        <v>8.0227804183959961</v>
      </c>
      <c r="AZ34" s="1">
        <v>-0.64895850419998169</v>
      </c>
      <c r="BA34" s="1">
        <v>1</v>
      </c>
      <c r="BB34" s="1">
        <v>-1.355140209197998</v>
      </c>
      <c r="BC34" s="1">
        <v>7.355140209197998</v>
      </c>
      <c r="BD34" s="1">
        <v>1</v>
      </c>
      <c r="BE34" s="1">
        <v>0</v>
      </c>
      <c r="BF34" s="1">
        <v>0.15999999642372131</v>
      </c>
      <c r="BG34" s="1">
        <v>111115</v>
      </c>
      <c r="BH34">
        <f t="shared" si="101"/>
        <v>1.5026112365722655</v>
      </c>
      <c r="BI34">
        <f t="shared" si="102"/>
        <v>6.2550179208386257E-3</v>
      </c>
      <c r="BJ34">
        <f t="shared" si="103"/>
        <v>306.10442199707029</v>
      </c>
      <c r="BK34">
        <f t="shared" si="104"/>
        <v>303.70153656005857</v>
      </c>
      <c r="BL34">
        <f t="shared" si="105"/>
        <v>272.03702516949852</v>
      </c>
      <c r="BM34">
        <f t="shared" si="106"/>
        <v>-0.13205675728590816</v>
      </c>
      <c r="BN34">
        <f t="shared" si="107"/>
        <v>5.0391832336614621</v>
      </c>
      <c r="BO34">
        <f t="shared" si="108"/>
        <v>50.904355683387799</v>
      </c>
      <c r="BP34">
        <f t="shared" si="109"/>
        <v>22.587178864540142</v>
      </c>
      <c r="BQ34">
        <f t="shared" si="110"/>
        <v>31.752979278564453</v>
      </c>
      <c r="BR34">
        <f t="shared" si="111"/>
        <v>4.7087252593515441</v>
      </c>
      <c r="BS34">
        <f t="shared" si="112"/>
        <v>0.26595848486021351</v>
      </c>
      <c r="BT34">
        <f t="shared" si="113"/>
        <v>2.803206930615008</v>
      </c>
      <c r="BU34">
        <f t="shared" si="114"/>
        <v>1.905518328736536</v>
      </c>
      <c r="BV34">
        <f t="shared" si="115"/>
        <v>0.16691096958575649</v>
      </c>
      <c r="BW34">
        <f t="shared" si="116"/>
        <v>125.60642946670792</v>
      </c>
      <c r="BX34">
        <f t="shared" si="117"/>
        <v>0.7659348500015335</v>
      </c>
      <c r="BY34">
        <f t="shared" si="118"/>
        <v>55.120837110909392</v>
      </c>
      <c r="BZ34">
        <f t="shared" si="119"/>
        <v>1648.5136366601989</v>
      </c>
      <c r="CA34">
        <f t="shared" si="120"/>
        <v>1.8580898911346476E-2</v>
      </c>
      <c r="CB34">
        <f t="shared" si="121"/>
        <v>0</v>
      </c>
      <c r="CC34">
        <f t="shared" si="122"/>
        <v>1487.7196949026859</v>
      </c>
      <c r="CD34">
        <f t="shared" si="123"/>
        <v>0</v>
      </c>
      <c r="CE34" t="e">
        <f t="shared" si="124"/>
        <v>#DIV/0!</v>
      </c>
      <c r="CF34" t="e">
        <f t="shared" si="125"/>
        <v>#DIV/0!</v>
      </c>
    </row>
    <row r="35" spans="1:84" x14ac:dyDescent="0.35">
      <c r="A35" t="s">
        <v>132</v>
      </c>
      <c r="B35" s="1">
        <v>33</v>
      </c>
      <c r="C35" s="1" t="s">
        <v>117</v>
      </c>
      <c r="D35" s="1">
        <v>6464.4999994141981</v>
      </c>
      <c r="E35" s="1">
        <v>0</v>
      </c>
      <c r="F35">
        <f t="shared" si="84"/>
        <v>56.383926628424028</v>
      </c>
      <c r="G35">
        <f t="shared" si="85"/>
        <v>0.24572013559390796</v>
      </c>
      <c r="H35">
        <f t="shared" si="86"/>
        <v>1359.6083588897527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t="e">
        <f t="shared" si="87"/>
        <v>#DIV/0!</v>
      </c>
      <c r="Q35" t="e">
        <f t="shared" si="88"/>
        <v>#DIV/0!</v>
      </c>
      <c r="R35" t="e">
        <f t="shared" si="89"/>
        <v>#DIV/0!</v>
      </c>
      <c r="S35" s="1">
        <v>-1</v>
      </c>
      <c r="T35" s="1">
        <v>0.87</v>
      </c>
      <c r="U35" s="1">
        <v>0.92</v>
      </c>
      <c r="V35" s="1">
        <v>10.020209312438965</v>
      </c>
      <c r="W35">
        <f t="shared" si="90"/>
        <v>0.87501010465621942</v>
      </c>
      <c r="X35">
        <f t="shared" si="91"/>
        <v>3.855955728135968E-2</v>
      </c>
      <c r="Y35" t="e">
        <f t="shared" si="92"/>
        <v>#DIV/0!</v>
      </c>
      <c r="Z35" t="e">
        <f t="shared" si="93"/>
        <v>#DIV/0!</v>
      </c>
      <c r="AA35" t="e">
        <f t="shared" si="94"/>
        <v>#DIV/0!</v>
      </c>
      <c r="AB35" s="1">
        <v>0</v>
      </c>
      <c r="AC35" s="1">
        <v>0.5</v>
      </c>
      <c r="AD35" t="e">
        <f t="shared" si="95"/>
        <v>#DIV/0!</v>
      </c>
      <c r="AE35">
        <f t="shared" si="96"/>
        <v>5.7623775179560575</v>
      </c>
      <c r="AF35">
        <f t="shared" si="97"/>
        <v>2.2893653566522065</v>
      </c>
      <c r="AG35">
        <f t="shared" si="98"/>
        <v>32.912509918212891</v>
      </c>
      <c r="AH35" s="1">
        <v>2</v>
      </c>
      <c r="AI35">
        <f t="shared" si="99"/>
        <v>4.644859790802002</v>
      </c>
      <c r="AJ35" s="1">
        <v>1</v>
      </c>
      <c r="AK35">
        <f t="shared" si="100"/>
        <v>9.2897195816040039</v>
      </c>
      <c r="AL35" s="1">
        <v>30.488075256347656</v>
      </c>
      <c r="AM35" s="1">
        <v>32.912509918212891</v>
      </c>
      <c r="AN35" s="1">
        <v>29.01793098449707</v>
      </c>
      <c r="AO35" s="1">
        <v>1840.0115966796875</v>
      </c>
      <c r="AP35" s="1">
        <v>1795.600830078125</v>
      </c>
      <c r="AQ35" s="1">
        <v>23.92991828918457</v>
      </c>
      <c r="AR35" s="1">
        <v>27.658828735351563</v>
      </c>
      <c r="AS35" s="1">
        <v>54.066539764404297</v>
      </c>
      <c r="AT35" s="1">
        <v>62.493354797363281</v>
      </c>
      <c r="AU35" s="1">
        <v>300.51657104492188</v>
      </c>
      <c r="AV35" s="1">
        <v>1700.768310546875</v>
      </c>
      <c r="AW35" s="1">
        <v>0.19767884910106659</v>
      </c>
      <c r="AX35" s="1">
        <v>98.99041748046875</v>
      </c>
      <c r="AY35" s="1">
        <v>7.5064353942871094</v>
      </c>
      <c r="AZ35" s="1">
        <v>-0.62787145376205444</v>
      </c>
      <c r="BA35" s="1">
        <v>1</v>
      </c>
      <c r="BB35" s="1">
        <v>-1.355140209197998</v>
      </c>
      <c r="BC35" s="1">
        <v>7.355140209197998</v>
      </c>
      <c r="BD35" s="1">
        <v>1</v>
      </c>
      <c r="BE35" s="1">
        <v>0</v>
      </c>
      <c r="BF35" s="1">
        <v>0.15999999642372131</v>
      </c>
      <c r="BG35" s="1">
        <v>111115</v>
      </c>
      <c r="BH35">
        <f t="shared" si="101"/>
        <v>1.5025828552246092</v>
      </c>
      <c r="BI35">
        <f t="shared" si="102"/>
        <v>5.7623775179560573E-3</v>
      </c>
      <c r="BJ35">
        <f t="shared" si="103"/>
        <v>306.06250991821287</v>
      </c>
      <c r="BK35">
        <f t="shared" si="104"/>
        <v>303.63807525634763</v>
      </c>
      <c r="BL35">
        <f t="shared" si="105"/>
        <v>272.12292360507854</v>
      </c>
      <c r="BM35">
        <f t="shared" si="106"/>
        <v>-4.6183559048379057E-2</v>
      </c>
      <c r="BN35">
        <f t="shared" si="107"/>
        <v>5.0273243601854434</v>
      </c>
      <c r="BO35">
        <f t="shared" si="108"/>
        <v>50.78596987609793</v>
      </c>
      <c r="BP35">
        <f t="shared" si="109"/>
        <v>23.127141140746367</v>
      </c>
      <c r="BQ35">
        <f t="shared" si="110"/>
        <v>31.700292587280273</v>
      </c>
      <c r="BR35">
        <f t="shared" si="111"/>
        <v>4.6946762181513391</v>
      </c>
      <c r="BS35">
        <f t="shared" si="112"/>
        <v>0.23938813761300817</v>
      </c>
      <c r="BT35">
        <f t="shared" si="113"/>
        <v>2.7379590035332368</v>
      </c>
      <c r="BU35">
        <f t="shared" si="114"/>
        <v>1.9567172146181022</v>
      </c>
      <c r="BV35">
        <f t="shared" si="115"/>
        <v>0.15017387730902781</v>
      </c>
      <c r="BW35">
        <f t="shared" si="116"/>
        <v>134.58819905643159</v>
      </c>
      <c r="BX35">
        <f t="shared" si="117"/>
        <v>0.75718853328364599</v>
      </c>
      <c r="BY35">
        <f t="shared" si="118"/>
        <v>53.823904210494554</v>
      </c>
      <c r="BZ35">
        <f t="shared" si="119"/>
        <v>1787.4070089105726</v>
      </c>
      <c r="CA35">
        <f t="shared" si="120"/>
        <v>1.6978802537590841E-2</v>
      </c>
      <c r="CB35">
        <f t="shared" si="121"/>
        <v>0</v>
      </c>
      <c r="CC35">
        <f t="shared" si="122"/>
        <v>1488.1894574076025</v>
      </c>
      <c r="CD35">
        <f t="shared" si="123"/>
        <v>0</v>
      </c>
      <c r="CE35" t="e">
        <f t="shared" si="124"/>
        <v>#DIV/0!</v>
      </c>
      <c r="CF35" t="e">
        <f t="shared" si="125"/>
        <v>#DIV/0!</v>
      </c>
    </row>
    <row r="36" spans="1:84" x14ac:dyDescent="0.35">
      <c r="A36" t="s">
        <v>133</v>
      </c>
      <c r="B36" s="1">
        <v>36</v>
      </c>
      <c r="C36" s="1" t="s">
        <v>120</v>
      </c>
      <c r="D36" s="1">
        <v>7050.4999994141981</v>
      </c>
      <c r="E36" s="1">
        <v>0</v>
      </c>
      <c r="F36">
        <f t="shared" ref="F36:F46" si="126">(AO36-AP36*(1000-AQ36)/(1000-AR36))*BH36</f>
        <v>-6.5980684651749613</v>
      </c>
      <c r="G36">
        <f t="shared" ref="G36:G46" si="127">IF(BS36&lt;&gt;0,1/(1/BS36-1/AK36),0)</f>
        <v>0.34330453526064614</v>
      </c>
      <c r="H36">
        <f t="shared" ref="H36:H46" si="128">((BV36-BI36/2)*AP36-F36)/(BV36+BI36/2)</f>
        <v>83.294494551152781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t="e">
        <f t="shared" ref="P36:P46" si="129">CB36/L36</f>
        <v>#DIV/0!</v>
      </c>
      <c r="Q36" t="e">
        <f t="shared" ref="Q36:Q46" si="130">CD36/N36</f>
        <v>#DIV/0!</v>
      </c>
      <c r="R36" t="e">
        <f t="shared" ref="R36:R46" si="131">(N36-O36)/N36</f>
        <v>#DIV/0!</v>
      </c>
      <c r="S36" s="1">
        <v>-1</v>
      </c>
      <c r="T36" s="1">
        <v>0.87</v>
      </c>
      <c r="U36" s="1">
        <v>0.92</v>
      </c>
      <c r="V36" s="1">
        <v>10.020209312438965</v>
      </c>
      <c r="W36">
        <f t="shared" ref="W36:W46" si="132">(V36*U36+(100-V36)*T36)/100</f>
        <v>0.87501010465621942</v>
      </c>
      <c r="X36">
        <f t="shared" ref="X36:X46" si="133">(F36-S36)/CC36</f>
        <v>-3.7615887821908995E-3</v>
      </c>
      <c r="Y36" t="e">
        <f t="shared" ref="Y36:Y46" si="134">(N36-O36)/(N36-M36)</f>
        <v>#DIV/0!</v>
      </c>
      <c r="Z36" t="e">
        <f t="shared" ref="Z36:Z46" si="135">(L36-N36)/(L36-M36)</f>
        <v>#DIV/0!</v>
      </c>
      <c r="AA36" t="e">
        <f t="shared" ref="AA36:AA46" si="136">(L36-N36)/N36</f>
        <v>#DIV/0!</v>
      </c>
      <c r="AB36" s="1">
        <v>0</v>
      </c>
      <c r="AC36" s="1">
        <v>0.5</v>
      </c>
      <c r="AD36" t="e">
        <f t="shared" ref="AD36:AD46" si="137">R36*AC36*W36*AB36</f>
        <v>#DIV/0!</v>
      </c>
      <c r="AE36">
        <f t="shared" ref="AE36:AE46" si="138">BI36*1000</f>
        <v>7.4139415758912683</v>
      </c>
      <c r="AF36">
        <f t="shared" ref="AF36:AF46" si="139">(BN36-BT36)</f>
        <v>2.1279585630100706</v>
      </c>
      <c r="AG36">
        <f t="shared" ref="AG36:AG46" si="140">(AM36+BM36*E36)</f>
        <v>32.9267578125</v>
      </c>
      <c r="AH36" s="1">
        <v>2</v>
      </c>
      <c r="AI36">
        <f t="shared" ref="AI36:AI46" si="141">(AH36*BB36+BC36)</f>
        <v>4.644859790802002</v>
      </c>
      <c r="AJ36" s="1">
        <v>1</v>
      </c>
      <c r="AK36">
        <f t="shared" ref="AK36:AK46" si="142">AI36*(AJ36+1)*(AJ36+1)/(AJ36*AJ36+1)</f>
        <v>9.2897195816040039</v>
      </c>
      <c r="AL36" s="1">
        <v>31.390769958496094</v>
      </c>
      <c r="AM36" s="1">
        <v>32.9267578125</v>
      </c>
      <c r="AN36" s="1">
        <v>30.029375076293945</v>
      </c>
      <c r="AO36" s="1">
        <v>49.893535614013672</v>
      </c>
      <c r="AP36" s="1">
        <v>54.017951965332031</v>
      </c>
      <c r="AQ36" s="1">
        <v>24.540580749511719</v>
      </c>
      <c r="AR36" s="1">
        <v>29.32975959777832</v>
      </c>
      <c r="AS36" s="1">
        <v>52.660186767578125</v>
      </c>
      <c r="AT36" s="1">
        <v>62.936923980712891</v>
      </c>
      <c r="AU36" s="1">
        <v>300.5313720703125</v>
      </c>
      <c r="AV36" s="1">
        <v>1700.80224609375</v>
      </c>
      <c r="AW36" s="1">
        <v>0.17750975489616394</v>
      </c>
      <c r="AX36" s="1">
        <v>98.991416931152344</v>
      </c>
      <c r="AY36" s="1">
        <v>3.2264409065246582</v>
      </c>
      <c r="AZ36" s="1">
        <v>-0.72191280126571655</v>
      </c>
      <c r="BA36" s="1">
        <v>1</v>
      </c>
      <c r="BB36" s="1">
        <v>-1.355140209197998</v>
      </c>
      <c r="BC36" s="1">
        <v>7.355140209197998</v>
      </c>
      <c r="BD36" s="1">
        <v>1</v>
      </c>
      <c r="BE36" s="1">
        <v>0</v>
      </c>
      <c r="BF36" s="1">
        <v>0.15999999642372131</v>
      </c>
      <c r="BG36" s="1">
        <v>111115</v>
      </c>
      <c r="BH36">
        <f t="shared" ref="BH36:BH46" si="143">AU36*0.000001/(AH36*0.0001)</f>
        <v>1.5026568603515624</v>
      </c>
      <c r="BI36">
        <f t="shared" ref="BI36:BI46" si="144">(AR36-AQ36)/(1000-AR36)*BH36</f>
        <v>7.4139415758912681E-3</v>
      </c>
      <c r="BJ36">
        <f t="shared" ref="BJ36:BJ46" si="145">(AM36+273.15)</f>
        <v>306.07675781249998</v>
      </c>
      <c r="BK36">
        <f t="shared" ref="BK36:BK46" si="146">(AL36+273.15)</f>
        <v>304.54076995849607</v>
      </c>
      <c r="BL36">
        <f t="shared" ref="BL36:BL46" si="147">(AV36*BD36+AW36*BE36)*BF36</f>
        <v>272.12835329245718</v>
      </c>
      <c r="BM36">
        <f t="shared" ref="BM36:BM46" si="148">((BL36+0.00000010773*(BK36^4-BJ36^4))-BI36*44100)/(AI36*51.4+0.00000043092*BJ36^3)</f>
        <v>-0.29335949718591275</v>
      </c>
      <c r="BN36">
        <f t="shared" ref="BN36:BN46" si="149">0.61365*EXP(17.502*AG36/(240.97+AG36))</f>
        <v>5.0313530238442112</v>
      </c>
      <c r="BO36">
        <f t="shared" ref="BO36:BO46" si="150">BN36*1000/AX36</f>
        <v>50.826154224496783</v>
      </c>
      <c r="BP36">
        <f t="shared" ref="BP36:BP46" si="151">(BO36-AR36)</f>
        <v>21.496394626718462</v>
      </c>
      <c r="BQ36">
        <f t="shared" ref="BQ36:BQ46" si="152">IF(E36,AM36,(AL36+AM36)/2)</f>
        <v>32.158763885498047</v>
      </c>
      <c r="BR36">
        <f t="shared" ref="BR36:BR46" si="153">0.61365*EXP(17.502*BQ36/(240.97+BQ36))</f>
        <v>4.8181609372417959</v>
      </c>
      <c r="BS36">
        <f t="shared" ref="BS36:BS46" si="154">IF(BP36&lt;&gt;0,(1000-(BO36+AR36)/2)/BP36*BI36,0)</f>
        <v>0.33106974766946878</v>
      </c>
      <c r="BT36">
        <f t="shared" ref="BT36:BT46" si="155">AR36*AX36/1000</f>
        <v>2.9033944608341407</v>
      </c>
      <c r="BU36">
        <f t="shared" ref="BU36:BU46" si="156">(BR36-BT36)</f>
        <v>1.9147664764076553</v>
      </c>
      <c r="BV36">
        <f t="shared" ref="BV36:BV46" si="157">1/(1.6/G36+1.37/AK36)</f>
        <v>0.20798409577454902</v>
      </c>
      <c r="BW36">
        <f t="shared" ref="BW36:BW46" si="158">H36*AX36*0.001</f>
        <v>8.2454400381827622</v>
      </c>
      <c r="BX36">
        <f t="shared" ref="BX36:BX46" si="159">H36/AP36</f>
        <v>1.541978018800306</v>
      </c>
      <c r="BY36">
        <f t="shared" ref="BY36:BY46" si="160">(1-BI36*AX36/BN36/G36)*100</f>
        <v>57.510426805292539</v>
      </c>
      <c r="BZ36">
        <f t="shared" ref="BZ36:BZ46" si="161">(AP36-F36/(AK36/1.35))</f>
        <v>54.976796024050991</v>
      </c>
      <c r="CA36">
        <f t="shared" ref="CA36:CA46" si="162">F36*BY36/100/BZ36</f>
        <v>-6.9021434671593107E-2</v>
      </c>
      <c r="CB36">
        <f t="shared" ref="CB36:CB46" si="163">(L36-K36)</f>
        <v>0</v>
      </c>
      <c r="CC36">
        <f t="shared" ref="CC36:CC46" si="164">AV36*W36</f>
        <v>1488.2191513540251</v>
      </c>
      <c r="CD36">
        <f t="shared" ref="CD36:CD46" si="165">(N36-M36)</f>
        <v>0</v>
      </c>
      <c r="CE36" t="e">
        <f t="shared" ref="CE36:CE46" si="166">(N36-O36)/(N36-K36)</f>
        <v>#DIV/0!</v>
      </c>
      <c r="CF36" t="e">
        <f t="shared" ref="CF36:CF46" si="167">(L36-N36)/(L36-K36)</f>
        <v>#DIV/0!</v>
      </c>
    </row>
    <row r="37" spans="1:84" x14ac:dyDescent="0.35">
      <c r="A37" t="s">
        <v>133</v>
      </c>
      <c r="B37" s="1">
        <v>37</v>
      </c>
      <c r="C37" s="1" t="s">
        <v>121</v>
      </c>
      <c r="D37" s="1">
        <v>7252.4999994141981</v>
      </c>
      <c r="E37" s="1">
        <v>0</v>
      </c>
      <c r="F37">
        <f t="shared" si="126"/>
        <v>1.4861454118791595</v>
      </c>
      <c r="G37">
        <f t="shared" si="127"/>
        <v>0.39269673415249184</v>
      </c>
      <c r="H37">
        <f t="shared" si="128"/>
        <v>88.953878500657439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t="e">
        <f t="shared" si="129"/>
        <v>#DIV/0!</v>
      </c>
      <c r="Q37" t="e">
        <f t="shared" si="130"/>
        <v>#DIV/0!</v>
      </c>
      <c r="R37" t="e">
        <f t="shared" si="131"/>
        <v>#DIV/0!</v>
      </c>
      <c r="S37" s="1">
        <v>-1</v>
      </c>
      <c r="T37" s="1">
        <v>0.87</v>
      </c>
      <c r="U37" s="1">
        <v>0.92</v>
      </c>
      <c r="V37" s="1">
        <v>10.020209312438965</v>
      </c>
      <c r="W37">
        <f t="shared" si="132"/>
        <v>0.87501010465621942</v>
      </c>
      <c r="X37">
        <f t="shared" si="133"/>
        <v>1.6728676322969231E-3</v>
      </c>
      <c r="Y37" t="e">
        <f t="shared" si="134"/>
        <v>#DIV/0!</v>
      </c>
      <c r="Z37" t="e">
        <f t="shared" si="135"/>
        <v>#DIV/0!</v>
      </c>
      <c r="AA37" t="e">
        <f t="shared" si="136"/>
        <v>#DIV/0!</v>
      </c>
      <c r="AB37" s="1">
        <v>0</v>
      </c>
      <c r="AC37" s="1">
        <v>0.5</v>
      </c>
      <c r="AD37" t="e">
        <f t="shared" si="137"/>
        <v>#DIV/0!</v>
      </c>
      <c r="AE37">
        <f t="shared" si="138"/>
        <v>8.0773917982274863</v>
      </c>
      <c r="AF37">
        <f t="shared" si="139"/>
        <v>2.0363061558033668</v>
      </c>
      <c r="AG37">
        <f t="shared" si="140"/>
        <v>32.912685394287109</v>
      </c>
      <c r="AH37" s="1">
        <v>2</v>
      </c>
      <c r="AI37">
        <f t="shared" si="141"/>
        <v>4.644859790802002</v>
      </c>
      <c r="AJ37" s="1">
        <v>1</v>
      </c>
      <c r="AK37">
        <f t="shared" si="142"/>
        <v>9.2897195816040039</v>
      </c>
      <c r="AL37" s="1">
        <v>31.511861801147461</v>
      </c>
      <c r="AM37" s="1">
        <v>32.912685394287109</v>
      </c>
      <c r="AN37" s="1">
        <v>30.033727645874023</v>
      </c>
      <c r="AO37" s="1">
        <v>99.941123962402344</v>
      </c>
      <c r="AP37" s="1">
        <v>98.423118591308594</v>
      </c>
      <c r="AQ37" s="1">
        <v>25.002288818359375</v>
      </c>
      <c r="AR37" s="1">
        <v>30.215034484863281</v>
      </c>
      <c r="AS37" s="1">
        <v>53.287353515625</v>
      </c>
      <c r="AT37" s="1">
        <v>64.392959594726563</v>
      </c>
      <c r="AU37" s="1">
        <v>300.54537963867188</v>
      </c>
      <c r="AV37" s="1">
        <v>1698.446533203125</v>
      </c>
      <c r="AW37" s="1">
        <v>0.12414810061454773</v>
      </c>
      <c r="AX37" s="1">
        <v>98.992698669433594</v>
      </c>
      <c r="AY37" s="1">
        <v>3.5799767971038818</v>
      </c>
      <c r="AZ37" s="1">
        <v>-0.76165497303009033</v>
      </c>
      <c r="BA37" s="1">
        <v>0.5</v>
      </c>
      <c r="BB37" s="1">
        <v>-1.355140209197998</v>
      </c>
      <c r="BC37" s="1">
        <v>7.355140209197998</v>
      </c>
      <c r="BD37" s="1">
        <v>1</v>
      </c>
      <c r="BE37" s="1">
        <v>0</v>
      </c>
      <c r="BF37" s="1">
        <v>0.15999999642372131</v>
      </c>
      <c r="BG37" s="1">
        <v>111115</v>
      </c>
      <c r="BH37">
        <f t="shared" si="143"/>
        <v>1.5027268981933595</v>
      </c>
      <c r="BI37">
        <f t="shared" si="144"/>
        <v>8.0773917982274856E-3</v>
      </c>
      <c r="BJ37">
        <f t="shared" si="145"/>
        <v>306.06268539428709</v>
      </c>
      <c r="BK37">
        <f t="shared" si="146"/>
        <v>304.66186180114744</v>
      </c>
      <c r="BL37">
        <f t="shared" si="147"/>
        <v>271.75143923838186</v>
      </c>
      <c r="BM37">
        <f t="shared" si="148"/>
        <v>-0.4048168694614242</v>
      </c>
      <c r="BN37">
        <f t="shared" si="149"/>
        <v>5.0273739598499825</v>
      </c>
      <c r="BO37">
        <f t="shared" si="150"/>
        <v>50.785300607248793</v>
      </c>
      <c r="BP37">
        <f t="shared" si="151"/>
        <v>20.570266122385512</v>
      </c>
      <c r="BQ37">
        <f t="shared" si="152"/>
        <v>32.212273597717285</v>
      </c>
      <c r="BR37">
        <f t="shared" si="153"/>
        <v>4.8327558519874723</v>
      </c>
      <c r="BS37">
        <f t="shared" si="154"/>
        <v>0.37676984978964118</v>
      </c>
      <c r="BT37">
        <f t="shared" si="155"/>
        <v>2.9910678040466157</v>
      </c>
      <c r="BU37">
        <f t="shared" si="156"/>
        <v>1.8416880479408566</v>
      </c>
      <c r="BV37">
        <f t="shared" si="157"/>
        <v>0.23686210299357782</v>
      </c>
      <c r="BW37">
        <f t="shared" si="158"/>
        <v>8.8057844898929893</v>
      </c>
      <c r="BX37">
        <f t="shared" si="159"/>
        <v>0.903790489204359</v>
      </c>
      <c r="BY37">
        <f t="shared" si="160"/>
        <v>59.498059424857665</v>
      </c>
      <c r="BZ37">
        <f t="shared" si="161"/>
        <v>98.207149068395353</v>
      </c>
      <c r="CA37">
        <f t="shared" si="162"/>
        <v>9.0036997172562947E-3</v>
      </c>
      <c r="CB37">
        <f t="shared" si="163"/>
        <v>0</v>
      </c>
      <c r="CC37">
        <f t="shared" si="164"/>
        <v>1486.1578787710594</v>
      </c>
      <c r="CD37">
        <f t="shared" si="165"/>
        <v>0</v>
      </c>
      <c r="CE37" t="e">
        <f t="shared" si="166"/>
        <v>#DIV/0!</v>
      </c>
      <c r="CF37" t="e">
        <f t="shared" si="167"/>
        <v>#DIV/0!</v>
      </c>
    </row>
    <row r="38" spans="1:84" x14ac:dyDescent="0.35">
      <c r="A38" t="s">
        <v>133</v>
      </c>
      <c r="B38" s="1">
        <v>35</v>
      </c>
      <c r="C38" s="1" t="s">
        <v>119</v>
      </c>
      <c r="D38" s="1">
        <v>6925.4999994141981</v>
      </c>
      <c r="E38" s="1">
        <v>0</v>
      </c>
      <c r="F38">
        <f t="shared" si="126"/>
        <v>7.0095735810428925</v>
      </c>
      <c r="G38">
        <f t="shared" si="127"/>
        <v>0.32135549653165602</v>
      </c>
      <c r="H38">
        <f t="shared" si="128"/>
        <v>152.15791327389684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t="e">
        <f t="shared" si="129"/>
        <v>#DIV/0!</v>
      </c>
      <c r="Q38" t="e">
        <f t="shared" si="130"/>
        <v>#DIV/0!</v>
      </c>
      <c r="R38" t="e">
        <f t="shared" si="131"/>
        <v>#DIV/0!</v>
      </c>
      <c r="S38" s="1">
        <v>-1</v>
      </c>
      <c r="T38" s="1">
        <v>0.87</v>
      </c>
      <c r="U38" s="1">
        <v>0.92</v>
      </c>
      <c r="V38" s="1">
        <v>10.020209312438965</v>
      </c>
      <c r="W38">
        <f t="shared" si="132"/>
        <v>0.87501010465621942</v>
      </c>
      <c r="X38">
        <f t="shared" si="133"/>
        <v>5.3805039397452244E-3</v>
      </c>
      <c r="Y38" t="e">
        <f t="shared" si="134"/>
        <v>#DIV/0!</v>
      </c>
      <c r="Z38" t="e">
        <f t="shared" si="135"/>
        <v>#DIV/0!</v>
      </c>
      <c r="AA38" t="e">
        <f t="shared" si="136"/>
        <v>#DIV/0!</v>
      </c>
      <c r="AB38" s="1">
        <v>0</v>
      </c>
      <c r="AC38" s="1">
        <v>0.5</v>
      </c>
      <c r="AD38" t="e">
        <f t="shared" si="137"/>
        <v>#DIV/0!</v>
      </c>
      <c r="AE38">
        <f t="shared" si="138"/>
        <v>7.0444005319408971</v>
      </c>
      <c r="AF38">
        <f t="shared" si="139"/>
        <v>2.1559548688553507</v>
      </c>
      <c r="AG38">
        <f t="shared" si="140"/>
        <v>32.832756042480469</v>
      </c>
      <c r="AH38" s="1">
        <v>2</v>
      </c>
      <c r="AI38">
        <f t="shared" si="141"/>
        <v>4.644859790802002</v>
      </c>
      <c r="AJ38" s="1">
        <v>1</v>
      </c>
      <c r="AK38">
        <f t="shared" si="142"/>
        <v>9.2897195816040039</v>
      </c>
      <c r="AL38" s="1">
        <v>31.313068389892578</v>
      </c>
      <c r="AM38" s="1">
        <v>32.832756042480469</v>
      </c>
      <c r="AN38" s="1">
        <v>30.03791618347168</v>
      </c>
      <c r="AO38" s="1">
        <v>199.9241943359375</v>
      </c>
      <c r="AP38" s="1">
        <v>194.34825134277344</v>
      </c>
      <c r="AQ38" s="1">
        <v>24.226295471191406</v>
      </c>
      <c r="AR38" s="1">
        <v>28.779390335083008</v>
      </c>
      <c r="AS38" s="1">
        <v>52.216583251953125</v>
      </c>
      <c r="AT38" s="1">
        <v>62.028804779052734</v>
      </c>
      <c r="AU38" s="1">
        <v>300.5281982421875</v>
      </c>
      <c r="AV38" s="1">
        <v>1701.2705078125</v>
      </c>
      <c r="AW38" s="1">
        <v>0.19264139235019684</v>
      </c>
      <c r="AX38" s="1">
        <v>98.989952087402344</v>
      </c>
      <c r="AY38" s="1">
        <v>4.8114404678344727</v>
      </c>
      <c r="AZ38" s="1">
        <v>-0.70202106237411499</v>
      </c>
      <c r="BA38" s="1">
        <v>1</v>
      </c>
      <c r="BB38" s="1">
        <v>-1.355140209197998</v>
      </c>
      <c r="BC38" s="1">
        <v>7.355140209197998</v>
      </c>
      <c r="BD38" s="1">
        <v>1</v>
      </c>
      <c r="BE38" s="1">
        <v>0</v>
      </c>
      <c r="BF38" s="1">
        <v>0.15999999642372131</v>
      </c>
      <c r="BG38" s="1">
        <v>111115</v>
      </c>
      <c r="BH38">
        <f t="shared" si="143"/>
        <v>1.5026409912109373</v>
      </c>
      <c r="BI38">
        <f t="shared" si="144"/>
        <v>7.0444005319408969E-3</v>
      </c>
      <c r="BJ38">
        <f t="shared" si="145"/>
        <v>305.98275604248045</v>
      </c>
      <c r="BK38">
        <f t="shared" si="146"/>
        <v>304.46306838989256</v>
      </c>
      <c r="BL38">
        <f t="shared" si="147"/>
        <v>272.20327516578254</v>
      </c>
      <c r="BM38">
        <f t="shared" si="148"/>
        <v>-0.22731180065077553</v>
      </c>
      <c r="BN38">
        <f t="shared" si="149"/>
        <v>5.0048253392298676</v>
      </c>
      <c r="BO38">
        <f t="shared" si="150"/>
        <v>50.558922736025764</v>
      </c>
      <c r="BP38">
        <f t="shared" si="151"/>
        <v>21.779532400942756</v>
      </c>
      <c r="BQ38">
        <f t="shared" si="152"/>
        <v>32.072912216186523</v>
      </c>
      <c r="BR38">
        <f t="shared" si="153"/>
        <v>4.7948248250024887</v>
      </c>
      <c r="BS38">
        <f t="shared" si="154"/>
        <v>0.31061066785103986</v>
      </c>
      <c r="BT38">
        <f t="shared" si="155"/>
        <v>2.8488704703745169</v>
      </c>
      <c r="BU38">
        <f t="shared" si="156"/>
        <v>1.9459543546279718</v>
      </c>
      <c r="BV38">
        <f t="shared" si="157"/>
        <v>0.19506925194058461</v>
      </c>
      <c r="BW38">
        <f t="shared" si="158"/>
        <v>15.062104544702169</v>
      </c>
      <c r="BX38">
        <f t="shared" si="159"/>
        <v>0.78291372432023998</v>
      </c>
      <c r="BY38">
        <f t="shared" si="160"/>
        <v>56.64287297523547</v>
      </c>
      <c r="BZ38">
        <f t="shared" si="161"/>
        <v>193.3296065654707</v>
      </c>
      <c r="CA38">
        <f t="shared" si="162"/>
        <v>2.0537071016441619E-2</v>
      </c>
      <c r="CB38">
        <f t="shared" si="163"/>
        <v>0</v>
      </c>
      <c r="CC38">
        <f t="shared" si="164"/>
        <v>1488.6288850895553</v>
      </c>
      <c r="CD38">
        <f t="shared" si="165"/>
        <v>0</v>
      </c>
      <c r="CE38" t="e">
        <f t="shared" si="166"/>
        <v>#DIV/0!</v>
      </c>
      <c r="CF38" t="e">
        <f t="shared" si="167"/>
        <v>#DIV/0!</v>
      </c>
    </row>
    <row r="39" spans="1:84" x14ac:dyDescent="0.35">
      <c r="A39" t="s">
        <v>133</v>
      </c>
      <c r="B39" s="1">
        <v>38</v>
      </c>
      <c r="C39" s="1" t="s">
        <v>122</v>
      </c>
      <c r="D39" s="1">
        <v>7454.4999994141981</v>
      </c>
      <c r="E39" s="1">
        <v>0</v>
      </c>
      <c r="F39">
        <f t="shared" si="126"/>
        <v>24.221296550630651</v>
      </c>
      <c r="G39">
        <f t="shared" si="127"/>
        <v>0.47216470925645559</v>
      </c>
      <c r="H39">
        <f t="shared" si="128"/>
        <v>189.65739457818498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t="e">
        <f t="shared" si="129"/>
        <v>#DIV/0!</v>
      </c>
      <c r="Q39" t="e">
        <f t="shared" si="130"/>
        <v>#DIV/0!</v>
      </c>
      <c r="R39" t="e">
        <f t="shared" si="131"/>
        <v>#DIV/0!</v>
      </c>
      <c r="S39" s="1">
        <v>-1</v>
      </c>
      <c r="T39" s="1">
        <v>0.87</v>
      </c>
      <c r="U39" s="1">
        <v>0.92</v>
      </c>
      <c r="V39" s="1">
        <v>10.020209312438965</v>
      </c>
      <c r="W39">
        <f t="shared" si="132"/>
        <v>0.87501010465621942</v>
      </c>
      <c r="X39">
        <f t="shared" si="133"/>
        <v>1.6945256872116607E-2</v>
      </c>
      <c r="Y39" t="e">
        <f t="shared" si="134"/>
        <v>#DIV/0!</v>
      </c>
      <c r="Z39" t="e">
        <f t="shared" si="135"/>
        <v>#DIV/0!</v>
      </c>
      <c r="AA39" t="e">
        <f t="shared" si="136"/>
        <v>#DIV/0!</v>
      </c>
      <c r="AB39" s="1">
        <v>0</v>
      </c>
      <c r="AC39" s="1">
        <v>0.5</v>
      </c>
      <c r="AD39" t="e">
        <f t="shared" si="137"/>
        <v>#DIV/0!</v>
      </c>
      <c r="AE39">
        <f t="shared" si="138"/>
        <v>8.4001449704790296</v>
      </c>
      <c r="AF39">
        <f t="shared" si="139"/>
        <v>1.7789090216719878</v>
      </c>
      <c r="AG39">
        <f t="shared" si="140"/>
        <v>31.810592651367188</v>
      </c>
      <c r="AH39" s="1">
        <v>2</v>
      </c>
      <c r="AI39">
        <f t="shared" si="141"/>
        <v>4.644859790802002</v>
      </c>
      <c r="AJ39" s="1">
        <v>1</v>
      </c>
      <c r="AK39">
        <f t="shared" si="142"/>
        <v>9.2897195816040039</v>
      </c>
      <c r="AL39" s="1">
        <v>31.161470413208008</v>
      </c>
      <c r="AM39" s="1">
        <v>31.810592651367188</v>
      </c>
      <c r="AN39" s="1">
        <v>30.022647857666016</v>
      </c>
      <c r="AO39" s="1">
        <v>300.01324462890625</v>
      </c>
      <c r="AP39" s="1">
        <v>282.31661987304688</v>
      </c>
      <c r="AQ39" s="1">
        <v>24.329254150390625</v>
      </c>
      <c r="AR39" s="1">
        <v>29.752952575683594</v>
      </c>
      <c r="AS39" s="1">
        <v>52.896175384521484</v>
      </c>
      <c r="AT39" s="1">
        <v>64.687675476074219</v>
      </c>
      <c r="AU39" s="1">
        <v>300.5408935546875</v>
      </c>
      <c r="AV39" s="1">
        <v>1701.00732421875</v>
      </c>
      <c r="AW39" s="1">
        <v>0.2243419736623764</v>
      </c>
      <c r="AX39" s="1">
        <v>98.98919677734375</v>
      </c>
      <c r="AY39" s="1">
        <v>5.5239510536193848</v>
      </c>
      <c r="AZ39" s="1">
        <v>-0.7413056492805481</v>
      </c>
      <c r="BA39" s="1">
        <v>0.5</v>
      </c>
      <c r="BB39" s="1">
        <v>-1.355140209197998</v>
      </c>
      <c r="BC39" s="1">
        <v>7.355140209197998</v>
      </c>
      <c r="BD39" s="1">
        <v>1</v>
      </c>
      <c r="BE39" s="1">
        <v>0</v>
      </c>
      <c r="BF39" s="1">
        <v>0.15999999642372131</v>
      </c>
      <c r="BG39" s="1">
        <v>111115</v>
      </c>
      <c r="BH39">
        <f t="shared" si="143"/>
        <v>1.5027044677734376</v>
      </c>
      <c r="BI39">
        <f t="shared" si="144"/>
        <v>8.4001449704790305E-3</v>
      </c>
      <c r="BJ39">
        <f t="shared" si="145"/>
        <v>304.96059265136716</v>
      </c>
      <c r="BK39">
        <f t="shared" si="146"/>
        <v>304.31147041320799</v>
      </c>
      <c r="BL39">
        <f t="shared" si="147"/>
        <v>272.16116579172376</v>
      </c>
      <c r="BM39">
        <f t="shared" si="148"/>
        <v>-0.42313562387844067</v>
      </c>
      <c r="BN39">
        <f t="shared" si="149"/>
        <v>4.7241298988933078</v>
      </c>
      <c r="BO39">
        <f t="shared" si="150"/>
        <v>47.723691601612707</v>
      </c>
      <c r="BP39">
        <f t="shared" si="151"/>
        <v>17.970739025929113</v>
      </c>
      <c r="BQ39">
        <f t="shared" si="152"/>
        <v>31.486031532287598</v>
      </c>
      <c r="BR39">
        <f t="shared" si="153"/>
        <v>4.6379182694894823</v>
      </c>
      <c r="BS39">
        <f t="shared" si="154"/>
        <v>0.44932695518924548</v>
      </c>
      <c r="BT39">
        <f t="shared" si="155"/>
        <v>2.94522087722132</v>
      </c>
      <c r="BU39">
        <f t="shared" si="156"/>
        <v>1.6926973922681623</v>
      </c>
      <c r="BV39">
        <f t="shared" si="157"/>
        <v>0.28279560442135854</v>
      </c>
      <c r="BW39">
        <f t="shared" si="158"/>
        <v>18.77403315217828</v>
      </c>
      <c r="BX39">
        <f t="shared" si="159"/>
        <v>0.67178969011272083</v>
      </c>
      <c r="BY39">
        <f t="shared" si="160"/>
        <v>62.72143151063554</v>
      </c>
      <c r="BZ39">
        <f t="shared" si="161"/>
        <v>278.79673425582081</v>
      </c>
      <c r="CA39">
        <f t="shared" si="162"/>
        <v>5.4491111481427087E-2</v>
      </c>
      <c r="CB39">
        <f t="shared" si="163"/>
        <v>0</v>
      </c>
      <c r="CC39">
        <f t="shared" si="164"/>
        <v>1488.3985967856443</v>
      </c>
      <c r="CD39">
        <f t="shared" si="165"/>
        <v>0</v>
      </c>
      <c r="CE39" t="e">
        <f t="shared" si="166"/>
        <v>#DIV/0!</v>
      </c>
      <c r="CF39" t="e">
        <f t="shared" si="167"/>
        <v>#DIV/0!</v>
      </c>
    </row>
    <row r="40" spans="1:84" x14ac:dyDescent="0.35">
      <c r="A40" t="s">
        <v>133</v>
      </c>
      <c r="B40" s="1">
        <v>34</v>
      </c>
      <c r="C40" s="1" t="s">
        <v>118</v>
      </c>
      <c r="D40" s="1">
        <v>6798.4999994141981</v>
      </c>
      <c r="E40" s="1">
        <v>0</v>
      </c>
      <c r="F40">
        <f t="shared" si="126"/>
        <v>21.965538178123591</v>
      </c>
      <c r="G40">
        <f t="shared" si="127"/>
        <v>0.31706258149907085</v>
      </c>
      <c r="H40">
        <f t="shared" si="128"/>
        <v>257.72357537894823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t="e">
        <f t="shared" si="129"/>
        <v>#DIV/0!</v>
      </c>
      <c r="Q40" t="e">
        <f t="shared" si="130"/>
        <v>#DIV/0!</v>
      </c>
      <c r="R40" t="e">
        <f t="shared" si="131"/>
        <v>#DIV/0!</v>
      </c>
      <c r="S40" s="1">
        <v>-1</v>
      </c>
      <c r="T40" s="1">
        <v>0.87</v>
      </c>
      <c r="U40" s="1">
        <v>0.92</v>
      </c>
      <c r="V40" s="1">
        <v>10.020209312438965</v>
      </c>
      <c r="W40">
        <f t="shared" si="132"/>
        <v>0.87501010465621942</v>
      </c>
      <c r="X40">
        <f t="shared" si="133"/>
        <v>1.5443911385011156E-2</v>
      </c>
      <c r="Y40" t="e">
        <f t="shared" si="134"/>
        <v>#DIV/0!</v>
      </c>
      <c r="Z40" t="e">
        <f t="shared" si="135"/>
        <v>#DIV/0!</v>
      </c>
      <c r="AA40" t="e">
        <f t="shared" si="136"/>
        <v>#DIV/0!</v>
      </c>
      <c r="AB40" s="1">
        <v>0</v>
      </c>
      <c r="AC40" s="1">
        <v>0.5</v>
      </c>
      <c r="AD40" t="e">
        <f t="shared" si="137"/>
        <v>#DIV/0!</v>
      </c>
      <c r="AE40">
        <f t="shared" si="138"/>
        <v>6.9794425012334482</v>
      </c>
      <c r="AF40">
        <f t="shared" si="139"/>
        <v>2.1649144528982989</v>
      </c>
      <c r="AG40">
        <f t="shared" si="140"/>
        <v>32.69915771484375</v>
      </c>
      <c r="AH40" s="1">
        <v>2</v>
      </c>
      <c r="AI40">
        <f t="shared" si="141"/>
        <v>4.644859790802002</v>
      </c>
      <c r="AJ40" s="1">
        <v>1</v>
      </c>
      <c r="AK40">
        <f t="shared" si="142"/>
        <v>9.2897195816040039</v>
      </c>
      <c r="AL40" s="1">
        <v>31.207853317260742</v>
      </c>
      <c r="AM40" s="1">
        <v>32.69915771484375</v>
      </c>
      <c r="AN40" s="1">
        <v>30.02882194519043</v>
      </c>
      <c r="AO40" s="1">
        <v>399.82696533203125</v>
      </c>
      <c r="AP40" s="1">
        <v>383.428955078125</v>
      </c>
      <c r="AQ40" s="1">
        <v>23.797967910766602</v>
      </c>
      <c r="AR40" s="1">
        <v>28.311008453369141</v>
      </c>
      <c r="AS40" s="1">
        <v>51.600025177001953</v>
      </c>
      <c r="AT40" s="1">
        <v>61.387771606445313</v>
      </c>
      <c r="AU40" s="1">
        <v>300.54449462890625</v>
      </c>
      <c r="AV40" s="1">
        <v>1699.441650390625</v>
      </c>
      <c r="AW40" s="1">
        <v>0.16147895157337189</v>
      </c>
      <c r="AX40" s="1">
        <v>98.98687744140625</v>
      </c>
      <c r="AY40" s="1">
        <v>6.1071557998657227</v>
      </c>
      <c r="AZ40" s="1">
        <v>-0.67280489206314087</v>
      </c>
      <c r="BA40" s="1">
        <v>1</v>
      </c>
      <c r="BB40" s="1">
        <v>-1.355140209197998</v>
      </c>
      <c r="BC40" s="1">
        <v>7.355140209197998</v>
      </c>
      <c r="BD40" s="1">
        <v>1</v>
      </c>
      <c r="BE40" s="1">
        <v>0</v>
      </c>
      <c r="BF40" s="1">
        <v>0.15999999642372131</v>
      </c>
      <c r="BG40" s="1">
        <v>111115</v>
      </c>
      <c r="BH40">
        <f t="shared" si="143"/>
        <v>1.502722473144531</v>
      </c>
      <c r="BI40">
        <f t="shared" si="144"/>
        <v>6.9794425012334486E-3</v>
      </c>
      <c r="BJ40">
        <f t="shared" si="145"/>
        <v>305.84915771484373</v>
      </c>
      <c r="BK40">
        <f t="shared" si="146"/>
        <v>304.35785331726072</v>
      </c>
      <c r="BL40">
        <f t="shared" si="147"/>
        <v>271.91065798482305</v>
      </c>
      <c r="BM40">
        <f t="shared" si="148"/>
        <v>-0.21561174288797891</v>
      </c>
      <c r="BN40">
        <f t="shared" si="149"/>
        <v>4.9673327769145663</v>
      </c>
      <c r="BO40">
        <f t="shared" si="150"/>
        <v>50.181730198075016</v>
      </c>
      <c r="BP40">
        <f t="shared" si="151"/>
        <v>21.870721744705875</v>
      </c>
      <c r="BQ40">
        <f t="shared" si="152"/>
        <v>31.953505516052246</v>
      </c>
      <c r="BR40">
        <f t="shared" si="153"/>
        <v>4.7625314354026331</v>
      </c>
      <c r="BS40">
        <f t="shared" si="154"/>
        <v>0.30659823673928677</v>
      </c>
      <c r="BT40">
        <f t="shared" si="155"/>
        <v>2.8024183240162674</v>
      </c>
      <c r="BU40">
        <f t="shared" si="156"/>
        <v>1.9601131113863657</v>
      </c>
      <c r="BV40">
        <f t="shared" si="157"/>
        <v>0.19253735875478076</v>
      </c>
      <c r="BW40">
        <f t="shared" si="158"/>
        <v>25.511251969796973</v>
      </c>
      <c r="BX40">
        <f t="shared" si="159"/>
        <v>0.67215470288736057</v>
      </c>
      <c r="BY40">
        <f t="shared" si="160"/>
        <v>56.133790206714586</v>
      </c>
      <c r="BZ40">
        <f t="shared" si="161"/>
        <v>380.23688062636347</v>
      </c>
      <c r="CA40">
        <f t="shared" si="162"/>
        <v>3.2427388680373037E-2</v>
      </c>
      <c r="CB40">
        <f t="shared" si="163"/>
        <v>0</v>
      </c>
      <c r="CC40">
        <f t="shared" si="164"/>
        <v>1487.0286163654391</v>
      </c>
      <c r="CD40">
        <f t="shared" si="165"/>
        <v>0</v>
      </c>
      <c r="CE40" t="e">
        <f t="shared" si="166"/>
        <v>#DIV/0!</v>
      </c>
      <c r="CF40" t="e">
        <f t="shared" si="167"/>
        <v>#DIV/0!</v>
      </c>
    </row>
    <row r="41" spans="1:84" x14ac:dyDescent="0.35">
      <c r="A41" t="s">
        <v>133</v>
      </c>
      <c r="B41" s="1">
        <v>39</v>
      </c>
      <c r="C41" s="1" t="s">
        <v>123</v>
      </c>
      <c r="D41" s="1">
        <v>7581.4999994141981</v>
      </c>
      <c r="E41" s="1">
        <v>0</v>
      </c>
      <c r="F41">
        <f t="shared" si="126"/>
        <v>40.400420331772125</v>
      </c>
      <c r="G41">
        <f t="shared" si="127"/>
        <v>0.4997775607089821</v>
      </c>
      <c r="H41">
        <f t="shared" si="128"/>
        <v>324.37008386835771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t="e">
        <f t="shared" si="129"/>
        <v>#DIV/0!</v>
      </c>
      <c r="Q41" t="e">
        <f t="shared" si="130"/>
        <v>#DIV/0!</v>
      </c>
      <c r="R41" t="e">
        <f t="shared" si="131"/>
        <v>#DIV/0!</v>
      </c>
      <c r="S41" s="1">
        <v>-1</v>
      </c>
      <c r="T41" s="1">
        <v>0.87</v>
      </c>
      <c r="U41" s="1">
        <v>0.92</v>
      </c>
      <c r="V41" s="1">
        <v>10.020209312438965</v>
      </c>
      <c r="W41">
        <f t="shared" si="132"/>
        <v>0.87501010465621942</v>
      </c>
      <c r="X41">
        <f t="shared" si="133"/>
        <v>2.7813525878055734E-2</v>
      </c>
      <c r="Y41" t="e">
        <f t="shared" si="134"/>
        <v>#DIV/0!</v>
      </c>
      <c r="Z41" t="e">
        <f t="shared" si="135"/>
        <v>#DIV/0!</v>
      </c>
      <c r="AA41" t="e">
        <f t="shared" si="136"/>
        <v>#DIV/0!</v>
      </c>
      <c r="AB41" s="1">
        <v>0</v>
      </c>
      <c r="AC41" s="1">
        <v>0.5</v>
      </c>
      <c r="AD41" t="e">
        <f t="shared" si="137"/>
        <v>#DIV/0!</v>
      </c>
      <c r="AE41">
        <f t="shared" si="138"/>
        <v>8.4652264747189889</v>
      </c>
      <c r="AF41">
        <f t="shared" si="139"/>
        <v>1.6995695612742852</v>
      </c>
      <c r="AG41">
        <f t="shared" si="140"/>
        <v>31.421098709106445</v>
      </c>
      <c r="AH41" s="1">
        <v>2</v>
      </c>
      <c r="AI41">
        <f t="shared" si="141"/>
        <v>4.644859790802002</v>
      </c>
      <c r="AJ41" s="1">
        <v>1</v>
      </c>
      <c r="AK41">
        <f t="shared" si="142"/>
        <v>9.2897195816040039</v>
      </c>
      <c r="AL41" s="1">
        <v>31.094785690307617</v>
      </c>
      <c r="AM41" s="1">
        <v>31.421098709106445</v>
      </c>
      <c r="AN41" s="1">
        <v>30.035648345947266</v>
      </c>
      <c r="AO41" s="1">
        <v>500.47933959960938</v>
      </c>
      <c r="AP41" s="1">
        <v>470.94021606445313</v>
      </c>
      <c r="AQ41" s="1">
        <v>24.04371452331543</v>
      </c>
      <c r="AR41" s="1">
        <v>29.510986328125</v>
      </c>
      <c r="AS41" s="1">
        <v>52.474277496337891</v>
      </c>
      <c r="AT41" s="1">
        <v>64.404289245605469</v>
      </c>
      <c r="AU41" s="1">
        <v>300.53048706054688</v>
      </c>
      <c r="AV41" s="1">
        <v>1701.1226806640625</v>
      </c>
      <c r="AW41" s="1">
        <v>0.18651814758777618</v>
      </c>
      <c r="AX41" s="1">
        <v>98.989112854003906</v>
      </c>
      <c r="AY41" s="1">
        <v>6.4275412559509277</v>
      </c>
      <c r="AZ41" s="1">
        <v>-0.73687928915023804</v>
      </c>
      <c r="BA41" s="1">
        <v>1</v>
      </c>
      <c r="BB41" s="1">
        <v>-1.355140209197998</v>
      </c>
      <c r="BC41" s="1">
        <v>7.355140209197998</v>
      </c>
      <c r="BD41" s="1">
        <v>1</v>
      </c>
      <c r="BE41" s="1">
        <v>0</v>
      </c>
      <c r="BF41" s="1">
        <v>0.15999999642372131</v>
      </c>
      <c r="BG41" s="1">
        <v>111115</v>
      </c>
      <c r="BH41">
        <f t="shared" si="143"/>
        <v>1.5026524353027342</v>
      </c>
      <c r="BI41">
        <f t="shared" si="144"/>
        <v>8.4652264747189891E-3</v>
      </c>
      <c r="BJ41">
        <f t="shared" si="145"/>
        <v>304.57109870910642</v>
      </c>
      <c r="BK41">
        <f t="shared" si="146"/>
        <v>304.24478569030759</v>
      </c>
      <c r="BL41">
        <f t="shared" si="147"/>
        <v>272.17962282256121</v>
      </c>
      <c r="BM41">
        <f t="shared" si="148"/>
        <v>-0.41887067438032061</v>
      </c>
      <c r="BN41">
        <f t="shared" si="149"/>
        <v>4.620835917342017</v>
      </c>
      <c r="BO41">
        <f t="shared" si="150"/>
        <v>46.680243757282177</v>
      </c>
      <c r="BP41">
        <f t="shared" si="151"/>
        <v>17.169257429157177</v>
      </c>
      <c r="BQ41">
        <f t="shared" si="152"/>
        <v>31.257942199707031</v>
      </c>
      <c r="BR41">
        <f t="shared" si="153"/>
        <v>4.5781547277024961</v>
      </c>
      <c r="BS41">
        <f t="shared" si="154"/>
        <v>0.47426270467938997</v>
      </c>
      <c r="BT41">
        <f t="shared" si="155"/>
        <v>2.9212663560677319</v>
      </c>
      <c r="BU41">
        <f t="shared" si="156"/>
        <v>1.6568883716347642</v>
      </c>
      <c r="BV41">
        <f t="shared" si="157"/>
        <v>0.29860559296297096</v>
      </c>
      <c r="BW41">
        <f t="shared" si="158"/>
        <v>32.109106838507572</v>
      </c>
      <c r="BX41">
        <f t="shared" si="159"/>
        <v>0.68877125546645657</v>
      </c>
      <c r="BY41">
        <f t="shared" si="160"/>
        <v>63.714867502138894</v>
      </c>
      <c r="BZ41">
        <f t="shared" si="161"/>
        <v>465.06914891664638</v>
      </c>
      <c r="CA41">
        <f t="shared" si="162"/>
        <v>5.5348918208524993E-2</v>
      </c>
      <c r="CB41">
        <f t="shared" si="163"/>
        <v>0</v>
      </c>
      <c r="CC41">
        <f t="shared" si="164"/>
        <v>1488.4995348409298</v>
      </c>
      <c r="CD41">
        <f t="shared" si="165"/>
        <v>0</v>
      </c>
      <c r="CE41" t="e">
        <f t="shared" si="166"/>
        <v>#DIV/0!</v>
      </c>
      <c r="CF41" t="e">
        <f t="shared" si="167"/>
        <v>#DIV/0!</v>
      </c>
    </row>
    <row r="42" spans="1:84" x14ac:dyDescent="0.35">
      <c r="A42" t="s">
        <v>133</v>
      </c>
      <c r="B42" s="1">
        <v>40</v>
      </c>
      <c r="C42" s="1" t="s">
        <v>124</v>
      </c>
      <c r="D42" s="1">
        <v>7783.4999994141981</v>
      </c>
      <c r="E42" s="1">
        <v>0</v>
      </c>
      <c r="F42">
        <f t="shared" si="126"/>
        <v>53.335096251952002</v>
      </c>
      <c r="G42">
        <f t="shared" si="127"/>
        <v>0.48269449282153298</v>
      </c>
      <c r="H42">
        <f t="shared" si="128"/>
        <v>555.57416311386157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t="e">
        <f t="shared" si="129"/>
        <v>#DIV/0!</v>
      </c>
      <c r="Q42" t="e">
        <f t="shared" si="130"/>
        <v>#DIV/0!</v>
      </c>
      <c r="R42" t="e">
        <f t="shared" si="131"/>
        <v>#DIV/0!</v>
      </c>
      <c r="S42" s="1">
        <v>-1</v>
      </c>
      <c r="T42" s="1">
        <v>0.87</v>
      </c>
      <c r="U42" s="1">
        <v>0.92</v>
      </c>
      <c r="V42" s="1">
        <v>10.020209312438965</v>
      </c>
      <c r="W42">
        <f t="shared" si="132"/>
        <v>0.87501010465621942</v>
      </c>
      <c r="X42">
        <f t="shared" si="133"/>
        <v>3.6514494896487629E-2</v>
      </c>
      <c r="Y42" t="e">
        <f t="shared" si="134"/>
        <v>#DIV/0!</v>
      </c>
      <c r="Z42" t="e">
        <f t="shared" si="135"/>
        <v>#DIV/0!</v>
      </c>
      <c r="AA42" t="e">
        <f t="shared" si="136"/>
        <v>#DIV/0!</v>
      </c>
      <c r="AB42" s="1">
        <v>0</v>
      </c>
      <c r="AC42" s="1">
        <v>0.5</v>
      </c>
      <c r="AD42" t="e">
        <f t="shared" si="137"/>
        <v>#DIV/0!</v>
      </c>
      <c r="AE42">
        <f t="shared" si="138"/>
        <v>8.6795790567068405</v>
      </c>
      <c r="AF42">
        <f t="shared" si="139"/>
        <v>1.7995419620672708</v>
      </c>
      <c r="AG42">
        <f t="shared" si="140"/>
        <v>31.921171188354492</v>
      </c>
      <c r="AH42" s="1">
        <v>2</v>
      </c>
      <c r="AI42">
        <f t="shared" si="141"/>
        <v>4.644859790802002</v>
      </c>
      <c r="AJ42" s="1">
        <v>1</v>
      </c>
      <c r="AK42">
        <f t="shared" si="142"/>
        <v>9.2897195816040039</v>
      </c>
      <c r="AL42" s="1">
        <v>31.357223510742188</v>
      </c>
      <c r="AM42" s="1">
        <v>31.921171188354492</v>
      </c>
      <c r="AN42" s="1">
        <v>30.033428192138672</v>
      </c>
      <c r="AO42" s="1">
        <v>799.8804931640625</v>
      </c>
      <c r="AP42" s="1">
        <v>759.99774169921875</v>
      </c>
      <c r="AQ42" s="1">
        <v>24.241115570068359</v>
      </c>
      <c r="AR42" s="1">
        <v>29.844745635986328</v>
      </c>
      <c r="AS42" s="1">
        <v>52.117935180664063</v>
      </c>
      <c r="AT42" s="1">
        <v>64.167884826660156</v>
      </c>
      <c r="AU42" s="1">
        <v>300.53872680664063</v>
      </c>
      <c r="AV42" s="1">
        <v>1700.599609375</v>
      </c>
      <c r="AW42" s="1">
        <v>0.17345680296421051</v>
      </c>
      <c r="AX42" s="1">
        <v>98.988189697265625</v>
      </c>
      <c r="AY42" s="1">
        <v>7.4252891540527344</v>
      </c>
      <c r="AZ42" s="1">
        <v>-0.73543989658355713</v>
      </c>
      <c r="BA42" s="1">
        <v>0.5</v>
      </c>
      <c r="BB42" s="1">
        <v>-1.355140209197998</v>
      </c>
      <c r="BC42" s="1">
        <v>7.355140209197998</v>
      </c>
      <c r="BD42" s="1">
        <v>1</v>
      </c>
      <c r="BE42" s="1">
        <v>0</v>
      </c>
      <c r="BF42" s="1">
        <v>0.15999999642372131</v>
      </c>
      <c r="BG42" s="1">
        <v>111115</v>
      </c>
      <c r="BH42">
        <f t="shared" si="143"/>
        <v>1.5026936340332031</v>
      </c>
      <c r="BI42">
        <f t="shared" si="144"/>
        <v>8.6795790567068404E-3</v>
      </c>
      <c r="BJ42">
        <f t="shared" si="145"/>
        <v>305.07117118835447</v>
      </c>
      <c r="BK42">
        <f t="shared" si="146"/>
        <v>304.50722351074216</v>
      </c>
      <c r="BL42">
        <f t="shared" si="147"/>
        <v>272.09593141818186</v>
      </c>
      <c r="BM42">
        <f t="shared" si="148"/>
        <v>-0.46837960891090946</v>
      </c>
      <c r="BN42">
        <f t="shared" si="149"/>
        <v>4.7538193045489257</v>
      </c>
      <c r="BO42">
        <f t="shared" si="150"/>
        <v>48.02410589674863</v>
      </c>
      <c r="BP42">
        <f t="shared" si="151"/>
        <v>18.179360260762301</v>
      </c>
      <c r="BQ42">
        <f t="shared" si="152"/>
        <v>31.63919734954834</v>
      </c>
      <c r="BR42">
        <f t="shared" si="153"/>
        <v>4.6784307276059272</v>
      </c>
      <c r="BS42">
        <f t="shared" si="154"/>
        <v>0.45885248493834441</v>
      </c>
      <c r="BT42">
        <f t="shared" si="155"/>
        <v>2.9542773424816549</v>
      </c>
      <c r="BU42">
        <f t="shared" si="156"/>
        <v>1.7241533851242723</v>
      </c>
      <c r="BV42">
        <f t="shared" si="157"/>
        <v>0.28883361614571151</v>
      </c>
      <c r="BW42">
        <f t="shared" si="158"/>
        <v>54.995280649214529</v>
      </c>
      <c r="BX42">
        <f t="shared" si="159"/>
        <v>0.73102080786674095</v>
      </c>
      <c r="BY42">
        <f t="shared" si="160"/>
        <v>62.557310941293373</v>
      </c>
      <c r="BZ42">
        <f t="shared" si="161"/>
        <v>752.24698245318962</v>
      </c>
      <c r="CA42">
        <f t="shared" si="162"/>
        <v>4.4353786431104686E-2</v>
      </c>
      <c r="CB42">
        <f t="shared" si="163"/>
        <v>0</v>
      </c>
      <c r="CC42">
        <f t="shared" si="164"/>
        <v>1488.0418421775446</v>
      </c>
      <c r="CD42">
        <f t="shared" si="165"/>
        <v>0</v>
      </c>
      <c r="CE42" t="e">
        <f t="shared" si="166"/>
        <v>#DIV/0!</v>
      </c>
      <c r="CF42" t="e">
        <f t="shared" si="167"/>
        <v>#DIV/0!</v>
      </c>
    </row>
    <row r="43" spans="1:84" x14ac:dyDescent="0.35">
      <c r="A43" t="s">
        <v>133</v>
      </c>
      <c r="B43" s="1">
        <v>41</v>
      </c>
      <c r="C43" s="1" t="s">
        <v>125</v>
      </c>
      <c r="D43" s="1">
        <v>7985.4999994141981</v>
      </c>
      <c r="E43" s="1">
        <v>0</v>
      </c>
      <c r="F43">
        <f t="shared" si="126"/>
        <v>57.440533518227532</v>
      </c>
      <c r="G43">
        <f t="shared" si="127"/>
        <v>0.37596197575982004</v>
      </c>
      <c r="H43">
        <f t="shared" si="128"/>
        <v>868.6655907105486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t="e">
        <f t="shared" si="129"/>
        <v>#DIV/0!</v>
      </c>
      <c r="Q43" t="e">
        <f t="shared" si="130"/>
        <v>#DIV/0!</v>
      </c>
      <c r="R43" t="e">
        <f t="shared" si="131"/>
        <v>#DIV/0!</v>
      </c>
      <c r="S43" s="1">
        <v>-1</v>
      </c>
      <c r="T43" s="1">
        <v>0.87</v>
      </c>
      <c r="U43" s="1">
        <v>0.92</v>
      </c>
      <c r="V43" s="1">
        <v>10.020209312438965</v>
      </c>
      <c r="W43">
        <f t="shared" si="132"/>
        <v>0.87501010465621942</v>
      </c>
      <c r="X43">
        <f t="shared" si="133"/>
        <v>3.9280175207368109E-2</v>
      </c>
      <c r="Y43" t="e">
        <f t="shared" si="134"/>
        <v>#DIV/0!</v>
      </c>
      <c r="Z43" t="e">
        <f t="shared" si="135"/>
        <v>#DIV/0!</v>
      </c>
      <c r="AA43" t="e">
        <f t="shared" si="136"/>
        <v>#DIV/0!</v>
      </c>
      <c r="AB43" s="1">
        <v>0</v>
      </c>
      <c r="AC43" s="1">
        <v>0.5</v>
      </c>
      <c r="AD43" t="e">
        <f t="shared" si="137"/>
        <v>#DIV/0!</v>
      </c>
      <c r="AE43">
        <f t="shared" si="138"/>
        <v>7.6765859949955288</v>
      </c>
      <c r="AF43">
        <f t="shared" si="139"/>
        <v>2.0200001285180078</v>
      </c>
      <c r="AG43">
        <f t="shared" si="140"/>
        <v>32.509723663330078</v>
      </c>
      <c r="AH43" s="1">
        <v>2</v>
      </c>
      <c r="AI43">
        <f t="shared" si="141"/>
        <v>4.644859790802002</v>
      </c>
      <c r="AJ43" s="1">
        <v>1</v>
      </c>
      <c r="AK43">
        <f t="shared" si="142"/>
        <v>9.2897195816040039</v>
      </c>
      <c r="AL43" s="1">
        <v>31.393245697021484</v>
      </c>
      <c r="AM43" s="1">
        <v>32.509723663330078</v>
      </c>
      <c r="AN43" s="1">
        <v>30.032699584960938</v>
      </c>
      <c r="AO43" s="1">
        <v>1199.93359375</v>
      </c>
      <c r="AP43" s="1">
        <v>1155.804443359375</v>
      </c>
      <c r="AQ43" s="1">
        <v>24.283182144165039</v>
      </c>
      <c r="AR43" s="1">
        <v>29.242303848266602</v>
      </c>
      <c r="AS43" s="1">
        <v>52.101146697998047</v>
      </c>
      <c r="AT43" s="1">
        <v>62.745132446289063</v>
      </c>
      <c r="AU43" s="1">
        <v>300.54132080078125</v>
      </c>
      <c r="AV43" s="1">
        <v>1700.308349609375</v>
      </c>
      <c r="AW43" s="1">
        <v>0.16886426508426666</v>
      </c>
      <c r="AX43" s="1">
        <v>98.986373901367188</v>
      </c>
      <c r="AY43" s="1">
        <v>8.1054039001464844</v>
      </c>
      <c r="AZ43" s="1">
        <v>-0.69180703163146973</v>
      </c>
      <c r="BA43" s="1">
        <v>0.5</v>
      </c>
      <c r="BB43" s="1">
        <v>-1.355140209197998</v>
      </c>
      <c r="BC43" s="1">
        <v>7.355140209197998</v>
      </c>
      <c r="BD43" s="1">
        <v>1</v>
      </c>
      <c r="BE43" s="1">
        <v>0</v>
      </c>
      <c r="BF43" s="1">
        <v>0.15999999642372131</v>
      </c>
      <c r="BG43" s="1">
        <v>111115</v>
      </c>
      <c r="BH43">
        <f t="shared" si="143"/>
        <v>1.5027066040039059</v>
      </c>
      <c r="BI43">
        <f t="shared" si="144"/>
        <v>7.6765859949955292E-3</v>
      </c>
      <c r="BJ43">
        <f t="shared" si="145"/>
        <v>305.65972366333006</v>
      </c>
      <c r="BK43">
        <f t="shared" si="146"/>
        <v>304.54324569702146</v>
      </c>
      <c r="BL43">
        <f t="shared" si="147"/>
        <v>272.04932985672349</v>
      </c>
      <c r="BM43">
        <f t="shared" si="148"/>
        <v>-0.31926587068576628</v>
      </c>
      <c r="BN43">
        <f t="shared" si="149"/>
        <v>4.9145897509799141</v>
      </c>
      <c r="BO43">
        <f t="shared" si="150"/>
        <v>49.649154295488692</v>
      </c>
      <c r="BP43">
        <f t="shared" si="151"/>
        <v>20.406850447222091</v>
      </c>
      <c r="BQ43">
        <f t="shared" si="152"/>
        <v>31.951484680175781</v>
      </c>
      <c r="BR43">
        <f t="shared" si="153"/>
        <v>4.7619865363610288</v>
      </c>
      <c r="BS43">
        <f t="shared" si="154"/>
        <v>0.36133833992220638</v>
      </c>
      <c r="BT43">
        <f t="shared" si="155"/>
        <v>2.8945896224619063</v>
      </c>
      <c r="BU43">
        <f t="shared" si="156"/>
        <v>1.8673969138991224</v>
      </c>
      <c r="BV43">
        <f t="shared" si="157"/>
        <v>0.22710630091357215</v>
      </c>
      <c r="BW43">
        <f t="shared" si="158"/>
        <v>85.986056957326369</v>
      </c>
      <c r="BX43">
        <f t="shared" si="159"/>
        <v>0.75156796264405246</v>
      </c>
      <c r="BY43">
        <f t="shared" si="160"/>
        <v>58.874391127172522</v>
      </c>
      <c r="BZ43">
        <f t="shared" si="161"/>
        <v>1147.457074036929</v>
      </c>
      <c r="CA43">
        <f t="shared" si="162"/>
        <v>2.9471921115166298E-2</v>
      </c>
      <c r="CB43">
        <f t="shared" si="163"/>
        <v>0</v>
      </c>
      <c r="CC43">
        <f t="shared" si="164"/>
        <v>1487.7869869395429</v>
      </c>
      <c r="CD43">
        <f t="shared" si="165"/>
        <v>0</v>
      </c>
      <c r="CE43" t="e">
        <f t="shared" si="166"/>
        <v>#DIV/0!</v>
      </c>
      <c r="CF43" t="e">
        <f t="shared" si="167"/>
        <v>#DIV/0!</v>
      </c>
    </row>
    <row r="44" spans="1:84" x14ac:dyDescent="0.35">
      <c r="A44" t="s">
        <v>133</v>
      </c>
      <c r="B44" s="1">
        <v>42</v>
      </c>
      <c r="C44" s="1" t="s">
        <v>126</v>
      </c>
      <c r="D44" s="1">
        <v>8187.4999994141981</v>
      </c>
      <c r="E44" s="1">
        <v>0</v>
      </c>
      <c r="F44">
        <f t="shared" si="126"/>
        <v>59.41533636629967</v>
      </c>
      <c r="G44">
        <f t="shared" si="127"/>
        <v>0.27574656826181754</v>
      </c>
      <c r="H44">
        <f t="shared" si="128"/>
        <v>1052.2854945595425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t="e">
        <f t="shared" si="129"/>
        <v>#DIV/0!</v>
      </c>
      <c r="Q44" t="e">
        <f t="shared" si="130"/>
        <v>#DIV/0!</v>
      </c>
      <c r="R44" t="e">
        <f t="shared" si="131"/>
        <v>#DIV/0!</v>
      </c>
      <c r="S44" s="1">
        <v>-1</v>
      </c>
      <c r="T44" s="1">
        <v>0.87</v>
      </c>
      <c r="U44" s="1">
        <v>0.92</v>
      </c>
      <c r="V44" s="1">
        <v>10.020209312438965</v>
      </c>
      <c r="W44">
        <f t="shared" si="132"/>
        <v>0.87501010465621942</v>
      </c>
      <c r="X44">
        <f t="shared" si="133"/>
        <v>4.0617082231985686E-2</v>
      </c>
      <c r="Y44" t="e">
        <f t="shared" si="134"/>
        <v>#DIV/0!</v>
      </c>
      <c r="Z44" t="e">
        <f t="shared" si="135"/>
        <v>#DIV/0!</v>
      </c>
      <c r="AA44" t="e">
        <f t="shared" si="136"/>
        <v>#DIV/0!</v>
      </c>
      <c r="AB44" s="1">
        <v>0</v>
      </c>
      <c r="AC44" s="1">
        <v>0.5</v>
      </c>
      <c r="AD44" t="e">
        <f t="shared" si="137"/>
        <v>#DIV/0!</v>
      </c>
      <c r="AE44">
        <f t="shared" si="138"/>
        <v>6.4772748610683539</v>
      </c>
      <c r="AF44">
        <f t="shared" si="139"/>
        <v>2.2979223782870815</v>
      </c>
      <c r="AG44">
        <f t="shared" si="140"/>
        <v>33.269039154052734</v>
      </c>
      <c r="AH44" s="1">
        <v>2</v>
      </c>
      <c r="AI44">
        <f t="shared" si="141"/>
        <v>4.644859790802002</v>
      </c>
      <c r="AJ44" s="1">
        <v>1</v>
      </c>
      <c r="AK44">
        <f t="shared" si="142"/>
        <v>9.2897195816040039</v>
      </c>
      <c r="AL44" s="1">
        <v>31.460865020751953</v>
      </c>
      <c r="AM44" s="1">
        <v>33.269039154052734</v>
      </c>
      <c r="AN44" s="1">
        <v>30.030147552490234</v>
      </c>
      <c r="AO44" s="1">
        <v>1499.9052734375</v>
      </c>
      <c r="AP44" s="1">
        <v>1454.0980224609375</v>
      </c>
      <c r="AQ44" s="1">
        <v>24.413516998291016</v>
      </c>
      <c r="AR44" s="1">
        <v>28.600698471069336</v>
      </c>
      <c r="AS44" s="1">
        <v>52.178634643554688</v>
      </c>
      <c r="AT44" s="1">
        <v>61.132911682128906</v>
      </c>
      <c r="AU44" s="1">
        <v>300.53726196289063</v>
      </c>
      <c r="AV44" s="1">
        <v>1699.907958984375</v>
      </c>
      <c r="AW44" s="1">
        <v>0.15769489109516144</v>
      </c>
      <c r="AX44" s="1">
        <v>98.985710144042969</v>
      </c>
      <c r="AY44" s="1">
        <v>8.1481466293334961</v>
      </c>
      <c r="AZ44" s="1">
        <v>-0.65194469690322876</v>
      </c>
      <c r="BA44" s="1">
        <v>0.5</v>
      </c>
      <c r="BB44" s="1">
        <v>-1.355140209197998</v>
      </c>
      <c r="BC44" s="1">
        <v>7.355140209197998</v>
      </c>
      <c r="BD44" s="1">
        <v>1</v>
      </c>
      <c r="BE44" s="1">
        <v>0</v>
      </c>
      <c r="BF44" s="1">
        <v>0.15999999642372131</v>
      </c>
      <c r="BG44" s="1">
        <v>111115</v>
      </c>
      <c r="BH44">
        <f t="shared" si="143"/>
        <v>1.5026863098144529</v>
      </c>
      <c r="BI44">
        <f t="shared" si="144"/>
        <v>6.4772748610683537E-3</v>
      </c>
      <c r="BJ44">
        <f t="shared" si="145"/>
        <v>306.41903915405271</v>
      </c>
      <c r="BK44">
        <f t="shared" si="146"/>
        <v>304.61086502075193</v>
      </c>
      <c r="BL44">
        <f t="shared" si="147"/>
        <v>271.9852673581554</v>
      </c>
      <c r="BM44">
        <f t="shared" si="148"/>
        <v>-0.14287544705791716</v>
      </c>
      <c r="BN44">
        <f t="shared" si="149"/>
        <v>5.1289828270615239</v>
      </c>
      <c r="BO44">
        <f t="shared" si="150"/>
        <v>51.815386479501754</v>
      </c>
      <c r="BP44">
        <f t="shared" si="151"/>
        <v>23.214688008432418</v>
      </c>
      <c r="BQ44">
        <f t="shared" si="152"/>
        <v>32.364952087402344</v>
      </c>
      <c r="BR44">
        <f t="shared" si="153"/>
        <v>4.8746110678396608</v>
      </c>
      <c r="BS44">
        <f t="shared" si="154"/>
        <v>0.26779753904391207</v>
      </c>
      <c r="BT44">
        <f t="shared" si="155"/>
        <v>2.8310604487744424</v>
      </c>
      <c r="BU44">
        <f t="shared" si="156"/>
        <v>2.0435506190652184</v>
      </c>
      <c r="BV44">
        <f t="shared" si="157"/>
        <v>0.16806993100117734</v>
      </c>
      <c r="BW44">
        <f t="shared" si="158"/>
        <v>104.16122695325178</v>
      </c>
      <c r="BX44">
        <f t="shared" si="159"/>
        <v>0.72366888497560744</v>
      </c>
      <c r="BY44">
        <f t="shared" si="160"/>
        <v>54.66605968152124</v>
      </c>
      <c r="BZ44">
        <f t="shared" si="161"/>
        <v>1445.4636709727245</v>
      </c>
      <c r="CA44">
        <f t="shared" si="162"/>
        <v>2.2470314467412763E-2</v>
      </c>
      <c r="CB44">
        <f t="shared" si="163"/>
        <v>0</v>
      </c>
      <c r="CC44">
        <f t="shared" si="164"/>
        <v>1487.4366410968582</v>
      </c>
      <c r="CD44">
        <f t="shared" si="165"/>
        <v>0</v>
      </c>
      <c r="CE44" t="e">
        <f t="shared" si="166"/>
        <v>#DIV/0!</v>
      </c>
      <c r="CF44" t="e">
        <f t="shared" si="167"/>
        <v>#DIV/0!</v>
      </c>
    </row>
    <row r="45" spans="1:84" x14ac:dyDescent="0.35">
      <c r="A45" t="s">
        <v>133</v>
      </c>
      <c r="B45" s="1">
        <v>43</v>
      </c>
      <c r="C45" s="1" t="s">
        <v>127</v>
      </c>
      <c r="D45" s="1">
        <v>8389.4999994141981</v>
      </c>
      <c r="E45" s="1">
        <v>0</v>
      </c>
      <c r="F45">
        <f t="shared" si="126"/>
        <v>62.383819490639297</v>
      </c>
      <c r="G45">
        <f t="shared" si="127"/>
        <v>0.22325456385522766</v>
      </c>
      <c r="H45">
        <f t="shared" si="128"/>
        <v>1136.2440864894841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t="e">
        <f t="shared" si="129"/>
        <v>#DIV/0!</v>
      </c>
      <c r="Q45" t="e">
        <f t="shared" si="130"/>
        <v>#DIV/0!</v>
      </c>
      <c r="R45" t="e">
        <f t="shared" si="131"/>
        <v>#DIV/0!</v>
      </c>
      <c r="S45" s="1">
        <v>-1</v>
      </c>
      <c r="T45" s="1">
        <v>0.87</v>
      </c>
      <c r="U45" s="1">
        <v>0.92</v>
      </c>
      <c r="V45" s="1">
        <v>10.020209312438965</v>
      </c>
      <c r="W45">
        <f t="shared" si="132"/>
        <v>0.87501010465621942</v>
      </c>
      <c r="X45">
        <f t="shared" si="133"/>
        <v>4.2597228553590154E-2</v>
      </c>
      <c r="Y45" t="e">
        <f t="shared" si="134"/>
        <v>#DIV/0!</v>
      </c>
      <c r="Z45" t="e">
        <f t="shared" si="135"/>
        <v>#DIV/0!</v>
      </c>
      <c r="AA45" t="e">
        <f t="shared" si="136"/>
        <v>#DIV/0!</v>
      </c>
      <c r="AB45" s="1">
        <v>0</v>
      </c>
      <c r="AC45" s="1">
        <v>0.5</v>
      </c>
      <c r="AD45" t="e">
        <f t="shared" si="137"/>
        <v>#DIV/0!</v>
      </c>
      <c r="AE45">
        <f t="shared" si="138"/>
        <v>5.8286992690057469</v>
      </c>
      <c r="AF45">
        <f t="shared" si="139"/>
        <v>2.5370746973156133</v>
      </c>
      <c r="AG45">
        <f t="shared" si="140"/>
        <v>34.046478271484375</v>
      </c>
      <c r="AH45" s="1">
        <v>2</v>
      </c>
      <c r="AI45">
        <f t="shared" si="141"/>
        <v>4.644859790802002</v>
      </c>
      <c r="AJ45" s="1">
        <v>1</v>
      </c>
      <c r="AK45">
        <f t="shared" si="142"/>
        <v>9.2897195816040039</v>
      </c>
      <c r="AL45" s="1">
        <v>31.64537239074707</v>
      </c>
      <c r="AM45" s="1">
        <v>34.046478271484375</v>
      </c>
      <c r="AN45" s="1">
        <v>30.086874008178711</v>
      </c>
      <c r="AO45" s="1">
        <v>1699.8839111328125</v>
      </c>
      <c r="AP45" s="1">
        <v>1651.96435546875</v>
      </c>
      <c r="AQ45" s="1">
        <v>24.719228744506836</v>
      </c>
      <c r="AR45" s="1">
        <v>28.487344741821289</v>
      </c>
      <c r="AS45" s="1">
        <v>52.281059265136719</v>
      </c>
      <c r="AT45" s="1">
        <v>60.252754211425781</v>
      </c>
      <c r="AU45" s="1">
        <v>300.55630493164063</v>
      </c>
      <c r="AV45" s="1">
        <v>1700.52880859375</v>
      </c>
      <c r="AW45" s="1">
        <v>0.10825137794017792</v>
      </c>
      <c r="AX45" s="1">
        <v>98.984413146972656</v>
      </c>
      <c r="AY45" s="1">
        <v>8.7615194320678711</v>
      </c>
      <c r="AZ45" s="1">
        <v>-0.64123958349227905</v>
      </c>
      <c r="BA45" s="1">
        <v>1</v>
      </c>
      <c r="BB45" s="1">
        <v>-1.355140209197998</v>
      </c>
      <c r="BC45" s="1">
        <v>7.355140209197998</v>
      </c>
      <c r="BD45" s="1">
        <v>1</v>
      </c>
      <c r="BE45" s="1">
        <v>0</v>
      </c>
      <c r="BF45" s="1">
        <v>0.15999999642372131</v>
      </c>
      <c r="BG45" s="1">
        <v>111115</v>
      </c>
      <c r="BH45">
        <f t="shared" si="143"/>
        <v>1.5027815246582028</v>
      </c>
      <c r="BI45">
        <f t="shared" si="144"/>
        <v>5.8286992690057471E-3</v>
      </c>
      <c r="BJ45">
        <f t="shared" si="145"/>
        <v>307.19647827148435</v>
      </c>
      <c r="BK45">
        <f t="shared" si="146"/>
        <v>304.79537239074705</v>
      </c>
      <c r="BL45">
        <f t="shared" si="147"/>
        <v>272.08460329343507</v>
      </c>
      <c r="BM45">
        <f t="shared" si="148"/>
        <v>-5.813895649858896E-2</v>
      </c>
      <c r="BN45">
        <f t="shared" si="149"/>
        <v>5.3568777987002907</v>
      </c>
      <c r="BO45">
        <f t="shared" si="150"/>
        <v>54.118397315205229</v>
      </c>
      <c r="BP45">
        <f t="shared" si="151"/>
        <v>25.63105257338394</v>
      </c>
      <c r="BQ45">
        <f t="shared" si="152"/>
        <v>32.845925331115723</v>
      </c>
      <c r="BR45">
        <f t="shared" si="153"/>
        <v>5.0085344197282682</v>
      </c>
      <c r="BS45">
        <f t="shared" si="154"/>
        <v>0.21801512984436375</v>
      </c>
      <c r="BT45">
        <f t="shared" si="155"/>
        <v>2.8198031013846774</v>
      </c>
      <c r="BU45">
        <f t="shared" si="156"/>
        <v>2.1887313183435908</v>
      </c>
      <c r="BV45">
        <f t="shared" si="157"/>
        <v>0.13672069527911632</v>
      </c>
      <c r="BW45">
        <f t="shared" si="158"/>
        <v>112.47045409287962</v>
      </c>
      <c r="BX45">
        <f t="shared" si="159"/>
        <v>0.68781392451235501</v>
      </c>
      <c r="BY45">
        <f t="shared" si="160"/>
        <v>51.757880943861643</v>
      </c>
      <c r="BZ45">
        <f t="shared" si="161"/>
        <v>1642.8986182769474</v>
      </c>
      <c r="CA45">
        <f t="shared" si="162"/>
        <v>1.965339958351324E-2</v>
      </c>
      <c r="CB45">
        <f t="shared" si="163"/>
        <v>0</v>
      </c>
      <c r="CC45">
        <f t="shared" si="164"/>
        <v>1487.9798907785332</v>
      </c>
      <c r="CD45">
        <f t="shared" si="165"/>
        <v>0</v>
      </c>
      <c r="CE45" t="e">
        <f t="shared" si="166"/>
        <v>#DIV/0!</v>
      </c>
      <c r="CF45" t="e">
        <f t="shared" si="167"/>
        <v>#DIV/0!</v>
      </c>
    </row>
    <row r="46" spans="1:84" x14ac:dyDescent="0.35">
      <c r="A46" t="s">
        <v>133</v>
      </c>
      <c r="B46" s="1">
        <v>44</v>
      </c>
      <c r="C46" s="1" t="s">
        <v>128</v>
      </c>
      <c r="D46" s="1">
        <v>8591.4999994141981</v>
      </c>
      <c r="E46" s="1">
        <v>0</v>
      </c>
      <c r="F46">
        <f t="shared" si="126"/>
        <v>61.690914566731983</v>
      </c>
      <c r="G46">
        <f t="shared" si="127"/>
        <v>0.20847246182264956</v>
      </c>
      <c r="H46">
        <f t="shared" si="128"/>
        <v>1243.4103527283271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t="e">
        <f t="shared" si="129"/>
        <v>#DIV/0!</v>
      </c>
      <c r="Q46" t="e">
        <f t="shared" si="130"/>
        <v>#DIV/0!</v>
      </c>
      <c r="R46" t="e">
        <f t="shared" si="131"/>
        <v>#DIV/0!</v>
      </c>
      <c r="S46" s="1">
        <v>-1</v>
      </c>
      <c r="T46" s="1">
        <v>0.87</v>
      </c>
      <c r="U46" s="1">
        <v>0.92</v>
      </c>
      <c r="V46" s="1">
        <v>10.020209312438965</v>
      </c>
      <c r="W46">
        <f t="shared" si="132"/>
        <v>0.87501010465621942</v>
      </c>
      <c r="X46">
        <f t="shared" si="133"/>
        <v>4.2138732329420045E-2</v>
      </c>
      <c r="Y46" t="e">
        <f t="shared" si="134"/>
        <v>#DIV/0!</v>
      </c>
      <c r="Z46" t="e">
        <f t="shared" si="135"/>
        <v>#DIV/0!</v>
      </c>
      <c r="AA46" t="e">
        <f t="shared" si="136"/>
        <v>#DIV/0!</v>
      </c>
      <c r="AB46" s="1">
        <v>0</v>
      </c>
      <c r="AC46" s="1">
        <v>0.5</v>
      </c>
      <c r="AD46" t="e">
        <f t="shared" si="137"/>
        <v>#DIV/0!</v>
      </c>
      <c r="AE46">
        <f t="shared" si="138"/>
        <v>5.6542096093175491</v>
      </c>
      <c r="AF46">
        <f t="shared" si="139"/>
        <v>2.6298273422494582</v>
      </c>
      <c r="AG46">
        <f t="shared" si="140"/>
        <v>34.396511077880859</v>
      </c>
      <c r="AH46" s="1">
        <v>2</v>
      </c>
      <c r="AI46">
        <f t="shared" si="141"/>
        <v>4.644859790802002</v>
      </c>
      <c r="AJ46" s="1">
        <v>1</v>
      </c>
      <c r="AK46">
        <f t="shared" si="142"/>
        <v>9.2897195816040039</v>
      </c>
      <c r="AL46" s="1">
        <v>31.883350372314453</v>
      </c>
      <c r="AM46" s="1">
        <v>34.396511077880859</v>
      </c>
      <c r="AN46" s="1">
        <v>30.302091598510742</v>
      </c>
      <c r="AO46" s="1">
        <v>1840.930419921875</v>
      </c>
      <c r="AP46" s="1">
        <v>1793.130126953125</v>
      </c>
      <c r="AQ46" s="1">
        <v>24.961355209350586</v>
      </c>
      <c r="AR46" s="1">
        <v>28.616373062133789</v>
      </c>
      <c r="AS46" s="1">
        <v>52.083282470703125</v>
      </c>
      <c r="AT46" s="1">
        <v>59.711166381835938</v>
      </c>
      <c r="AU46" s="1">
        <v>300.54061889648438</v>
      </c>
      <c r="AV46" s="1">
        <v>1700.2393798828125</v>
      </c>
      <c r="AW46" s="1">
        <v>0.15431752800941467</v>
      </c>
      <c r="AX46" s="1">
        <v>98.981765747070313</v>
      </c>
      <c r="AY46" s="1">
        <v>8.7066612243652344</v>
      </c>
      <c r="AZ46" s="1">
        <v>-0.64329445362091064</v>
      </c>
      <c r="BA46" s="1">
        <v>0.75</v>
      </c>
      <c r="BB46" s="1">
        <v>-1.355140209197998</v>
      </c>
      <c r="BC46" s="1">
        <v>7.355140209197998</v>
      </c>
      <c r="BD46" s="1">
        <v>1</v>
      </c>
      <c r="BE46" s="1">
        <v>0</v>
      </c>
      <c r="BF46" s="1">
        <v>0.15999999642372131</v>
      </c>
      <c r="BG46" s="1">
        <v>111115</v>
      </c>
      <c r="BH46">
        <f t="shared" si="143"/>
        <v>1.5027030944824218</v>
      </c>
      <c r="BI46">
        <f t="shared" si="144"/>
        <v>5.654209609317549E-3</v>
      </c>
      <c r="BJ46">
        <f t="shared" si="145"/>
        <v>307.54651107788084</v>
      </c>
      <c r="BK46">
        <f t="shared" si="146"/>
        <v>305.03335037231443</v>
      </c>
      <c r="BL46">
        <f t="shared" si="147"/>
        <v>272.03829470072014</v>
      </c>
      <c r="BM46">
        <f t="shared" si="148"/>
        <v>-3.3552550307488112E-2</v>
      </c>
      <c r="BN46">
        <f t="shared" si="149"/>
        <v>5.462326477216358</v>
      </c>
      <c r="BO46">
        <f t="shared" si="150"/>
        <v>55.185179169002993</v>
      </c>
      <c r="BP46">
        <f t="shared" si="151"/>
        <v>26.568806106869204</v>
      </c>
      <c r="BQ46">
        <f t="shared" si="152"/>
        <v>33.139930725097656</v>
      </c>
      <c r="BR46">
        <f t="shared" si="153"/>
        <v>5.0919650373824172</v>
      </c>
      <c r="BS46">
        <f t="shared" si="154"/>
        <v>0.20389677340324411</v>
      </c>
      <c r="BT46">
        <f t="shared" si="155"/>
        <v>2.8324991349668998</v>
      </c>
      <c r="BU46">
        <f t="shared" si="156"/>
        <v>2.2594659024155175</v>
      </c>
      <c r="BV46">
        <f t="shared" si="157"/>
        <v>0.1278388299665611</v>
      </c>
      <c r="BW46">
        <f t="shared" si="158"/>
        <v>123.07495226123734</v>
      </c>
      <c r="BX46">
        <f t="shared" si="159"/>
        <v>0.69343007182703564</v>
      </c>
      <c r="BY46">
        <f t="shared" si="160"/>
        <v>50.852576824404764</v>
      </c>
      <c r="BZ46">
        <f t="shared" si="161"/>
        <v>1784.1650840437558</v>
      </c>
      <c r="CA46">
        <f t="shared" si="162"/>
        <v>1.7583249444957708E-2</v>
      </c>
      <c r="CB46">
        <f t="shared" si="163"/>
        <v>0</v>
      </c>
      <c r="CC46">
        <f t="shared" si="164"/>
        <v>1487.7266377318854</v>
      </c>
      <c r="CD46">
        <f t="shared" si="165"/>
        <v>0</v>
      </c>
      <c r="CE46" t="e">
        <f t="shared" si="166"/>
        <v>#DIV/0!</v>
      </c>
      <c r="CF46" t="e">
        <f t="shared" si="167"/>
        <v>#DIV/0!</v>
      </c>
    </row>
  </sheetData>
  <sortState xmlns:xlrd2="http://schemas.microsoft.com/office/spreadsheetml/2017/richdata2" ref="B36:CF46">
    <sortCondition ref="AO36"/>
  </sortState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2017-07-06-bern1-katripe_.xls</vt:lpstr>
    </vt:vector>
  </TitlesOfParts>
  <Company>University of Illinois at Urbana-Champaign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Ainsworth</dc:creator>
  <cp:lastModifiedBy>PengFu</cp:lastModifiedBy>
  <dcterms:created xsi:type="dcterms:W3CDTF">2017-11-21T17:40:59Z</dcterms:created>
  <dcterms:modified xsi:type="dcterms:W3CDTF">2022-10-21T22:13:40Z</dcterms:modified>
</cp:coreProperties>
</file>