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D985294B-4639-498C-BAF6-C564C574447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07-bern1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  <c r="BH46" i="1"/>
  <c r="F46" i="1"/>
  <c r="BL46" i="1"/>
  <c r="BK46" i="1"/>
  <c r="BJ46" i="1"/>
  <c r="BI46" i="1"/>
  <c r="AI46" i="1"/>
  <c r="BM46" i="1"/>
  <c r="AG46" i="1"/>
  <c r="BN46" i="1"/>
  <c r="BO46" i="1"/>
  <c r="BP46" i="1"/>
  <c r="BS46" i="1"/>
  <c r="AK46" i="1"/>
  <c r="G46" i="1"/>
  <c r="BV46" i="1"/>
  <c r="H46" i="1"/>
  <c r="CB46" i="1"/>
  <c r="P46" i="1"/>
  <c r="CD46" i="1"/>
  <c r="Q46" i="1"/>
  <c r="R46" i="1"/>
  <c r="W46" i="1"/>
  <c r="CC46" i="1"/>
  <c r="X46" i="1"/>
  <c r="Y46" i="1"/>
  <c r="Z46" i="1"/>
  <c r="AA46" i="1"/>
  <c r="AD46" i="1"/>
  <c r="AE46" i="1"/>
  <c r="BT46" i="1"/>
  <c r="AF46" i="1"/>
  <c r="BQ46" i="1"/>
  <c r="BR46" i="1"/>
  <c r="BU46" i="1"/>
  <c r="BW46" i="1"/>
  <c r="BX46" i="1"/>
  <c r="BY46" i="1"/>
  <c r="BZ46" i="1"/>
  <c r="CA46" i="1"/>
  <c r="CE46" i="1"/>
  <c r="CF46" i="1"/>
</calcChain>
</file>

<file path=xl/sharedStrings.xml><?xml version="1.0" encoding="utf-8"?>
<sst xmlns="http://schemas.openxmlformats.org/spreadsheetml/2006/main" count="255" uniqueCount="134">
  <si>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</si>
  <si>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</si>
  <si>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</si>
  <si>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</si>
  <si>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</si>
  <si>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</si>
  <si>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</si>
  <si>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</si>
  <si>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</si>
  <si>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</si>
  <si>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</si>
  <si>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</si>
  <si>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</si>
  <si>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</si>
  <si>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</si>
  <si>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</si>
  <si>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</si>
  <si>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</si>
  <si>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</si>
  <si>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</si>
  <si>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</si>
  <si>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</si>
  <si>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</si>
  <si>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</si>
  <si>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</si>
  <si>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</si>
  <si>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</si>
  <si>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</si>
  <si>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</si>
  <si>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</si>
  <si>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</si>
  <si>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</si>
  <si>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</si>
  <si>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</si>
  <si>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</si>
  <si>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</si>
  <si>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</si>
  <si>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</si>
  <si>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</si>
  <si>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</si>
  <si>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</si>
  <si>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</si>
  <si>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</si>
  <si>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</si>
  <si>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</si>
  <si>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</si>
  <si>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</si>
  <si>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</si>
  <si>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</si>
  <si>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</si>
  <si>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</si>
  <si>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</si>
  <si>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</si>
  <si>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</si>
  <si>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</si>
  <si>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</si>
  <si>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</si>
  <si>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</si>
  <si>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</si>
  <si>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</si>
  <si>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</si>
  <si>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</si>
  <si>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</si>
  <si>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</si>
  <si>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</si>
  <si>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</si>
  <si>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</si>
  <si>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</si>
  <si>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</si>
  <si>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</si>
  <si>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</si>
  <si>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</si>
  <si>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</si>
  <si>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</si>
  <si>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</si>
  <si>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</si>
  <si>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</si>
  <si>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</si>
  <si>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</si>
  <si>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</si>
  <si>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</si>
  <si>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</si>
  <si>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</si>
  <si>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</si>
  <si>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</si>
  <si>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09:30:38</t>
  </si>
  <si>
    <t>09:32:43</t>
  </si>
  <si>
    <t>09:35:11</t>
  </si>
  <si>
    <t>09:37:21</t>
  </si>
  <si>
    <t>09:39:35</t>
  </si>
  <si>
    <t>09:42:00</t>
  </si>
  <si>
    <t>09:45:18</t>
  </si>
  <si>
    <t>09:48:40</t>
  </si>
  <si>
    <t>09:52:02</t>
  </si>
  <si>
    <t>09:55:24</t>
  </si>
  <si>
    <t>09:58:46</t>
  </si>
  <si>
    <t>10:09:35</t>
  </si>
  <si>
    <t>10:11:39</t>
  </si>
  <si>
    <t>10:13:56</t>
  </si>
  <si>
    <t>10:17:18</t>
  </si>
  <si>
    <t>10:20:40</t>
  </si>
  <si>
    <t>10:22:44</t>
  </si>
  <si>
    <t>10:25:38</t>
  </si>
  <si>
    <t>10:29:00</t>
  </si>
  <si>
    <t>10:32:22</t>
  </si>
  <si>
    <t>10:35:44</t>
  </si>
  <si>
    <t>10:39:06</t>
  </si>
  <si>
    <t>10:48:05</t>
  </si>
  <si>
    <t>10:50:08</t>
  </si>
  <si>
    <t>10:52:11</t>
  </si>
  <si>
    <t>10:54:17</t>
  </si>
  <si>
    <t>10:56:43</t>
  </si>
  <si>
    <t>10:58:57</t>
  </si>
  <si>
    <t>11:01:48</t>
  </si>
  <si>
    <t>11:05:10</t>
  </si>
  <si>
    <t>11:08:32</t>
  </si>
  <si>
    <t>11:11:54</t>
  </si>
  <si>
    <t>11:15:16</t>
  </si>
  <si>
    <t>11:33:31</t>
  </si>
  <si>
    <t>11:36:53</t>
  </si>
  <si>
    <t>11:39:57</t>
  </si>
  <si>
    <t>11:43:06</t>
  </si>
  <si>
    <t>11:45:14</t>
  </si>
  <si>
    <t>11:48:36</t>
  </si>
  <si>
    <t>11:51:58</t>
  </si>
  <si>
    <t>11:55:20</t>
  </si>
  <si>
    <t>11:58:30</t>
  </si>
  <si>
    <t>12:00:46</t>
  </si>
  <si>
    <t>12:04:08</t>
  </si>
  <si>
    <t>ID</t>
  </si>
  <si>
    <t>T2 Samsun Plot1 Leaf3</t>
  </si>
  <si>
    <t>T2 Samsun Plot2 Leaf3</t>
  </si>
  <si>
    <t>T2 Samsun Plot3 Leaf3</t>
  </si>
  <si>
    <t>T2 Samsun Plot4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</si>
</sst>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6"/>
  <sheetViews>
    <sheetView tabSelected="1" zoomScale="125" zoomScaleNormal="125" zoomScalePageLayoutView="125" workbookViewId="0">
      <selection activeCell="A5" sqref="A5"/>
    </sheetView>
  </sheetViews>
  <sheetFormatPr defaultColWidth="10.6640625" defaultRowHeight="15.5" x14ac:dyDescent="0.35"/>
  <cols>
    <col min="1" max="1" width="21" customWidth="1"/>
  </cols>
  <sheetData>
    <row r="1" spans="1:84" x14ac:dyDescent="0.35">
      <c r="A1" t="s">
        <v>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130</v>
      </c>
      <c r="B3" s="1">
        <v>3</v>
      </c>
      <c r="C3" s="1" t="s">
        <v>87</v>
      </c>
      <c r="D3" s="1">
        <v>1154.0000881459564</v>
      </c>
      <c r="E3" s="1">
        <v>0</v>
      </c>
      <c r="F3">
        <f t="shared" ref="F3:F13" si="0">(AO3-AP3*(1000-AQ3)/(1000-AR3))*BH3</f>
        <v>-4.2840449398867966</v>
      </c>
      <c r="G3">
        <f t="shared" ref="G3:G13" si="1">IF(BS3&lt;&gt;0,1/(1/BS3-1/AK3),0)</f>
        <v>0.49907609267237968</v>
      </c>
      <c r="H3">
        <f t="shared" ref="H3:H13" si="2">((BV3-BI3/2)*AP3-F3)/(BV3+BI3/2)</f>
        <v>65.14708668162892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10.125171661376953</v>
      </c>
      <c r="W3">
        <f t="shared" ref="W3:W13" si="6">(V3*U3+(100-V3)*T3)/100</f>
        <v>0.87506258583068852</v>
      </c>
      <c r="X3">
        <f t="shared" ref="X3:X13" si="7">(F3-S3)/CC3</f>
        <v>-2.2092568859746853E-3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7.6042706239514102</v>
      </c>
      <c r="AF3">
        <f t="shared" ref="AF3:AF13" si="13">(BN3-BT3)</f>
        <v>1.535969068758702</v>
      </c>
      <c r="AG3">
        <f t="shared" ref="AG3:AG13" si="14">(AM3+BM3*E3)</f>
        <v>28.311065673828125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27.068012237548828</v>
      </c>
      <c r="AM3" s="1">
        <v>28.311065673828125</v>
      </c>
      <c r="AN3" s="1">
        <v>26.014610290527344</v>
      </c>
      <c r="AO3" s="1">
        <v>49.691387176513672</v>
      </c>
      <c r="AP3" s="1">
        <v>52.278156280517578</v>
      </c>
      <c r="AQ3" s="1">
        <v>18.631826400756836</v>
      </c>
      <c r="AR3" s="1">
        <v>23.573740005493164</v>
      </c>
      <c r="AS3" s="1">
        <v>51.208648681640625</v>
      </c>
      <c r="AT3" s="1">
        <v>64.79302978515625</v>
      </c>
      <c r="AU3" s="1">
        <v>300.49127197265625</v>
      </c>
      <c r="AV3" s="1">
        <v>1698.7276611328125</v>
      </c>
      <c r="AW3" s="1">
        <v>0.19103057682514191</v>
      </c>
      <c r="AX3" s="1">
        <v>98.763847351074219</v>
      </c>
      <c r="AY3" s="1">
        <v>2.2643282413482666</v>
      </c>
      <c r="AZ3" s="1">
        <v>-0.52424639463424683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1.5024563598632812</v>
      </c>
      <c r="BI3">
        <f t="shared" ref="BI3:BI13" si="18">(AR3-AQ3)/(1000-AR3)*BH3</f>
        <v>7.6042706239514103E-3</v>
      </c>
      <c r="BJ3">
        <f t="shared" ref="BJ3:BJ13" si="19">(AM3+273.15)</f>
        <v>301.4610656738281</v>
      </c>
      <c r="BK3">
        <f t="shared" ref="BK3:BK13" si="20">(AL3+273.15)</f>
        <v>300.21801223754881</v>
      </c>
      <c r="BL3">
        <f t="shared" ref="BL3:BL13" si="21">(AV3*BD3+AW3*BE3)*BF3</f>
        <v>271.79641970612647</v>
      </c>
      <c r="BM3">
        <f t="shared" ref="BM3:BM13" si="22">((BL3+0.00000010773*(BK3^4-BJ3^4))-BI3*44100)/(AI3*51.4+0.00000043092*BJ3^3)</f>
        <v>-0.31185795827313978</v>
      </c>
      <c r="BN3">
        <f t="shared" ref="BN3:BN13" si="23">0.61365*EXP(17.502*AG3/(240.97+AG3))</f>
        <v>3.8642023281551405</v>
      </c>
      <c r="BO3">
        <f t="shared" ref="BO3:BO13" si="24">BN3*1000/AX3</f>
        <v>39.125676366364345</v>
      </c>
      <c r="BP3">
        <f t="shared" ref="BP3:BP13" si="25">(BO3-AR3)</f>
        <v>15.551936360871181</v>
      </c>
      <c r="BQ3">
        <f t="shared" ref="BQ3:BQ13" si="26">IF(E3,AM3,(AL3+AM3)/2)</f>
        <v>27.689538955688477</v>
      </c>
      <c r="BR3">
        <f t="shared" ref="BR3:BR13" si="27">0.61365*EXP(17.502*BQ3/(240.97+BQ3))</f>
        <v>3.7266974422523398</v>
      </c>
      <c r="BS3">
        <f t="shared" ref="BS3:BS13" si="28">IF(BP3&lt;&gt;0,(1000-(BO3+AR3)/2)/BP3*BI3,0)</f>
        <v>0.47363098639320078</v>
      </c>
      <c r="BT3">
        <f t="shared" ref="BT3:BT13" si="29">AR3*AX3/1000</f>
        <v>2.3282332593964385</v>
      </c>
      <c r="BU3">
        <f t="shared" ref="BU3:BU13" si="30">(BR3-BT3)</f>
        <v>1.3984641828559012</v>
      </c>
      <c r="BV3">
        <f t="shared" ref="BV3:BV13" si="31">1/(1.6/G3+1.37/AK3)</f>
        <v>0.2982049135001682</v>
      </c>
      <c r="BW3">
        <f t="shared" ref="BW3:BW13" si="32">H3*AX3*0.001</f>
        <v>6.4341769243915987</v>
      </c>
      <c r="BX3">
        <f t="shared" ref="BX3:BX13" si="33">H3/AP3</f>
        <v>1.2461626674831146</v>
      </c>
      <c r="BY3">
        <f t="shared" ref="BY3:BY13" si="34">(1-BI3*AX3/BN3/G3)*100</f>
        <v>61.057041685117007</v>
      </c>
      <c r="BZ3">
        <f t="shared" ref="BZ3:BZ13" si="35">(AP3-F3/(AK3/1.35))</f>
        <v>52.900721969184858</v>
      </c>
      <c r="CA3">
        <f t="shared" ref="CA3:CA13" si="36">F3*BY3/100/BZ3</f>
        <v>-4.9445659858470409E-2</v>
      </c>
      <c r="CB3">
        <f t="shared" ref="CB3:CB13" si="37">(L3-K3)</f>
        <v>0</v>
      </c>
      <c r="CC3">
        <f t="shared" ref="CC3:CC13" si="38">AV3*W3</f>
        <v>1486.4930197729966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130</v>
      </c>
      <c r="B4" s="1">
        <v>4</v>
      </c>
      <c r="C4" s="1" t="s">
        <v>88</v>
      </c>
      <c r="D4" s="1">
        <v>1284.0000881459564</v>
      </c>
      <c r="E4" s="1">
        <v>0</v>
      </c>
      <c r="F4">
        <f t="shared" si="0"/>
        <v>4.8299903693779145</v>
      </c>
      <c r="G4">
        <f t="shared" si="1"/>
        <v>0.51566725056998208</v>
      </c>
      <c r="H4">
        <f t="shared" si="2"/>
        <v>78.675053776656895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10.125171661376953</v>
      </c>
      <c r="W4">
        <f t="shared" si="6"/>
        <v>0.87506258583068852</v>
      </c>
      <c r="X4">
        <f t="shared" si="7"/>
        <v>3.9224464368282728E-3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7.7046197994483201</v>
      </c>
      <c r="AF4">
        <f t="shared" si="13"/>
        <v>1.5089395459240049</v>
      </c>
      <c r="AG4">
        <f t="shared" si="14"/>
        <v>28.190881729125977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27.06573486328125</v>
      </c>
      <c r="AM4" s="1">
        <v>28.190881729125977</v>
      </c>
      <c r="AN4" s="1">
        <v>26.01710319519043</v>
      </c>
      <c r="AO4" s="1">
        <v>100.27778625488281</v>
      </c>
      <c r="AP4" s="1">
        <v>96.567947387695313</v>
      </c>
      <c r="AQ4" s="1">
        <v>18.567644119262695</v>
      </c>
      <c r="AR4" s="1">
        <v>23.574644088745117</v>
      </c>
      <c r="AS4" s="1">
        <v>51.034976959228516</v>
      </c>
      <c r="AT4" s="1">
        <v>64.801620483398438</v>
      </c>
      <c r="AU4" s="1">
        <v>300.49874877929688</v>
      </c>
      <c r="AV4" s="1">
        <v>1698.5240478515625</v>
      </c>
      <c r="AW4" s="1">
        <v>0.10821431130170822</v>
      </c>
      <c r="AX4" s="1">
        <v>98.764320373535156</v>
      </c>
      <c r="AY4" s="1">
        <v>2.894650936126709</v>
      </c>
      <c r="AZ4" s="1">
        <v>-0.53035765886306763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1.5024937438964843</v>
      </c>
      <c r="BI4">
        <f t="shared" si="18"/>
        <v>7.7046197994483203E-3</v>
      </c>
      <c r="BJ4">
        <f t="shared" si="19"/>
        <v>301.34088172912595</v>
      </c>
      <c r="BK4">
        <f t="shared" si="20"/>
        <v>300.21573486328123</v>
      </c>
      <c r="BL4">
        <f t="shared" si="21"/>
        <v>271.76384158185465</v>
      </c>
      <c r="BM4">
        <f t="shared" si="22"/>
        <v>-0.32411533269389836</v>
      </c>
      <c r="BN4">
        <f t="shared" si="23"/>
        <v>3.8372732473968942</v>
      </c>
      <c r="BO4">
        <f t="shared" si="24"/>
        <v>38.852828965804619</v>
      </c>
      <c r="BP4">
        <f t="shared" si="25"/>
        <v>15.278184877059502</v>
      </c>
      <c r="BQ4">
        <f t="shared" si="26"/>
        <v>27.628308296203613</v>
      </c>
      <c r="BR4">
        <f t="shared" si="27"/>
        <v>3.7133848896032742</v>
      </c>
      <c r="BS4">
        <f t="shared" si="28"/>
        <v>0.48854820694001777</v>
      </c>
      <c r="BT4">
        <f t="shared" si="29"/>
        <v>2.3283337014728893</v>
      </c>
      <c r="BU4">
        <f t="shared" si="30"/>
        <v>1.3850511881303849</v>
      </c>
      <c r="BV4">
        <f t="shared" si="31"/>
        <v>0.30766855475095162</v>
      </c>
      <c r="BW4">
        <f t="shared" si="32"/>
        <v>7.7702882166028484</v>
      </c>
      <c r="BX4">
        <f t="shared" si="33"/>
        <v>0.81471187806029388</v>
      </c>
      <c r="BY4">
        <f t="shared" si="34"/>
        <v>61.544451038797689</v>
      </c>
      <c r="BZ4">
        <f t="shared" si="35"/>
        <v>95.866043854291306</v>
      </c>
      <c r="CA4">
        <f t="shared" si="36"/>
        <v>3.1007757685072874E-2</v>
      </c>
      <c r="CB4">
        <f t="shared" si="37"/>
        <v>0</v>
      </c>
      <c r="CC4">
        <f t="shared" si="38"/>
        <v>1486.3148454085965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130</v>
      </c>
      <c r="B5" s="1">
        <v>2</v>
      </c>
      <c r="C5" s="1" t="s">
        <v>86</v>
      </c>
      <c r="D5" s="1">
        <v>1006.0000881459564</v>
      </c>
      <c r="E5" s="1">
        <v>0</v>
      </c>
      <c r="F5">
        <f t="shared" si="0"/>
        <v>13.390810243979338</v>
      </c>
      <c r="G5">
        <f t="shared" si="1"/>
        <v>0.4700562679529921</v>
      </c>
      <c r="H5">
        <f t="shared" si="2"/>
        <v>138.41852947657918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10.125171661376953</v>
      </c>
      <c r="W5">
        <f t="shared" si="6"/>
        <v>0.87506258583068852</v>
      </c>
      <c r="X5">
        <f t="shared" si="7"/>
        <v>9.6821382295989075E-3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7.1401298227797314</v>
      </c>
      <c r="AF5">
        <f t="shared" si="13"/>
        <v>1.5269401555505753</v>
      </c>
      <c r="AG5">
        <f t="shared" si="14"/>
        <v>28.210962295532227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27.029592514038086</v>
      </c>
      <c r="AM5" s="1">
        <v>28.210962295532227</v>
      </c>
      <c r="AN5" s="1">
        <v>26.019279479980469</v>
      </c>
      <c r="AO5" s="1">
        <v>199.95504760742188</v>
      </c>
      <c r="AP5" s="1">
        <v>190.13922119140625</v>
      </c>
      <c r="AQ5" s="1">
        <v>18.798139572143555</v>
      </c>
      <c r="AR5" s="1">
        <v>23.438873291015625</v>
      </c>
      <c r="AS5" s="1">
        <v>51.776821136474609</v>
      </c>
      <c r="AT5" s="1">
        <v>64.559562683105469</v>
      </c>
      <c r="AU5" s="1">
        <v>300.5030517578125</v>
      </c>
      <c r="AV5" s="1">
        <v>1698.536376953125</v>
      </c>
      <c r="AW5" s="1">
        <v>0.22593159973621368</v>
      </c>
      <c r="AX5" s="1">
        <v>98.759910583496094</v>
      </c>
      <c r="AY5" s="1">
        <v>3.6155853271484375</v>
      </c>
      <c r="AZ5" s="1">
        <v>-0.526408851146698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1.5025152587890622</v>
      </c>
      <c r="BI5">
        <f t="shared" si="18"/>
        <v>7.1401298227797318E-3</v>
      </c>
      <c r="BJ5">
        <f t="shared" si="19"/>
        <v>301.3609622955322</v>
      </c>
      <c r="BK5">
        <f t="shared" si="20"/>
        <v>300.17959251403806</v>
      </c>
      <c r="BL5">
        <f t="shared" si="21"/>
        <v>271.76581423806056</v>
      </c>
      <c r="BM5">
        <f t="shared" si="22"/>
        <v>-0.22736979483271003</v>
      </c>
      <c r="BN5">
        <f t="shared" si="23"/>
        <v>3.8417611859491734</v>
      </c>
      <c r="BO5">
        <f t="shared" si="24"/>
        <v>38.90000672591917</v>
      </c>
      <c r="BP5">
        <f t="shared" si="25"/>
        <v>15.461133434903545</v>
      </c>
      <c r="BQ5">
        <f t="shared" si="26"/>
        <v>27.620277404785156</v>
      </c>
      <c r="BR5">
        <f t="shared" si="27"/>
        <v>3.7116419237730387</v>
      </c>
      <c r="BS5">
        <f t="shared" si="28"/>
        <v>0.44741713172201764</v>
      </c>
      <c r="BT5">
        <f t="shared" si="29"/>
        <v>2.3148210303985981</v>
      </c>
      <c r="BU5">
        <f t="shared" si="30"/>
        <v>1.3968208933744406</v>
      </c>
      <c r="BV5">
        <f t="shared" si="31"/>
        <v>0.28158522746185971</v>
      </c>
      <c r="BW5">
        <f t="shared" si="32"/>
        <v>13.670201594205979</v>
      </c>
      <c r="BX5">
        <f t="shared" si="33"/>
        <v>0.72798515008767328</v>
      </c>
      <c r="BY5">
        <f t="shared" si="34"/>
        <v>60.951299670992533</v>
      </c>
      <c r="BZ5">
        <f t="shared" si="35"/>
        <v>188.19324277186706</v>
      </c>
      <c r="CA5">
        <f t="shared" si="36"/>
        <v>4.3369638356653729E-2</v>
      </c>
      <c r="CB5">
        <f t="shared" si="37"/>
        <v>0</v>
      </c>
      <c r="CC5">
        <f t="shared" si="38"/>
        <v>1486.3256341440906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130</v>
      </c>
      <c r="B6" s="1">
        <v>5</v>
      </c>
      <c r="C6" s="1" t="s">
        <v>89</v>
      </c>
      <c r="D6" s="1">
        <v>1418.0000881459564</v>
      </c>
      <c r="E6" s="1">
        <v>0</v>
      </c>
      <c r="F6">
        <f t="shared" si="0"/>
        <v>27.198328564001432</v>
      </c>
      <c r="G6">
        <f t="shared" si="1"/>
        <v>0.53924228595558532</v>
      </c>
      <c r="H6">
        <f t="shared" si="2"/>
        <v>189.9933107914909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10.125171661376953</v>
      </c>
      <c r="W6">
        <f t="shared" si="6"/>
        <v>0.87506258583068852</v>
      </c>
      <c r="X6">
        <f t="shared" si="7"/>
        <v>1.897133177554066E-2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7.7829732193326544</v>
      </c>
      <c r="AF6">
        <f t="shared" si="13"/>
        <v>1.4612238231465855</v>
      </c>
      <c r="AG6">
        <f t="shared" si="14"/>
        <v>28.058401107788086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27.0809326171875</v>
      </c>
      <c r="AM6" s="1">
        <v>28.058401107788086</v>
      </c>
      <c r="AN6" s="1">
        <v>26.012950897216797</v>
      </c>
      <c r="AO6" s="1">
        <v>299.96246337890625</v>
      </c>
      <c r="AP6" s="1">
        <v>280.40670776367188</v>
      </c>
      <c r="AQ6" s="1">
        <v>18.702072143554688</v>
      </c>
      <c r="AR6" s="1">
        <v>23.759323120117188</v>
      </c>
      <c r="AS6" s="1">
        <v>51.361244201660156</v>
      </c>
      <c r="AT6" s="1">
        <v>65.249076843261719</v>
      </c>
      <c r="AU6" s="1">
        <v>300.48162841796875</v>
      </c>
      <c r="AV6" s="1">
        <v>1698.5816650390625</v>
      </c>
      <c r="AW6" s="1">
        <v>0.15657907724380493</v>
      </c>
      <c r="AX6" s="1">
        <v>98.763542175292969</v>
      </c>
      <c r="AY6" s="1">
        <v>4.1318364143371582</v>
      </c>
      <c r="AZ6" s="1">
        <v>-0.53612518310546875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1.5024081420898434</v>
      </c>
      <c r="BI6">
        <f t="shared" si="18"/>
        <v>7.7829732193326548E-3</v>
      </c>
      <c r="BJ6">
        <f t="shared" si="19"/>
        <v>301.20840110778806</v>
      </c>
      <c r="BK6">
        <f t="shared" si="20"/>
        <v>300.23093261718748</v>
      </c>
      <c r="BL6">
        <f t="shared" si="21"/>
        <v>271.77306033164859</v>
      </c>
      <c r="BM6">
        <f t="shared" si="22"/>
        <v>-0.33095252282252341</v>
      </c>
      <c r="BN6">
        <f t="shared" si="23"/>
        <v>3.8077787341766927</v>
      </c>
      <c r="BO6">
        <f t="shared" si="24"/>
        <v>38.554497442167069</v>
      </c>
      <c r="BP6">
        <f t="shared" si="25"/>
        <v>14.795174322049881</v>
      </c>
      <c r="BQ6">
        <f t="shared" si="26"/>
        <v>27.569666862487793</v>
      </c>
      <c r="BR6">
        <f t="shared" si="27"/>
        <v>3.700674199222707</v>
      </c>
      <c r="BS6">
        <f t="shared" si="28"/>
        <v>0.50965805855896373</v>
      </c>
      <c r="BT6">
        <f t="shared" si="29"/>
        <v>2.3465549110301072</v>
      </c>
      <c r="BU6">
        <f t="shared" si="30"/>
        <v>1.3541192881925999</v>
      </c>
      <c r="BV6">
        <f t="shared" si="31"/>
        <v>0.32106839151644129</v>
      </c>
      <c r="BW6">
        <f t="shared" si="32"/>
        <v>18.764412363378955</v>
      </c>
      <c r="BX6">
        <f t="shared" si="33"/>
        <v>0.67756335897505771</v>
      </c>
      <c r="BY6">
        <f t="shared" si="34"/>
        <v>62.56424912354673</v>
      </c>
      <c r="BZ6">
        <f t="shared" si="35"/>
        <v>276.45419410178346</v>
      </c>
      <c r="CA6">
        <f t="shared" si="36"/>
        <v>6.1552439439416164E-2</v>
      </c>
      <c r="CB6">
        <f t="shared" si="37"/>
        <v>0</v>
      </c>
      <c r="CC6">
        <f t="shared" si="38"/>
        <v>1486.3652640536784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130</v>
      </c>
      <c r="B7" s="1">
        <v>1</v>
      </c>
      <c r="C7" s="1" t="s">
        <v>85</v>
      </c>
      <c r="D7" s="1">
        <v>881.0000881459564</v>
      </c>
      <c r="E7" s="1">
        <v>0</v>
      </c>
      <c r="F7">
        <f t="shared" si="0"/>
        <v>27.35496623084298</v>
      </c>
      <c r="G7">
        <f t="shared" si="1"/>
        <v>0.44466681225562521</v>
      </c>
      <c r="H7">
        <f t="shared" si="2"/>
        <v>269.21191912545072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10.125171661376953</v>
      </c>
      <c r="W7">
        <f t="shared" si="6"/>
        <v>0.87506258583068852</v>
      </c>
      <c r="X7">
        <f t="shared" si="7"/>
        <v>1.9061995118905245E-2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6.7949523453723186</v>
      </c>
      <c r="AF7">
        <f t="shared" si="13"/>
        <v>1.5330381389519445</v>
      </c>
      <c r="AG7">
        <f t="shared" si="14"/>
        <v>27.96668815612793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26.953022003173828</v>
      </c>
      <c r="AM7" s="1">
        <v>27.96668815612793</v>
      </c>
      <c r="AN7" s="1">
        <v>26.015445709228516</v>
      </c>
      <c r="AO7" s="1">
        <v>399.85928344726563</v>
      </c>
      <c r="AP7" s="1">
        <v>379.9356689453125</v>
      </c>
      <c r="AQ7" s="1">
        <v>18.408134460449219</v>
      </c>
      <c r="AR7" s="1">
        <v>22.827127456665039</v>
      </c>
      <c r="AS7" s="1">
        <v>50.930240631103516</v>
      </c>
      <c r="AT7" s="1">
        <v>63.157363891601563</v>
      </c>
      <c r="AU7" s="1">
        <v>300.51385498046875</v>
      </c>
      <c r="AV7" s="1">
        <v>1699.893310546875</v>
      </c>
      <c r="AW7" s="1">
        <v>0.13901838660240173</v>
      </c>
      <c r="AX7" s="1">
        <v>98.761367797851563</v>
      </c>
      <c r="AY7" s="1">
        <v>4.6822662353515625</v>
      </c>
      <c r="AZ7" s="1">
        <v>-0.49921447038650513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1.5025692749023436</v>
      </c>
      <c r="BI7">
        <f t="shared" si="18"/>
        <v>6.7949523453723184E-3</v>
      </c>
      <c r="BJ7">
        <f t="shared" si="19"/>
        <v>301.11668815612791</v>
      </c>
      <c r="BK7">
        <f t="shared" si="20"/>
        <v>300.10302200317381</v>
      </c>
      <c r="BL7">
        <f t="shared" si="21"/>
        <v>271.98292360820778</v>
      </c>
      <c r="BM7">
        <f t="shared" si="22"/>
        <v>-0.15783904514678393</v>
      </c>
      <c r="BN7">
        <f t="shared" si="23"/>
        <v>3.7874764694680763</v>
      </c>
      <c r="BO7">
        <f t="shared" si="24"/>
        <v>38.349777386846483</v>
      </c>
      <c r="BP7">
        <f t="shared" si="25"/>
        <v>15.522649930181444</v>
      </c>
      <c r="BQ7">
        <f t="shared" si="26"/>
        <v>27.459855079650879</v>
      </c>
      <c r="BR7">
        <f t="shared" si="27"/>
        <v>3.6769742832483838</v>
      </c>
      <c r="BS7">
        <f t="shared" si="28"/>
        <v>0.42435443036308962</v>
      </c>
      <c r="BT7">
        <f t="shared" si="29"/>
        <v>2.2544383305161317</v>
      </c>
      <c r="BU7">
        <f t="shared" si="30"/>
        <v>1.4225359527322521</v>
      </c>
      <c r="BV7">
        <f t="shared" si="31"/>
        <v>0.26697460790446864</v>
      </c>
      <c r="BW7">
        <f t="shared" si="32"/>
        <v>26.587737360314112</v>
      </c>
      <c r="BX7">
        <f t="shared" si="33"/>
        <v>0.70857237456218092</v>
      </c>
      <c r="BY7">
        <f t="shared" si="34"/>
        <v>60.153621965958394</v>
      </c>
      <c r="BZ7">
        <f t="shared" si="35"/>
        <v>375.96039239500982</v>
      </c>
      <c r="CA7">
        <f t="shared" si="36"/>
        <v>4.3767916270626997E-2</v>
      </c>
      <c r="CB7">
        <f t="shared" si="37"/>
        <v>0</v>
      </c>
      <c r="CC7">
        <f t="shared" si="38"/>
        <v>1487.5130359634381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130</v>
      </c>
      <c r="B8" s="1">
        <v>6</v>
      </c>
      <c r="C8" s="1" t="s">
        <v>90</v>
      </c>
      <c r="D8" s="1">
        <v>1563.0000881459564</v>
      </c>
      <c r="E8" s="1">
        <v>0</v>
      </c>
      <c r="F8">
        <f t="shared" si="0"/>
        <v>41.473370254285278</v>
      </c>
      <c r="G8">
        <f t="shared" si="1"/>
        <v>0.56489662484734127</v>
      </c>
      <c r="H8">
        <f t="shared" si="2"/>
        <v>336.84937036557278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10.125171661376953</v>
      </c>
      <c r="W8">
        <f t="shared" si="6"/>
        <v>0.87506258583068852</v>
      </c>
      <c r="X8">
        <f t="shared" si="7"/>
        <v>2.8576179163123695E-2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7.9162673598392548</v>
      </c>
      <c r="AF8">
        <f t="shared" si="13"/>
        <v>1.4224826575763316</v>
      </c>
      <c r="AG8">
        <f t="shared" si="14"/>
        <v>27.945522308349609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27.092205047607422</v>
      </c>
      <c r="AM8" s="1">
        <v>27.945522308349609</v>
      </c>
      <c r="AN8" s="1">
        <v>26.011798858642578</v>
      </c>
      <c r="AO8" s="1">
        <v>500.0303955078125</v>
      </c>
      <c r="AP8" s="1">
        <v>469.94976806640625</v>
      </c>
      <c r="AQ8" s="1">
        <v>18.756532669067383</v>
      </c>
      <c r="AR8" s="1">
        <v>23.899629592895508</v>
      </c>
      <c r="AS8" s="1">
        <v>51.47576904296875</v>
      </c>
      <c r="AT8" s="1">
        <v>65.589950561523438</v>
      </c>
      <c r="AU8" s="1">
        <v>300.48321533203125</v>
      </c>
      <c r="AV8" s="1">
        <v>1698.5308837890625</v>
      </c>
      <c r="AW8" s="1">
        <v>0.13464644551277161</v>
      </c>
      <c r="AX8" s="1">
        <v>98.759765625</v>
      </c>
      <c r="AY8" s="1">
        <v>5.0655169486999512</v>
      </c>
      <c r="AZ8" s="1">
        <v>-0.54162520170211792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1.502416076660156</v>
      </c>
      <c r="BI8">
        <f t="shared" si="18"/>
        <v>7.916267359839255E-3</v>
      </c>
      <c r="BJ8">
        <f t="shared" si="19"/>
        <v>301.09552230834959</v>
      </c>
      <c r="BK8">
        <f t="shared" si="20"/>
        <v>300.2422050476074</v>
      </c>
      <c r="BL8">
        <f t="shared" si="21"/>
        <v>271.7649353318302</v>
      </c>
      <c r="BM8">
        <f t="shared" si="22"/>
        <v>-0.34863973901222678</v>
      </c>
      <c r="BN8">
        <f t="shared" si="23"/>
        <v>3.782804474695006</v>
      </c>
      <c r="BO8">
        <f t="shared" si="24"/>
        <v>38.303092871429705</v>
      </c>
      <c r="BP8">
        <f t="shared" si="25"/>
        <v>14.403463278534197</v>
      </c>
      <c r="BQ8">
        <f t="shared" si="26"/>
        <v>27.518863677978516</v>
      </c>
      <c r="BR8">
        <f t="shared" si="27"/>
        <v>3.6896931817288969</v>
      </c>
      <c r="BS8">
        <f t="shared" si="28"/>
        <v>0.53251502925004013</v>
      </c>
      <c r="BT8">
        <f t="shared" si="29"/>
        <v>2.3603218171186744</v>
      </c>
      <c r="BU8">
        <f t="shared" si="30"/>
        <v>1.3293713646102225</v>
      </c>
      <c r="BV8">
        <f t="shared" si="31"/>
        <v>0.33558719484399657</v>
      </c>
      <c r="BW8">
        <f t="shared" si="32"/>
        <v>33.26716486823279</v>
      </c>
      <c r="BX8">
        <f t="shared" si="33"/>
        <v>0.71677739463842927</v>
      </c>
      <c r="BY8">
        <f t="shared" si="34"/>
        <v>63.413772547765475</v>
      </c>
      <c r="BZ8">
        <f t="shared" si="35"/>
        <v>463.92277776261307</v>
      </c>
      <c r="CA8">
        <f t="shared" si="36"/>
        <v>5.6690100037300982E-2</v>
      </c>
      <c r="CB8">
        <f t="shared" si="37"/>
        <v>0</v>
      </c>
      <c r="CC8">
        <f t="shared" si="38"/>
        <v>1486.3208272817417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130</v>
      </c>
      <c r="B9" s="1">
        <v>7</v>
      </c>
      <c r="C9" s="1" t="s">
        <v>91</v>
      </c>
      <c r="D9" s="1">
        <v>1761.0000881459564</v>
      </c>
      <c r="E9" s="1">
        <v>0</v>
      </c>
      <c r="F9">
        <f t="shared" si="0"/>
        <v>51.208629600317387</v>
      </c>
      <c r="G9">
        <f t="shared" si="1"/>
        <v>0.55097408587855046</v>
      </c>
      <c r="H9">
        <f t="shared" si="2"/>
        <v>590.45113419397671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10.125171661376953</v>
      </c>
      <c r="W9">
        <f t="shared" si="6"/>
        <v>0.87506258583068852</v>
      </c>
      <c r="X9">
        <f t="shared" si="7"/>
        <v>3.5136972368211984E-2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7.6915972818337357</v>
      </c>
      <c r="AF9">
        <f t="shared" si="13"/>
        <v>1.414589124885012</v>
      </c>
      <c r="AG9">
        <f t="shared" si="14"/>
        <v>28.014553070068359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27.094583511352539</v>
      </c>
      <c r="AM9" s="1">
        <v>28.014553070068359</v>
      </c>
      <c r="AN9" s="1">
        <v>26.013639450073242</v>
      </c>
      <c r="AO9" s="1">
        <v>800.57635498046875</v>
      </c>
      <c r="AP9" s="1">
        <v>762.58843994140625</v>
      </c>
      <c r="AQ9" s="1">
        <v>19.140815734863281</v>
      </c>
      <c r="AR9" s="1">
        <v>24.136690139770508</v>
      </c>
      <c r="AS9" s="1">
        <v>52.515789031982422</v>
      </c>
      <c r="AT9" s="1">
        <v>66.222488403320313</v>
      </c>
      <c r="AU9" s="1">
        <v>300.48583984375</v>
      </c>
      <c r="AV9" s="1">
        <v>1698.0045166015625</v>
      </c>
      <c r="AW9" s="1">
        <v>0.18715290725231171</v>
      </c>
      <c r="AX9" s="1">
        <v>98.748886108398438</v>
      </c>
      <c r="AY9" s="1">
        <v>5.7491536140441895</v>
      </c>
      <c r="AZ9" s="1">
        <v>-0.54775649309158325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1.50242919921875</v>
      </c>
      <c r="BI9">
        <f t="shared" si="18"/>
        <v>7.6915972818337357E-3</v>
      </c>
      <c r="BJ9">
        <f t="shared" si="19"/>
        <v>301.16455307006834</v>
      </c>
      <c r="BK9">
        <f t="shared" si="20"/>
        <v>300.24458351135252</v>
      </c>
      <c r="BL9">
        <f t="shared" si="21"/>
        <v>271.68071658371264</v>
      </c>
      <c r="BM9">
        <f t="shared" si="22"/>
        <v>-0.31254624524425995</v>
      </c>
      <c r="BN9">
        <f t="shared" si="23"/>
        <v>3.7980603905309134</v>
      </c>
      <c r="BO9">
        <f t="shared" si="24"/>
        <v>38.461804889239097</v>
      </c>
      <c r="BP9">
        <f t="shared" si="25"/>
        <v>14.32511474946859</v>
      </c>
      <c r="BQ9">
        <f t="shared" si="26"/>
        <v>27.554568290710449</v>
      </c>
      <c r="BR9">
        <f t="shared" si="27"/>
        <v>3.6974076954594652</v>
      </c>
      <c r="BS9">
        <f t="shared" si="28"/>
        <v>0.52012540248615657</v>
      </c>
      <c r="BT9">
        <f t="shared" si="29"/>
        <v>2.3834712656459014</v>
      </c>
      <c r="BU9">
        <f t="shared" si="30"/>
        <v>1.3139364298135638</v>
      </c>
      <c r="BV9">
        <f t="shared" si="31"/>
        <v>0.3277159887607709</v>
      </c>
      <c r="BW9">
        <f t="shared" si="32"/>
        <v>58.306391803095693</v>
      </c>
      <c r="BX9">
        <f t="shared" si="33"/>
        <v>0.77427233782791705</v>
      </c>
      <c r="BY9">
        <f t="shared" si="34"/>
        <v>63.704255941129787</v>
      </c>
      <c r="BZ9">
        <f t="shared" si="35"/>
        <v>755.14670293813583</v>
      </c>
      <c r="CA9">
        <f t="shared" si="36"/>
        <v>4.3199654236196608E-2</v>
      </c>
      <c r="CB9">
        <f t="shared" si="37"/>
        <v>0</v>
      </c>
      <c r="CC9">
        <f t="shared" si="38"/>
        <v>1485.8602230495515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130</v>
      </c>
      <c r="B10" s="1">
        <v>8</v>
      </c>
      <c r="C10" s="1" t="s">
        <v>92</v>
      </c>
      <c r="D10" s="1">
        <v>1963.0000881459564</v>
      </c>
      <c r="E10" s="1">
        <v>0</v>
      </c>
      <c r="F10">
        <f t="shared" si="0"/>
        <v>52.055993889802103</v>
      </c>
      <c r="G10">
        <f t="shared" si="1"/>
        <v>0.48211193619913745</v>
      </c>
      <c r="H10">
        <f t="shared" si="2"/>
        <v>953.2394823606877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10.125171661376953</v>
      </c>
      <c r="W10">
        <f t="shared" si="6"/>
        <v>0.87506258583068852</v>
      </c>
      <c r="X10">
        <f t="shared" si="7"/>
        <v>3.5645763226348159E-2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7.1779887085157927</v>
      </c>
      <c r="AF10">
        <f t="shared" si="13"/>
        <v>1.4973120607280133</v>
      </c>
      <c r="AG10">
        <f t="shared" si="14"/>
        <v>28.408136367797852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27.127798080444336</v>
      </c>
      <c r="AM10" s="1">
        <v>28.408136367797852</v>
      </c>
      <c r="AN10" s="1">
        <v>26.012361526489258</v>
      </c>
      <c r="AO10" s="1">
        <v>1200.15380859375</v>
      </c>
      <c r="AP10" s="1">
        <v>1159.9649658203125</v>
      </c>
      <c r="AQ10" s="1">
        <v>19.529743194580078</v>
      </c>
      <c r="AR10" s="1">
        <v>24.191652297973633</v>
      </c>
      <c r="AS10" s="1">
        <v>53.474506378173828</v>
      </c>
      <c r="AT10" s="1">
        <v>66.242607116699219</v>
      </c>
      <c r="AU10" s="1">
        <v>300.49240112304688</v>
      </c>
      <c r="AV10" s="1">
        <v>1700.933837890625</v>
      </c>
      <c r="AW10" s="1">
        <v>0.2104327380657196</v>
      </c>
      <c r="AX10" s="1">
        <v>98.743179321289063</v>
      </c>
      <c r="AY10" s="1">
        <v>5.8403644561767578</v>
      </c>
      <c r="AZ10" s="1">
        <v>-0.53878325223922729</v>
      </c>
      <c r="BA10" s="1">
        <v>0.5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1.5024620056152342</v>
      </c>
      <c r="BI10">
        <f t="shared" si="18"/>
        <v>7.1779887085157926E-3</v>
      </c>
      <c r="BJ10">
        <f t="shared" si="19"/>
        <v>301.55813636779783</v>
      </c>
      <c r="BK10">
        <f t="shared" si="20"/>
        <v>300.27779808044431</v>
      </c>
      <c r="BL10">
        <f t="shared" si="21"/>
        <v>272.14940797948657</v>
      </c>
      <c r="BM10">
        <f t="shared" si="22"/>
        <v>-0.23720058356256532</v>
      </c>
      <c r="BN10">
        <f t="shared" si="23"/>
        <v>3.8860727216650983</v>
      </c>
      <c r="BO10">
        <f t="shared" si="24"/>
        <v>39.355353436824771</v>
      </c>
      <c r="BP10">
        <f t="shared" si="25"/>
        <v>15.163701138851138</v>
      </c>
      <c r="BQ10">
        <f t="shared" si="26"/>
        <v>27.767967224121094</v>
      </c>
      <c r="BR10">
        <f t="shared" si="27"/>
        <v>3.7438098582833241</v>
      </c>
      <c r="BS10">
        <f t="shared" si="28"/>
        <v>0.45832602476562395</v>
      </c>
      <c r="BT10">
        <f t="shared" si="29"/>
        <v>2.3887606609370851</v>
      </c>
      <c r="BU10">
        <f t="shared" si="30"/>
        <v>1.3550491973462391</v>
      </c>
      <c r="BV10">
        <f t="shared" si="31"/>
        <v>0.28849985848679688</v>
      </c>
      <c r="BW10">
        <f t="shared" si="32"/>
        <v>94.125897142874152</v>
      </c>
      <c r="BX10">
        <f t="shared" si="33"/>
        <v>0.82178299383944653</v>
      </c>
      <c r="BY10">
        <f t="shared" si="34"/>
        <v>62.168717018241871</v>
      </c>
      <c r="BZ10">
        <f t="shared" si="35"/>
        <v>1152.4000882011435</v>
      </c>
      <c r="CA10">
        <f t="shared" si="36"/>
        <v>2.8082732606261041E-2</v>
      </c>
      <c r="CB10">
        <f t="shared" si="37"/>
        <v>0</v>
      </c>
      <c r="CC10">
        <f t="shared" si="38"/>
        <v>1488.4235625114875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130</v>
      </c>
      <c r="B11" s="1">
        <v>9</v>
      </c>
      <c r="C11" s="1" t="s">
        <v>93</v>
      </c>
      <c r="D11" s="1">
        <v>2165.0000881459564</v>
      </c>
      <c r="E11" s="1">
        <v>0</v>
      </c>
      <c r="F11">
        <f t="shared" si="0"/>
        <v>54.171687314199701</v>
      </c>
      <c r="G11">
        <f t="shared" si="1"/>
        <v>0.39407692151822832</v>
      </c>
      <c r="H11">
        <f t="shared" si="2"/>
        <v>1193.2593654066529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10.125171661376953</v>
      </c>
      <c r="W11">
        <f t="shared" si="6"/>
        <v>0.87506258583068852</v>
      </c>
      <c r="X11">
        <f t="shared" si="7"/>
        <v>3.707704356350975E-2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6.5577124597918788</v>
      </c>
      <c r="AF11">
        <f t="shared" si="13"/>
        <v>1.6576008462454834</v>
      </c>
      <c r="AG11">
        <f t="shared" si="14"/>
        <v>28.928110122680664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27.1661376953125</v>
      </c>
      <c r="AM11" s="1">
        <v>28.928110122680664</v>
      </c>
      <c r="AN11" s="1">
        <v>26.013023376464844</v>
      </c>
      <c r="AO11" s="1">
        <v>1500.184814453125</v>
      </c>
      <c r="AP11" s="1">
        <v>1457.7657470703125</v>
      </c>
      <c r="AQ11" s="1">
        <v>19.514745712280273</v>
      </c>
      <c r="AR11" s="1">
        <v>23.775733947753906</v>
      </c>
      <c r="AS11" s="1">
        <v>53.310367584228516</v>
      </c>
      <c r="AT11" s="1">
        <v>64.956024169921875</v>
      </c>
      <c r="AU11" s="1">
        <v>300.48419189453125</v>
      </c>
      <c r="AV11" s="1">
        <v>1700.4820556640625</v>
      </c>
      <c r="AW11" s="1">
        <v>0.19809547066688538</v>
      </c>
      <c r="AX11" s="1">
        <v>98.733940124511719</v>
      </c>
      <c r="AY11" s="1">
        <v>5.4631671905517578</v>
      </c>
      <c r="AZ11" s="1">
        <v>-0.50775861740112305</v>
      </c>
      <c r="BA11" s="1">
        <v>0.5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1.5024209594726561</v>
      </c>
      <c r="BI11">
        <f t="shared" si="18"/>
        <v>6.5577124597918784E-3</v>
      </c>
      <c r="BJ11">
        <f t="shared" si="19"/>
        <v>302.07811012268064</v>
      </c>
      <c r="BK11">
        <f t="shared" si="20"/>
        <v>300.31613769531248</v>
      </c>
      <c r="BL11">
        <f t="shared" si="21"/>
        <v>272.07712282485227</v>
      </c>
      <c r="BM11">
        <f t="shared" si="22"/>
        <v>-0.15108218291438033</v>
      </c>
      <c r="BN11">
        <f t="shared" si="23"/>
        <v>4.0050727382593383</v>
      </c>
      <c r="BO11">
        <f t="shared" si="24"/>
        <v>40.564295653638538</v>
      </c>
      <c r="BP11">
        <f t="shared" si="25"/>
        <v>16.788561705884632</v>
      </c>
      <c r="BQ11">
        <f t="shared" si="26"/>
        <v>28.047123908996582</v>
      </c>
      <c r="BR11">
        <f t="shared" si="27"/>
        <v>3.8052772206940721</v>
      </c>
      <c r="BS11">
        <f t="shared" si="28"/>
        <v>0.37804017187946698</v>
      </c>
      <c r="BT11">
        <f t="shared" si="29"/>
        <v>2.3474718920138549</v>
      </c>
      <c r="BU11">
        <f t="shared" si="30"/>
        <v>1.4578053286802173</v>
      </c>
      <c r="BV11">
        <f t="shared" si="31"/>
        <v>0.23766540952418994</v>
      </c>
      <c r="BW11">
        <f t="shared" si="32"/>
        <v>117.81519873707333</v>
      </c>
      <c r="BX11">
        <f t="shared" si="33"/>
        <v>0.81855357611794566</v>
      </c>
      <c r="BY11">
        <f t="shared" si="34"/>
        <v>58.976998897657573</v>
      </c>
      <c r="BZ11">
        <f t="shared" si="35"/>
        <v>1449.8934127945838</v>
      </c>
      <c r="CA11">
        <f t="shared" si="36"/>
        <v>2.2035299386979471E-2</v>
      </c>
      <c r="CB11">
        <f t="shared" si="37"/>
        <v>0</v>
      </c>
      <c r="CC11">
        <f t="shared" si="38"/>
        <v>1488.0282247880793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130</v>
      </c>
      <c r="B12" s="1">
        <v>10</v>
      </c>
      <c r="C12" s="1" t="s">
        <v>94</v>
      </c>
      <c r="D12" s="1">
        <v>2367.0000881459564</v>
      </c>
      <c r="E12" s="1">
        <v>0</v>
      </c>
      <c r="F12">
        <f t="shared" si="0"/>
        <v>56.399086843516244</v>
      </c>
      <c r="G12">
        <f t="shared" si="1"/>
        <v>0.28922114192925608</v>
      </c>
      <c r="H12">
        <f t="shared" si="2"/>
        <v>1290.1117802370231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10.125171661376953</v>
      </c>
      <c r="W12">
        <f t="shared" si="6"/>
        <v>0.87506258583068852</v>
      </c>
      <c r="X12">
        <f t="shared" si="7"/>
        <v>3.858554037657836E-2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5.499444435446958</v>
      </c>
      <c r="AF12">
        <f t="shared" si="13"/>
        <v>1.8721519961914646</v>
      </c>
      <c r="AG12">
        <f t="shared" si="14"/>
        <v>29.652421951293945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27.218011856079102</v>
      </c>
      <c r="AM12" s="1">
        <v>29.652421951293945</v>
      </c>
      <c r="AN12" s="1">
        <v>26.011058807373047</v>
      </c>
      <c r="AO12" s="1">
        <v>1700.0528564453125</v>
      </c>
      <c r="AP12" s="1">
        <v>1656.4517822265625</v>
      </c>
      <c r="AQ12" s="1">
        <v>19.762294769287109</v>
      </c>
      <c r="AR12" s="1">
        <v>23.337179183959961</v>
      </c>
      <c r="AS12" s="1">
        <v>53.815105438232422</v>
      </c>
      <c r="AT12" s="1">
        <v>63.555892944335938</v>
      </c>
      <c r="AU12" s="1">
        <v>300.49099731445313</v>
      </c>
      <c r="AV12" s="1">
        <v>1699.9700927734375</v>
      </c>
      <c r="AW12" s="1">
        <v>0.14324600994586945</v>
      </c>
      <c r="AX12" s="1">
        <v>98.725555419921875</v>
      </c>
      <c r="AY12" s="1">
        <v>5.3769063949584961</v>
      </c>
      <c r="AZ12" s="1">
        <v>-0.4823245108127594</v>
      </c>
      <c r="BA12" s="1">
        <v>0.5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1.5024549865722656</v>
      </c>
      <c r="BI12">
        <f t="shared" si="18"/>
        <v>5.499444435446958E-3</v>
      </c>
      <c r="BJ12">
        <f t="shared" si="19"/>
        <v>302.80242195129392</v>
      </c>
      <c r="BK12">
        <f t="shared" si="20"/>
        <v>300.36801185607908</v>
      </c>
      <c r="BL12">
        <f t="shared" si="21"/>
        <v>271.99520876418319</v>
      </c>
      <c r="BM12">
        <f t="shared" si="22"/>
        <v>2.7677240008770806E-3</v>
      </c>
      <c r="BN12">
        <f t="shared" si="23"/>
        <v>4.176127973062151</v>
      </c>
      <c r="BO12">
        <f t="shared" si="24"/>
        <v>42.300374561574237</v>
      </c>
      <c r="BP12">
        <f t="shared" si="25"/>
        <v>18.963195377614277</v>
      </c>
      <c r="BQ12">
        <f t="shared" si="26"/>
        <v>28.435216903686523</v>
      </c>
      <c r="BR12">
        <f t="shared" si="27"/>
        <v>3.8921932973516267</v>
      </c>
      <c r="BS12">
        <f t="shared" si="28"/>
        <v>0.28048856164160935</v>
      </c>
      <c r="BT12">
        <f t="shared" si="29"/>
        <v>2.3039759768706864</v>
      </c>
      <c r="BU12">
        <f t="shared" si="30"/>
        <v>1.5882173204809402</v>
      </c>
      <c r="BV12">
        <f t="shared" si="31"/>
        <v>0.17606954683315926</v>
      </c>
      <c r="BW12">
        <f t="shared" si="32"/>
        <v>127.3670020576843</v>
      </c>
      <c r="BX12">
        <f t="shared" si="33"/>
        <v>0.77884052773506396</v>
      </c>
      <c r="BY12">
        <f t="shared" si="34"/>
        <v>55.04846061279585</v>
      </c>
      <c r="BZ12">
        <f t="shared" si="35"/>
        <v>1648.2557579472591</v>
      </c>
      <c r="CA12">
        <f t="shared" si="36"/>
        <v>1.8836172091214382E-2</v>
      </c>
      <c r="CB12">
        <f t="shared" si="37"/>
        <v>0</v>
      </c>
      <c r="CC12">
        <f t="shared" si="38"/>
        <v>1487.5802252171598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130</v>
      </c>
      <c r="B13" s="1">
        <v>11</v>
      </c>
      <c r="C13" s="1" t="s">
        <v>95</v>
      </c>
      <c r="D13" s="1">
        <v>2569.0000881459564</v>
      </c>
      <c r="E13" s="1">
        <v>0</v>
      </c>
      <c r="F13">
        <f t="shared" si="0"/>
        <v>58.098262274564675</v>
      </c>
      <c r="G13">
        <f t="shared" si="1"/>
        <v>0.23410874187966285</v>
      </c>
      <c r="H13">
        <f t="shared" si="2"/>
        <v>1323.5385546339594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10.125171661376953</v>
      </c>
      <c r="W13">
        <f t="shared" si="6"/>
        <v>0.87506258583068852</v>
      </c>
      <c r="X13">
        <f t="shared" si="7"/>
        <v>3.9740037906609529E-2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4.8635860984927906</v>
      </c>
      <c r="AF13">
        <f t="shared" si="13"/>
        <v>2.0323736457013175</v>
      </c>
      <c r="AG13">
        <f t="shared" si="14"/>
        <v>30.200603485107422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27.26915168762207</v>
      </c>
      <c r="AM13" s="1">
        <v>30.200603485107422</v>
      </c>
      <c r="AN13" s="1">
        <v>26.011457443237305</v>
      </c>
      <c r="AO13" s="1">
        <v>1826.3380126953125</v>
      </c>
      <c r="AP13" s="1">
        <v>1781.9010009765625</v>
      </c>
      <c r="AQ13" s="1">
        <v>19.907686233520508</v>
      </c>
      <c r="AR13" s="1">
        <v>23.070095062255859</v>
      </c>
      <c r="AS13" s="1">
        <v>54.051063537597656</v>
      </c>
      <c r="AT13" s="1">
        <v>62.638374328613281</v>
      </c>
      <c r="AU13" s="1">
        <v>300.49136352539063</v>
      </c>
      <c r="AV13" s="1">
        <v>1699.44580078125</v>
      </c>
      <c r="AW13" s="1">
        <v>9.3709923326969147E-2</v>
      </c>
      <c r="AX13" s="1">
        <v>98.7171630859375</v>
      </c>
      <c r="AY13" s="1">
        <v>5.1676597595214844</v>
      </c>
      <c r="AZ13" s="1">
        <v>-0.45884808897972107</v>
      </c>
      <c r="BA13" s="1">
        <v>0.5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1.502456817626953</v>
      </c>
      <c r="BI13">
        <f t="shared" si="18"/>
        <v>4.8635860984927908E-3</v>
      </c>
      <c r="BJ13">
        <f t="shared" si="19"/>
        <v>303.3506034851074</v>
      </c>
      <c r="BK13">
        <f t="shared" si="20"/>
        <v>300.41915168762205</v>
      </c>
      <c r="BL13">
        <f t="shared" si="21"/>
        <v>271.9113220473082</v>
      </c>
      <c r="BM13">
        <f t="shared" si="22"/>
        <v>9.0409631436757149E-2</v>
      </c>
      <c r="BN13">
        <f t="shared" si="23"/>
        <v>4.3097879823701106</v>
      </c>
      <c r="BO13">
        <f t="shared" si="24"/>
        <v>43.657939993861618</v>
      </c>
      <c r="BP13">
        <f t="shared" si="25"/>
        <v>20.587844931605758</v>
      </c>
      <c r="BQ13">
        <f t="shared" si="26"/>
        <v>28.734877586364746</v>
      </c>
      <c r="BR13">
        <f t="shared" si="27"/>
        <v>3.960484133979647</v>
      </c>
      <c r="BS13">
        <f t="shared" si="28"/>
        <v>0.22835402842170005</v>
      </c>
      <c r="BT13">
        <f t="shared" si="29"/>
        <v>2.2774143366687931</v>
      </c>
      <c r="BU13">
        <f t="shared" si="30"/>
        <v>1.6830697973108539</v>
      </c>
      <c r="BV13">
        <f t="shared" si="31"/>
        <v>0.14322737197297142</v>
      </c>
      <c r="BW13">
        <f t="shared" si="32"/>
        <v>130.65597134832657</v>
      </c>
      <c r="BX13">
        <f t="shared" si="33"/>
        <v>0.74276772610184305</v>
      </c>
      <c r="BY13">
        <f t="shared" si="34"/>
        <v>52.414379382232944</v>
      </c>
      <c r="BZ13">
        <f t="shared" si="35"/>
        <v>1773.4580492403252</v>
      </c>
      <c r="CA13">
        <f t="shared" si="36"/>
        <v>1.7170884654485814E-2</v>
      </c>
      <c r="CB13">
        <f t="shared" si="37"/>
        <v>0</v>
      </c>
      <c r="CC13">
        <f t="shared" si="38"/>
        <v>1487.1214369107458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131</v>
      </c>
      <c r="B14" s="1">
        <v>14</v>
      </c>
      <c r="C14" s="1" t="s">
        <v>98</v>
      </c>
      <c r="D14" s="1">
        <v>3479.0000881459564</v>
      </c>
      <c r="E14" s="1">
        <v>0</v>
      </c>
      <c r="F14">
        <f t="shared" ref="F14:F24" si="42">(AO14-AP14*(1000-AQ14)/(1000-AR14))*BH14</f>
        <v>-4.9772366088732864</v>
      </c>
      <c r="G14">
        <f t="shared" ref="G14:G24" si="43">IF(BS14&lt;&gt;0,1/(1/BS14-1/AK14),0)</f>
        <v>0.37553391628974692</v>
      </c>
      <c r="H14">
        <f t="shared" ref="H14:H24" si="44">((BV14-BI14/2)*AP14-F14)/(BV14+BI14/2)</f>
        <v>72.881176508748894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10.098725318908691</v>
      </c>
      <c r="W14">
        <f t="shared" ref="W14:W24" si="48">(V14*U14+(100-V14)*T14)/100</f>
        <v>0.87504936265945432</v>
      </c>
      <c r="X14">
        <f t="shared" ref="X14:X24" si="49">(F14-S14)/CC14</f>
        <v>-2.6735796357696484E-3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7.0201270883552835</v>
      </c>
      <c r="AF14">
        <f t="shared" ref="AF14:AF24" si="55">(BN14-BT14)</f>
        <v>1.8526921277396724</v>
      </c>
      <c r="AG14">
        <f t="shared" ref="AG14:AG24" si="56">(AM14+BM14*E14)</f>
        <v>30.398601531982422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28.974220275878906</v>
      </c>
      <c r="AM14" s="1">
        <v>30.398601531982422</v>
      </c>
      <c r="AN14" s="1">
        <v>28.043085098266602</v>
      </c>
      <c r="AO14" s="1">
        <v>49.821575164794922</v>
      </c>
      <c r="AP14" s="1">
        <v>52.887107849121094</v>
      </c>
      <c r="AQ14" s="1">
        <v>20.841947555541992</v>
      </c>
      <c r="AR14" s="1">
        <v>25.395589828491211</v>
      </c>
      <c r="AS14" s="1">
        <v>51.218536376953125</v>
      </c>
      <c r="AT14" s="1">
        <v>62.408050537109375</v>
      </c>
      <c r="AU14" s="1">
        <v>300.49996948242188</v>
      </c>
      <c r="AV14" s="1">
        <v>1700.0267333984375</v>
      </c>
      <c r="AW14" s="1">
        <v>0.16563232243061066</v>
      </c>
      <c r="AX14" s="1">
        <v>98.689605712890625</v>
      </c>
      <c r="AY14" s="1">
        <v>2.7898256778717041</v>
      </c>
      <c r="AZ14" s="1">
        <v>-0.59774357080459595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1.5024998474121094</v>
      </c>
      <c r="BI14">
        <f t="shared" ref="BI14:BI24" si="60">(AR14-AQ14)/(1000-AR14)*BH14</f>
        <v>7.0201270883552833E-3</v>
      </c>
      <c r="BJ14">
        <f t="shared" ref="BJ14:BJ24" si="61">(AM14+273.15)</f>
        <v>303.5486015319824</v>
      </c>
      <c r="BK14">
        <f t="shared" ref="BK14:BK24" si="62">(AL14+273.15)</f>
        <v>302.12422027587888</v>
      </c>
      <c r="BL14">
        <f t="shared" ref="BL14:BL24" si="63">(AV14*BD14+AW14*BE14)*BF14</f>
        <v>272.00427126398063</v>
      </c>
      <c r="BM14">
        <f t="shared" ref="BM14:BM24" si="64">((BL14+0.00000010773*(BK14^4-BJ14^4))-BI14*44100)/(AI14*51.4+0.00000043092*BJ14^3)</f>
        <v>-0.21782592872028095</v>
      </c>
      <c r="BN14">
        <f t="shared" ref="BN14:BN24" si="65">0.61365*EXP(17.502*AG14/(240.97+AG14))</f>
        <v>4.3589728747597656</v>
      </c>
      <c r="BO14">
        <f t="shared" ref="BO14:BO24" si="66">BN14*1000/AX14</f>
        <v>44.168510384375828</v>
      </c>
      <c r="BP14">
        <f t="shared" ref="BP14:BP24" si="67">(BO14-AR14)</f>
        <v>18.772920555884617</v>
      </c>
      <c r="BQ14">
        <f t="shared" ref="BQ14:BQ24" si="68">IF(E14,AM14,(AL14+AM14)/2)</f>
        <v>29.686410903930664</v>
      </c>
      <c r="BR14">
        <f t="shared" ref="BR14:BR24" si="69">0.61365*EXP(17.502*BQ14/(240.97+BQ14))</f>
        <v>4.1843089503063915</v>
      </c>
      <c r="BS14">
        <f t="shared" ref="BS14:BS24" si="70">IF(BP14&lt;&gt;0,(1000-(BO14+AR14)/2)/BP14*BI14,0)</f>
        <v>0.36094291541070667</v>
      </c>
      <c r="BT14">
        <f t="shared" ref="BT14:BT24" si="71">AR14*AX14/1000</f>
        <v>2.5062807470200932</v>
      </c>
      <c r="BU14">
        <f t="shared" ref="BU14:BU24" si="72">(BR14-BT14)</f>
        <v>1.6780282032862983</v>
      </c>
      <c r="BV14">
        <f t="shared" ref="BV14:BV24" si="73">1/(1.6/G14+1.37/AK14)</f>
        <v>0.22685637506555367</v>
      </c>
      <c r="BW14">
        <f t="shared" ref="BW14:BW24" si="74">H14*AX14*0.001</f>
        <v>7.1926145735400153</v>
      </c>
      <c r="BX14">
        <f t="shared" ref="BX14:BX24" si="75">H14/AP14</f>
        <v>1.3780518442541394</v>
      </c>
      <c r="BY14">
        <f t="shared" ref="BY14:BY24" si="76">(1-BI14*AX14/BN14/G14)*100</f>
        <v>57.67635573241391</v>
      </c>
      <c r="BZ14">
        <f t="shared" ref="BZ14:BZ24" si="77">(AP14-F14/(AK14/1.35))</f>
        <v>53.610409490570504</v>
      </c>
      <c r="CA14">
        <f t="shared" ref="CA14:CA24" si="78">F14*BY14/100/BZ14</f>
        <v>-5.3547225612641795E-2</v>
      </c>
      <c r="CB14">
        <f t="shared" ref="CB14:CB24" si="79">(L14-K14)</f>
        <v>0</v>
      </c>
      <c r="CC14">
        <f t="shared" ref="CC14:CC24" si="80">AV14*W14</f>
        <v>1487.6073095643369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131</v>
      </c>
      <c r="B15" s="1">
        <v>15</v>
      </c>
      <c r="C15" s="1" t="s">
        <v>99</v>
      </c>
      <c r="D15" s="1">
        <v>3681.0000881459564</v>
      </c>
      <c r="E15" s="1">
        <v>0</v>
      </c>
      <c r="F15">
        <f t="shared" si="42"/>
        <v>3.3211628442050891</v>
      </c>
      <c r="G15">
        <f t="shared" si="43"/>
        <v>0.42826448548989504</v>
      </c>
      <c r="H15">
        <f t="shared" si="44"/>
        <v>81.683861609730485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10.098725318908691</v>
      </c>
      <c r="W15">
        <f t="shared" si="48"/>
        <v>0.87504936265945432</v>
      </c>
      <c r="X15">
        <f t="shared" si="49"/>
        <v>2.9055408035949465E-3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7.4451724476248256</v>
      </c>
      <c r="AF15">
        <f t="shared" si="55"/>
        <v>1.7321797754826402</v>
      </c>
      <c r="AG15">
        <f t="shared" si="56"/>
        <v>30.170461654663086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29.009395599365234</v>
      </c>
      <c r="AM15" s="1">
        <v>30.170461654663086</v>
      </c>
      <c r="AN15" s="1">
        <v>28.040233612060547</v>
      </c>
      <c r="AO15" s="1">
        <v>99.858924865722656</v>
      </c>
      <c r="AP15" s="1">
        <v>97.167121887207031</v>
      </c>
      <c r="AQ15" s="1">
        <v>21.218311309814453</v>
      </c>
      <c r="AR15" s="1">
        <v>26.044261932373047</v>
      </c>
      <c r="AS15" s="1">
        <v>52.034305572509766</v>
      </c>
      <c r="AT15" s="1">
        <v>63.867782592773438</v>
      </c>
      <c r="AU15" s="1">
        <v>300.51150512695313</v>
      </c>
      <c r="AV15" s="1">
        <v>1699.5780029296875</v>
      </c>
      <c r="AW15" s="1">
        <v>6.403697282075882E-2</v>
      </c>
      <c r="AX15" s="1">
        <v>98.684432983398438</v>
      </c>
      <c r="AY15" s="1">
        <v>3.3649992942810059</v>
      </c>
      <c r="AZ15" s="1">
        <v>-0.62875074148178101</v>
      </c>
      <c r="BA15" s="1">
        <v>0.75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1.5025575256347656</v>
      </c>
      <c r="BI15">
        <f t="shared" si="60"/>
        <v>7.4451724476248251E-3</v>
      </c>
      <c r="BJ15">
        <f t="shared" si="61"/>
        <v>303.32046165466306</v>
      </c>
      <c r="BK15">
        <f t="shared" si="62"/>
        <v>302.15939559936521</v>
      </c>
      <c r="BL15">
        <f t="shared" si="63"/>
        <v>271.93247439058541</v>
      </c>
      <c r="BM15">
        <f t="shared" si="64"/>
        <v>-0.28026346948504427</v>
      </c>
      <c r="BN15">
        <f t="shared" si="65"/>
        <v>4.3023429967499833</v>
      </c>
      <c r="BO15">
        <f t="shared" si="66"/>
        <v>43.596977422708214</v>
      </c>
      <c r="BP15">
        <f t="shared" si="67"/>
        <v>17.552715490335167</v>
      </c>
      <c r="BQ15">
        <f t="shared" si="68"/>
        <v>29.58992862701416</v>
      </c>
      <c r="BR15">
        <f t="shared" si="69"/>
        <v>4.1611225094801361</v>
      </c>
      <c r="BS15">
        <f t="shared" si="70"/>
        <v>0.40939118128753776</v>
      </c>
      <c r="BT15">
        <f t="shared" si="71"/>
        <v>2.5701632212673431</v>
      </c>
      <c r="BU15">
        <f t="shared" si="72"/>
        <v>1.590959288212793</v>
      </c>
      <c r="BV15">
        <f t="shared" si="73"/>
        <v>0.25750074467752065</v>
      </c>
      <c r="BW15">
        <f t="shared" si="74"/>
        <v>8.0609255668506403</v>
      </c>
      <c r="BX15">
        <f t="shared" si="75"/>
        <v>0.84065329942107647</v>
      </c>
      <c r="BY15">
        <f t="shared" si="76"/>
        <v>60.124483681248854</v>
      </c>
      <c r="BZ15">
        <f t="shared" si="77"/>
        <v>96.684484085248457</v>
      </c>
      <c r="CA15">
        <f t="shared" si="78"/>
        <v>2.0653076149541701E-2</v>
      </c>
      <c r="CB15">
        <f t="shared" si="79"/>
        <v>0</v>
      </c>
      <c r="CC15">
        <f t="shared" si="80"/>
        <v>1487.2146482536511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131</v>
      </c>
      <c r="B16" s="1">
        <v>13</v>
      </c>
      <c r="C16" s="1" t="s">
        <v>97</v>
      </c>
      <c r="D16" s="1">
        <v>3342.0000881459564</v>
      </c>
      <c r="E16" s="1">
        <v>0</v>
      </c>
      <c r="F16">
        <f t="shared" si="42"/>
        <v>10.408349596237079</v>
      </c>
      <c r="G16">
        <f t="shared" si="43"/>
        <v>0.35333880942814055</v>
      </c>
      <c r="H16">
        <f t="shared" si="44"/>
        <v>138.39721504578478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10.098725318908691</v>
      </c>
      <c r="W16">
        <f t="shared" si="48"/>
        <v>0.87504936265945432</v>
      </c>
      <c r="X16">
        <f t="shared" si="49"/>
        <v>7.665668565934809E-3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6.7708660256478597</v>
      </c>
      <c r="AF16">
        <f t="shared" si="55"/>
        <v>1.8953035211266966</v>
      </c>
      <c r="AG16">
        <f t="shared" si="56"/>
        <v>30.41431999206543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28.93804931640625</v>
      </c>
      <c r="AM16" s="1">
        <v>30.41431999206543</v>
      </c>
      <c r="AN16" s="1">
        <v>28.043558120727539</v>
      </c>
      <c r="AO16" s="1">
        <v>200.09222412109375</v>
      </c>
      <c r="AP16" s="1">
        <v>192.29827880859375</v>
      </c>
      <c r="AQ16" s="1">
        <v>20.607757568359375</v>
      </c>
      <c r="AR16" s="1">
        <v>25.001501083374023</v>
      </c>
      <c r="AS16" s="1">
        <v>50.752330780029297</v>
      </c>
      <c r="AT16" s="1">
        <v>61.573719024658203</v>
      </c>
      <c r="AU16" s="1">
        <v>300.49929809570313</v>
      </c>
      <c r="AV16" s="1">
        <v>1700.7490234375</v>
      </c>
      <c r="AW16" s="1">
        <v>0.15581434965133667</v>
      </c>
      <c r="AX16" s="1">
        <v>98.697868347167969</v>
      </c>
      <c r="AY16" s="1">
        <v>3.9936456680297852</v>
      </c>
      <c r="AZ16" s="1">
        <v>-0.57378119230270386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1.5024964904785154</v>
      </c>
      <c r="BI16">
        <f t="shared" si="60"/>
        <v>6.7708660256478601E-3</v>
      </c>
      <c r="BJ16">
        <f t="shared" si="61"/>
        <v>303.56431999206541</v>
      </c>
      <c r="BK16">
        <f t="shared" si="62"/>
        <v>302.08804931640623</v>
      </c>
      <c r="BL16">
        <f t="shared" si="63"/>
        <v>272.11983766764752</v>
      </c>
      <c r="BM16">
        <f t="shared" si="64"/>
        <v>-0.17600319035164821</v>
      </c>
      <c r="BN16">
        <f t="shared" si="65"/>
        <v>4.3628983835351232</v>
      </c>
      <c r="BO16">
        <f t="shared" si="66"/>
        <v>44.204585738252284</v>
      </c>
      <c r="BP16">
        <f t="shared" si="67"/>
        <v>19.203084654878261</v>
      </c>
      <c r="BQ16">
        <f t="shared" si="68"/>
        <v>29.67618465423584</v>
      </c>
      <c r="BR16">
        <f t="shared" si="69"/>
        <v>4.1818460733134382</v>
      </c>
      <c r="BS16">
        <f t="shared" si="70"/>
        <v>0.34039184704489894</v>
      </c>
      <c r="BT16">
        <f t="shared" si="71"/>
        <v>2.4675948624084265</v>
      </c>
      <c r="BU16">
        <f t="shared" si="72"/>
        <v>1.7142512109050116</v>
      </c>
      <c r="BV16">
        <f t="shared" si="73"/>
        <v>0.21387141984900682</v>
      </c>
      <c r="BW16">
        <f t="shared" si="74"/>
        <v>13.659510110203561</v>
      </c>
      <c r="BX16">
        <f t="shared" si="75"/>
        <v>0.71970074773024884</v>
      </c>
      <c r="BY16">
        <f t="shared" si="76"/>
        <v>56.650354106428502</v>
      </c>
      <c r="BZ16">
        <f t="shared" si="77"/>
        <v>190.7857173333534</v>
      </c>
      <c r="CA16">
        <f t="shared" si="78"/>
        <v>3.0905703976785662E-2</v>
      </c>
      <c r="CB16">
        <f t="shared" si="79"/>
        <v>0</v>
      </c>
      <c r="CC16">
        <f t="shared" si="80"/>
        <v>1488.2393490026736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131</v>
      </c>
      <c r="B17" s="1">
        <v>16</v>
      </c>
      <c r="C17" s="1" t="s">
        <v>100</v>
      </c>
      <c r="D17" s="1">
        <v>3883.0000881459564</v>
      </c>
      <c r="E17" s="1">
        <v>0</v>
      </c>
      <c r="F17">
        <f t="shared" si="42"/>
        <v>24.932740543293548</v>
      </c>
      <c r="G17">
        <f t="shared" si="43"/>
        <v>0.48007403633975548</v>
      </c>
      <c r="H17">
        <f t="shared" si="44"/>
        <v>188.66010872927015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10.098725318908691</v>
      </c>
      <c r="W17">
        <f t="shared" si="48"/>
        <v>0.87504936265945432</v>
      </c>
      <c r="X17">
        <f t="shared" si="49"/>
        <v>1.7436470199737583E-2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7.7124871172453542</v>
      </c>
      <c r="AF17">
        <f t="shared" si="55"/>
        <v>1.6093722457964161</v>
      </c>
      <c r="AG17">
        <f t="shared" si="56"/>
        <v>29.858211517333984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29.011474609375</v>
      </c>
      <c r="AM17" s="1">
        <v>29.858211517333984</v>
      </c>
      <c r="AN17" s="1">
        <v>28.040258407592773</v>
      </c>
      <c r="AO17" s="1">
        <v>299.7860107421875</v>
      </c>
      <c r="AP17" s="1">
        <v>281.74664306640625</v>
      </c>
      <c r="AQ17" s="1">
        <v>21.519357681274414</v>
      </c>
      <c r="AR17" s="1">
        <v>26.516063690185547</v>
      </c>
      <c r="AS17" s="1">
        <v>52.762985229492188</v>
      </c>
      <c r="AT17" s="1">
        <v>65.012733459472656</v>
      </c>
      <c r="AU17" s="1">
        <v>300.51727294921875</v>
      </c>
      <c r="AV17" s="1">
        <v>1699.641357421875</v>
      </c>
      <c r="AW17" s="1">
        <v>0.15851803123950958</v>
      </c>
      <c r="AX17" s="1">
        <v>98.676124572753906</v>
      </c>
      <c r="AY17" s="1">
        <v>4.792572021484375</v>
      </c>
      <c r="AZ17" s="1">
        <v>-0.64553505182266235</v>
      </c>
      <c r="BA17" s="1">
        <v>0.75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1.5025863647460935</v>
      </c>
      <c r="BI17">
        <f t="shared" si="60"/>
        <v>7.7124871172453546E-3</v>
      </c>
      <c r="BJ17">
        <f t="shared" si="61"/>
        <v>303.00821151733396</v>
      </c>
      <c r="BK17">
        <f t="shared" si="62"/>
        <v>302.16147460937498</v>
      </c>
      <c r="BL17">
        <f t="shared" si="63"/>
        <v>271.94261110910884</v>
      </c>
      <c r="BM17">
        <f t="shared" si="64"/>
        <v>-0.31222945672329949</v>
      </c>
      <c r="BN17">
        <f t="shared" si="65"/>
        <v>4.225874649668242</v>
      </c>
      <c r="BO17">
        <f t="shared" si="66"/>
        <v>42.825705488185285</v>
      </c>
      <c r="BP17">
        <f t="shared" si="67"/>
        <v>16.309641797999738</v>
      </c>
      <c r="BQ17">
        <f t="shared" si="68"/>
        <v>29.434843063354492</v>
      </c>
      <c r="BR17">
        <f t="shared" si="69"/>
        <v>4.1240873080203873</v>
      </c>
      <c r="BS17">
        <f t="shared" si="70"/>
        <v>0.4564838675623672</v>
      </c>
      <c r="BT17">
        <f t="shared" si="71"/>
        <v>2.6165024038718259</v>
      </c>
      <c r="BU17">
        <f t="shared" si="72"/>
        <v>1.5075849041485614</v>
      </c>
      <c r="BV17">
        <f t="shared" si="73"/>
        <v>0.28733203723073669</v>
      </c>
      <c r="BW17">
        <f t="shared" si="74"/>
        <v>18.616248390878759</v>
      </c>
      <c r="BX17">
        <f t="shared" si="75"/>
        <v>0.66960907386855328</v>
      </c>
      <c r="BY17">
        <f t="shared" si="76"/>
        <v>62.48700780060804</v>
      </c>
      <c r="BZ17">
        <f t="shared" si="77"/>
        <v>278.12336903345266</v>
      </c>
      <c r="CA17">
        <f t="shared" si="78"/>
        <v>5.6017311966040782E-2</v>
      </c>
      <c r="CB17">
        <f t="shared" si="79"/>
        <v>0</v>
      </c>
      <c r="CC17">
        <f t="shared" si="80"/>
        <v>1487.2700865616616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131</v>
      </c>
      <c r="B18" s="1">
        <v>12</v>
      </c>
      <c r="C18" s="1" t="s">
        <v>96</v>
      </c>
      <c r="D18" s="1">
        <v>3218.0000881459564</v>
      </c>
      <c r="E18" s="1">
        <v>0</v>
      </c>
      <c r="F18">
        <f t="shared" si="42"/>
        <v>28.70313834034085</v>
      </c>
      <c r="G18">
        <f t="shared" si="43"/>
        <v>0.37903112923393323</v>
      </c>
      <c r="H18">
        <f t="shared" si="44"/>
        <v>243.82138555799793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10.098725318908691</v>
      </c>
      <c r="W18">
        <f t="shared" si="48"/>
        <v>0.87504936265945432</v>
      </c>
      <c r="X18">
        <f t="shared" si="49"/>
        <v>1.9961660808617963E-2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7.2007796036726122</v>
      </c>
      <c r="AF18">
        <f t="shared" si="55"/>
        <v>1.8840652940148908</v>
      </c>
      <c r="AG18">
        <f t="shared" si="56"/>
        <v>30.392110824584961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28.965946197509766</v>
      </c>
      <c r="AM18" s="1">
        <v>30.392110824584961</v>
      </c>
      <c r="AN18" s="1">
        <v>28.040214538574219</v>
      </c>
      <c r="AO18" s="1">
        <v>399.93569946289063</v>
      </c>
      <c r="AP18" s="1">
        <v>379.015380859375</v>
      </c>
      <c r="AQ18" s="1">
        <v>20.3861083984375</v>
      </c>
      <c r="AR18" s="1">
        <v>25.058610916137695</v>
      </c>
      <c r="AS18" s="1">
        <v>50.128013610839844</v>
      </c>
      <c r="AT18" s="1">
        <v>61.619781494140625</v>
      </c>
      <c r="AU18" s="1">
        <v>300.495849609375</v>
      </c>
      <c r="AV18" s="1">
        <v>1700.4862060546875</v>
      </c>
      <c r="AW18" s="1">
        <v>0.20530447363853455</v>
      </c>
      <c r="AX18" s="1">
        <v>98.700103759765625</v>
      </c>
      <c r="AY18" s="1">
        <v>5.0864343643188477</v>
      </c>
      <c r="AZ18" s="1">
        <v>-0.56697177886962891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1.5024792480468749</v>
      </c>
      <c r="BI18">
        <f t="shared" si="60"/>
        <v>7.2007796036726119E-3</v>
      </c>
      <c r="BJ18">
        <f t="shared" si="61"/>
        <v>303.54211082458494</v>
      </c>
      <c r="BK18">
        <f t="shared" si="62"/>
        <v>302.11594619750974</v>
      </c>
      <c r="BL18">
        <f t="shared" si="63"/>
        <v>272.07778688733742</v>
      </c>
      <c r="BM18">
        <f t="shared" si="64"/>
        <v>-0.24937935276856837</v>
      </c>
      <c r="BN18">
        <f t="shared" si="65"/>
        <v>4.3573527915132768</v>
      </c>
      <c r="BO18">
        <f t="shared" si="66"/>
        <v>44.147398285608695</v>
      </c>
      <c r="BP18">
        <f t="shared" si="67"/>
        <v>19.088787369471</v>
      </c>
      <c r="BQ18">
        <f t="shared" si="68"/>
        <v>29.679028511047363</v>
      </c>
      <c r="BR18">
        <f t="shared" si="69"/>
        <v>4.1825308573067277</v>
      </c>
      <c r="BS18">
        <f t="shared" si="70"/>
        <v>0.36417247776748124</v>
      </c>
      <c r="BT18">
        <f t="shared" si="71"/>
        <v>2.4732874974983861</v>
      </c>
      <c r="BU18">
        <f t="shared" si="72"/>
        <v>1.7092433598083416</v>
      </c>
      <c r="BV18">
        <f t="shared" si="73"/>
        <v>0.22889769189359435</v>
      </c>
      <c r="BW18">
        <f t="shared" si="74"/>
        <v>24.065196053424216</v>
      </c>
      <c r="BX18">
        <f t="shared" si="75"/>
        <v>0.64330208712153103</v>
      </c>
      <c r="BY18">
        <f t="shared" si="76"/>
        <v>56.967207979250468</v>
      </c>
      <c r="BZ18">
        <f t="shared" si="77"/>
        <v>374.84418533306507</v>
      </c>
      <c r="CA18">
        <f t="shared" si="78"/>
        <v>4.3621795814666443E-2</v>
      </c>
      <c r="CB18">
        <f t="shared" si="79"/>
        <v>0</v>
      </c>
      <c r="CC18">
        <f t="shared" si="80"/>
        <v>1488.0093708193479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ht="17" customHeight="1" x14ac:dyDescent="0.35">
      <c r="A19" t="s">
        <v>131</v>
      </c>
      <c r="B19" s="1">
        <v>17</v>
      </c>
      <c r="C19" s="1" t="s">
        <v>101</v>
      </c>
      <c r="D19" s="1">
        <v>4007.0000881459564</v>
      </c>
      <c r="E19" s="1">
        <v>0</v>
      </c>
      <c r="F19">
        <f t="shared" si="42"/>
        <v>40.855836173387473</v>
      </c>
      <c r="G19">
        <f t="shared" si="43"/>
        <v>0.50347356657417319</v>
      </c>
      <c r="H19">
        <f t="shared" si="44"/>
        <v>324.67294567522771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10.098725318908691</v>
      </c>
      <c r="W19">
        <f t="shared" si="48"/>
        <v>0.87504936265945432</v>
      </c>
      <c r="X19">
        <f t="shared" si="49"/>
        <v>2.814835941760396E-2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7.845299218892734</v>
      </c>
      <c r="AF19">
        <f t="shared" si="55"/>
        <v>1.5647399871593062</v>
      </c>
      <c r="AG19">
        <f t="shared" si="56"/>
        <v>29.743560791015625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29.029705047607422</v>
      </c>
      <c r="AM19" s="1">
        <v>29.743560791015625</v>
      </c>
      <c r="AN19" s="1">
        <v>28.041524887084961</v>
      </c>
      <c r="AO19" s="1">
        <v>500.562744140625</v>
      </c>
      <c r="AP19" s="1">
        <v>470.91275024414063</v>
      </c>
      <c r="AQ19" s="1">
        <v>21.606321334838867</v>
      </c>
      <c r="AR19" s="1">
        <v>26.688331604003906</v>
      </c>
      <c r="AS19" s="1">
        <v>52.917201995849609</v>
      </c>
      <c r="AT19" s="1">
        <v>65.363296508789063</v>
      </c>
      <c r="AU19" s="1">
        <v>300.50790405273438</v>
      </c>
      <c r="AV19" s="1">
        <v>1699.30126953125</v>
      </c>
      <c r="AW19" s="1">
        <v>0.1573004424571991</v>
      </c>
      <c r="AX19" s="1">
        <v>98.670692443847656</v>
      </c>
      <c r="AY19" s="1">
        <v>5.7256379127502441</v>
      </c>
      <c r="AZ19" s="1">
        <v>-0.65225142240524292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1.5025395202636718</v>
      </c>
      <c r="BI19">
        <f t="shared" si="60"/>
        <v>7.8452992188927338E-3</v>
      </c>
      <c r="BJ19">
        <f t="shared" si="61"/>
        <v>302.8935607910156</v>
      </c>
      <c r="BK19">
        <f t="shared" si="62"/>
        <v>302.1797050476074</v>
      </c>
      <c r="BL19">
        <f t="shared" si="63"/>
        <v>271.88819704782509</v>
      </c>
      <c r="BM19">
        <f t="shared" si="64"/>
        <v>-0.3294806748193107</v>
      </c>
      <c r="BN19">
        <f t="shared" si="65"/>
        <v>4.1980961466973952</v>
      </c>
      <c r="BO19">
        <f t="shared" si="66"/>
        <v>42.546535782005208</v>
      </c>
      <c r="BP19">
        <f t="shared" si="67"/>
        <v>15.858204178001301</v>
      </c>
      <c r="BQ19">
        <f t="shared" si="68"/>
        <v>29.386632919311523</v>
      </c>
      <c r="BR19">
        <f t="shared" si="69"/>
        <v>4.1126331902302198</v>
      </c>
      <c r="BS19">
        <f t="shared" si="70"/>
        <v>0.47758970740755663</v>
      </c>
      <c r="BT19">
        <f t="shared" si="71"/>
        <v>2.633356159538089</v>
      </c>
      <c r="BU19">
        <f t="shared" si="72"/>
        <v>1.4792770306921308</v>
      </c>
      <c r="BV19">
        <f t="shared" si="73"/>
        <v>0.30071593860783297</v>
      </c>
      <c r="BW19">
        <f t="shared" si="74"/>
        <v>32.035704367558452</v>
      </c>
      <c r="BX19">
        <f t="shared" si="75"/>
        <v>0.68945456564279439</v>
      </c>
      <c r="BY19">
        <f t="shared" si="76"/>
        <v>63.375758988835983</v>
      </c>
      <c r="BZ19">
        <f t="shared" si="77"/>
        <v>464.97550118623639</v>
      </c>
      <c r="CA19">
        <f t="shared" si="78"/>
        <v>5.5686151636081413E-2</v>
      </c>
      <c r="CB19">
        <f t="shared" si="79"/>
        <v>0</v>
      </c>
      <c r="CC19">
        <f t="shared" si="80"/>
        <v>1486.9724928697219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131</v>
      </c>
      <c r="B20" s="1">
        <v>18</v>
      </c>
      <c r="C20" s="1" t="s">
        <v>102</v>
      </c>
      <c r="D20" s="1">
        <v>4181.0000881459564</v>
      </c>
      <c r="E20" s="1">
        <v>0</v>
      </c>
      <c r="F20">
        <f t="shared" si="42"/>
        <v>50.517873476012575</v>
      </c>
      <c r="G20">
        <f t="shared" si="43"/>
        <v>0.50696274262059771</v>
      </c>
      <c r="H20">
        <f t="shared" si="44"/>
        <v>578.50333035760593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10.098725318908691</v>
      </c>
      <c r="W20">
        <f t="shared" si="48"/>
        <v>0.87504936265945432</v>
      </c>
      <c r="X20">
        <f t="shared" si="49"/>
        <v>3.4643948498209773E-2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7.8059005674539543</v>
      </c>
      <c r="AF20">
        <f t="shared" si="55"/>
        <v>1.5465017859207393</v>
      </c>
      <c r="AG20">
        <f t="shared" si="56"/>
        <v>29.740926742553711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29.048133850097656</v>
      </c>
      <c r="AM20" s="1">
        <v>29.740926742553711</v>
      </c>
      <c r="AN20" s="1">
        <v>28.044326782226563</v>
      </c>
      <c r="AO20" s="1">
        <v>800.2674560546875</v>
      </c>
      <c r="AP20" s="1">
        <v>762.6829833984375</v>
      </c>
      <c r="AQ20" s="1">
        <v>21.812398910522461</v>
      </c>
      <c r="AR20" s="1">
        <v>26.868030548095703</v>
      </c>
      <c r="AS20" s="1">
        <v>53.362556457519531</v>
      </c>
      <c r="AT20" s="1">
        <v>65.732254028320313</v>
      </c>
      <c r="AU20" s="1">
        <v>300.50335693359375</v>
      </c>
      <c r="AV20" s="1">
        <v>1699.4093017578125</v>
      </c>
      <c r="AW20" s="1">
        <v>0.14140462875366211</v>
      </c>
      <c r="AX20" s="1">
        <v>98.665885925292969</v>
      </c>
      <c r="AY20" s="1">
        <v>6.4053955078125</v>
      </c>
      <c r="AZ20" s="1">
        <v>-0.64998322725296021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1.5025167846679686</v>
      </c>
      <c r="BI20">
        <f t="shared" si="60"/>
        <v>7.8059005674539546E-3</v>
      </c>
      <c r="BJ20">
        <f t="shared" si="61"/>
        <v>302.89092674255369</v>
      </c>
      <c r="BK20">
        <f t="shared" si="62"/>
        <v>302.19813385009763</v>
      </c>
      <c r="BL20">
        <f t="shared" si="63"/>
        <v>271.90548220368873</v>
      </c>
      <c r="BM20">
        <f t="shared" si="64"/>
        <v>-0.3214823244131978</v>
      </c>
      <c r="BN20">
        <f t="shared" si="65"/>
        <v>4.1974598230164366</v>
      </c>
      <c r="BO20">
        <f t="shared" si="66"/>
        <v>42.542159163245493</v>
      </c>
      <c r="BP20">
        <f t="shared" si="67"/>
        <v>15.67412861514979</v>
      </c>
      <c r="BQ20">
        <f t="shared" si="68"/>
        <v>29.394530296325684</v>
      </c>
      <c r="BR20">
        <f t="shared" si="69"/>
        <v>4.1145076050575362</v>
      </c>
      <c r="BS20">
        <f t="shared" si="70"/>
        <v>0.48072822629154649</v>
      </c>
      <c r="BT20">
        <f t="shared" si="71"/>
        <v>2.6509580370956973</v>
      </c>
      <c r="BU20">
        <f t="shared" si="72"/>
        <v>1.4635495679618389</v>
      </c>
      <c r="BV20">
        <f t="shared" si="73"/>
        <v>0.30270692804192367</v>
      </c>
      <c r="BW20">
        <f t="shared" si="74"/>
        <v>57.078543600465622</v>
      </c>
      <c r="BX20">
        <f t="shared" si="75"/>
        <v>0.75851086617909602</v>
      </c>
      <c r="BY20">
        <f t="shared" si="76"/>
        <v>63.806761623942485</v>
      </c>
      <c r="BZ20">
        <f t="shared" si="77"/>
        <v>755.34162840988984</v>
      </c>
      <c r="CA20">
        <f t="shared" si="78"/>
        <v>4.2674490447694974E-2</v>
      </c>
      <c r="CB20">
        <f t="shared" si="79"/>
        <v>0</v>
      </c>
      <c r="CC20">
        <f t="shared" si="80"/>
        <v>1487.0670264007222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131</v>
      </c>
      <c r="B21" s="1">
        <v>19</v>
      </c>
      <c r="C21" s="1" t="s">
        <v>103</v>
      </c>
      <c r="D21" s="1">
        <v>4383.0000881459564</v>
      </c>
      <c r="E21" s="1">
        <v>0</v>
      </c>
      <c r="F21">
        <f t="shared" si="42"/>
        <v>52.349587307796533</v>
      </c>
      <c r="G21">
        <f t="shared" si="43"/>
        <v>0.45577883077071313</v>
      </c>
      <c r="H21">
        <f t="shared" si="44"/>
        <v>939.50255253993691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10.098725318908691</v>
      </c>
      <c r="W21">
        <f t="shared" si="48"/>
        <v>0.87504936265945432</v>
      </c>
      <c r="X21">
        <f t="shared" si="49"/>
        <v>3.5896775073966693E-2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7.4334579911129648</v>
      </c>
      <c r="AF21">
        <f t="shared" si="55"/>
        <v>1.6289551724385558</v>
      </c>
      <c r="AG21">
        <f t="shared" si="56"/>
        <v>30.057357788085938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29.084705352783203</v>
      </c>
      <c r="AM21" s="1">
        <v>30.057357788085938</v>
      </c>
      <c r="AN21" s="1">
        <v>28.04063606262207</v>
      </c>
      <c r="AO21" s="1">
        <v>1200.1102294921875</v>
      </c>
      <c r="AP21" s="1">
        <v>1159.5323486328125</v>
      </c>
      <c r="AQ21" s="1">
        <v>21.998109817504883</v>
      </c>
      <c r="AR21" s="1">
        <v>26.812797546386719</v>
      </c>
      <c r="AS21" s="1">
        <v>53.705032348632813</v>
      </c>
      <c r="AT21" s="1">
        <v>65.460594177246094</v>
      </c>
      <c r="AU21" s="1">
        <v>300.50323486328125</v>
      </c>
      <c r="AV21" s="1">
        <v>1698.412109375</v>
      </c>
      <c r="AW21" s="1">
        <v>0.19913496077060699</v>
      </c>
      <c r="AX21" s="1">
        <v>98.66748046875</v>
      </c>
      <c r="AY21" s="1">
        <v>6.5584778785705566</v>
      </c>
      <c r="AZ21" s="1">
        <v>-0.64181959629058838</v>
      </c>
      <c r="BA21" s="1">
        <v>0.5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1.5025161743164062</v>
      </c>
      <c r="BI21">
        <f t="shared" si="60"/>
        <v>7.4334579911129644E-3</v>
      </c>
      <c r="BJ21">
        <f t="shared" si="61"/>
        <v>303.20735778808591</v>
      </c>
      <c r="BK21">
        <f t="shared" si="62"/>
        <v>302.23470535278318</v>
      </c>
      <c r="BL21">
        <f t="shared" si="63"/>
        <v>271.74593142600497</v>
      </c>
      <c r="BM21">
        <f t="shared" si="64"/>
        <v>-0.26996958995620751</v>
      </c>
      <c r="BN21">
        <f t="shared" si="65"/>
        <v>4.2745063506592151</v>
      </c>
      <c r="BO21">
        <f t="shared" si="66"/>
        <v>43.322342177502328</v>
      </c>
      <c r="BP21">
        <f t="shared" si="67"/>
        <v>16.50954463111561</v>
      </c>
      <c r="BQ21">
        <f t="shared" si="68"/>
        <v>29.57103157043457</v>
      </c>
      <c r="BR21">
        <f t="shared" si="69"/>
        <v>4.1565943439235218</v>
      </c>
      <c r="BS21">
        <f t="shared" si="70"/>
        <v>0.43446290276081884</v>
      </c>
      <c r="BT21">
        <f t="shared" si="71"/>
        <v>2.6455511782206593</v>
      </c>
      <c r="BU21">
        <f t="shared" si="72"/>
        <v>1.5110431657028625</v>
      </c>
      <c r="BV21">
        <f t="shared" si="73"/>
        <v>0.273377207340956</v>
      </c>
      <c r="BW21">
        <f t="shared" si="74"/>
        <v>92.698349753075007</v>
      </c>
      <c r="BX21">
        <f t="shared" si="75"/>
        <v>0.81024264105067056</v>
      </c>
      <c r="BY21">
        <f t="shared" si="76"/>
        <v>62.353482037965101</v>
      </c>
      <c r="BZ21">
        <f t="shared" si="77"/>
        <v>1151.9248054508339</v>
      </c>
      <c r="CA21">
        <f t="shared" si="78"/>
        <v>2.8336737228382376E-2</v>
      </c>
      <c r="CB21">
        <f t="shared" si="79"/>
        <v>0</v>
      </c>
      <c r="CC21">
        <f t="shared" si="80"/>
        <v>1486.1944338416931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131</v>
      </c>
      <c r="B22" s="1">
        <v>20</v>
      </c>
      <c r="C22" s="1" t="s">
        <v>104</v>
      </c>
      <c r="D22" s="1">
        <v>4585.0000881459564</v>
      </c>
      <c r="E22" s="1">
        <v>0</v>
      </c>
      <c r="F22">
        <f t="shared" si="42"/>
        <v>54.696229162615573</v>
      </c>
      <c r="G22">
        <f t="shared" si="43"/>
        <v>0.38242243213203453</v>
      </c>
      <c r="H22">
        <f t="shared" si="44"/>
        <v>1181.1633590351171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10.098725318908691</v>
      </c>
      <c r="W22">
        <f t="shared" si="48"/>
        <v>0.87504936265945432</v>
      </c>
      <c r="X22">
        <f t="shared" si="49"/>
        <v>3.741678928455669E-2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6.8454188577244839</v>
      </c>
      <c r="AF22">
        <f t="shared" si="55"/>
        <v>1.7733359375271873</v>
      </c>
      <c r="AG22">
        <f t="shared" si="56"/>
        <v>30.551601409912109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29.142595291137695</v>
      </c>
      <c r="AM22" s="1">
        <v>30.551601409912109</v>
      </c>
      <c r="AN22" s="1">
        <v>28.04063606262207</v>
      </c>
      <c r="AO22" s="1">
        <v>1500.22412109375</v>
      </c>
      <c r="AP22" s="1">
        <v>1457.1839599609375</v>
      </c>
      <c r="AQ22" s="1">
        <v>22.161056518554688</v>
      </c>
      <c r="AR22" s="1">
        <v>26.595670700073242</v>
      </c>
      <c r="AS22" s="1">
        <v>53.919525146484375</v>
      </c>
      <c r="AT22" s="1">
        <v>64.711845397949219</v>
      </c>
      <c r="AU22" s="1">
        <v>300.51589965820313</v>
      </c>
      <c r="AV22" s="1">
        <v>1701.0877685546875</v>
      </c>
      <c r="AW22" s="1">
        <v>0.1337922215461731</v>
      </c>
      <c r="AX22" s="1">
        <v>98.661849975585938</v>
      </c>
      <c r="AY22" s="1">
        <v>6.3253908157348633</v>
      </c>
      <c r="AZ22" s="1">
        <v>-0.61995357275009155</v>
      </c>
      <c r="BA22" s="1">
        <v>0.5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1.5025794982910157</v>
      </c>
      <c r="BI22">
        <f t="shared" si="60"/>
        <v>6.8454188577244841E-3</v>
      </c>
      <c r="BJ22">
        <f t="shared" si="61"/>
        <v>303.70160140991209</v>
      </c>
      <c r="BK22">
        <f t="shared" si="62"/>
        <v>302.29259529113767</v>
      </c>
      <c r="BL22">
        <f t="shared" si="63"/>
        <v>272.17403688518607</v>
      </c>
      <c r="BM22">
        <f t="shared" si="64"/>
        <v>-0.1857884788451569</v>
      </c>
      <c r="BN22">
        <f t="shared" si="65"/>
        <v>4.3973140101379</v>
      </c>
      <c r="BO22">
        <f t="shared" si="66"/>
        <v>44.569547512296033</v>
      </c>
      <c r="BP22">
        <f t="shared" si="67"/>
        <v>17.973876812222791</v>
      </c>
      <c r="BQ22">
        <f t="shared" si="68"/>
        <v>29.847098350524902</v>
      </c>
      <c r="BR22">
        <f t="shared" si="69"/>
        <v>4.2231750686656362</v>
      </c>
      <c r="BS22">
        <f t="shared" si="70"/>
        <v>0.36730200519970813</v>
      </c>
      <c r="BT22">
        <f t="shared" si="71"/>
        <v>2.6239780726107127</v>
      </c>
      <c r="BU22">
        <f t="shared" si="72"/>
        <v>1.5991969960549235</v>
      </c>
      <c r="BV22">
        <f t="shared" si="73"/>
        <v>0.23087597517796538</v>
      </c>
      <c r="BW22">
        <f t="shared" si="74"/>
        <v>116.53576212578187</v>
      </c>
      <c r="BX22">
        <f t="shared" si="75"/>
        <v>0.81057944054419895</v>
      </c>
      <c r="BY22">
        <f t="shared" si="76"/>
        <v>59.837712311610261</v>
      </c>
      <c r="BZ22">
        <f t="shared" si="77"/>
        <v>1449.2353982502318</v>
      </c>
      <c r="CA22">
        <f t="shared" si="78"/>
        <v>2.2583613601448786E-2</v>
      </c>
      <c r="CB22">
        <f t="shared" si="79"/>
        <v>0</v>
      </c>
      <c r="CC22">
        <f t="shared" si="80"/>
        <v>1488.5357677015727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131</v>
      </c>
      <c r="B23" s="1">
        <v>21</v>
      </c>
      <c r="C23" s="1" t="s">
        <v>105</v>
      </c>
      <c r="D23" s="1">
        <v>4787.0000881459564</v>
      </c>
      <c r="E23" s="1">
        <v>0</v>
      </c>
      <c r="F23">
        <f t="shared" si="42"/>
        <v>56.496509490091967</v>
      </c>
      <c r="G23">
        <f t="shared" si="43"/>
        <v>0.303469878969297</v>
      </c>
      <c r="H23">
        <f t="shared" si="44"/>
        <v>1300.9060574688167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10.098725318908691</v>
      </c>
      <c r="W23">
        <f t="shared" si="48"/>
        <v>0.87504936265945432</v>
      </c>
      <c r="X23">
        <f t="shared" si="49"/>
        <v>3.8648437478615683E-2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6.0819341402160099</v>
      </c>
      <c r="AF23">
        <f t="shared" si="55"/>
        <v>1.9679894815598407</v>
      </c>
      <c r="AG23">
        <f t="shared" si="56"/>
        <v>31.158662796020508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29.221990585327148</v>
      </c>
      <c r="AM23" s="1">
        <v>31.158662796020508</v>
      </c>
      <c r="AN23" s="1">
        <v>28.041786193847656</v>
      </c>
      <c r="AO23" s="1">
        <v>1700.14111328125</v>
      </c>
      <c r="AP23" s="1">
        <v>1655.8389892578125</v>
      </c>
      <c r="AQ23" s="1">
        <v>22.253339767456055</v>
      </c>
      <c r="AR23" s="1">
        <v>26.194988250732422</v>
      </c>
      <c r="AS23" s="1">
        <v>53.892726898193359</v>
      </c>
      <c r="AT23" s="1">
        <v>63.441730499267578</v>
      </c>
      <c r="AU23" s="1">
        <v>300.5147705078125</v>
      </c>
      <c r="AV23" s="1">
        <v>1700.10986328125</v>
      </c>
      <c r="AW23" s="1">
        <v>0.1471196711063385</v>
      </c>
      <c r="AX23" s="1">
        <v>98.658660888671875</v>
      </c>
      <c r="AY23" s="1">
        <v>6.2109012603759766</v>
      </c>
      <c r="AZ23" s="1">
        <v>-0.59961467981338501</v>
      </c>
      <c r="BA23" s="1">
        <v>0.5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1.5025738525390624</v>
      </c>
      <c r="BI23">
        <f t="shared" si="60"/>
        <v>6.0819341402160096E-3</v>
      </c>
      <c r="BJ23">
        <f t="shared" si="61"/>
        <v>304.30866279602049</v>
      </c>
      <c r="BK23">
        <f t="shared" si="62"/>
        <v>302.37199058532713</v>
      </c>
      <c r="BL23">
        <f t="shared" si="63"/>
        <v>272.01757204493333</v>
      </c>
      <c r="BM23">
        <f t="shared" si="64"/>
        <v>-7.7683365603025981E-2</v>
      </c>
      <c r="BN23">
        <f t="shared" si="65"/>
        <v>4.552351944371595</v>
      </c>
      <c r="BO23">
        <f t="shared" si="66"/>
        <v>46.142446120453094</v>
      </c>
      <c r="BP23">
        <f t="shared" si="67"/>
        <v>19.947457869720672</v>
      </c>
      <c r="BQ23">
        <f t="shared" si="68"/>
        <v>30.190326690673828</v>
      </c>
      <c r="BR23">
        <f t="shared" si="69"/>
        <v>4.3072483696869277</v>
      </c>
      <c r="BS23">
        <f t="shared" si="70"/>
        <v>0.29386994686953671</v>
      </c>
      <c r="BT23">
        <f t="shared" si="71"/>
        <v>2.5843624628117543</v>
      </c>
      <c r="BU23">
        <f t="shared" si="72"/>
        <v>1.7228859068751734</v>
      </c>
      <c r="BV23">
        <f t="shared" si="73"/>
        <v>0.18450774201708767</v>
      </c>
      <c r="BW23">
        <f t="shared" si="74"/>
        <v>128.34564957183508</v>
      </c>
      <c r="BX23">
        <f t="shared" si="75"/>
        <v>0.7856476782515639</v>
      </c>
      <c r="BY23">
        <f t="shared" si="76"/>
        <v>56.566431972290353</v>
      </c>
      <c r="BZ23">
        <f t="shared" si="77"/>
        <v>1647.6288073312603</v>
      </c>
      <c r="CA23">
        <f t="shared" si="78"/>
        <v>1.9396395271332606E-2</v>
      </c>
      <c r="CB23">
        <f t="shared" si="79"/>
        <v>0</v>
      </c>
      <c r="CC23">
        <f t="shared" si="80"/>
        <v>1487.6800523153099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131</v>
      </c>
      <c r="B24" s="1">
        <v>22</v>
      </c>
      <c r="C24" s="1" t="s">
        <v>106</v>
      </c>
      <c r="D24" s="1">
        <v>4989.0000881459564</v>
      </c>
      <c r="E24" s="1">
        <v>0</v>
      </c>
      <c r="F24">
        <f t="shared" si="42"/>
        <v>57.934322091568923</v>
      </c>
      <c r="G24">
        <f t="shared" si="43"/>
        <v>0.24777049240023885</v>
      </c>
      <c r="H24">
        <f t="shared" si="44"/>
        <v>1344.6110755546372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10.098725318908691</v>
      </c>
      <c r="W24">
        <f t="shared" si="48"/>
        <v>0.87504936265945432</v>
      </c>
      <c r="X24">
        <f t="shared" si="49"/>
        <v>3.9636552194613477E-2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5.3993108989420771</v>
      </c>
      <c r="AF24">
        <f t="shared" si="55"/>
        <v>2.1258323296858395</v>
      </c>
      <c r="AG24">
        <f t="shared" si="56"/>
        <v>31.706169128417969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29.307144165039063</v>
      </c>
      <c r="AM24" s="1">
        <v>31.706169128417969</v>
      </c>
      <c r="AN24" s="1">
        <v>28.041103363037109</v>
      </c>
      <c r="AO24" s="1">
        <v>1828.007568359375</v>
      </c>
      <c r="AP24" s="1">
        <v>1783.0413818359375</v>
      </c>
      <c r="AQ24" s="1">
        <v>22.555398941040039</v>
      </c>
      <c r="AR24" s="1">
        <v>26.055328369140625</v>
      </c>
      <c r="AS24" s="1">
        <v>54.352378845214844</v>
      </c>
      <c r="AT24" s="1">
        <v>62.788516998291016</v>
      </c>
      <c r="AU24" s="1">
        <v>300.49920654296875</v>
      </c>
      <c r="AV24" s="1">
        <v>1699.181884765625</v>
      </c>
      <c r="AW24" s="1">
        <v>0.18134574592113495</v>
      </c>
      <c r="AX24" s="1">
        <v>98.651954650878906</v>
      </c>
      <c r="AY24" s="1">
        <v>5.8465151786804199</v>
      </c>
      <c r="AZ24" s="1">
        <v>-0.5837131142616272</v>
      </c>
      <c r="BA24" s="1">
        <v>1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1.5024960327148436</v>
      </c>
      <c r="BI24">
        <f t="shared" si="60"/>
        <v>5.3993108989420771E-3</v>
      </c>
      <c r="BJ24">
        <f t="shared" si="61"/>
        <v>304.85616912841795</v>
      </c>
      <c r="BK24">
        <f t="shared" si="62"/>
        <v>302.45714416503904</v>
      </c>
      <c r="BL24">
        <f t="shared" si="63"/>
        <v>271.86909548575204</v>
      </c>
      <c r="BM24">
        <f t="shared" si="64"/>
        <v>1.9181198231187076E-2</v>
      </c>
      <c r="BN24">
        <f t="shared" si="65"/>
        <v>4.6962414023720589</v>
      </c>
      <c r="BO24">
        <f t="shared" si="66"/>
        <v>47.604139411040236</v>
      </c>
      <c r="BP24">
        <f t="shared" si="67"/>
        <v>21.548811041899611</v>
      </c>
      <c r="BQ24">
        <f t="shared" si="68"/>
        <v>30.506656646728516</v>
      </c>
      <c r="BR24">
        <f t="shared" si="69"/>
        <v>4.3860206787522893</v>
      </c>
      <c r="BS24">
        <f t="shared" si="70"/>
        <v>0.24133376571136034</v>
      </c>
      <c r="BT24">
        <f t="shared" si="71"/>
        <v>2.5704090726862194</v>
      </c>
      <c r="BU24">
        <f t="shared" si="72"/>
        <v>1.8156116060660699</v>
      </c>
      <c r="BV24">
        <f t="shared" si="73"/>
        <v>0.15139899122216774</v>
      </c>
      <c r="BW24">
        <f t="shared" si="74"/>
        <v>132.64851084868559</v>
      </c>
      <c r="BX24">
        <f t="shared" si="75"/>
        <v>0.75411097535500637</v>
      </c>
      <c r="BY24">
        <f t="shared" si="76"/>
        <v>54.22334727111393</v>
      </c>
      <c r="BZ24">
        <f t="shared" si="77"/>
        <v>1774.6222542038724</v>
      </c>
      <c r="CA24">
        <f t="shared" si="78"/>
        <v>1.7701755166464959E-2</v>
      </c>
      <c r="CB24">
        <f t="shared" si="79"/>
        <v>0</v>
      </c>
      <c r="CC24">
        <f t="shared" si="80"/>
        <v>1486.8680253066505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132</v>
      </c>
      <c r="B25" s="1">
        <v>25</v>
      </c>
      <c r="C25" s="1" t="s">
        <v>109</v>
      </c>
      <c r="D25" s="1">
        <v>5774.0000881459564</v>
      </c>
      <c r="E25" s="1">
        <v>0</v>
      </c>
      <c r="F25">
        <f t="shared" ref="F25:F35" si="84">(AO25-AP25*(1000-AQ25)/(1000-AR25))*BH25</f>
        <v>-5.4270843133906368</v>
      </c>
      <c r="G25">
        <f t="shared" ref="G25:G35" si="85">IF(BS25&lt;&gt;0,1/(1/BS25-1/AK25),0)</f>
        <v>0.41747522479494964</v>
      </c>
      <c r="H25">
        <f t="shared" ref="H25:H35" si="86">((BV25-BI25/2)*AP25-F25)/(BV25+BI25/2)</f>
        <v>72.690327578002282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10.072417259216309</v>
      </c>
      <c r="W25">
        <f t="shared" ref="W25:W35" si="90">(V25*U25+(100-V25)*T25)/100</f>
        <v>0.87503620862960818</v>
      </c>
      <c r="X25">
        <f t="shared" ref="X25:X35" si="91">(F25-S25)/CC25</f>
        <v>-2.9774223854417358E-3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7.9618178974155613</v>
      </c>
      <c r="AF25">
        <f t="shared" ref="AF25:AF35" si="97">(BN25-BT25)</f>
        <v>1.8937478078425434</v>
      </c>
      <c r="AG25">
        <f t="shared" ref="AG25:AG35" si="98">(AM25+BM25*E25)</f>
        <v>31.188613891601563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30.808671951293945</v>
      </c>
      <c r="AM25" s="1">
        <v>31.188613891601563</v>
      </c>
      <c r="AN25" s="1">
        <v>30.030595779418945</v>
      </c>
      <c r="AO25" s="1">
        <v>49.752456665039063</v>
      </c>
      <c r="AP25" s="1">
        <v>53.083103179931641</v>
      </c>
      <c r="AQ25" s="1">
        <v>21.875509262084961</v>
      </c>
      <c r="AR25" s="1">
        <v>27.031162261962891</v>
      </c>
      <c r="AS25" s="1">
        <v>48.355216979980469</v>
      </c>
      <c r="AT25" s="1">
        <v>59.750835418701172</v>
      </c>
      <c r="AU25" s="1">
        <v>300.50900268554688</v>
      </c>
      <c r="AV25" s="1">
        <v>1699.2266845703125</v>
      </c>
      <c r="AW25" s="1">
        <v>0.16116900742053986</v>
      </c>
      <c r="AX25" s="1">
        <v>98.640785217285156</v>
      </c>
      <c r="AY25" s="1">
        <v>3.1286659240722656</v>
      </c>
      <c r="AZ25" s="1">
        <v>-0.65116453170776367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1.5025450134277341</v>
      </c>
      <c r="BI25">
        <f t="shared" ref="BI25:BI35" si="102">(AR25-AQ25)/(1000-AR25)*BH25</f>
        <v>7.9618178974155615E-3</v>
      </c>
      <c r="BJ25">
        <f t="shared" ref="BJ25:BJ35" si="103">(AM25+273.15)</f>
        <v>304.33861389160154</v>
      </c>
      <c r="BK25">
        <f t="shared" ref="BK25:BK35" si="104">(AL25+273.15)</f>
        <v>303.95867195129392</v>
      </c>
      <c r="BL25">
        <f t="shared" ref="BL25:BL35" si="105">(AV25*BD25+AW25*BE25)*BF25</f>
        <v>271.87626345434182</v>
      </c>
      <c r="BM25">
        <f t="shared" ref="BM25:BM35" si="106">((BL25+0.00000010773*(BK25^4-BJ25^4))-BI25*44100)/(AI25*51.4+0.00000043092*BJ25^3)</f>
        <v>-0.33419223681599081</v>
      </c>
      <c r="BN25">
        <f t="shared" ref="BN25:BN35" si="107">0.61365*EXP(17.502*AG25/(240.97+AG25))</f>
        <v>4.5601228786984089</v>
      </c>
      <c r="BO25">
        <f t="shared" ref="BO25:BO35" si="108">BN25*1000/AX25</f>
        <v>46.22958818356328</v>
      </c>
      <c r="BP25">
        <f t="shared" ref="BP25:BP35" si="109">(BO25-AR25)</f>
        <v>19.198425921600389</v>
      </c>
      <c r="BQ25">
        <f t="shared" ref="BQ25:BQ35" si="110">IF(E25,AM25,(AL25+AM25)/2)</f>
        <v>30.998642921447754</v>
      </c>
      <c r="BR25">
        <f t="shared" ref="BR25:BR35" si="111">0.61365*EXP(17.502*BQ25/(240.97+BQ25))</f>
        <v>4.5110292432606167</v>
      </c>
      <c r="BS25">
        <f t="shared" ref="BS25:BS35" si="112">IF(BP25&lt;&gt;0,(1000-(BO25+AR25)/2)/BP25*BI25,0)</f>
        <v>0.39952095821293926</v>
      </c>
      <c r="BT25">
        <f t="shared" ref="BT25:BT35" si="113">AR25*AX25/1000</f>
        <v>2.6663750708558656</v>
      </c>
      <c r="BU25">
        <f t="shared" ref="BU25:BU35" si="114">(BR25-BT25)</f>
        <v>1.8446541724047512</v>
      </c>
      <c r="BV25">
        <f t="shared" ref="BV25:BV35" si="115">1/(1.6/G25+1.37/AK25)</f>
        <v>0.2512539070987253</v>
      </c>
      <c r="BW25">
        <f t="shared" ref="BW25:BW35" si="116">H25*AX25*0.001</f>
        <v>7.1702309899958232</v>
      </c>
      <c r="BX25">
        <f t="shared" ref="BX25:BX35" si="117">H25/AP25</f>
        <v>1.3693684661126455</v>
      </c>
      <c r="BY25">
        <f t="shared" ref="BY25:BY35" si="118">(1-BI25*AX25/BN25/G25)*100</f>
        <v>58.746432778712077</v>
      </c>
      <c r="BZ25">
        <f t="shared" ref="BZ25:BZ35" si="119">(AP25-F25/(AK25/1.35))</f>
        <v>53.871777559036239</v>
      </c>
      <c r="CA25">
        <f t="shared" ref="CA25:CA35" si="120">F25*BY25/100/BZ25</f>
        <v>-5.9181608301604655E-2</v>
      </c>
      <c r="CB25">
        <f t="shared" ref="CB25:CB35" si="121">(L25-K25)</f>
        <v>0</v>
      </c>
      <c r="CC25">
        <f t="shared" ref="CC25:CC35" si="122">AV25*W25</f>
        <v>1486.8848756686655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132</v>
      </c>
      <c r="B26" s="1">
        <v>26</v>
      </c>
      <c r="C26" s="1" t="s">
        <v>110</v>
      </c>
      <c r="D26" s="1">
        <v>5900.0000881459564</v>
      </c>
      <c r="E26" s="1">
        <v>0</v>
      </c>
      <c r="F26">
        <f t="shared" si="84"/>
        <v>2.8794135753514394</v>
      </c>
      <c r="G26">
        <f t="shared" si="85"/>
        <v>0.43445001550454526</v>
      </c>
      <c r="H26">
        <f t="shared" si="86"/>
        <v>83.586369788594169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10.072417259216309</v>
      </c>
      <c r="W26">
        <f t="shared" si="90"/>
        <v>0.87503620862960818</v>
      </c>
      <c r="X26">
        <f t="shared" si="91"/>
        <v>2.6098862087379189E-3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8.1590103313152014</v>
      </c>
      <c r="AF26">
        <f t="shared" si="97"/>
        <v>1.8680272900454162</v>
      </c>
      <c r="AG26">
        <f t="shared" si="98"/>
        <v>31.157127380371094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30.842805862426758</v>
      </c>
      <c r="AM26" s="1">
        <v>31.157127380371094</v>
      </c>
      <c r="AN26" s="1">
        <v>30.031698226928711</v>
      </c>
      <c r="AO26" s="1">
        <v>99.889556884765625</v>
      </c>
      <c r="AP26" s="1">
        <v>97.444091796875</v>
      </c>
      <c r="AQ26" s="1">
        <v>21.926313400268555</v>
      </c>
      <c r="AR26" s="1">
        <v>27.208637237548828</v>
      </c>
      <c r="AS26" s="1">
        <v>48.375152587890625</v>
      </c>
      <c r="AT26" s="1">
        <v>60.027450561523438</v>
      </c>
      <c r="AU26" s="1">
        <v>300.51223754882813</v>
      </c>
      <c r="AV26" s="1">
        <v>1698.70703125</v>
      </c>
      <c r="AW26" s="1">
        <v>0.18116328120231628</v>
      </c>
      <c r="AX26" s="1">
        <v>98.642448425292969</v>
      </c>
      <c r="AY26" s="1">
        <v>3.6953322887420654</v>
      </c>
      <c r="AZ26" s="1">
        <v>-0.65601223707199097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1.5025611877441405</v>
      </c>
      <c r="BI26">
        <f t="shared" si="102"/>
        <v>8.1590103313152022E-3</v>
      </c>
      <c r="BJ26">
        <f t="shared" si="103"/>
        <v>304.30712738037107</v>
      </c>
      <c r="BK26">
        <f t="shared" si="104"/>
        <v>303.99280586242674</v>
      </c>
      <c r="BL26">
        <f t="shared" si="105"/>
        <v>271.79311892495025</v>
      </c>
      <c r="BM26">
        <f t="shared" si="106"/>
        <v>-0.36601923061345082</v>
      </c>
      <c r="BN26">
        <f t="shared" si="107"/>
        <v>4.5519538854728321</v>
      </c>
      <c r="BO26">
        <f t="shared" si="108"/>
        <v>46.145994530136406</v>
      </c>
      <c r="BP26">
        <f t="shared" si="109"/>
        <v>18.937357292587578</v>
      </c>
      <c r="BQ26">
        <f t="shared" si="110"/>
        <v>30.999966621398926</v>
      </c>
      <c r="BR26">
        <f t="shared" si="111"/>
        <v>4.5113697239295156</v>
      </c>
      <c r="BS26">
        <f t="shared" si="112"/>
        <v>0.41503994515488551</v>
      </c>
      <c r="BT26">
        <f t="shared" si="113"/>
        <v>2.6839265954274159</v>
      </c>
      <c r="BU26">
        <f t="shared" si="114"/>
        <v>1.8274431285020998</v>
      </c>
      <c r="BV26">
        <f t="shared" si="115"/>
        <v>0.26107669618201362</v>
      </c>
      <c r="BW26">
        <f t="shared" si="116"/>
        <v>8.2451641709288666</v>
      </c>
      <c r="BX26">
        <f t="shared" si="117"/>
        <v>0.85778797100220661</v>
      </c>
      <c r="BY26">
        <f t="shared" si="118"/>
        <v>59.302881967800047</v>
      </c>
      <c r="BZ26">
        <f t="shared" si="119"/>
        <v>97.025649852252457</v>
      </c>
      <c r="CA26">
        <f t="shared" si="120"/>
        <v>1.7599214605165912E-2</v>
      </c>
      <c r="CB26">
        <f t="shared" si="121"/>
        <v>0</v>
      </c>
      <c r="CC26">
        <f t="shared" si="122"/>
        <v>1486.4301601974573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132</v>
      </c>
      <c r="B27" s="1">
        <v>24</v>
      </c>
      <c r="C27" s="1" t="s">
        <v>108</v>
      </c>
      <c r="D27" s="1">
        <v>5651.0000881459564</v>
      </c>
      <c r="E27" s="1">
        <v>0</v>
      </c>
      <c r="F27">
        <f t="shared" si="84"/>
        <v>10.500282045592918</v>
      </c>
      <c r="G27">
        <f t="shared" si="85"/>
        <v>0.4166349649437594</v>
      </c>
      <c r="H27">
        <f t="shared" si="86"/>
        <v>144.78503656906136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10.072417259216309</v>
      </c>
      <c r="W27">
        <f t="shared" si="90"/>
        <v>0.87503620862960818</v>
      </c>
      <c r="X27">
        <f t="shared" si="91"/>
        <v>7.7324251745779877E-3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7.8852427256577204</v>
      </c>
      <c r="AF27">
        <f t="shared" si="97"/>
        <v>1.8795857551201189</v>
      </c>
      <c r="AG27">
        <f t="shared" si="98"/>
        <v>31.095073699951172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30.787284851074219</v>
      </c>
      <c r="AM27" s="1">
        <v>31.095073699951172</v>
      </c>
      <c r="AN27" s="1">
        <v>30.028919219970703</v>
      </c>
      <c r="AO27" s="1">
        <v>199.94732666015625</v>
      </c>
      <c r="AP27" s="1">
        <v>191.95198059082031</v>
      </c>
      <c r="AQ27" s="1">
        <v>21.821409225463867</v>
      </c>
      <c r="AR27" s="1">
        <v>26.927804946899414</v>
      </c>
      <c r="AS27" s="1">
        <v>48.297279357910156</v>
      </c>
      <c r="AT27" s="1">
        <v>59.599948883056641</v>
      </c>
      <c r="AU27" s="1">
        <v>300.52157592773438</v>
      </c>
      <c r="AV27" s="1">
        <v>1699.6783447265625</v>
      </c>
      <c r="AW27" s="1">
        <v>0.1189299076795578</v>
      </c>
      <c r="AX27" s="1">
        <v>98.645469665527344</v>
      </c>
      <c r="AY27" s="1">
        <v>4.5171046257019043</v>
      </c>
      <c r="AZ27" s="1">
        <v>-0.63904368877410889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1.5026078796386717</v>
      </c>
      <c r="BI27">
        <f t="shared" si="102"/>
        <v>7.8852427256577203E-3</v>
      </c>
      <c r="BJ27">
        <f t="shared" si="103"/>
        <v>304.24507369995115</v>
      </c>
      <c r="BK27">
        <f t="shared" si="104"/>
        <v>303.9372848510742</v>
      </c>
      <c r="BL27">
        <f t="shared" si="105"/>
        <v>271.94852907772656</v>
      </c>
      <c r="BM27">
        <f t="shared" si="106"/>
        <v>-0.31696336891990917</v>
      </c>
      <c r="BN27">
        <f t="shared" si="107"/>
        <v>4.5358917211687224</v>
      </c>
      <c r="BO27">
        <f t="shared" si="108"/>
        <v>45.981754018186152</v>
      </c>
      <c r="BP27">
        <f t="shared" si="109"/>
        <v>19.053949071286738</v>
      </c>
      <c r="BQ27">
        <f t="shared" si="110"/>
        <v>30.941179275512695</v>
      </c>
      <c r="BR27">
        <f t="shared" si="111"/>
        <v>4.4962700660546622</v>
      </c>
      <c r="BS27">
        <f t="shared" si="112"/>
        <v>0.3987513513603852</v>
      </c>
      <c r="BT27">
        <f t="shared" si="113"/>
        <v>2.6563059660486035</v>
      </c>
      <c r="BU27">
        <f t="shared" si="114"/>
        <v>1.8399641000060587</v>
      </c>
      <c r="BV27">
        <f t="shared" si="115"/>
        <v>0.25076690568815113</v>
      </c>
      <c r="BW27">
        <f t="shared" si="116"/>
        <v>14.28238793289561</v>
      </c>
      <c r="BX27">
        <f t="shared" si="117"/>
        <v>0.75427737772446513</v>
      </c>
      <c r="BY27">
        <f t="shared" si="118"/>
        <v>58.840146671776594</v>
      </c>
      <c r="BZ27">
        <f t="shared" si="119"/>
        <v>190.42605931439974</v>
      </c>
      <c r="CA27">
        <f t="shared" si="120"/>
        <v>3.2445041287003602E-2</v>
      </c>
      <c r="CB27">
        <f t="shared" si="121"/>
        <v>0</v>
      </c>
      <c r="CC27">
        <f t="shared" si="122"/>
        <v>1487.2800946593795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132</v>
      </c>
      <c r="B28" s="1">
        <v>27</v>
      </c>
      <c r="C28" s="1" t="s">
        <v>111</v>
      </c>
      <c r="D28" s="1">
        <v>6046.0000881459564</v>
      </c>
      <c r="E28" s="1">
        <v>0</v>
      </c>
      <c r="F28">
        <f t="shared" si="84"/>
        <v>24.660399776873792</v>
      </c>
      <c r="G28">
        <f t="shared" si="85"/>
        <v>0.46235479584907613</v>
      </c>
      <c r="H28">
        <f t="shared" si="86"/>
        <v>186.2594432833221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10.072417259216309</v>
      </c>
      <c r="W28">
        <f t="shared" si="90"/>
        <v>0.87503620862960818</v>
      </c>
      <c r="X28">
        <f t="shared" si="91"/>
        <v>1.7262423867406607E-2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8.3860761483762154</v>
      </c>
      <c r="AF28">
        <f t="shared" si="97"/>
        <v>1.8095532989963661</v>
      </c>
      <c r="AG28">
        <f t="shared" si="98"/>
        <v>31.003326416015625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30.859783172607422</v>
      </c>
      <c r="AM28" s="1">
        <v>31.003326416015625</v>
      </c>
      <c r="AN28" s="1">
        <v>30.029478073120117</v>
      </c>
      <c r="AO28" s="1">
        <v>300.31051635742188</v>
      </c>
      <c r="AP28" s="1">
        <v>282.32366943359375</v>
      </c>
      <c r="AQ28" s="1">
        <v>21.970209121704102</v>
      </c>
      <c r="AR28" s="1">
        <v>27.398151397705078</v>
      </c>
      <c r="AS28" s="1">
        <v>48.425792694091797</v>
      </c>
      <c r="AT28" s="1">
        <v>60.388565063476563</v>
      </c>
      <c r="AU28" s="1">
        <v>300.53057861328125</v>
      </c>
      <c r="AV28" s="1">
        <v>1698.7740478515625</v>
      </c>
      <c r="AW28" s="1">
        <v>0.12005610018968582</v>
      </c>
      <c r="AX28" s="1">
        <v>98.644638061523438</v>
      </c>
      <c r="AY28" s="1">
        <v>5.2260007858276367</v>
      </c>
      <c r="AZ28" s="1">
        <v>-0.66370421648025513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1.502652893066406</v>
      </c>
      <c r="BI28">
        <f t="shared" si="102"/>
        <v>8.3860761483762151E-3</v>
      </c>
      <c r="BJ28">
        <f t="shared" si="103"/>
        <v>304.1533264160156</v>
      </c>
      <c r="BK28">
        <f t="shared" si="104"/>
        <v>304.0097831726074</v>
      </c>
      <c r="BL28">
        <f t="shared" si="105"/>
        <v>271.80384158096058</v>
      </c>
      <c r="BM28">
        <f t="shared" si="106"/>
        <v>-0.39766047611921679</v>
      </c>
      <c r="BN28">
        <f t="shared" si="107"/>
        <v>4.5122340271778061</v>
      </c>
      <c r="BO28">
        <f t="shared" si="108"/>
        <v>45.742314188061407</v>
      </c>
      <c r="BP28">
        <f t="shared" si="109"/>
        <v>18.344162790356329</v>
      </c>
      <c r="BQ28">
        <f t="shared" si="110"/>
        <v>30.931554794311523</v>
      </c>
      <c r="BR28">
        <f t="shared" si="111"/>
        <v>4.4938021953233696</v>
      </c>
      <c r="BS28">
        <f t="shared" si="112"/>
        <v>0.44043413066845727</v>
      </c>
      <c r="BT28">
        <f t="shared" si="113"/>
        <v>2.70268072818144</v>
      </c>
      <c r="BU28">
        <f t="shared" si="114"/>
        <v>1.7911214671419295</v>
      </c>
      <c r="BV28">
        <f t="shared" si="115"/>
        <v>0.27716026742117356</v>
      </c>
      <c r="BW28">
        <f t="shared" si="116"/>
        <v>18.373495368224162</v>
      </c>
      <c r="BX28">
        <f t="shared" si="117"/>
        <v>0.65973725708865083</v>
      </c>
      <c r="BY28">
        <f t="shared" si="118"/>
        <v>60.347981305379726</v>
      </c>
      <c r="BZ28">
        <f t="shared" si="119"/>
        <v>278.73997248705672</v>
      </c>
      <c r="CA28">
        <f t="shared" si="120"/>
        <v>5.3390453168214856E-2</v>
      </c>
      <c r="CB28">
        <f t="shared" si="121"/>
        <v>0</v>
      </c>
      <c r="CC28">
        <f t="shared" si="122"/>
        <v>1486.4888021504039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132</v>
      </c>
      <c r="B29" s="1">
        <v>23</v>
      </c>
      <c r="C29" s="1" t="s">
        <v>107</v>
      </c>
      <c r="D29" s="1">
        <v>5528.0000881459564</v>
      </c>
      <c r="E29" s="1">
        <v>0</v>
      </c>
      <c r="F29">
        <f t="shared" si="84"/>
        <v>30.369260132444793</v>
      </c>
      <c r="G29">
        <f t="shared" si="85"/>
        <v>0.45321602289051388</v>
      </c>
      <c r="H29">
        <f t="shared" si="86"/>
        <v>256.47080242689964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10.072417259216309</v>
      </c>
      <c r="W29">
        <f t="shared" si="90"/>
        <v>0.87503620862960818</v>
      </c>
      <c r="X29">
        <f t="shared" si="91"/>
        <v>2.1088697467963217E-2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8.1897755791699716</v>
      </c>
      <c r="AF29">
        <f t="shared" si="97"/>
        <v>1.8017555862256533</v>
      </c>
      <c r="AG29">
        <f t="shared" si="98"/>
        <v>30.865907669067383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30.753810882568359</v>
      </c>
      <c r="AM29" s="1">
        <v>30.865907669067383</v>
      </c>
      <c r="AN29" s="1">
        <v>30.032087326049805</v>
      </c>
      <c r="AO29" s="1">
        <v>399.98388671875</v>
      </c>
      <c r="AP29" s="1">
        <v>377.71380615234375</v>
      </c>
      <c r="AQ29" s="1">
        <v>21.81706428527832</v>
      </c>
      <c r="AR29" s="1">
        <v>27.119712829589844</v>
      </c>
      <c r="AS29" s="1">
        <v>48.380550384521484</v>
      </c>
      <c r="AT29" s="1">
        <v>60.141765594482422</v>
      </c>
      <c r="AU29" s="1">
        <v>300.51666259765625</v>
      </c>
      <c r="AV29" s="1">
        <v>1699.9200439453125</v>
      </c>
      <c r="AW29" s="1">
        <v>0.14468744397163391</v>
      </c>
      <c r="AX29" s="1">
        <v>98.645774841308594</v>
      </c>
      <c r="AY29" s="1">
        <v>5.5851750373840332</v>
      </c>
      <c r="AZ29" s="1">
        <v>-0.64286237955093384</v>
      </c>
      <c r="BA29" s="1">
        <v>0.5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1.5025833129882811</v>
      </c>
      <c r="BI29">
        <f t="shared" si="102"/>
        <v>8.1897755791699722E-3</v>
      </c>
      <c r="BJ29">
        <f t="shared" si="103"/>
        <v>304.01590766906736</v>
      </c>
      <c r="BK29">
        <f t="shared" si="104"/>
        <v>303.90381088256834</v>
      </c>
      <c r="BL29">
        <f t="shared" si="105"/>
        <v>271.98720095186218</v>
      </c>
      <c r="BM29">
        <f t="shared" si="106"/>
        <v>-0.36092070589494774</v>
      </c>
      <c r="BN29">
        <f t="shared" si="107"/>
        <v>4.4770006717743209</v>
      </c>
      <c r="BO29">
        <f t="shared" si="108"/>
        <v>45.384616614107088</v>
      </c>
      <c r="BP29">
        <f t="shared" si="109"/>
        <v>18.264903784517244</v>
      </c>
      <c r="BQ29">
        <f t="shared" si="110"/>
        <v>30.809859275817871</v>
      </c>
      <c r="BR29">
        <f t="shared" si="111"/>
        <v>4.4626991483647194</v>
      </c>
      <c r="BS29">
        <f t="shared" si="112"/>
        <v>0.43213359232308413</v>
      </c>
      <c r="BT29">
        <f t="shared" si="113"/>
        <v>2.6752450855486676</v>
      </c>
      <c r="BU29">
        <f t="shared" si="114"/>
        <v>1.7874540628160518</v>
      </c>
      <c r="BV29">
        <f t="shared" si="115"/>
        <v>0.27190166796849474</v>
      </c>
      <c r="BW29">
        <f t="shared" si="116"/>
        <v>25.299761029573684</v>
      </c>
      <c r="BX29">
        <f t="shared" si="117"/>
        <v>0.67900828153328596</v>
      </c>
      <c r="BY29">
        <f t="shared" si="118"/>
        <v>60.183959028311243</v>
      </c>
      <c r="BZ29">
        <f t="shared" si="119"/>
        <v>373.30048658778037</v>
      </c>
      <c r="CA29">
        <f t="shared" si="120"/>
        <v>4.8961691002280434E-2</v>
      </c>
      <c r="CB29">
        <f t="shared" si="121"/>
        <v>0</v>
      </c>
      <c r="CC29">
        <f t="shared" si="122"/>
        <v>1487.4915902273831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132</v>
      </c>
      <c r="B30" s="1">
        <v>28</v>
      </c>
      <c r="C30" s="1" t="s">
        <v>112</v>
      </c>
      <c r="D30" s="1">
        <v>6180.0000881459564</v>
      </c>
      <c r="E30" s="1">
        <v>0</v>
      </c>
      <c r="F30">
        <f t="shared" si="84"/>
        <v>40.334668567967803</v>
      </c>
      <c r="G30">
        <f t="shared" si="85"/>
        <v>0.48381375794782372</v>
      </c>
      <c r="H30">
        <f t="shared" si="86"/>
        <v>319.3367981756835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10.072417259216309</v>
      </c>
      <c r="W30">
        <f t="shared" si="90"/>
        <v>0.87503620862960818</v>
      </c>
      <c r="X30">
        <f t="shared" si="91"/>
        <v>2.7799722073915061E-2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8.4727920352807686</v>
      </c>
      <c r="AF30">
        <f t="shared" si="97"/>
        <v>1.7514365231560349</v>
      </c>
      <c r="AG30">
        <f t="shared" si="98"/>
        <v>30.81464958190918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30.840036392211914</v>
      </c>
      <c r="AM30" s="1">
        <v>30.81464958190918</v>
      </c>
      <c r="AN30" s="1">
        <v>30.030778884887695</v>
      </c>
      <c r="AO30" s="1">
        <v>499.72341918945313</v>
      </c>
      <c r="AP30" s="1">
        <v>470.22933959960938</v>
      </c>
      <c r="AQ30" s="1">
        <v>22.012994766235352</v>
      </c>
      <c r="AR30" s="1">
        <v>27.496576309204102</v>
      </c>
      <c r="AS30" s="1">
        <v>48.5751953125</v>
      </c>
      <c r="AT30" s="1">
        <v>60.675365447998047</v>
      </c>
      <c r="AU30" s="1">
        <v>300.52691650390625</v>
      </c>
      <c r="AV30" s="1">
        <v>1699.213623046875</v>
      </c>
      <c r="AW30" s="1">
        <v>0.22425821423530579</v>
      </c>
      <c r="AX30" s="1">
        <v>98.648040771484375</v>
      </c>
      <c r="AY30" s="1">
        <v>6.24310302734375</v>
      </c>
      <c r="AZ30" s="1">
        <v>-0.66802519559860229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1.5026345825195313</v>
      </c>
      <c r="BI30">
        <f t="shared" si="102"/>
        <v>8.4727920352807694E-3</v>
      </c>
      <c r="BJ30">
        <f t="shared" si="103"/>
        <v>303.96464958190916</v>
      </c>
      <c r="BK30">
        <f t="shared" si="104"/>
        <v>303.99003639221189</v>
      </c>
      <c r="BL30">
        <f t="shared" si="105"/>
        <v>271.87417361063854</v>
      </c>
      <c r="BM30">
        <f t="shared" si="106"/>
        <v>-0.40450258487219654</v>
      </c>
      <c r="BN30">
        <f t="shared" si="107"/>
        <v>4.4639199039826325</v>
      </c>
      <c r="BO30">
        <f t="shared" si="108"/>
        <v>45.25097375550709</v>
      </c>
      <c r="BP30">
        <f t="shared" si="109"/>
        <v>17.754397446302988</v>
      </c>
      <c r="BQ30">
        <f t="shared" si="110"/>
        <v>30.827342987060547</v>
      </c>
      <c r="BR30">
        <f t="shared" si="111"/>
        <v>4.467156082257822</v>
      </c>
      <c r="BS30">
        <f t="shared" si="112"/>
        <v>0.45986379591798843</v>
      </c>
      <c r="BT30">
        <f t="shared" si="113"/>
        <v>2.7124833808265976</v>
      </c>
      <c r="BU30">
        <f t="shared" si="114"/>
        <v>1.7546727014312244</v>
      </c>
      <c r="BV30">
        <f t="shared" si="115"/>
        <v>0.28947476792101279</v>
      </c>
      <c r="BW30">
        <f t="shared" si="116"/>
        <v>31.501949486270103</v>
      </c>
      <c r="BX30">
        <f t="shared" si="117"/>
        <v>0.67910862058839672</v>
      </c>
      <c r="BY30">
        <f t="shared" si="118"/>
        <v>61.2991589222204</v>
      </c>
      <c r="BZ30">
        <f t="shared" si="119"/>
        <v>464.36782762516992</v>
      </c>
      <c r="CA30">
        <f t="shared" si="120"/>
        <v>5.3244025781620095E-2</v>
      </c>
      <c r="CB30">
        <f t="shared" si="121"/>
        <v>0</v>
      </c>
      <c r="CC30">
        <f t="shared" si="122"/>
        <v>1486.8734463627177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132</v>
      </c>
      <c r="B31" s="1">
        <v>29</v>
      </c>
      <c r="C31" s="1" t="s">
        <v>113</v>
      </c>
      <c r="D31" s="1">
        <v>6351.0000881459564</v>
      </c>
      <c r="E31" s="1">
        <v>0</v>
      </c>
      <c r="F31">
        <f t="shared" si="84"/>
        <v>53.530800363763603</v>
      </c>
      <c r="G31">
        <f t="shared" si="85"/>
        <v>0.48364468579522668</v>
      </c>
      <c r="H31">
        <f t="shared" si="86"/>
        <v>556.25073102465592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10.072417259216309</v>
      </c>
      <c r="W31">
        <f t="shared" si="90"/>
        <v>0.87503620862960818</v>
      </c>
      <c r="X31">
        <f t="shared" si="91"/>
        <v>3.6672293519582441E-2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8.4293284206809407</v>
      </c>
      <c r="AF31">
        <f t="shared" si="97"/>
        <v>1.7431067289426903</v>
      </c>
      <c r="AG31">
        <f t="shared" si="98"/>
        <v>30.777849197387695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30.84063720703125</v>
      </c>
      <c r="AM31" s="1">
        <v>30.777849197387695</v>
      </c>
      <c r="AN31" s="1">
        <v>30.027103424072266</v>
      </c>
      <c r="AO31" s="1">
        <v>800.3050537109375</v>
      </c>
      <c r="AP31" s="1">
        <v>760.41314697265625</v>
      </c>
      <c r="AQ31" s="1">
        <v>22.030597686767578</v>
      </c>
      <c r="AR31" s="1">
        <v>27.486324310302734</v>
      </c>
      <c r="AS31" s="1">
        <v>48.613456726074219</v>
      </c>
      <c r="AT31" s="1">
        <v>60.652179718017578</v>
      </c>
      <c r="AU31" s="1">
        <v>300.51495361328125</v>
      </c>
      <c r="AV31" s="1">
        <v>1699.3302001953125</v>
      </c>
      <c r="AW31" s="1">
        <v>0.22150957584381104</v>
      </c>
      <c r="AX31" s="1">
        <v>98.646965026855469</v>
      </c>
      <c r="AY31" s="1">
        <v>7.2024168968200684</v>
      </c>
      <c r="AZ31" s="1">
        <v>-0.66134136915206909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1.5025747680664059</v>
      </c>
      <c r="BI31">
        <f t="shared" si="102"/>
        <v>8.4293284206809413E-3</v>
      </c>
      <c r="BJ31">
        <f t="shared" si="103"/>
        <v>303.92784919738767</v>
      </c>
      <c r="BK31">
        <f t="shared" si="104"/>
        <v>303.99063720703123</v>
      </c>
      <c r="BL31">
        <f t="shared" si="105"/>
        <v>271.89282595397162</v>
      </c>
      <c r="BM31">
        <f t="shared" si="106"/>
        <v>-0.39498996850598284</v>
      </c>
      <c r="BN31">
        <f t="shared" si="107"/>
        <v>4.4545492018979314</v>
      </c>
      <c r="BO31">
        <f t="shared" si="108"/>
        <v>45.156474917248929</v>
      </c>
      <c r="BP31">
        <f t="shared" si="109"/>
        <v>17.670150606946194</v>
      </c>
      <c r="BQ31">
        <f t="shared" si="110"/>
        <v>30.809243202209473</v>
      </c>
      <c r="BR31">
        <f t="shared" si="111"/>
        <v>4.4625421700439434</v>
      </c>
      <c r="BS31">
        <f t="shared" si="112"/>
        <v>0.45971104578160121</v>
      </c>
      <c r="BT31">
        <f t="shared" si="113"/>
        <v>2.7114424729552411</v>
      </c>
      <c r="BU31">
        <f t="shared" si="114"/>
        <v>1.7510996970887023</v>
      </c>
      <c r="BV31">
        <f t="shared" si="115"/>
        <v>0.28937792596681688</v>
      </c>
      <c r="BW31">
        <f t="shared" si="116"/>
        <v>54.872446409552026</v>
      </c>
      <c r="BX31">
        <f t="shared" si="117"/>
        <v>0.73151119656359409</v>
      </c>
      <c r="BY31">
        <f t="shared" si="118"/>
        <v>61.403624505743373</v>
      </c>
      <c r="BZ31">
        <f t="shared" si="119"/>
        <v>752.63394762694224</v>
      </c>
      <c r="CA31">
        <f t="shared" si="120"/>
        <v>4.3673092017604678E-2</v>
      </c>
      <c r="CB31">
        <f t="shared" si="121"/>
        <v>0</v>
      </c>
      <c r="CC31">
        <f t="shared" si="122"/>
        <v>1486.9754555886993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132</v>
      </c>
      <c r="B32" s="1">
        <v>30</v>
      </c>
      <c r="C32" s="1" t="s">
        <v>114</v>
      </c>
      <c r="D32" s="1">
        <v>6553.0000881459564</v>
      </c>
      <c r="E32" s="1">
        <v>0</v>
      </c>
      <c r="F32">
        <f t="shared" si="84"/>
        <v>55.87534662480487</v>
      </c>
      <c r="G32">
        <f t="shared" si="85"/>
        <v>0.43643610440127278</v>
      </c>
      <c r="H32">
        <f t="shared" si="86"/>
        <v>911.65117017657849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10.072417259216309</v>
      </c>
      <c r="W32">
        <f t="shared" si="90"/>
        <v>0.87503620862960818</v>
      </c>
      <c r="X32">
        <f t="shared" si="91"/>
        <v>3.8266940536686E-2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8.0535539324284482</v>
      </c>
      <c r="AF32">
        <f t="shared" si="97"/>
        <v>1.8364401361549016</v>
      </c>
      <c r="AG32">
        <f t="shared" si="98"/>
        <v>30.965679168701172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30.864107131958008</v>
      </c>
      <c r="AM32" s="1">
        <v>30.965679168701172</v>
      </c>
      <c r="AN32" s="1">
        <v>30.030181884765625</v>
      </c>
      <c r="AO32" s="1">
        <v>1199.8779296875</v>
      </c>
      <c r="AP32" s="1">
        <v>1156.4925537109375</v>
      </c>
      <c r="AQ32" s="1">
        <v>21.81416130065918</v>
      </c>
      <c r="AR32" s="1">
        <v>27.029169082641602</v>
      </c>
      <c r="AS32" s="1">
        <v>48.066520690917969</v>
      </c>
      <c r="AT32" s="1">
        <v>59.559604644775391</v>
      </c>
      <c r="AU32" s="1">
        <v>300.51242065429688</v>
      </c>
      <c r="AV32" s="1">
        <v>1698.5341796875</v>
      </c>
      <c r="AW32" s="1">
        <v>0.17215485870838165</v>
      </c>
      <c r="AX32" s="1">
        <v>98.638526916503906</v>
      </c>
      <c r="AY32" s="1">
        <v>7.6883788108825684</v>
      </c>
      <c r="AZ32" s="1">
        <v>-0.63257396221160889</v>
      </c>
      <c r="BA32" s="1">
        <v>0.5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1.5025621032714842</v>
      </c>
      <c r="BI32">
        <f t="shared" si="102"/>
        <v>8.0535539324284484E-3</v>
      </c>
      <c r="BJ32">
        <f t="shared" si="103"/>
        <v>304.11567916870115</v>
      </c>
      <c r="BK32">
        <f t="shared" si="104"/>
        <v>304.01410713195799</v>
      </c>
      <c r="BL32">
        <f t="shared" si="105"/>
        <v>271.76546267556841</v>
      </c>
      <c r="BM32">
        <f t="shared" si="106"/>
        <v>-0.33733827260305582</v>
      </c>
      <c r="BN32">
        <f t="shared" si="107"/>
        <v>4.5025575582437805</v>
      </c>
      <c r="BO32">
        <f t="shared" si="108"/>
        <v>45.647047852358241</v>
      </c>
      <c r="BP32">
        <f t="shared" si="109"/>
        <v>18.61787876971664</v>
      </c>
      <c r="BQ32">
        <f t="shared" si="110"/>
        <v>30.91489315032959</v>
      </c>
      <c r="BR32">
        <f t="shared" si="111"/>
        <v>4.48953267288943</v>
      </c>
      <c r="BS32">
        <f t="shared" si="112"/>
        <v>0.41685216195019414</v>
      </c>
      <c r="BT32">
        <f t="shared" si="113"/>
        <v>2.6661174220888788</v>
      </c>
      <c r="BU32">
        <f t="shared" si="114"/>
        <v>1.8234152508005512</v>
      </c>
      <c r="BV32">
        <f t="shared" si="115"/>
        <v>0.26222405382693764</v>
      </c>
      <c r="BW32">
        <f t="shared" si="116"/>
        <v>89.923928487924712</v>
      </c>
      <c r="BX32">
        <f t="shared" si="117"/>
        <v>0.78828970169439028</v>
      </c>
      <c r="BY32">
        <f t="shared" si="118"/>
        <v>59.574611225745024</v>
      </c>
      <c r="BZ32">
        <f t="shared" si="119"/>
        <v>1148.3726403722335</v>
      </c>
      <c r="CA32">
        <f t="shared" si="120"/>
        <v>2.8986688947914264E-2</v>
      </c>
      <c r="CB32">
        <f t="shared" si="121"/>
        <v>0</v>
      </c>
      <c r="CC32">
        <f t="shared" si="122"/>
        <v>1486.2789088215516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132</v>
      </c>
      <c r="B33" s="1">
        <v>31</v>
      </c>
      <c r="C33" s="1" t="s">
        <v>115</v>
      </c>
      <c r="D33" s="1">
        <v>6755.0000881459564</v>
      </c>
      <c r="E33" s="1">
        <v>0</v>
      </c>
      <c r="F33">
        <f t="shared" si="84"/>
        <v>58.189304593658136</v>
      </c>
      <c r="G33">
        <f t="shared" si="85"/>
        <v>0.36366520645611311</v>
      </c>
      <c r="H33">
        <f t="shared" si="86"/>
        <v>1145.9824875362174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10.072417259216309</v>
      </c>
      <c r="W33">
        <f t="shared" si="90"/>
        <v>0.87503620862960818</v>
      </c>
      <c r="X33">
        <f t="shared" si="91"/>
        <v>3.9786794224314866E-2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7.4080739866164578</v>
      </c>
      <c r="AF33">
        <f t="shared" si="97"/>
        <v>2.010824121663227</v>
      </c>
      <c r="AG33">
        <f t="shared" si="98"/>
        <v>31.501194000244141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30.941432952880859</v>
      </c>
      <c r="AM33" s="1">
        <v>31.501194000244141</v>
      </c>
      <c r="AN33" s="1">
        <v>30.030376434326172</v>
      </c>
      <c r="AO33" s="1">
        <v>1500.2696533203125</v>
      </c>
      <c r="AP33" s="1">
        <v>1454.3736572265625</v>
      </c>
      <c r="AQ33" s="1">
        <v>21.877752304077148</v>
      </c>
      <c r="AR33" s="1">
        <v>26.676397323608398</v>
      </c>
      <c r="AS33" s="1">
        <v>47.990276336669922</v>
      </c>
      <c r="AT33" s="1">
        <v>58.518726348876953</v>
      </c>
      <c r="AU33" s="1">
        <v>300.5203857421875</v>
      </c>
      <c r="AV33" s="1">
        <v>1700.1148681640625</v>
      </c>
      <c r="AW33" s="1">
        <v>0.16454446315765381</v>
      </c>
      <c r="AX33" s="1">
        <v>98.629920959472656</v>
      </c>
      <c r="AY33" s="1">
        <v>7.9660153388977051</v>
      </c>
      <c r="AZ33" s="1">
        <v>-0.61155068874359131</v>
      </c>
      <c r="BA33" s="1">
        <v>0.5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1.5026019287109373</v>
      </c>
      <c r="BI33">
        <f t="shared" si="102"/>
        <v>7.4080739866164581E-3</v>
      </c>
      <c r="BJ33">
        <f t="shared" si="103"/>
        <v>304.65119400024412</v>
      </c>
      <c r="BK33">
        <f t="shared" si="104"/>
        <v>304.09143295288084</v>
      </c>
      <c r="BL33">
        <f t="shared" si="105"/>
        <v>272.01837282616543</v>
      </c>
      <c r="BM33">
        <f t="shared" si="106"/>
        <v>-0.24500550320757583</v>
      </c>
      <c r="BN33">
        <f t="shared" si="107"/>
        <v>4.6419150811742114</v>
      </c>
      <c r="BO33">
        <f t="shared" si="108"/>
        <v>47.063964322566868</v>
      </c>
      <c r="BP33">
        <f t="shared" si="109"/>
        <v>20.387566998958469</v>
      </c>
      <c r="BQ33">
        <f t="shared" si="110"/>
        <v>31.2213134765625</v>
      </c>
      <c r="BR33">
        <f t="shared" si="111"/>
        <v>4.5686201094240433</v>
      </c>
      <c r="BS33">
        <f t="shared" si="112"/>
        <v>0.34996510174772677</v>
      </c>
      <c r="BT33">
        <f t="shared" si="113"/>
        <v>2.6310909595109844</v>
      </c>
      <c r="BU33">
        <f t="shared" si="114"/>
        <v>1.9375291499130589</v>
      </c>
      <c r="BV33">
        <f t="shared" si="115"/>
        <v>0.21991913717158285</v>
      </c>
      <c r="BW33">
        <f t="shared" si="116"/>
        <v>113.02816216663697</v>
      </c>
      <c r="BX33">
        <f t="shared" si="117"/>
        <v>0.78795602618488303</v>
      </c>
      <c r="BY33">
        <f t="shared" si="118"/>
        <v>56.717229398042377</v>
      </c>
      <c r="BZ33">
        <f t="shared" si="119"/>
        <v>1445.9174750445945</v>
      </c>
      <c r="CA33">
        <f t="shared" si="120"/>
        <v>2.2825204025210922E-2</v>
      </c>
      <c r="CB33">
        <f t="shared" si="121"/>
        <v>0</v>
      </c>
      <c r="CC33">
        <f t="shared" si="122"/>
        <v>1487.6620684731074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132</v>
      </c>
      <c r="B34" s="1">
        <v>32</v>
      </c>
      <c r="C34" s="1" t="s">
        <v>116</v>
      </c>
      <c r="D34" s="1">
        <v>6957.0000881459564</v>
      </c>
      <c r="E34" s="1">
        <v>0</v>
      </c>
      <c r="F34">
        <f t="shared" si="84"/>
        <v>60.129280064602035</v>
      </c>
      <c r="G34">
        <f t="shared" si="85"/>
        <v>0.2929231920338245</v>
      </c>
      <c r="H34">
        <f t="shared" si="86"/>
        <v>1261.9508109248995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10.072417259216309</v>
      </c>
      <c r="W34">
        <f t="shared" si="90"/>
        <v>0.87503620862960818</v>
      </c>
      <c r="X34">
        <f t="shared" si="91"/>
        <v>4.1093354156167688E-2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6.5716814571198894</v>
      </c>
      <c r="AF34">
        <f t="shared" si="97"/>
        <v>2.1970006008552829</v>
      </c>
      <c r="AG34">
        <f t="shared" si="98"/>
        <v>32.056209564208984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30.96904182434082</v>
      </c>
      <c r="AM34" s="1">
        <v>32.056209564208984</v>
      </c>
      <c r="AN34" s="1">
        <v>30.027008056640625</v>
      </c>
      <c r="AO34" s="1">
        <v>1700.231689453125</v>
      </c>
      <c r="AP34" s="1">
        <v>1652.98486328125</v>
      </c>
      <c r="AQ34" s="1">
        <v>22.035524368286133</v>
      </c>
      <c r="AR34" s="1">
        <v>26.294120788574219</v>
      </c>
      <c r="AS34" s="1">
        <v>48.257373809814453</v>
      </c>
      <c r="AT34" s="1">
        <v>57.58685302734375</v>
      </c>
      <c r="AU34" s="1">
        <v>300.51614379882813</v>
      </c>
      <c r="AV34" s="1">
        <v>1700.0107421875</v>
      </c>
      <c r="AW34" s="1">
        <v>0.16697588562965393</v>
      </c>
      <c r="AX34" s="1">
        <v>98.626441955566406</v>
      </c>
      <c r="AY34" s="1">
        <v>7.8045163154602051</v>
      </c>
      <c r="AZ34" s="1">
        <v>-0.5836830735206604</v>
      </c>
      <c r="BA34" s="1">
        <v>0.5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1.5025807189941405</v>
      </c>
      <c r="BI34">
        <f t="shared" si="102"/>
        <v>6.571681457119889E-3</v>
      </c>
      <c r="BJ34">
        <f t="shared" si="103"/>
        <v>305.20620956420896</v>
      </c>
      <c r="BK34">
        <f t="shared" si="104"/>
        <v>304.1190418243408</v>
      </c>
      <c r="BL34">
        <f t="shared" si="105"/>
        <v>272.00171267028782</v>
      </c>
      <c r="BM34">
        <f t="shared" si="106"/>
        <v>-0.12373654786899178</v>
      </c>
      <c r="BN34">
        <f t="shared" si="107"/>
        <v>4.79029617858225</v>
      </c>
      <c r="BO34">
        <f t="shared" si="108"/>
        <v>48.570100305761756</v>
      </c>
      <c r="BP34">
        <f t="shared" si="109"/>
        <v>22.275979517187537</v>
      </c>
      <c r="BQ34">
        <f t="shared" si="110"/>
        <v>31.512625694274902</v>
      </c>
      <c r="BR34">
        <f t="shared" si="111"/>
        <v>4.6449304472856516</v>
      </c>
      <c r="BS34">
        <f t="shared" si="112"/>
        <v>0.2839690863180887</v>
      </c>
      <c r="BT34">
        <f t="shared" si="113"/>
        <v>2.5932955777269671</v>
      </c>
      <c r="BU34">
        <f t="shared" si="114"/>
        <v>2.0516348695586846</v>
      </c>
      <c r="BV34">
        <f t="shared" si="115"/>
        <v>0.17826400029355116</v>
      </c>
      <c r="BW34">
        <f t="shared" si="116"/>
        <v>124.46171840446456</v>
      </c>
      <c r="BX34">
        <f t="shared" si="117"/>
        <v>0.76343760850893083</v>
      </c>
      <c r="BY34">
        <f t="shared" si="118"/>
        <v>53.809384889719823</v>
      </c>
      <c r="BZ34">
        <f t="shared" si="119"/>
        <v>1644.2467601152557</v>
      </c>
      <c r="CA34">
        <f t="shared" si="120"/>
        <v>1.9677822408548516E-2</v>
      </c>
      <c r="CB34">
        <f t="shared" si="121"/>
        <v>0</v>
      </c>
      <c r="CC34">
        <f t="shared" si="122"/>
        <v>1487.5709544733563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132</v>
      </c>
      <c r="B35" s="1">
        <v>33</v>
      </c>
      <c r="C35" s="1" t="s">
        <v>117</v>
      </c>
      <c r="D35" s="1">
        <v>7159.0000881459564</v>
      </c>
      <c r="E35" s="1">
        <v>0</v>
      </c>
      <c r="F35">
        <f t="shared" si="84"/>
        <v>60.770579123346025</v>
      </c>
      <c r="G35">
        <f t="shared" si="85"/>
        <v>0.24558252531200003</v>
      </c>
      <c r="H35">
        <f t="shared" si="86"/>
        <v>1319.1889342650766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10.072417259216309</v>
      </c>
      <c r="W35">
        <f t="shared" si="90"/>
        <v>0.87503620862960818</v>
      </c>
      <c r="X35">
        <f t="shared" si="91"/>
        <v>4.1530292013250994E-2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5.9380019202965144</v>
      </c>
      <c r="AF35">
        <f t="shared" si="97"/>
        <v>2.3547493132282553</v>
      </c>
      <c r="AG35">
        <f t="shared" si="98"/>
        <v>32.553768157958984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30.995548248291016</v>
      </c>
      <c r="AM35" s="1">
        <v>32.553768157958984</v>
      </c>
      <c r="AN35" s="1">
        <v>30.029331207275391</v>
      </c>
      <c r="AO35" s="1">
        <v>1832.993896484375</v>
      </c>
      <c r="AP35" s="1">
        <v>1785.4932861328125</v>
      </c>
      <c r="AQ35" s="1">
        <v>22.229440689086914</v>
      </c>
      <c r="AR35" s="1">
        <v>26.078287124633789</v>
      </c>
      <c r="AS35" s="1">
        <v>48.610416412353516</v>
      </c>
      <c r="AT35" s="1">
        <v>57.028724670410156</v>
      </c>
      <c r="AU35" s="1">
        <v>300.51336669921875</v>
      </c>
      <c r="AV35" s="1">
        <v>1699.77197265625</v>
      </c>
      <c r="AW35" s="1">
        <v>0.15062861144542694</v>
      </c>
      <c r="AX35" s="1">
        <v>98.628402709960938</v>
      </c>
      <c r="AY35" s="1">
        <v>7.5542478561401367</v>
      </c>
      <c r="AZ35" s="1">
        <v>-0.56880354881286621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1.5025668334960938</v>
      </c>
      <c r="BI35">
        <f t="shared" si="102"/>
        <v>5.9380019202965144E-3</v>
      </c>
      <c r="BJ35">
        <f t="shared" si="103"/>
        <v>305.70376815795896</v>
      </c>
      <c r="BK35">
        <f t="shared" si="104"/>
        <v>304.14554824829099</v>
      </c>
      <c r="BL35">
        <f t="shared" si="105"/>
        <v>271.96350954614172</v>
      </c>
      <c r="BM35">
        <f t="shared" si="106"/>
        <v>-3.5608246307020044E-2</v>
      </c>
      <c r="BN35">
        <f t="shared" si="107"/>
        <v>4.9268091177426259</v>
      </c>
      <c r="BO35">
        <f t="shared" si="108"/>
        <v>49.953248581253206</v>
      </c>
      <c r="BP35">
        <f t="shared" si="109"/>
        <v>23.874961456619417</v>
      </c>
      <c r="BQ35">
        <f t="shared" si="110"/>
        <v>31.774658203125</v>
      </c>
      <c r="BR35">
        <f t="shared" si="111"/>
        <v>4.7145166211059042</v>
      </c>
      <c r="BS35">
        <f t="shared" si="112"/>
        <v>0.23925752626505054</v>
      </c>
      <c r="BT35">
        <f t="shared" si="113"/>
        <v>2.5720598045143706</v>
      </c>
      <c r="BU35">
        <f t="shared" si="114"/>
        <v>2.1424568165915336</v>
      </c>
      <c r="BV35">
        <f t="shared" si="115"/>
        <v>0.15009163722433863</v>
      </c>
      <c r="BW35">
        <f t="shared" si="116"/>
        <v>130.10949745922017</v>
      </c>
      <c r="BX35">
        <f t="shared" si="117"/>
        <v>0.73883724151228747</v>
      </c>
      <c r="BY35">
        <f t="shared" si="118"/>
        <v>51.596235853060413</v>
      </c>
      <c r="BZ35">
        <f t="shared" si="119"/>
        <v>1776.661988148428</v>
      </c>
      <c r="CA35">
        <f t="shared" si="120"/>
        <v>1.7648450601698125E-2</v>
      </c>
      <c r="CB35">
        <f t="shared" si="121"/>
        <v>0</v>
      </c>
      <c r="CC35">
        <f t="shared" si="122"/>
        <v>1487.3620224879951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133</v>
      </c>
      <c r="B36" s="1">
        <v>36</v>
      </c>
      <c r="C36" s="1" t="s">
        <v>120</v>
      </c>
      <c r="D36" s="1">
        <v>8640.0000881459564</v>
      </c>
      <c r="E36" s="1">
        <v>0</v>
      </c>
      <c r="F36">
        <f t="shared" ref="F36:F46" si="126">(AO36-AP36*(1000-AQ36)/(1000-AR36))*BH36</f>
        <v>-6.1176570129015282</v>
      </c>
      <c r="G36">
        <f t="shared" ref="G36:G46" si="127">IF(BS36&lt;&gt;0,1/(1/BS36-1/AK36),0)</f>
        <v>0.40818983992060315</v>
      </c>
      <c r="H36">
        <f t="shared" ref="H36:H46" si="128">((BV36-BI36/2)*AP36-F36)/(BV36+BI36/2)</f>
        <v>76.495210508204039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10.046245574951172</v>
      </c>
      <c r="W36">
        <f t="shared" ref="W36:W46" si="132">(V36*U36+(100-V36)*T36)/100</f>
        <v>0.87502312278747563</v>
      </c>
      <c r="X36">
        <f t="shared" ref="X36:X46" si="133">(F36-S36)/CC36</f>
        <v>-3.4422327511780654E-3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7.647846642393791</v>
      </c>
      <c r="AF36">
        <f t="shared" ref="AF36:AF46" si="139">(BN36-BT36)</f>
        <v>1.8505713936737989</v>
      </c>
      <c r="AG36">
        <f t="shared" ref="AG36:AG46" si="140">(AM36+BM36*E36)</f>
        <v>32.529796600341797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31.283926010131836</v>
      </c>
      <c r="AM36" s="1">
        <v>32.529796600341797</v>
      </c>
      <c r="AN36" s="1">
        <v>30.030181884765625</v>
      </c>
      <c r="AO36" s="1">
        <v>49.838939666748047</v>
      </c>
      <c r="AP36" s="1">
        <v>53.637271881103516</v>
      </c>
      <c r="AQ36" s="1">
        <v>26.197784423828125</v>
      </c>
      <c r="AR36" s="1">
        <v>31.129024505615234</v>
      </c>
      <c r="AS36" s="1">
        <v>56.343589782714844</v>
      </c>
      <c r="AT36" s="1">
        <v>66.9483642578125</v>
      </c>
      <c r="AU36" s="1">
        <v>300.52386474609375</v>
      </c>
      <c r="AV36" s="1">
        <v>1699.070556640625</v>
      </c>
      <c r="AW36" s="1">
        <v>0.22010412812232971</v>
      </c>
      <c r="AX36" s="1">
        <v>98.608421325683594</v>
      </c>
      <c r="AY36" s="1">
        <v>3.3500509262084961</v>
      </c>
      <c r="AZ36" s="1">
        <v>-0.7959628701210022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1.5026193237304686</v>
      </c>
      <c r="BI36">
        <f t="shared" ref="BI36:BI46" si="144">(AR36-AQ36)/(1000-AR36)*BH36</f>
        <v>7.6478466423937908E-3</v>
      </c>
      <c r="BJ36">
        <f t="shared" ref="BJ36:BJ46" si="145">(AM36+273.15)</f>
        <v>305.67979660034177</v>
      </c>
      <c r="BK36">
        <f t="shared" ref="BK36:BK46" si="146">(AL36+273.15)</f>
        <v>304.43392601013181</v>
      </c>
      <c r="BL36">
        <f t="shared" ref="BL36:BL46" si="147">(AV36*BD36+AW36*BE36)*BF36</f>
        <v>271.85128298615018</v>
      </c>
      <c r="BM36">
        <f t="shared" ref="BM36:BM46" si="148">((BL36+0.00000010773*(BK36^4-BJ36^4))-BI36*44100)/(AI36*51.4+0.00000043092*BJ36^3)</f>
        <v>-0.32128445066753453</v>
      </c>
      <c r="BN36">
        <f t="shared" ref="BN36:BN46" si="149">0.61365*EXP(17.502*AG36/(240.97+AG36))</f>
        <v>4.9201553575810353</v>
      </c>
      <c r="BO36">
        <f t="shared" ref="BO36:BO46" si="150">BN36*1000/AX36</f>
        <v>49.895894198840892</v>
      </c>
      <c r="BP36">
        <f t="shared" ref="BP36:BP46" si="151">(BO36-AR36)</f>
        <v>18.766869693225658</v>
      </c>
      <c r="BQ36">
        <f t="shared" ref="BQ36:BQ46" si="152">IF(E36,AM36,(AL36+AM36)/2)</f>
        <v>31.906861305236816</v>
      </c>
      <c r="BR36">
        <f t="shared" ref="BR36:BR46" si="153">0.61365*EXP(17.502*BQ36/(240.97+BQ36))</f>
        <v>4.7499680941959532</v>
      </c>
      <c r="BS36">
        <f t="shared" ref="BS36:BS46" si="154">IF(BP36&lt;&gt;0,(1000-(BO36+AR36)/2)/BP36*BI36,0)</f>
        <v>0.39100892616154131</v>
      </c>
      <c r="BT36">
        <f t="shared" ref="BT36:BT46" si="155">AR36*AX36/1000</f>
        <v>3.0695839639072364</v>
      </c>
      <c r="BU36">
        <f t="shared" ref="BU36:BU46" si="156">(BR36-BT36)</f>
        <v>1.6803841302887168</v>
      </c>
      <c r="BV36">
        <f t="shared" ref="BV36:BV46" si="157">1/(1.6/G36+1.37/AK36)</f>
        <v>0.24586820668004822</v>
      </c>
      <c r="BW36">
        <f t="shared" ref="BW36:BW46" si="158">H36*AX36*0.001</f>
        <v>7.5430719471898433</v>
      </c>
      <c r="BX36">
        <f t="shared" ref="BX36:BX46" si="159">H36/AP36</f>
        <v>1.4261577411649344</v>
      </c>
      <c r="BY36">
        <f t="shared" ref="BY36:BY46" si="160">(1-BI36*AX36/BN36/G36)*100</f>
        <v>62.449807314668313</v>
      </c>
      <c r="BZ36">
        <f t="shared" ref="BZ36:BZ46" si="161">(AP36-F36/(AK36/1.35))</f>
        <v>54.526301619285455</v>
      </c>
      <c r="CA36">
        <f t="shared" ref="CA36:CA46" si="162">F36*BY36/100/BZ36</f>
        <v>-7.0066461565734248E-2</v>
      </c>
      <c r="CB36">
        <f t="shared" ref="CB36:CB46" si="163">(L36-K36)</f>
        <v>0</v>
      </c>
      <c r="CC36">
        <f t="shared" ref="CC36:CC46" si="164">AV36*W36</f>
        <v>1486.7260243079343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133</v>
      </c>
      <c r="B37" s="1">
        <v>37</v>
      </c>
      <c r="C37" s="1" t="s">
        <v>121</v>
      </c>
      <c r="D37" s="1">
        <v>8829.0000881459564</v>
      </c>
      <c r="E37" s="1">
        <v>0</v>
      </c>
      <c r="F37">
        <f t="shared" si="126"/>
        <v>2.935158657766662</v>
      </c>
      <c r="G37">
        <f t="shared" si="127"/>
        <v>0.46555309594667171</v>
      </c>
      <c r="H37">
        <f t="shared" si="128"/>
        <v>84.082427999748191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10.046245574951172</v>
      </c>
      <c r="W37">
        <f t="shared" si="132"/>
        <v>0.87502312278747563</v>
      </c>
      <c r="X37">
        <f t="shared" si="133"/>
        <v>2.6480899191025885E-3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8.3717497115824546</v>
      </c>
      <c r="AF37">
        <f t="shared" si="139"/>
        <v>1.7868516303138087</v>
      </c>
      <c r="AG37">
        <f t="shared" si="140"/>
        <v>32.353610992431641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31.342433929443359</v>
      </c>
      <c r="AM37" s="1">
        <v>32.353610992431641</v>
      </c>
      <c r="AN37" s="1">
        <v>30.025110244750977</v>
      </c>
      <c r="AO37" s="1">
        <v>99.819953918457031</v>
      </c>
      <c r="AP37" s="1">
        <v>97.324447631835938</v>
      </c>
      <c r="AQ37" s="1">
        <v>25.886545181274414</v>
      </c>
      <c r="AR37" s="1">
        <v>31.283489227294922</v>
      </c>
      <c r="AS37" s="1">
        <v>55.486076354980469</v>
      </c>
      <c r="AT37" s="1">
        <v>67.053573608398438</v>
      </c>
      <c r="AU37" s="1">
        <v>300.53497314453125</v>
      </c>
      <c r="AV37" s="1">
        <v>1698.28271484375</v>
      </c>
      <c r="AW37" s="1">
        <v>0.20069348812103271</v>
      </c>
      <c r="AX37" s="1">
        <v>98.602798461914063</v>
      </c>
      <c r="AY37" s="1">
        <v>3.9992825984954834</v>
      </c>
      <c r="AZ37" s="1">
        <v>-0.79845941066741943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1.5026748657226561</v>
      </c>
      <c r="BI37">
        <f t="shared" si="144"/>
        <v>8.3717497115824539E-3</v>
      </c>
      <c r="BJ37">
        <f t="shared" si="145"/>
        <v>305.50361099243162</v>
      </c>
      <c r="BK37">
        <f t="shared" si="146"/>
        <v>304.49243392944334</v>
      </c>
      <c r="BL37">
        <f t="shared" si="147"/>
        <v>271.72522830146772</v>
      </c>
      <c r="BM37">
        <f t="shared" si="148"/>
        <v>-0.43751939387262673</v>
      </c>
      <c r="BN37">
        <f t="shared" si="149"/>
        <v>4.8714912137782296</v>
      </c>
      <c r="BO37">
        <f t="shared" si="150"/>
        <v>49.405202385405651</v>
      </c>
      <c r="BP37">
        <f t="shared" si="151"/>
        <v>18.12171315811073</v>
      </c>
      <c r="BQ37">
        <f t="shared" si="152"/>
        <v>31.8480224609375</v>
      </c>
      <c r="BR37">
        <f t="shared" si="153"/>
        <v>4.7341613618713057</v>
      </c>
      <c r="BS37">
        <f t="shared" si="154"/>
        <v>0.443335399700794</v>
      </c>
      <c r="BT37">
        <f t="shared" si="155"/>
        <v>3.0846395834644209</v>
      </c>
      <c r="BU37">
        <f t="shared" si="156"/>
        <v>1.6495217784068847</v>
      </c>
      <c r="BV37">
        <f t="shared" si="157"/>
        <v>0.27899861499888751</v>
      </c>
      <c r="BW37">
        <f t="shared" si="158"/>
        <v>8.2907627022475712</v>
      </c>
      <c r="BX37">
        <f t="shared" si="159"/>
        <v>0.86393943192793288</v>
      </c>
      <c r="BY37">
        <f t="shared" si="160"/>
        <v>63.602267064079456</v>
      </c>
      <c r="BZ37">
        <f t="shared" si="161"/>
        <v>96.897904704121345</v>
      </c>
      <c r="CA37">
        <f t="shared" si="162"/>
        <v>1.9265921734505791E-2</v>
      </c>
      <c r="CB37">
        <f t="shared" si="163"/>
        <v>0</v>
      </c>
      <c r="CC37">
        <f t="shared" si="164"/>
        <v>1486.03664451857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133</v>
      </c>
      <c r="B38" s="1">
        <v>35</v>
      </c>
      <c r="C38" s="1" t="s">
        <v>119</v>
      </c>
      <c r="D38" s="1">
        <v>8456.0000881459564</v>
      </c>
      <c r="E38" s="1">
        <v>0</v>
      </c>
      <c r="F38">
        <f t="shared" si="126"/>
        <v>8.2772840555290905</v>
      </c>
      <c r="G38">
        <f t="shared" si="127"/>
        <v>0.34546079515366662</v>
      </c>
      <c r="H38">
        <f t="shared" si="128"/>
        <v>148.50781089998401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10.046245574951172</v>
      </c>
      <c r="W38">
        <f t="shared" si="132"/>
        <v>0.87502312278747563</v>
      </c>
      <c r="X38">
        <f t="shared" si="133"/>
        <v>6.2376018086712686E-3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6.8624706527571115</v>
      </c>
      <c r="AF38">
        <f t="shared" si="139"/>
        <v>1.9488221771164831</v>
      </c>
      <c r="AG38">
        <f t="shared" si="140"/>
        <v>32.803939819335938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31.280921936035156</v>
      </c>
      <c r="AM38" s="1">
        <v>32.803939819335938</v>
      </c>
      <c r="AN38" s="1">
        <v>30.025564193725586</v>
      </c>
      <c r="AO38" s="1">
        <v>200.06857299804688</v>
      </c>
      <c r="AP38" s="1">
        <v>193.67575073242188</v>
      </c>
      <c r="AQ38" s="1">
        <v>26.48301887512207</v>
      </c>
      <c r="AR38" s="1">
        <v>30.908679962158203</v>
      </c>
      <c r="AS38" s="1">
        <v>56.970039367675781</v>
      </c>
      <c r="AT38" s="1">
        <v>66.486000061035156</v>
      </c>
      <c r="AU38" s="1">
        <v>300.536376953125</v>
      </c>
      <c r="AV38" s="1">
        <v>1699.74462890625</v>
      </c>
      <c r="AW38" s="1">
        <v>0.22348208725452423</v>
      </c>
      <c r="AX38" s="1">
        <v>98.609695434570313</v>
      </c>
      <c r="AY38" s="1">
        <v>5.021486759185791</v>
      </c>
      <c r="AZ38" s="1">
        <v>-0.77630066871643066</v>
      </c>
      <c r="BA38" s="1">
        <v>0.5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1.5026818847656247</v>
      </c>
      <c r="BI38">
        <f t="shared" si="144"/>
        <v>6.8624706527571112E-3</v>
      </c>
      <c r="BJ38">
        <f t="shared" si="145"/>
        <v>305.95393981933591</v>
      </c>
      <c r="BK38">
        <f t="shared" si="146"/>
        <v>304.43092193603513</v>
      </c>
      <c r="BL38">
        <f t="shared" si="147"/>
        <v>271.95913454623951</v>
      </c>
      <c r="BM38">
        <f t="shared" si="148"/>
        <v>-0.19647407548507553</v>
      </c>
      <c r="BN38">
        <f t="shared" si="149"/>
        <v>4.9967176944695098</v>
      </c>
      <c r="BO38">
        <f t="shared" si="150"/>
        <v>50.671667450640697</v>
      </c>
      <c r="BP38">
        <f t="shared" si="151"/>
        <v>19.762987488482494</v>
      </c>
      <c r="BQ38">
        <f t="shared" si="152"/>
        <v>32.042430877685547</v>
      </c>
      <c r="BR38">
        <f t="shared" si="153"/>
        <v>4.7865631200078154</v>
      </c>
      <c r="BS38">
        <f t="shared" si="154"/>
        <v>0.33307460659033811</v>
      </c>
      <c r="BT38">
        <f t="shared" si="155"/>
        <v>3.0478955173530267</v>
      </c>
      <c r="BU38">
        <f t="shared" si="156"/>
        <v>1.7386676026547887</v>
      </c>
      <c r="BV38">
        <f t="shared" si="157"/>
        <v>0.209250110042004</v>
      </c>
      <c r="BW38">
        <f t="shared" si="158"/>
        <v>14.644310002502186</v>
      </c>
      <c r="BX38">
        <f t="shared" si="159"/>
        <v>0.76678577642463408</v>
      </c>
      <c r="BY38">
        <f t="shared" si="160"/>
        <v>60.797249727293725</v>
      </c>
      <c r="BZ38">
        <f t="shared" si="161"/>
        <v>192.47287981938675</v>
      </c>
      <c r="CA38">
        <f t="shared" si="162"/>
        <v>2.6145818894587995E-2</v>
      </c>
      <c r="CB38">
        <f t="shared" si="163"/>
        <v>0</v>
      </c>
      <c r="CC38">
        <f t="shared" si="164"/>
        <v>1487.3158531267859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133</v>
      </c>
      <c r="B39" s="1">
        <v>38</v>
      </c>
      <c r="C39" s="1" t="s">
        <v>122</v>
      </c>
      <c r="D39" s="1">
        <v>8957.0000881459564</v>
      </c>
      <c r="E39" s="1">
        <v>0</v>
      </c>
      <c r="F39">
        <f t="shared" si="126"/>
        <v>24.457037355604342</v>
      </c>
      <c r="G39">
        <f t="shared" si="127"/>
        <v>0.49150942610607867</v>
      </c>
      <c r="H39">
        <f t="shared" si="128"/>
        <v>191.66674292463733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10.046245574951172</v>
      </c>
      <c r="W39">
        <f t="shared" si="132"/>
        <v>0.87502312278747563</v>
      </c>
      <c r="X39">
        <f t="shared" si="133"/>
        <v>1.7130092380259553E-2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8.6274610661030824</v>
      </c>
      <c r="AF39">
        <f t="shared" si="139"/>
        <v>1.7495549824575853</v>
      </c>
      <c r="AG39">
        <f t="shared" si="140"/>
        <v>32.142742156982422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31.32701301574707</v>
      </c>
      <c r="AM39" s="1">
        <v>32.142742156982422</v>
      </c>
      <c r="AN39" s="1">
        <v>30.028387069702148</v>
      </c>
      <c r="AO39" s="1">
        <v>299.73184204101563</v>
      </c>
      <c r="AP39" s="1">
        <v>281.83837890625</v>
      </c>
      <c r="AQ39" s="1">
        <v>25.513645172119141</v>
      </c>
      <c r="AR39" s="1">
        <v>31.076515197753906</v>
      </c>
      <c r="AS39" s="1">
        <v>54.738750457763672</v>
      </c>
      <c r="AT39" s="1">
        <v>66.672317504882813</v>
      </c>
      <c r="AU39" s="1">
        <v>300.5408935546875</v>
      </c>
      <c r="AV39" s="1">
        <v>1698.3555908203125</v>
      </c>
      <c r="AW39" s="1">
        <v>0.12932366132736206</v>
      </c>
      <c r="AX39" s="1">
        <v>98.603187561035156</v>
      </c>
      <c r="AY39" s="1">
        <v>5.6940822601318359</v>
      </c>
      <c r="AZ39" s="1">
        <v>-0.7834089994430542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1.5027044677734376</v>
      </c>
      <c r="BI39">
        <f t="shared" si="144"/>
        <v>8.6274610661030825E-3</v>
      </c>
      <c r="BJ39">
        <f t="shared" si="145"/>
        <v>305.2927421569824</v>
      </c>
      <c r="BK39">
        <f t="shared" si="146"/>
        <v>304.47701301574705</v>
      </c>
      <c r="BL39">
        <f t="shared" si="147"/>
        <v>271.7368884574571</v>
      </c>
      <c r="BM39">
        <f t="shared" si="148"/>
        <v>-0.47287954655098829</v>
      </c>
      <c r="BN39">
        <f t="shared" si="149"/>
        <v>4.8137984392450734</v>
      </c>
      <c r="BO39">
        <f t="shared" si="150"/>
        <v>48.819906925071187</v>
      </c>
      <c r="BP39">
        <f t="shared" si="151"/>
        <v>17.743391727317281</v>
      </c>
      <c r="BQ39">
        <f t="shared" si="152"/>
        <v>31.734877586364746</v>
      </c>
      <c r="BR39">
        <f t="shared" si="153"/>
        <v>4.7038942746142043</v>
      </c>
      <c r="BS39">
        <f t="shared" si="154"/>
        <v>0.4668109433529708</v>
      </c>
      <c r="BT39">
        <f t="shared" si="155"/>
        <v>3.0642434567874881</v>
      </c>
      <c r="BU39">
        <f t="shared" si="156"/>
        <v>1.6396508178267162</v>
      </c>
      <c r="BV39">
        <f t="shared" si="157"/>
        <v>0.29387967256805902</v>
      </c>
      <c r="BW39">
        <f t="shared" si="158"/>
        <v>18.898951801810725</v>
      </c>
      <c r="BX39">
        <f t="shared" si="159"/>
        <v>0.68005905962293689</v>
      </c>
      <c r="BY39">
        <f t="shared" si="160"/>
        <v>64.045420832408894</v>
      </c>
      <c r="BZ39">
        <f t="shared" si="161"/>
        <v>278.28423497972631</v>
      </c>
      <c r="CA39">
        <f t="shared" si="162"/>
        <v>5.6286381076087126E-2</v>
      </c>
      <c r="CB39">
        <f t="shared" si="163"/>
        <v>0</v>
      </c>
      <c r="CC39">
        <f t="shared" si="164"/>
        <v>1486.1004126831581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133</v>
      </c>
      <c r="B40" s="1">
        <v>34</v>
      </c>
      <c r="C40" s="1" t="s">
        <v>118</v>
      </c>
      <c r="D40" s="1">
        <v>8254.0000881459564</v>
      </c>
      <c r="E40" s="1">
        <v>0</v>
      </c>
      <c r="F40">
        <f t="shared" si="126"/>
        <v>23.622009604638858</v>
      </c>
      <c r="G40">
        <f t="shared" si="127"/>
        <v>0.29286783116846438</v>
      </c>
      <c r="H40">
        <f t="shared" si="128"/>
        <v>239.44033232877936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10.046245574951172</v>
      </c>
      <c r="W40">
        <f t="shared" si="132"/>
        <v>0.87502312278747563</v>
      </c>
      <c r="X40">
        <f t="shared" si="133"/>
        <v>1.6550273822773735E-2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6.1498132120758351</v>
      </c>
      <c r="AF40">
        <f t="shared" si="139"/>
        <v>2.0485994745563643</v>
      </c>
      <c r="AG40">
        <f t="shared" si="140"/>
        <v>33.020221710205078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31.245445251464844</v>
      </c>
      <c r="AM40" s="1">
        <v>33.020221710205078</v>
      </c>
      <c r="AN40" s="1">
        <v>30.027177810668945</v>
      </c>
      <c r="AO40" s="1">
        <v>399.99655151367188</v>
      </c>
      <c r="AP40" s="1">
        <v>382.70965576171875</v>
      </c>
      <c r="AQ40" s="1">
        <v>26.548608779907227</v>
      </c>
      <c r="AR40" s="1">
        <v>30.516445159912109</v>
      </c>
      <c r="AS40" s="1">
        <v>57.224708557128906</v>
      </c>
      <c r="AT40" s="1">
        <v>65.7755126953125</v>
      </c>
      <c r="AU40" s="1">
        <v>300.52362060546875</v>
      </c>
      <c r="AV40" s="1">
        <v>1700.1951904296875</v>
      </c>
      <c r="AW40" s="1">
        <v>0.25630959868431091</v>
      </c>
      <c r="AX40" s="1">
        <v>98.610786437988281</v>
      </c>
      <c r="AY40" s="1">
        <v>6.6883544921875</v>
      </c>
      <c r="AZ40" s="1">
        <v>-0.75016063451766968</v>
      </c>
      <c r="BA40" s="1">
        <v>0.75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1.5026181030273436</v>
      </c>
      <c r="BI40">
        <f t="shared" si="144"/>
        <v>6.1498132120758348E-3</v>
      </c>
      <c r="BJ40">
        <f t="shared" si="145"/>
        <v>306.17022171020506</v>
      </c>
      <c r="BK40">
        <f t="shared" si="146"/>
        <v>304.39544525146482</v>
      </c>
      <c r="BL40">
        <f t="shared" si="147"/>
        <v>272.03122438837818</v>
      </c>
      <c r="BM40">
        <f t="shared" si="148"/>
        <v>-8.3369306094994114E-2</v>
      </c>
      <c r="BN40">
        <f t="shared" si="149"/>
        <v>5.0578501310670383</v>
      </c>
      <c r="BO40">
        <f t="shared" si="150"/>
        <v>51.291043442267686</v>
      </c>
      <c r="BP40">
        <f t="shared" si="151"/>
        <v>20.774598282355576</v>
      </c>
      <c r="BQ40">
        <f t="shared" si="152"/>
        <v>32.132833480834961</v>
      </c>
      <c r="BR40">
        <f t="shared" si="153"/>
        <v>4.8111021631034205</v>
      </c>
      <c r="BS40">
        <f t="shared" si="154"/>
        <v>0.28391705797551686</v>
      </c>
      <c r="BT40">
        <f t="shared" si="155"/>
        <v>3.009250656510674</v>
      </c>
      <c r="BU40">
        <f t="shared" si="156"/>
        <v>1.8018515065927465</v>
      </c>
      <c r="BV40">
        <f t="shared" si="157"/>
        <v>0.17823119493488118</v>
      </c>
      <c r="BW40">
        <f t="shared" si="158"/>
        <v>23.611399475914205</v>
      </c>
      <c r="BX40">
        <f t="shared" si="159"/>
        <v>0.62564486869873703</v>
      </c>
      <c r="BY40">
        <f t="shared" si="160"/>
        <v>59.059916898881028</v>
      </c>
      <c r="BZ40">
        <f t="shared" si="161"/>
        <v>379.27685968147836</v>
      </c>
      <c r="CA40">
        <f t="shared" si="162"/>
        <v>3.6783523397820143E-2</v>
      </c>
      <c r="CB40">
        <f t="shared" si="163"/>
        <v>0</v>
      </c>
      <c r="CC40">
        <f t="shared" si="164"/>
        <v>1487.7101048780319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133</v>
      </c>
      <c r="B41" s="1">
        <v>39</v>
      </c>
      <c r="C41" s="1" t="s">
        <v>123</v>
      </c>
      <c r="D41" s="1">
        <v>9159.0000881459564</v>
      </c>
      <c r="E41" s="1">
        <v>0</v>
      </c>
      <c r="F41">
        <f t="shared" si="126"/>
        <v>38.843201471678476</v>
      </c>
      <c r="G41">
        <f t="shared" si="127"/>
        <v>0.40704193422495566</v>
      </c>
      <c r="H41">
        <f t="shared" si="128"/>
        <v>300.88412100451217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10.046245574951172</v>
      </c>
      <c r="W41">
        <f t="shared" si="132"/>
        <v>0.87502312278747563</v>
      </c>
      <c r="X41">
        <f t="shared" si="133"/>
        <v>2.6766027346198852E-2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7.8777646799892009</v>
      </c>
      <c r="AF41">
        <f t="shared" si="139"/>
        <v>1.9120355770153568</v>
      </c>
      <c r="AG41">
        <f t="shared" si="140"/>
        <v>32.497123718261719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31.3681640625</v>
      </c>
      <c r="AM41" s="1">
        <v>32.497123718261719</v>
      </c>
      <c r="AN41" s="1">
        <v>30.023780822753906</v>
      </c>
      <c r="AO41" s="1">
        <v>500.03057861328125</v>
      </c>
      <c r="AP41" s="1">
        <v>471.7081298828125</v>
      </c>
      <c r="AQ41" s="1">
        <v>25.332677841186523</v>
      </c>
      <c r="AR41" s="1">
        <v>30.415744781494141</v>
      </c>
      <c r="AS41" s="1">
        <v>54.221645355224609</v>
      </c>
      <c r="AT41" s="1">
        <v>65.104927062988281</v>
      </c>
      <c r="AU41" s="1">
        <v>300.53338623046875</v>
      </c>
      <c r="AV41" s="1">
        <v>1701.1820068359375</v>
      </c>
      <c r="AW41" s="1">
        <v>0.18696016073226929</v>
      </c>
      <c r="AX41" s="1">
        <v>98.602333068847656</v>
      </c>
      <c r="AY41" s="1">
        <v>6.8953685760498047</v>
      </c>
      <c r="AZ41" s="1">
        <v>-0.73644644021987915</v>
      </c>
      <c r="BA41" s="1">
        <v>0.5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1.5026669311523437</v>
      </c>
      <c r="BI41">
        <f t="shared" si="144"/>
        <v>7.877764679989201E-3</v>
      </c>
      <c r="BJ41">
        <f t="shared" si="145"/>
        <v>305.6471237182617</v>
      </c>
      <c r="BK41">
        <f t="shared" si="146"/>
        <v>304.51816406249998</v>
      </c>
      <c r="BL41">
        <f t="shared" si="147"/>
        <v>272.18911500984905</v>
      </c>
      <c r="BM41">
        <f t="shared" si="148"/>
        <v>-0.35464876816424357</v>
      </c>
      <c r="BN41">
        <f t="shared" si="149"/>
        <v>4.9110989744973068</v>
      </c>
      <c r="BO41">
        <f t="shared" si="150"/>
        <v>49.80712749533221</v>
      </c>
      <c r="BP41">
        <f t="shared" si="151"/>
        <v>19.39138271383807</v>
      </c>
      <c r="BQ41">
        <f t="shared" si="152"/>
        <v>31.932643890380859</v>
      </c>
      <c r="BR41">
        <f t="shared" si="153"/>
        <v>4.7569089091486623</v>
      </c>
      <c r="BS41">
        <f t="shared" si="154"/>
        <v>0.38995549397919604</v>
      </c>
      <c r="BT41">
        <f t="shared" si="155"/>
        <v>2.9990633974819501</v>
      </c>
      <c r="BU41">
        <f t="shared" si="156"/>
        <v>1.7578455116667122</v>
      </c>
      <c r="BV41">
        <f t="shared" si="157"/>
        <v>0.24520178234756346</v>
      </c>
      <c r="BW41">
        <f t="shared" si="158"/>
        <v>29.667876314414372</v>
      </c>
      <c r="BX41">
        <f t="shared" si="159"/>
        <v>0.63786079133141393</v>
      </c>
      <c r="BY41">
        <f t="shared" si="160"/>
        <v>61.142723765851549</v>
      </c>
      <c r="BZ41">
        <f t="shared" si="161"/>
        <v>466.06336078874779</v>
      </c>
      <c r="CA41">
        <f t="shared" si="162"/>
        <v>5.0958288884687945E-2</v>
      </c>
      <c r="CB41">
        <f t="shared" si="163"/>
        <v>0</v>
      </c>
      <c r="CC41">
        <f t="shared" si="164"/>
        <v>1488.5735920514467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133</v>
      </c>
      <c r="B42" s="1">
        <v>40</v>
      </c>
      <c r="C42" s="1" t="s">
        <v>124</v>
      </c>
      <c r="D42" s="1">
        <v>9361.0000881459564</v>
      </c>
      <c r="E42" s="1">
        <v>0</v>
      </c>
      <c r="F42">
        <f t="shared" si="126"/>
        <v>49.46485037504447</v>
      </c>
      <c r="G42">
        <f t="shared" si="127"/>
        <v>0.27061012295376269</v>
      </c>
      <c r="H42">
        <f t="shared" si="128"/>
        <v>441.50122711160788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10.046245574951172</v>
      </c>
      <c r="W42">
        <f t="shared" si="132"/>
        <v>0.87502312278747563</v>
      </c>
      <c r="X42">
        <f t="shared" si="133"/>
        <v>3.3904011824996562E-2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6.2765983662179119</v>
      </c>
      <c r="AF42">
        <f t="shared" si="139"/>
        <v>2.2580731109138004</v>
      </c>
      <c r="AG42">
        <f t="shared" si="140"/>
        <v>33.266746520996094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31.351869583129883</v>
      </c>
      <c r="AM42" s="1">
        <v>33.266746520996094</v>
      </c>
      <c r="AN42" s="1">
        <v>30.025278091430664</v>
      </c>
      <c r="AO42" s="1">
        <v>800.3009033203125</v>
      </c>
      <c r="AP42" s="1">
        <v>764.1903076171875</v>
      </c>
      <c r="AQ42" s="1">
        <v>25.055051803588867</v>
      </c>
      <c r="AR42" s="1">
        <v>29.110492706298828</v>
      </c>
      <c r="AS42" s="1">
        <v>53.672611236572266</v>
      </c>
      <c r="AT42" s="1">
        <v>62.366264343261719</v>
      </c>
      <c r="AU42" s="1">
        <v>300.52877807617188</v>
      </c>
      <c r="AV42" s="1">
        <v>1701.0550537109375</v>
      </c>
      <c r="AW42" s="1">
        <v>0.21051008999347687</v>
      </c>
      <c r="AX42" s="1">
        <v>98.598480224609375</v>
      </c>
      <c r="AY42" s="1">
        <v>8.4009532928466797</v>
      </c>
      <c r="AZ42" s="1">
        <v>-0.67119985818862915</v>
      </c>
      <c r="BA42" s="1">
        <v>0.5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1.5026438903808592</v>
      </c>
      <c r="BI42">
        <f t="shared" si="144"/>
        <v>6.2765983662179123E-3</v>
      </c>
      <c r="BJ42">
        <f t="shared" si="145"/>
        <v>306.41674652099607</v>
      </c>
      <c r="BK42">
        <f t="shared" si="146"/>
        <v>304.50186958312986</v>
      </c>
      <c r="BL42">
        <f t="shared" si="147"/>
        <v>272.16880251030307</v>
      </c>
      <c r="BM42">
        <f t="shared" si="148"/>
        <v>-0.11207651919057322</v>
      </c>
      <c r="BN42">
        <f t="shared" si="149"/>
        <v>5.1283234503444408</v>
      </c>
      <c r="BO42">
        <f t="shared" si="150"/>
        <v>52.012195711962441</v>
      </c>
      <c r="BP42">
        <f t="shared" si="151"/>
        <v>22.901703005663613</v>
      </c>
      <c r="BQ42">
        <f t="shared" si="152"/>
        <v>32.309308052062988</v>
      </c>
      <c r="BR42">
        <f t="shared" si="153"/>
        <v>4.859320441021417</v>
      </c>
      <c r="BS42">
        <f t="shared" si="154"/>
        <v>0.26295036216014289</v>
      </c>
      <c r="BT42">
        <f t="shared" si="155"/>
        <v>2.8702503394306405</v>
      </c>
      <c r="BU42">
        <f t="shared" si="156"/>
        <v>1.9890701015907766</v>
      </c>
      <c r="BV42">
        <f t="shared" si="157"/>
        <v>0.1650154106551632</v>
      </c>
      <c r="BW42">
        <f t="shared" si="158"/>
        <v>43.531350010504639</v>
      </c>
      <c r="BX42">
        <f t="shared" si="159"/>
        <v>0.57773727658002816</v>
      </c>
      <c r="BY42">
        <f t="shared" si="160"/>
        <v>55.406135203962883</v>
      </c>
      <c r="BZ42">
        <f t="shared" si="161"/>
        <v>757.00197998041506</v>
      </c>
      <c r="CA42">
        <f t="shared" si="162"/>
        <v>3.6204082158337467E-2</v>
      </c>
      <c r="CB42">
        <f t="shared" si="163"/>
        <v>0</v>
      </c>
      <c r="CC42">
        <f t="shared" si="164"/>
        <v>1488.4625051315616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133</v>
      </c>
      <c r="B43" s="1">
        <v>41</v>
      </c>
      <c r="C43" s="1" t="s">
        <v>125</v>
      </c>
      <c r="D43" s="1">
        <v>9563.0000881459564</v>
      </c>
      <c r="E43" s="1">
        <v>0</v>
      </c>
      <c r="F43">
        <f t="shared" si="126"/>
        <v>54.687934367140976</v>
      </c>
      <c r="G43">
        <f t="shared" si="127"/>
        <v>0.17242513588344052</v>
      </c>
      <c r="H43">
        <f t="shared" si="128"/>
        <v>605.15660863155529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10.046245574951172</v>
      </c>
      <c r="W43">
        <f t="shared" si="132"/>
        <v>0.87502312278747563</v>
      </c>
      <c r="X43">
        <f t="shared" si="133"/>
        <v>3.740096434239628E-2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4.7455360218738498</v>
      </c>
      <c r="AF43">
        <f t="shared" si="139"/>
        <v>2.6503185886150797</v>
      </c>
      <c r="AG43">
        <f t="shared" si="140"/>
        <v>34.154754638671875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31.342447280883789</v>
      </c>
      <c r="AM43" s="1">
        <v>34.154754638671875</v>
      </c>
      <c r="AN43" s="1">
        <v>30.023473739624023</v>
      </c>
      <c r="AO43" s="1">
        <v>1200.2371826171875</v>
      </c>
      <c r="AP43" s="1">
        <v>1160.178955078125</v>
      </c>
      <c r="AQ43" s="1">
        <v>24.706560134887695</v>
      </c>
      <c r="AR43" s="1">
        <v>27.776943206787109</v>
      </c>
      <c r="AS43" s="1">
        <v>52.960697174072266</v>
      </c>
      <c r="AT43" s="1">
        <v>59.547119140625</v>
      </c>
      <c r="AU43" s="1">
        <v>300.53054809570313</v>
      </c>
      <c r="AV43" s="1">
        <v>1701.6051025390625</v>
      </c>
      <c r="AW43" s="1">
        <v>0.19839772582054138</v>
      </c>
      <c r="AX43" s="1">
        <v>98.606498718261719</v>
      </c>
      <c r="AY43" s="1">
        <v>9.025874137878418</v>
      </c>
      <c r="AZ43" s="1">
        <v>-0.60072487592697144</v>
      </c>
      <c r="BA43" s="1">
        <v>0.5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1.5026527404785155</v>
      </c>
      <c r="BI43">
        <f t="shared" si="144"/>
        <v>4.7455360218738498E-3</v>
      </c>
      <c r="BJ43">
        <f t="shared" si="145"/>
        <v>307.30475463867185</v>
      </c>
      <c r="BK43">
        <f t="shared" si="146"/>
        <v>304.49244728088377</v>
      </c>
      <c r="BL43">
        <f t="shared" si="147"/>
        <v>272.25681032083594</v>
      </c>
      <c r="BM43">
        <f t="shared" si="148"/>
        <v>0.11259212719836997</v>
      </c>
      <c r="BN43">
        <f t="shared" si="149"/>
        <v>5.3893057033323615</v>
      </c>
      <c r="BO43">
        <f t="shared" si="150"/>
        <v>54.654670568221619</v>
      </c>
      <c r="BP43">
        <f t="shared" si="151"/>
        <v>26.877727361434509</v>
      </c>
      <c r="BQ43">
        <f t="shared" si="152"/>
        <v>32.748600959777832</v>
      </c>
      <c r="BR43">
        <f t="shared" si="153"/>
        <v>4.98117976540735</v>
      </c>
      <c r="BS43">
        <f t="shared" si="154"/>
        <v>0.16928309690897031</v>
      </c>
      <c r="BT43">
        <f t="shared" si="155"/>
        <v>2.7389871147172817</v>
      </c>
      <c r="BU43">
        <f t="shared" si="156"/>
        <v>2.2421926506900682</v>
      </c>
      <c r="BV43">
        <f t="shared" si="157"/>
        <v>0.10607981191789455</v>
      </c>
      <c r="BW43">
        <f t="shared" si="158"/>
        <v>59.672374353375069</v>
      </c>
      <c r="BX43">
        <f t="shared" si="159"/>
        <v>0.52160626253628672</v>
      </c>
      <c r="BY43">
        <f t="shared" si="160"/>
        <v>49.643282083014363</v>
      </c>
      <c r="BZ43">
        <f t="shared" si="161"/>
        <v>1152.2315987831255</v>
      </c>
      <c r="CA43">
        <f t="shared" si="162"/>
        <v>2.3562003985939588E-2</v>
      </c>
      <c r="CB43">
        <f t="shared" si="163"/>
        <v>0</v>
      </c>
      <c r="CC43">
        <f t="shared" si="164"/>
        <v>1488.9438105748332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133</v>
      </c>
      <c r="B44" s="1">
        <v>42</v>
      </c>
      <c r="C44" s="1" t="s">
        <v>126</v>
      </c>
      <c r="D44" s="1">
        <v>9753.0000881459564</v>
      </c>
      <c r="E44" s="1">
        <v>0</v>
      </c>
      <c r="F44">
        <f t="shared" si="126"/>
        <v>56.035255294998535</v>
      </c>
      <c r="G44">
        <f t="shared" si="127"/>
        <v>0.12551244239320342</v>
      </c>
      <c r="H44">
        <f t="shared" si="128"/>
        <v>684.26589608988718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10.046245574951172</v>
      </c>
      <c r="W44">
        <f t="shared" si="132"/>
        <v>0.87502312278747563</v>
      </c>
      <c r="X44">
        <f t="shared" si="133"/>
        <v>3.8318140993705105E-2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3.7963368668379243</v>
      </c>
      <c r="AF44">
        <f t="shared" si="139"/>
        <v>2.8968604059293215</v>
      </c>
      <c r="AG44">
        <f t="shared" si="140"/>
        <v>34.70233154296875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31.356985092163086</v>
      </c>
      <c r="AM44" s="1">
        <v>34.70233154296875</v>
      </c>
      <c r="AN44" s="1">
        <v>30.024450302124023</v>
      </c>
      <c r="AO44" s="1">
        <v>1500.2994384765625</v>
      </c>
      <c r="AP44" s="1">
        <v>1459.32177734375</v>
      </c>
      <c r="AQ44" s="1">
        <v>24.508529663085938</v>
      </c>
      <c r="AR44" s="1">
        <v>26.966817855834961</v>
      </c>
      <c r="AS44" s="1">
        <v>52.489944458007813</v>
      </c>
      <c r="AT44" s="1">
        <v>57.757965087890625</v>
      </c>
      <c r="AU44" s="1">
        <v>300.53121948242188</v>
      </c>
      <c r="AV44" s="1">
        <v>1701.0592041015625</v>
      </c>
      <c r="AW44" s="1">
        <v>0.17367780208587646</v>
      </c>
      <c r="AX44" s="1">
        <v>98.605186462402344</v>
      </c>
      <c r="AY44" s="1">
        <v>9.0158214569091797</v>
      </c>
      <c r="AZ44" s="1">
        <v>-0.56769037246704102</v>
      </c>
      <c r="BA44" s="1">
        <v>1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1.5026560974121093</v>
      </c>
      <c r="BI44">
        <f t="shared" si="144"/>
        <v>3.7963368668379243E-3</v>
      </c>
      <c r="BJ44">
        <f t="shared" si="145"/>
        <v>307.85233154296873</v>
      </c>
      <c r="BK44">
        <f t="shared" si="146"/>
        <v>304.50698509216306</v>
      </c>
      <c r="BL44">
        <f t="shared" si="147"/>
        <v>272.16946657278822</v>
      </c>
      <c r="BM44">
        <f t="shared" si="148"/>
        <v>0.25215840450850197</v>
      </c>
      <c r="BN44">
        <f t="shared" si="149"/>
        <v>5.5559285089015686</v>
      </c>
      <c r="BO44">
        <f t="shared" si="150"/>
        <v>56.345195503686973</v>
      </c>
      <c r="BP44">
        <f t="shared" si="151"/>
        <v>29.378377647852012</v>
      </c>
      <c r="BQ44">
        <f t="shared" si="152"/>
        <v>33.029658317565918</v>
      </c>
      <c r="BR44">
        <f t="shared" si="153"/>
        <v>5.0605321542971025</v>
      </c>
      <c r="BS44">
        <f t="shared" si="154"/>
        <v>0.12383926289477411</v>
      </c>
      <c r="BT44">
        <f t="shared" si="155"/>
        <v>2.6590681029722472</v>
      </c>
      <c r="BU44">
        <f t="shared" si="156"/>
        <v>2.4014640513248553</v>
      </c>
      <c r="BV44">
        <f t="shared" si="157"/>
        <v>7.7548144856008999E-2</v>
      </c>
      <c r="BW44">
        <f t="shared" si="158"/>
        <v>67.472166273806153</v>
      </c>
      <c r="BX44">
        <f t="shared" si="159"/>
        <v>0.46889308904536769</v>
      </c>
      <c r="BY44">
        <f t="shared" si="160"/>
        <v>46.318941403536385</v>
      </c>
      <c r="BZ44">
        <f t="shared" si="161"/>
        <v>1451.178625768104</v>
      </c>
      <c r="CA44">
        <f t="shared" si="162"/>
        <v>1.7885418517430637E-2</v>
      </c>
      <c r="CB44">
        <f t="shared" si="163"/>
        <v>0</v>
      </c>
      <c r="CC44">
        <f t="shared" si="164"/>
        <v>1488.4661368193272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133</v>
      </c>
      <c r="B45" s="1">
        <v>43</v>
      </c>
      <c r="C45" s="1" t="s">
        <v>127</v>
      </c>
      <c r="D45" s="1">
        <v>9889.0000881459564</v>
      </c>
      <c r="E45" s="1">
        <v>0</v>
      </c>
      <c r="F45">
        <f t="shared" si="126"/>
        <v>58.02826115968525</v>
      </c>
      <c r="G45">
        <f t="shared" si="127"/>
        <v>0.1139947631732816</v>
      </c>
      <c r="H45">
        <f t="shared" si="128"/>
        <v>773.64638442048897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10.046245574951172</v>
      </c>
      <c r="W45">
        <f t="shared" si="132"/>
        <v>0.87502312278747563</v>
      </c>
      <c r="X45">
        <f t="shared" si="133"/>
        <v>3.9667366294051667E-2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3.541987076658156</v>
      </c>
      <c r="AF45">
        <f t="shared" si="139"/>
        <v>2.9714596896319065</v>
      </c>
      <c r="AG45">
        <f t="shared" si="140"/>
        <v>34.906658172607422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31.401021957397461</v>
      </c>
      <c r="AM45" s="1">
        <v>34.906658172607422</v>
      </c>
      <c r="AN45" s="1">
        <v>30.025518417358398</v>
      </c>
      <c r="AO45" s="1">
        <v>1700.2718505859375</v>
      </c>
      <c r="AP45" s="1">
        <v>1657.745849609375</v>
      </c>
      <c r="AQ45" s="1">
        <v>24.557868957519531</v>
      </c>
      <c r="AR45" s="1">
        <v>26.851797103881836</v>
      </c>
      <c r="AS45" s="1">
        <v>52.465679168701172</v>
      </c>
      <c r="AT45" s="1">
        <v>57.367229461669922</v>
      </c>
      <c r="AU45" s="1">
        <v>300.52191162109375</v>
      </c>
      <c r="AV45" s="1">
        <v>1700.6192626953125</v>
      </c>
      <c r="AW45" s="1">
        <v>0.15863624215126038</v>
      </c>
      <c r="AX45" s="1">
        <v>98.607215881347656</v>
      </c>
      <c r="AY45" s="1">
        <v>9.0902233123779297</v>
      </c>
      <c r="AZ45" s="1">
        <v>-0.56530982255935669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1.5026095581054688</v>
      </c>
      <c r="BI45">
        <f t="shared" si="144"/>
        <v>3.5419870766581559E-3</v>
      </c>
      <c r="BJ45">
        <f t="shared" si="145"/>
        <v>308.0566581726074</v>
      </c>
      <c r="BK45">
        <f t="shared" si="146"/>
        <v>304.55102195739744</v>
      </c>
      <c r="BL45">
        <f t="shared" si="147"/>
        <v>272.09907594936158</v>
      </c>
      <c r="BM45">
        <f t="shared" si="148"/>
        <v>0.28838202425747439</v>
      </c>
      <c r="BN45">
        <f t="shared" si="149"/>
        <v>5.6192406434565285</v>
      </c>
      <c r="BO45">
        <f t="shared" si="150"/>
        <v>56.986099782170733</v>
      </c>
      <c r="BP45">
        <f t="shared" si="151"/>
        <v>30.134302678288897</v>
      </c>
      <c r="BQ45">
        <f t="shared" si="152"/>
        <v>33.153840065002441</v>
      </c>
      <c r="BR45">
        <f t="shared" si="153"/>
        <v>5.0959418996663581</v>
      </c>
      <c r="BS45">
        <f t="shared" si="154"/>
        <v>0.11261288304012447</v>
      </c>
      <c r="BT45">
        <f t="shared" si="155"/>
        <v>2.647780953824622</v>
      </c>
      <c r="BU45">
        <f t="shared" si="156"/>
        <v>2.4481609458417362</v>
      </c>
      <c r="BV45">
        <f t="shared" si="157"/>
        <v>7.0505914266080966E-2</v>
      </c>
      <c r="BW45">
        <f t="shared" si="158"/>
        <v>76.287116044375239</v>
      </c>
      <c r="BX45">
        <f t="shared" si="159"/>
        <v>0.46668576163396103</v>
      </c>
      <c r="BY45">
        <f t="shared" si="160"/>
        <v>45.475318493273441</v>
      </c>
      <c r="BZ45">
        <f t="shared" si="161"/>
        <v>1649.3130705704141</v>
      </c>
      <c r="CA45">
        <f t="shared" si="162"/>
        <v>1.59997134863843E-2</v>
      </c>
      <c r="CB45">
        <f t="shared" si="163"/>
        <v>0</v>
      </c>
      <c r="CC45">
        <f t="shared" si="164"/>
        <v>1488.0811779161868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133</v>
      </c>
      <c r="B46" s="1">
        <v>44</v>
      </c>
      <c r="C46" s="1" t="s">
        <v>128</v>
      </c>
      <c r="D46" s="1">
        <v>10091.000088145956</v>
      </c>
      <c r="E46" s="1">
        <v>0</v>
      </c>
      <c r="F46">
        <f t="shared" si="126"/>
        <v>58.883239128199513</v>
      </c>
      <c r="G46">
        <f t="shared" si="127"/>
        <v>0.11678597540249867</v>
      </c>
      <c r="H46">
        <f t="shared" si="128"/>
        <v>908.8339610705699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10.046245574951172</v>
      </c>
      <c r="W46">
        <f t="shared" si="132"/>
        <v>0.87502312278747563</v>
      </c>
      <c r="X46">
        <f t="shared" si="133"/>
        <v>4.0227127142921343E-2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3.6653497954353353</v>
      </c>
      <c r="AF46">
        <f t="shared" si="139"/>
        <v>3.0037596020799979</v>
      </c>
      <c r="AG46">
        <f t="shared" si="140"/>
        <v>34.822010040283203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31.374507904052734</v>
      </c>
      <c r="AM46" s="1">
        <v>34.822010040283203</v>
      </c>
      <c r="AN46" s="1">
        <v>30.022556304931641</v>
      </c>
      <c r="AO46" s="1">
        <v>1836.3570556640625</v>
      </c>
      <c r="AP46" s="1">
        <v>1792.7974853515625</v>
      </c>
      <c r="AQ46" s="1">
        <v>23.881752014160156</v>
      </c>
      <c r="AR46" s="1">
        <v>26.256973266601563</v>
      </c>
      <c r="AS46" s="1">
        <v>51.105815887451172</v>
      </c>
      <c r="AT46" s="1">
        <v>56.187294006347656</v>
      </c>
      <c r="AU46" s="1">
        <v>300.52853393554688</v>
      </c>
      <c r="AV46" s="1">
        <v>1701.2445068359375</v>
      </c>
      <c r="AW46" s="1">
        <v>0.19263178110122681</v>
      </c>
      <c r="AX46" s="1">
        <v>98.609100341796875</v>
      </c>
      <c r="AY46" s="1">
        <v>8.6622447967529297</v>
      </c>
      <c r="AZ46" s="1">
        <v>-0.5282706618309021</v>
      </c>
      <c r="BA46" s="1">
        <v>0.75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1.5026426696777342</v>
      </c>
      <c r="BI46">
        <f t="shared" si="144"/>
        <v>3.6653497954353353E-3</v>
      </c>
      <c r="BJ46">
        <f t="shared" si="145"/>
        <v>307.97201004028318</v>
      </c>
      <c r="BK46">
        <f t="shared" si="146"/>
        <v>304.52450790405271</v>
      </c>
      <c r="BL46">
        <f t="shared" si="147"/>
        <v>272.19911500962553</v>
      </c>
      <c r="BM46">
        <f t="shared" si="148"/>
        <v>0.27010334661524682</v>
      </c>
      <c r="BN46">
        <f t="shared" si="149"/>
        <v>5.5929361135981894</v>
      </c>
      <c r="BO46">
        <f t="shared" si="150"/>
        <v>56.718255153044367</v>
      </c>
      <c r="BP46">
        <f t="shared" si="151"/>
        <v>30.461281886442805</v>
      </c>
      <c r="BQ46">
        <f t="shared" si="152"/>
        <v>33.098258972167969</v>
      </c>
      <c r="BR46">
        <f t="shared" si="153"/>
        <v>5.0800666959144438</v>
      </c>
      <c r="BS46">
        <f t="shared" si="154"/>
        <v>0.11533602526234767</v>
      </c>
      <c r="BT46">
        <f t="shared" si="155"/>
        <v>2.5891765115181915</v>
      </c>
      <c r="BU46">
        <f t="shared" si="156"/>
        <v>2.4908901843962523</v>
      </c>
      <c r="BV46">
        <f t="shared" si="157"/>
        <v>7.2213897417163636E-2</v>
      </c>
      <c r="BW46">
        <f t="shared" si="158"/>
        <v>89.619299261240542</v>
      </c>
      <c r="BX46">
        <f t="shared" si="159"/>
        <v>0.50693620919060478</v>
      </c>
      <c r="BY46">
        <f t="shared" si="160"/>
        <v>44.664750476605079</v>
      </c>
      <c r="BZ46">
        <f t="shared" si="161"/>
        <v>1784.2404592621544</v>
      </c>
      <c r="CA46">
        <f t="shared" si="162"/>
        <v>1.4740194738117858E-2</v>
      </c>
      <c r="CB46">
        <f t="shared" si="163"/>
        <v>0</v>
      </c>
      <c r="CC46">
        <f t="shared" si="164"/>
        <v>1488.628280996621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</sheetData>
  <sortState xmlns:xlrd2="http://schemas.microsoft.com/office/spreadsheetml/2017/richdata2" ref="B36:CF46">
    <sortCondition ref="AO36:AO46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2017-07-07-bern1-katripe_.xls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2017-10-26T17:13:41Z</dcterms:created>
  <dcterms:modified xsi:type="dcterms:W3CDTF">2022-10-21T22:18:23Z</dcterms:modified>
</cp:coreProperties>
</file>