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ata\2022\LiCOR_Katherine\2016_2017_compile\"/>
    </mc:Choice>
  </mc:AlternateContent>
  <xr:revisionPtr revIDLastSave="0" documentId="13_ncr:1_{DCF2A735-FAEB-4A65-AFF3-3B7812A86BC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2017-07-07-bern2-katripe_.xl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L3" i="1" l="1"/>
  <c r="J3" i="1"/>
  <c r="BP3" i="1"/>
  <c r="BO3" i="1"/>
  <c r="BN3" i="1"/>
  <c r="BM3" i="1"/>
  <c r="AM3" i="1"/>
  <c r="BQ3" i="1"/>
  <c r="AK3" i="1"/>
  <c r="BR3" i="1"/>
  <c r="BS3" i="1"/>
  <c r="BT3" i="1"/>
  <c r="BW3" i="1"/>
  <c r="AO3" i="1"/>
  <c r="K3" i="1"/>
  <c r="BZ3" i="1"/>
  <c r="L3" i="1"/>
  <c r="CF3" i="1"/>
  <c r="T3" i="1"/>
  <c r="CH3" i="1"/>
  <c r="U3" i="1"/>
  <c r="V3" i="1"/>
  <c r="AA3" i="1"/>
  <c r="CG3" i="1"/>
  <c r="AB3" i="1"/>
  <c r="AC3" i="1"/>
  <c r="AD3" i="1"/>
  <c r="AE3" i="1"/>
  <c r="AH3" i="1"/>
  <c r="AI3" i="1"/>
  <c r="BX3" i="1"/>
  <c r="AJ3" i="1"/>
  <c r="BU3" i="1"/>
  <c r="BV3" i="1"/>
  <c r="BY3" i="1"/>
  <c r="CA3" i="1"/>
  <c r="CB3" i="1"/>
  <c r="CC3" i="1"/>
  <c r="CD3" i="1"/>
  <c r="CE3" i="1"/>
  <c r="CI3" i="1"/>
  <c r="CJ3" i="1"/>
  <c r="BL6" i="1"/>
  <c r="J6" i="1"/>
  <c r="BP6" i="1"/>
  <c r="BO6" i="1"/>
  <c r="BN6" i="1"/>
  <c r="BM6" i="1"/>
  <c r="AM6" i="1"/>
  <c r="BQ6" i="1"/>
  <c r="AK6" i="1"/>
  <c r="BR6" i="1"/>
  <c r="BS6" i="1"/>
  <c r="BT6" i="1"/>
  <c r="BW6" i="1"/>
  <c r="AO6" i="1"/>
  <c r="K6" i="1"/>
  <c r="BZ6" i="1"/>
  <c r="L6" i="1"/>
  <c r="CF6" i="1"/>
  <c r="T6" i="1"/>
  <c r="CH6" i="1"/>
  <c r="U6" i="1"/>
  <c r="V6" i="1"/>
  <c r="AA6" i="1"/>
  <c r="CG6" i="1"/>
  <c r="AB6" i="1"/>
  <c r="AC6" i="1"/>
  <c r="AD6" i="1"/>
  <c r="AE6" i="1"/>
  <c r="AH6" i="1"/>
  <c r="AI6" i="1"/>
  <c r="BX6" i="1"/>
  <c r="AJ6" i="1"/>
  <c r="BU6" i="1"/>
  <c r="BV6" i="1"/>
  <c r="BY6" i="1"/>
  <c r="CA6" i="1"/>
  <c r="CB6" i="1"/>
  <c r="CC6" i="1"/>
  <c r="CD6" i="1"/>
  <c r="CE6" i="1"/>
  <c r="CI6" i="1"/>
  <c r="CJ6" i="1"/>
  <c r="BL4" i="1"/>
  <c r="J4" i="1"/>
  <c r="BP4" i="1"/>
  <c r="BO4" i="1"/>
  <c r="BN4" i="1"/>
  <c r="BM4" i="1"/>
  <c r="AM4" i="1"/>
  <c r="BQ4" i="1"/>
  <c r="AK4" i="1"/>
  <c r="BR4" i="1"/>
  <c r="BS4" i="1"/>
  <c r="BT4" i="1"/>
  <c r="BW4" i="1"/>
  <c r="AO4" i="1"/>
  <c r="K4" i="1"/>
  <c r="BZ4" i="1"/>
  <c r="L4" i="1"/>
  <c r="CF4" i="1"/>
  <c r="T4" i="1"/>
  <c r="CH4" i="1"/>
  <c r="U4" i="1"/>
  <c r="V4" i="1"/>
  <c r="AA4" i="1"/>
  <c r="CG4" i="1"/>
  <c r="AB4" i="1"/>
  <c r="AC4" i="1"/>
  <c r="AD4" i="1"/>
  <c r="AE4" i="1"/>
  <c r="AH4" i="1"/>
  <c r="AI4" i="1"/>
  <c r="BX4" i="1"/>
  <c r="AJ4" i="1"/>
  <c r="BU4" i="1"/>
  <c r="BV4" i="1"/>
  <c r="BY4" i="1"/>
  <c r="CA4" i="1"/>
  <c r="CB4" i="1"/>
  <c r="CC4" i="1"/>
  <c r="CD4" i="1"/>
  <c r="CE4" i="1"/>
  <c r="CI4" i="1"/>
  <c r="CJ4" i="1"/>
  <c r="BL5" i="1"/>
  <c r="J5" i="1"/>
  <c r="BP5" i="1"/>
  <c r="BO5" i="1"/>
  <c r="BN5" i="1"/>
  <c r="BM5" i="1"/>
  <c r="AM5" i="1"/>
  <c r="BQ5" i="1"/>
  <c r="AK5" i="1"/>
  <c r="BR5" i="1"/>
  <c r="BS5" i="1"/>
  <c r="BT5" i="1"/>
  <c r="BW5" i="1"/>
  <c r="AO5" i="1"/>
  <c r="K5" i="1"/>
  <c r="BZ5" i="1"/>
  <c r="L5" i="1"/>
  <c r="CF5" i="1"/>
  <c r="T5" i="1"/>
  <c r="CH5" i="1"/>
  <c r="U5" i="1"/>
  <c r="V5" i="1"/>
  <c r="AA5" i="1"/>
  <c r="CG5" i="1"/>
  <c r="AB5" i="1"/>
  <c r="AC5" i="1"/>
  <c r="AD5" i="1"/>
  <c r="AE5" i="1"/>
  <c r="AH5" i="1"/>
  <c r="AI5" i="1"/>
  <c r="BX5" i="1"/>
  <c r="AJ5" i="1"/>
  <c r="BU5" i="1"/>
  <c r="BV5" i="1"/>
  <c r="BY5" i="1"/>
  <c r="CA5" i="1"/>
  <c r="CB5" i="1"/>
  <c r="CC5" i="1"/>
  <c r="CD5" i="1"/>
  <c r="CE5" i="1"/>
  <c r="CI5" i="1"/>
  <c r="CJ5" i="1"/>
  <c r="BL7" i="1"/>
  <c r="J7" i="1"/>
  <c r="BP7" i="1"/>
  <c r="BO7" i="1"/>
  <c r="BN7" i="1"/>
  <c r="BM7" i="1"/>
  <c r="AM7" i="1"/>
  <c r="BQ7" i="1"/>
  <c r="AK7" i="1"/>
  <c r="BR7" i="1"/>
  <c r="BS7" i="1"/>
  <c r="BT7" i="1"/>
  <c r="BW7" i="1"/>
  <c r="AO7" i="1"/>
  <c r="K7" i="1"/>
  <c r="BZ7" i="1"/>
  <c r="L7" i="1"/>
  <c r="CF7" i="1"/>
  <c r="T7" i="1"/>
  <c r="CH7" i="1"/>
  <c r="U7" i="1"/>
  <c r="V7" i="1"/>
  <c r="AA7" i="1"/>
  <c r="CG7" i="1"/>
  <c r="AB7" i="1"/>
  <c r="AC7" i="1"/>
  <c r="AD7" i="1"/>
  <c r="AE7" i="1"/>
  <c r="AH7" i="1"/>
  <c r="AI7" i="1"/>
  <c r="BX7" i="1"/>
  <c r="AJ7" i="1"/>
  <c r="BU7" i="1"/>
  <c r="BV7" i="1"/>
  <c r="BY7" i="1"/>
  <c r="CA7" i="1"/>
  <c r="CB7" i="1"/>
  <c r="CC7" i="1"/>
  <c r="CD7" i="1"/>
  <c r="CE7" i="1"/>
  <c r="CI7" i="1"/>
  <c r="CJ7" i="1"/>
  <c r="BL8" i="1"/>
  <c r="J8" i="1"/>
  <c r="BP8" i="1"/>
  <c r="BO8" i="1"/>
  <c r="BN8" i="1"/>
  <c r="BM8" i="1"/>
  <c r="AM8" i="1"/>
  <c r="BQ8" i="1"/>
  <c r="AK8" i="1"/>
  <c r="BR8" i="1"/>
  <c r="BS8" i="1"/>
  <c r="BT8" i="1"/>
  <c r="BW8" i="1"/>
  <c r="AO8" i="1"/>
  <c r="K8" i="1"/>
  <c r="BZ8" i="1"/>
  <c r="L8" i="1"/>
  <c r="CF8" i="1"/>
  <c r="T8" i="1"/>
  <c r="CH8" i="1"/>
  <c r="U8" i="1"/>
  <c r="V8" i="1"/>
  <c r="AA8" i="1"/>
  <c r="CG8" i="1"/>
  <c r="AB8" i="1"/>
  <c r="AC8" i="1"/>
  <c r="AD8" i="1"/>
  <c r="AE8" i="1"/>
  <c r="AH8" i="1"/>
  <c r="AI8" i="1"/>
  <c r="BX8" i="1"/>
  <c r="AJ8" i="1"/>
  <c r="BU8" i="1"/>
  <c r="BV8" i="1"/>
  <c r="BY8" i="1"/>
  <c r="CA8" i="1"/>
  <c r="CB8" i="1"/>
  <c r="CC8" i="1"/>
  <c r="CD8" i="1"/>
  <c r="CE8" i="1"/>
  <c r="CI8" i="1"/>
  <c r="CJ8" i="1"/>
  <c r="BL9" i="1"/>
  <c r="J9" i="1"/>
  <c r="BP9" i="1"/>
  <c r="BO9" i="1"/>
  <c r="BN9" i="1"/>
  <c r="BM9" i="1"/>
  <c r="AM9" i="1"/>
  <c r="BQ9" i="1"/>
  <c r="AK9" i="1"/>
  <c r="BR9" i="1"/>
  <c r="BS9" i="1"/>
  <c r="BT9" i="1"/>
  <c r="BW9" i="1"/>
  <c r="AO9" i="1"/>
  <c r="K9" i="1"/>
  <c r="BZ9" i="1"/>
  <c r="L9" i="1"/>
  <c r="CF9" i="1"/>
  <c r="T9" i="1"/>
  <c r="CH9" i="1"/>
  <c r="U9" i="1"/>
  <c r="V9" i="1"/>
  <c r="AA9" i="1"/>
  <c r="CG9" i="1"/>
  <c r="AB9" i="1"/>
  <c r="AC9" i="1"/>
  <c r="AD9" i="1"/>
  <c r="AE9" i="1"/>
  <c r="AH9" i="1"/>
  <c r="AI9" i="1"/>
  <c r="BX9" i="1"/>
  <c r="AJ9" i="1"/>
  <c r="BU9" i="1"/>
  <c r="BV9" i="1"/>
  <c r="BY9" i="1"/>
  <c r="CA9" i="1"/>
  <c r="CB9" i="1"/>
  <c r="CC9" i="1"/>
  <c r="CD9" i="1"/>
  <c r="CE9" i="1"/>
  <c r="CI9" i="1"/>
  <c r="CJ9" i="1"/>
  <c r="BL10" i="1"/>
  <c r="J10" i="1"/>
  <c r="BP10" i="1"/>
  <c r="BO10" i="1"/>
  <c r="BN10" i="1"/>
  <c r="BM10" i="1"/>
  <c r="AM10" i="1"/>
  <c r="BQ10" i="1"/>
  <c r="AK10" i="1"/>
  <c r="BR10" i="1"/>
  <c r="BS10" i="1"/>
  <c r="BT10" i="1"/>
  <c r="BW10" i="1"/>
  <c r="AO10" i="1"/>
  <c r="K10" i="1"/>
  <c r="BZ10" i="1"/>
  <c r="L10" i="1"/>
  <c r="CF10" i="1"/>
  <c r="T10" i="1"/>
  <c r="CH10" i="1"/>
  <c r="U10" i="1"/>
  <c r="V10" i="1"/>
  <c r="AA10" i="1"/>
  <c r="CG10" i="1"/>
  <c r="AB10" i="1"/>
  <c r="AC10" i="1"/>
  <c r="AD10" i="1"/>
  <c r="AE10" i="1"/>
  <c r="AH10" i="1"/>
  <c r="AI10" i="1"/>
  <c r="BX10" i="1"/>
  <c r="AJ10" i="1"/>
  <c r="BU10" i="1"/>
  <c r="BV10" i="1"/>
  <c r="BY10" i="1"/>
  <c r="CA10" i="1"/>
  <c r="CB10" i="1"/>
  <c r="CC10" i="1"/>
  <c r="CD10" i="1"/>
  <c r="CE10" i="1"/>
  <c r="CI10" i="1"/>
  <c r="CJ10" i="1"/>
  <c r="BL11" i="1"/>
  <c r="J11" i="1"/>
  <c r="BP11" i="1"/>
  <c r="BO11" i="1"/>
  <c r="BN11" i="1"/>
  <c r="BM11" i="1"/>
  <c r="AM11" i="1"/>
  <c r="BQ11" i="1"/>
  <c r="AK11" i="1"/>
  <c r="BR11" i="1"/>
  <c r="BS11" i="1"/>
  <c r="BT11" i="1"/>
  <c r="BW11" i="1"/>
  <c r="AO11" i="1"/>
  <c r="K11" i="1"/>
  <c r="BZ11" i="1"/>
  <c r="L11" i="1"/>
  <c r="CF11" i="1"/>
  <c r="T11" i="1"/>
  <c r="CH11" i="1"/>
  <c r="U11" i="1"/>
  <c r="V11" i="1"/>
  <c r="AA11" i="1"/>
  <c r="CG11" i="1"/>
  <c r="AB11" i="1"/>
  <c r="AC11" i="1"/>
  <c r="AD11" i="1"/>
  <c r="AE11" i="1"/>
  <c r="AH11" i="1"/>
  <c r="AI11" i="1"/>
  <c r="BX11" i="1"/>
  <c r="AJ11" i="1"/>
  <c r="BU11" i="1"/>
  <c r="BV11" i="1"/>
  <c r="BY11" i="1"/>
  <c r="CA11" i="1"/>
  <c r="CB11" i="1"/>
  <c r="CC11" i="1"/>
  <c r="CD11" i="1"/>
  <c r="CE11" i="1"/>
  <c r="CI11" i="1"/>
  <c r="CJ11" i="1"/>
  <c r="BL12" i="1"/>
  <c r="J12" i="1"/>
  <c r="BP12" i="1"/>
  <c r="BO12" i="1"/>
  <c r="BN12" i="1"/>
  <c r="BM12" i="1"/>
  <c r="AM12" i="1"/>
  <c r="BQ12" i="1"/>
  <c r="AK12" i="1"/>
  <c r="BR12" i="1"/>
  <c r="BS12" i="1"/>
  <c r="BT12" i="1"/>
  <c r="BW12" i="1"/>
  <c r="AO12" i="1"/>
  <c r="K12" i="1"/>
  <c r="BZ12" i="1"/>
  <c r="L12" i="1"/>
  <c r="CF12" i="1"/>
  <c r="T12" i="1"/>
  <c r="CH12" i="1"/>
  <c r="U12" i="1"/>
  <c r="V12" i="1"/>
  <c r="AA12" i="1"/>
  <c r="CG12" i="1"/>
  <c r="AB12" i="1"/>
  <c r="AC12" i="1"/>
  <c r="AD12" i="1"/>
  <c r="AE12" i="1"/>
  <c r="AH12" i="1"/>
  <c r="AI12" i="1"/>
  <c r="BX12" i="1"/>
  <c r="AJ12" i="1"/>
  <c r="BU12" i="1"/>
  <c r="BV12" i="1"/>
  <c r="BY12" i="1"/>
  <c r="CA12" i="1"/>
  <c r="CB12" i="1"/>
  <c r="CC12" i="1"/>
  <c r="CD12" i="1"/>
  <c r="CE12" i="1"/>
  <c r="CI12" i="1"/>
  <c r="CJ12" i="1"/>
  <c r="BL13" i="1"/>
  <c r="J13" i="1"/>
  <c r="BP13" i="1"/>
  <c r="BO13" i="1"/>
  <c r="BN13" i="1"/>
  <c r="BM13" i="1"/>
  <c r="AM13" i="1"/>
  <c r="BQ13" i="1"/>
  <c r="AK13" i="1"/>
  <c r="BR13" i="1"/>
  <c r="BS13" i="1"/>
  <c r="BT13" i="1"/>
  <c r="BW13" i="1"/>
  <c r="AO13" i="1"/>
  <c r="K13" i="1"/>
  <c r="BZ13" i="1"/>
  <c r="L13" i="1"/>
  <c r="CF13" i="1"/>
  <c r="T13" i="1"/>
  <c r="CH13" i="1"/>
  <c r="U13" i="1"/>
  <c r="V13" i="1"/>
  <c r="AA13" i="1"/>
  <c r="CG13" i="1"/>
  <c r="AB13" i="1"/>
  <c r="AC13" i="1"/>
  <c r="AD13" i="1"/>
  <c r="AE13" i="1"/>
  <c r="AH13" i="1"/>
  <c r="AI13" i="1"/>
  <c r="BX13" i="1"/>
  <c r="AJ13" i="1"/>
  <c r="BU13" i="1"/>
  <c r="BV13" i="1"/>
  <c r="BY13" i="1"/>
  <c r="CA13" i="1"/>
  <c r="CB13" i="1"/>
  <c r="CC13" i="1"/>
  <c r="CD13" i="1"/>
  <c r="CE13" i="1"/>
  <c r="CI13" i="1"/>
  <c r="CJ13" i="1"/>
  <c r="BL14" i="1"/>
  <c r="J14" i="1"/>
  <c r="BP14" i="1"/>
  <c r="BO14" i="1"/>
  <c r="BN14" i="1"/>
  <c r="BM14" i="1"/>
  <c r="AM14" i="1"/>
  <c r="BQ14" i="1"/>
  <c r="AK14" i="1"/>
  <c r="BR14" i="1"/>
  <c r="BS14" i="1"/>
  <c r="BT14" i="1"/>
  <c r="BW14" i="1"/>
  <c r="AO14" i="1"/>
  <c r="K14" i="1"/>
  <c r="BZ14" i="1"/>
  <c r="L14" i="1"/>
  <c r="CF14" i="1"/>
  <c r="T14" i="1"/>
  <c r="CH14" i="1"/>
  <c r="U14" i="1"/>
  <c r="V14" i="1"/>
  <c r="AA14" i="1"/>
  <c r="CG14" i="1"/>
  <c r="AB14" i="1"/>
  <c r="AC14" i="1"/>
  <c r="AD14" i="1"/>
  <c r="AE14" i="1"/>
  <c r="AH14" i="1"/>
  <c r="AI14" i="1"/>
  <c r="BX14" i="1"/>
  <c r="AJ14" i="1"/>
  <c r="BU14" i="1"/>
  <c r="BV14" i="1"/>
  <c r="BY14" i="1"/>
  <c r="CA14" i="1"/>
  <c r="CB14" i="1"/>
  <c r="CC14" i="1"/>
  <c r="CD14" i="1"/>
  <c r="CE14" i="1"/>
  <c r="CI14" i="1"/>
  <c r="CJ14" i="1"/>
  <c r="BL17" i="1"/>
  <c r="J17" i="1"/>
  <c r="BP17" i="1"/>
  <c r="BO17" i="1"/>
  <c r="BN17" i="1"/>
  <c r="BM17" i="1"/>
  <c r="AM17" i="1"/>
  <c r="BQ17" i="1"/>
  <c r="AK17" i="1"/>
  <c r="BR17" i="1"/>
  <c r="BS17" i="1"/>
  <c r="BT17" i="1"/>
  <c r="BW17" i="1"/>
  <c r="AO17" i="1"/>
  <c r="K17" i="1"/>
  <c r="BZ17" i="1"/>
  <c r="L17" i="1"/>
  <c r="CF17" i="1"/>
  <c r="T17" i="1"/>
  <c r="CH17" i="1"/>
  <c r="U17" i="1"/>
  <c r="V17" i="1"/>
  <c r="AA17" i="1"/>
  <c r="CG17" i="1"/>
  <c r="AB17" i="1"/>
  <c r="AC17" i="1"/>
  <c r="AD17" i="1"/>
  <c r="AE17" i="1"/>
  <c r="AH17" i="1"/>
  <c r="AI17" i="1"/>
  <c r="BX17" i="1"/>
  <c r="AJ17" i="1"/>
  <c r="BU17" i="1"/>
  <c r="BV17" i="1"/>
  <c r="BY17" i="1"/>
  <c r="CA17" i="1"/>
  <c r="CB17" i="1"/>
  <c r="CC17" i="1"/>
  <c r="CD17" i="1"/>
  <c r="CE17" i="1"/>
  <c r="CI17" i="1"/>
  <c r="CJ17" i="1"/>
  <c r="BL15" i="1"/>
  <c r="J15" i="1"/>
  <c r="BP15" i="1"/>
  <c r="BO15" i="1"/>
  <c r="BN15" i="1"/>
  <c r="BM15" i="1"/>
  <c r="AM15" i="1"/>
  <c r="BQ15" i="1"/>
  <c r="AK15" i="1"/>
  <c r="BR15" i="1"/>
  <c r="BS15" i="1"/>
  <c r="BT15" i="1"/>
  <c r="BW15" i="1"/>
  <c r="AO15" i="1"/>
  <c r="K15" i="1"/>
  <c r="BZ15" i="1"/>
  <c r="L15" i="1"/>
  <c r="CF15" i="1"/>
  <c r="T15" i="1"/>
  <c r="CH15" i="1"/>
  <c r="U15" i="1"/>
  <c r="V15" i="1"/>
  <c r="AA15" i="1"/>
  <c r="CG15" i="1"/>
  <c r="AB15" i="1"/>
  <c r="AC15" i="1"/>
  <c r="AD15" i="1"/>
  <c r="AE15" i="1"/>
  <c r="AH15" i="1"/>
  <c r="AI15" i="1"/>
  <c r="BX15" i="1"/>
  <c r="AJ15" i="1"/>
  <c r="BU15" i="1"/>
  <c r="BV15" i="1"/>
  <c r="BY15" i="1"/>
  <c r="CA15" i="1"/>
  <c r="CB15" i="1"/>
  <c r="CC15" i="1"/>
  <c r="CD15" i="1"/>
  <c r="CE15" i="1"/>
  <c r="CI15" i="1"/>
  <c r="CJ15" i="1"/>
  <c r="BL16" i="1"/>
  <c r="J16" i="1"/>
  <c r="BP16" i="1"/>
  <c r="BO16" i="1"/>
  <c r="BN16" i="1"/>
  <c r="BM16" i="1"/>
  <c r="AM16" i="1"/>
  <c r="BQ16" i="1"/>
  <c r="AK16" i="1"/>
  <c r="BR16" i="1"/>
  <c r="BS16" i="1"/>
  <c r="BT16" i="1"/>
  <c r="BW16" i="1"/>
  <c r="AO16" i="1"/>
  <c r="K16" i="1"/>
  <c r="BZ16" i="1"/>
  <c r="L16" i="1"/>
  <c r="CF16" i="1"/>
  <c r="T16" i="1"/>
  <c r="CH16" i="1"/>
  <c r="U16" i="1"/>
  <c r="V16" i="1"/>
  <c r="AA16" i="1"/>
  <c r="CG16" i="1"/>
  <c r="AB16" i="1"/>
  <c r="AC16" i="1"/>
  <c r="AD16" i="1"/>
  <c r="AE16" i="1"/>
  <c r="AH16" i="1"/>
  <c r="AI16" i="1"/>
  <c r="BX16" i="1"/>
  <c r="AJ16" i="1"/>
  <c r="BU16" i="1"/>
  <c r="BV16" i="1"/>
  <c r="BY16" i="1"/>
  <c r="CA16" i="1"/>
  <c r="CB16" i="1"/>
  <c r="CC16" i="1"/>
  <c r="CD16" i="1"/>
  <c r="CE16" i="1"/>
  <c r="CI16" i="1"/>
  <c r="CJ16" i="1"/>
  <c r="BL18" i="1"/>
  <c r="J18" i="1"/>
  <c r="BP18" i="1"/>
  <c r="BO18" i="1"/>
  <c r="BN18" i="1"/>
  <c r="BM18" i="1"/>
  <c r="AM18" i="1"/>
  <c r="BQ18" i="1"/>
  <c r="AK18" i="1"/>
  <c r="BR18" i="1"/>
  <c r="BS18" i="1"/>
  <c r="BT18" i="1"/>
  <c r="BW18" i="1"/>
  <c r="AO18" i="1"/>
  <c r="K18" i="1"/>
  <c r="BZ18" i="1"/>
  <c r="L18" i="1"/>
  <c r="CF18" i="1"/>
  <c r="T18" i="1"/>
  <c r="CH18" i="1"/>
  <c r="U18" i="1"/>
  <c r="V18" i="1"/>
  <c r="AA18" i="1"/>
  <c r="CG18" i="1"/>
  <c r="AB18" i="1"/>
  <c r="AC18" i="1"/>
  <c r="AD18" i="1"/>
  <c r="AE18" i="1"/>
  <c r="AH18" i="1"/>
  <c r="AI18" i="1"/>
  <c r="BX18" i="1"/>
  <c r="AJ18" i="1"/>
  <c r="BU18" i="1"/>
  <c r="BV18" i="1"/>
  <c r="BY18" i="1"/>
  <c r="CA18" i="1"/>
  <c r="CB18" i="1"/>
  <c r="CC18" i="1"/>
  <c r="CD18" i="1"/>
  <c r="CE18" i="1"/>
  <c r="CI18" i="1"/>
  <c r="CJ18" i="1"/>
  <c r="BL19" i="1"/>
  <c r="J19" i="1"/>
  <c r="BP19" i="1"/>
  <c r="BO19" i="1"/>
  <c r="BN19" i="1"/>
  <c r="BM19" i="1"/>
  <c r="AM19" i="1"/>
  <c r="BQ19" i="1"/>
  <c r="AK19" i="1"/>
  <c r="BR19" i="1"/>
  <c r="BS19" i="1"/>
  <c r="BT19" i="1"/>
  <c r="BW19" i="1"/>
  <c r="AO19" i="1"/>
  <c r="K19" i="1"/>
  <c r="BZ19" i="1"/>
  <c r="L19" i="1"/>
  <c r="CF19" i="1"/>
  <c r="T19" i="1"/>
  <c r="CH19" i="1"/>
  <c r="U19" i="1"/>
  <c r="V19" i="1"/>
  <c r="AA19" i="1"/>
  <c r="CG19" i="1"/>
  <c r="AB19" i="1"/>
  <c r="AC19" i="1"/>
  <c r="AD19" i="1"/>
  <c r="AE19" i="1"/>
  <c r="AH19" i="1"/>
  <c r="AI19" i="1"/>
  <c r="BX19" i="1"/>
  <c r="AJ19" i="1"/>
  <c r="BU19" i="1"/>
  <c r="BV19" i="1"/>
  <c r="BY19" i="1"/>
  <c r="CA19" i="1"/>
  <c r="CB19" i="1"/>
  <c r="CC19" i="1"/>
  <c r="CD19" i="1"/>
  <c r="CE19" i="1"/>
  <c r="CI19" i="1"/>
  <c r="CJ19" i="1"/>
  <c r="BL20" i="1"/>
  <c r="J20" i="1"/>
  <c r="BP20" i="1"/>
  <c r="BO20" i="1"/>
  <c r="BN20" i="1"/>
  <c r="BM20" i="1"/>
  <c r="AM20" i="1"/>
  <c r="BQ20" i="1"/>
  <c r="AK20" i="1"/>
  <c r="BR20" i="1"/>
  <c r="BS20" i="1"/>
  <c r="BT20" i="1"/>
  <c r="BW20" i="1"/>
  <c r="AO20" i="1"/>
  <c r="K20" i="1"/>
  <c r="BZ20" i="1"/>
  <c r="L20" i="1"/>
  <c r="CF20" i="1"/>
  <c r="T20" i="1"/>
  <c r="CH20" i="1"/>
  <c r="U20" i="1"/>
  <c r="V20" i="1"/>
  <c r="AA20" i="1"/>
  <c r="CG20" i="1"/>
  <c r="AB20" i="1"/>
  <c r="AC20" i="1"/>
  <c r="AD20" i="1"/>
  <c r="AE20" i="1"/>
  <c r="AH20" i="1"/>
  <c r="AI20" i="1"/>
  <c r="BX20" i="1"/>
  <c r="AJ20" i="1"/>
  <c r="BU20" i="1"/>
  <c r="BV20" i="1"/>
  <c r="BY20" i="1"/>
  <c r="CA20" i="1"/>
  <c r="CB20" i="1"/>
  <c r="CC20" i="1"/>
  <c r="CD20" i="1"/>
  <c r="CE20" i="1"/>
  <c r="CI20" i="1"/>
  <c r="CJ20" i="1"/>
  <c r="BL21" i="1"/>
  <c r="J21" i="1"/>
  <c r="BP21" i="1"/>
  <c r="BO21" i="1"/>
  <c r="BN21" i="1"/>
  <c r="BM21" i="1"/>
  <c r="AM21" i="1"/>
  <c r="BQ21" i="1"/>
  <c r="AK21" i="1"/>
  <c r="BR21" i="1"/>
  <c r="BS21" i="1"/>
  <c r="BT21" i="1"/>
  <c r="BW21" i="1"/>
  <c r="AO21" i="1"/>
  <c r="K21" i="1"/>
  <c r="BZ21" i="1"/>
  <c r="L21" i="1"/>
  <c r="CF21" i="1"/>
  <c r="T21" i="1"/>
  <c r="CH21" i="1"/>
  <c r="U21" i="1"/>
  <c r="V21" i="1"/>
  <c r="AA21" i="1"/>
  <c r="CG21" i="1"/>
  <c r="AB21" i="1"/>
  <c r="AC21" i="1"/>
  <c r="AD21" i="1"/>
  <c r="AE21" i="1"/>
  <c r="AH21" i="1"/>
  <c r="AI21" i="1"/>
  <c r="BX21" i="1"/>
  <c r="AJ21" i="1"/>
  <c r="BU21" i="1"/>
  <c r="BV21" i="1"/>
  <c r="BY21" i="1"/>
  <c r="CA21" i="1"/>
  <c r="CB21" i="1"/>
  <c r="CC21" i="1"/>
  <c r="CD21" i="1"/>
  <c r="CE21" i="1"/>
  <c r="CI21" i="1"/>
  <c r="CJ21" i="1"/>
  <c r="BL22" i="1"/>
  <c r="J22" i="1"/>
  <c r="BP22" i="1"/>
  <c r="BO22" i="1"/>
  <c r="BN22" i="1"/>
  <c r="BM22" i="1"/>
  <c r="AM22" i="1"/>
  <c r="BQ22" i="1"/>
  <c r="AK22" i="1"/>
  <c r="BR22" i="1"/>
  <c r="BS22" i="1"/>
  <c r="BT22" i="1"/>
  <c r="BW22" i="1"/>
  <c r="AO22" i="1"/>
  <c r="K22" i="1"/>
  <c r="BZ22" i="1"/>
  <c r="L22" i="1"/>
  <c r="CF22" i="1"/>
  <c r="T22" i="1"/>
  <c r="CH22" i="1"/>
  <c r="U22" i="1"/>
  <c r="V22" i="1"/>
  <c r="AA22" i="1"/>
  <c r="CG22" i="1"/>
  <c r="AB22" i="1"/>
  <c r="AC22" i="1"/>
  <c r="AD22" i="1"/>
  <c r="AE22" i="1"/>
  <c r="AH22" i="1"/>
  <c r="AI22" i="1"/>
  <c r="BX22" i="1"/>
  <c r="AJ22" i="1"/>
  <c r="BU22" i="1"/>
  <c r="BV22" i="1"/>
  <c r="BY22" i="1"/>
  <c r="CA22" i="1"/>
  <c r="CB22" i="1"/>
  <c r="CC22" i="1"/>
  <c r="CD22" i="1"/>
  <c r="CE22" i="1"/>
  <c r="CI22" i="1"/>
  <c r="CJ22" i="1"/>
  <c r="BL23" i="1"/>
  <c r="J23" i="1"/>
  <c r="BP23" i="1"/>
  <c r="BO23" i="1"/>
  <c r="BN23" i="1"/>
  <c r="BM23" i="1"/>
  <c r="AM23" i="1"/>
  <c r="BQ23" i="1"/>
  <c r="AK23" i="1"/>
  <c r="BR23" i="1"/>
  <c r="BS23" i="1"/>
  <c r="BT23" i="1"/>
  <c r="BW23" i="1"/>
  <c r="AO23" i="1"/>
  <c r="K23" i="1"/>
  <c r="BZ23" i="1"/>
  <c r="L23" i="1"/>
  <c r="CF23" i="1"/>
  <c r="T23" i="1"/>
  <c r="CH23" i="1"/>
  <c r="U23" i="1"/>
  <c r="V23" i="1"/>
  <c r="AA23" i="1"/>
  <c r="CG23" i="1"/>
  <c r="AB23" i="1"/>
  <c r="AC23" i="1"/>
  <c r="AD23" i="1"/>
  <c r="AE23" i="1"/>
  <c r="AH23" i="1"/>
  <c r="AI23" i="1"/>
  <c r="BX23" i="1"/>
  <c r="AJ23" i="1"/>
  <c r="BU23" i="1"/>
  <c r="BV23" i="1"/>
  <c r="BY23" i="1"/>
  <c r="CA23" i="1"/>
  <c r="CB23" i="1"/>
  <c r="CC23" i="1"/>
  <c r="CD23" i="1"/>
  <c r="CE23" i="1"/>
  <c r="CI23" i="1"/>
  <c r="CJ23" i="1"/>
  <c r="BL24" i="1"/>
  <c r="J24" i="1"/>
  <c r="BP24" i="1"/>
  <c r="BO24" i="1"/>
  <c r="BN24" i="1"/>
  <c r="BM24" i="1"/>
  <c r="AM24" i="1"/>
  <c r="BQ24" i="1"/>
  <c r="AK24" i="1"/>
  <c r="BR24" i="1"/>
  <c r="BS24" i="1"/>
  <c r="BT24" i="1"/>
  <c r="BW24" i="1"/>
  <c r="AO24" i="1"/>
  <c r="K24" i="1"/>
  <c r="BZ24" i="1"/>
  <c r="L24" i="1"/>
  <c r="CF24" i="1"/>
  <c r="T24" i="1"/>
  <c r="CH24" i="1"/>
  <c r="U24" i="1"/>
  <c r="V24" i="1"/>
  <c r="AA24" i="1"/>
  <c r="CG24" i="1"/>
  <c r="AB24" i="1"/>
  <c r="AC24" i="1"/>
  <c r="AD24" i="1"/>
  <c r="AE24" i="1"/>
  <c r="AH24" i="1"/>
  <c r="AI24" i="1"/>
  <c r="BX24" i="1"/>
  <c r="AJ24" i="1"/>
  <c r="BU24" i="1"/>
  <c r="BV24" i="1"/>
  <c r="BY24" i="1"/>
  <c r="CA24" i="1"/>
  <c r="CB24" i="1"/>
  <c r="CC24" i="1"/>
  <c r="CD24" i="1"/>
  <c r="CE24" i="1"/>
  <c r="CI24" i="1"/>
  <c r="CJ24" i="1"/>
  <c r="BL25" i="1"/>
  <c r="J25" i="1"/>
  <c r="BP25" i="1"/>
  <c r="BO25" i="1"/>
  <c r="BN25" i="1"/>
  <c r="BM25" i="1"/>
  <c r="AM25" i="1"/>
  <c r="BQ25" i="1"/>
  <c r="AK25" i="1"/>
  <c r="BR25" i="1"/>
  <c r="BS25" i="1"/>
  <c r="BT25" i="1"/>
  <c r="BW25" i="1"/>
  <c r="AO25" i="1"/>
  <c r="K25" i="1"/>
  <c r="BZ25" i="1"/>
  <c r="L25" i="1"/>
  <c r="CF25" i="1"/>
  <c r="T25" i="1"/>
  <c r="CH25" i="1"/>
  <c r="U25" i="1"/>
  <c r="V25" i="1"/>
  <c r="AA25" i="1"/>
  <c r="CG25" i="1"/>
  <c r="AB25" i="1"/>
  <c r="AC25" i="1"/>
  <c r="AD25" i="1"/>
  <c r="AE25" i="1"/>
  <c r="AH25" i="1"/>
  <c r="AI25" i="1"/>
  <c r="BX25" i="1"/>
  <c r="AJ25" i="1"/>
  <c r="BU25" i="1"/>
  <c r="BV25" i="1"/>
  <c r="BY25" i="1"/>
  <c r="CA25" i="1"/>
  <c r="CB25" i="1"/>
  <c r="CC25" i="1"/>
  <c r="CD25" i="1"/>
  <c r="CE25" i="1"/>
  <c r="CI25" i="1"/>
  <c r="CJ25" i="1"/>
  <c r="BL28" i="1"/>
  <c r="J28" i="1"/>
  <c r="BP28" i="1"/>
  <c r="BO28" i="1"/>
  <c r="BN28" i="1"/>
  <c r="BM28" i="1"/>
  <c r="AM28" i="1"/>
  <c r="BQ28" i="1"/>
  <c r="AK28" i="1"/>
  <c r="BR28" i="1"/>
  <c r="BS28" i="1"/>
  <c r="BT28" i="1"/>
  <c r="BW28" i="1"/>
  <c r="AO28" i="1"/>
  <c r="K28" i="1"/>
  <c r="BZ28" i="1"/>
  <c r="L28" i="1"/>
  <c r="CF28" i="1"/>
  <c r="T28" i="1"/>
  <c r="CH28" i="1"/>
  <c r="U28" i="1"/>
  <c r="V28" i="1"/>
  <c r="AA28" i="1"/>
  <c r="CG28" i="1"/>
  <c r="AB28" i="1"/>
  <c r="AC28" i="1"/>
  <c r="AD28" i="1"/>
  <c r="AE28" i="1"/>
  <c r="AH28" i="1"/>
  <c r="AI28" i="1"/>
  <c r="BX28" i="1"/>
  <c r="AJ28" i="1"/>
  <c r="BU28" i="1"/>
  <c r="BV28" i="1"/>
  <c r="BY28" i="1"/>
  <c r="CA28" i="1"/>
  <c r="CB28" i="1"/>
  <c r="CC28" i="1"/>
  <c r="CD28" i="1"/>
  <c r="CE28" i="1"/>
  <c r="CI28" i="1"/>
  <c r="CJ28" i="1"/>
  <c r="BL26" i="1"/>
  <c r="J26" i="1"/>
  <c r="BP26" i="1"/>
  <c r="BO26" i="1"/>
  <c r="BN26" i="1"/>
  <c r="BM26" i="1"/>
  <c r="AM26" i="1"/>
  <c r="BQ26" i="1"/>
  <c r="AK26" i="1"/>
  <c r="BR26" i="1"/>
  <c r="BS26" i="1"/>
  <c r="BT26" i="1"/>
  <c r="BW26" i="1"/>
  <c r="AO26" i="1"/>
  <c r="K26" i="1"/>
  <c r="BZ26" i="1"/>
  <c r="L26" i="1"/>
  <c r="CF26" i="1"/>
  <c r="T26" i="1"/>
  <c r="CH26" i="1"/>
  <c r="U26" i="1"/>
  <c r="V26" i="1"/>
  <c r="AA26" i="1"/>
  <c r="CG26" i="1"/>
  <c r="AB26" i="1"/>
  <c r="AC26" i="1"/>
  <c r="AD26" i="1"/>
  <c r="AE26" i="1"/>
  <c r="AH26" i="1"/>
  <c r="AI26" i="1"/>
  <c r="BX26" i="1"/>
  <c r="AJ26" i="1"/>
  <c r="BU26" i="1"/>
  <c r="BV26" i="1"/>
  <c r="BY26" i="1"/>
  <c r="CA26" i="1"/>
  <c r="CB26" i="1"/>
  <c r="CC26" i="1"/>
  <c r="CD26" i="1"/>
  <c r="CE26" i="1"/>
  <c r="CI26" i="1"/>
  <c r="CJ26" i="1"/>
  <c r="BL27" i="1"/>
  <c r="J27" i="1"/>
  <c r="BP27" i="1"/>
  <c r="BO27" i="1"/>
  <c r="BN27" i="1"/>
  <c r="BM27" i="1"/>
  <c r="AM27" i="1"/>
  <c r="BQ27" i="1"/>
  <c r="AK27" i="1"/>
  <c r="BR27" i="1"/>
  <c r="BS27" i="1"/>
  <c r="BT27" i="1"/>
  <c r="BW27" i="1"/>
  <c r="AO27" i="1"/>
  <c r="K27" i="1"/>
  <c r="BZ27" i="1"/>
  <c r="L27" i="1"/>
  <c r="CF27" i="1"/>
  <c r="T27" i="1"/>
  <c r="CH27" i="1"/>
  <c r="U27" i="1"/>
  <c r="V27" i="1"/>
  <c r="AA27" i="1"/>
  <c r="CG27" i="1"/>
  <c r="AB27" i="1"/>
  <c r="AC27" i="1"/>
  <c r="AD27" i="1"/>
  <c r="AE27" i="1"/>
  <c r="AH27" i="1"/>
  <c r="AI27" i="1"/>
  <c r="BX27" i="1"/>
  <c r="AJ27" i="1"/>
  <c r="BU27" i="1"/>
  <c r="BV27" i="1"/>
  <c r="BY27" i="1"/>
  <c r="CA27" i="1"/>
  <c r="CB27" i="1"/>
  <c r="CC27" i="1"/>
  <c r="CD27" i="1"/>
  <c r="CE27" i="1"/>
  <c r="CI27" i="1"/>
  <c r="CJ27" i="1"/>
  <c r="BL29" i="1"/>
  <c r="J29" i="1"/>
  <c r="BP29" i="1"/>
  <c r="BO29" i="1"/>
  <c r="BN29" i="1"/>
  <c r="BM29" i="1"/>
  <c r="AM29" i="1"/>
  <c r="BQ29" i="1"/>
  <c r="AK29" i="1"/>
  <c r="BR29" i="1"/>
  <c r="BS29" i="1"/>
  <c r="BT29" i="1"/>
  <c r="BW29" i="1"/>
  <c r="AO29" i="1"/>
  <c r="K29" i="1"/>
  <c r="BZ29" i="1"/>
  <c r="L29" i="1"/>
  <c r="CF29" i="1"/>
  <c r="T29" i="1"/>
  <c r="CH29" i="1"/>
  <c r="U29" i="1"/>
  <c r="V29" i="1"/>
  <c r="AA29" i="1"/>
  <c r="CG29" i="1"/>
  <c r="AB29" i="1"/>
  <c r="AC29" i="1"/>
  <c r="AD29" i="1"/>
  <c r="AE29" i="1"/>
  <c r="AH29" i="1"/>
  <c r="AI29" i="1"/>
  <c r="BX29" i="1"/>
  <c r="AJ29" i="1"/>
  <c r="BU29" i="1"/>
  <c r="BV29" i="1"/>
  <c r="BY29" i="1"/>
  <c r="CA29" i="1"/>
  <c r="CB29" i="1"/>
  <c r="CC29" i="1"/>
  <c r="CD29" i="1"/>
  <c r="CE29" i="1"/>
  <c r="CI29" i="1"/>
  <c r="CJ29" i="1"/>
  <c r="BL30" i="1"/>
  <c r="J30" i="1"/>
  <c r="BP30" i="1"/>
  <c r="BO30" i="1"/>
  <c r="BN30" i="1"/>
  <c r="BM30" i="1"/>
  <c r="AM30" i="1"/>
  <c r="BQ30" i="1"/>
  <c r="AK30" i="1"/>
  <c r="BR30" i="1"/>
  <c r="BS30" i="1"/>
  <c r="BT30" i="1"/>
  <c r="BW30" i="1"/>
  <c r="AO30" i="1"/>
  <c r="K30" i="1"/>
  <c r="BZ30" i="1"/>
  <c r="L30" i="1"/>
  <c r="CF30" i="1"/>
  <c r="T30" i="1"/>
  <c r="CH30" i="1"/>
  <c r="U30" i="1"/>
  <c r="V30" i="1"/>
  <c r="AA30" i="1"/>
  <c r="CG30" i="1"/>
  <c r="AB30" i="1"/>
  <c r="AC30" i="1"/>
  <c r="AD30" i="1"/>
  <c r="AE30" i="1"/>
  <c r="AH30" i="1"/>
  <c r="AI30" i="1"/>
  <c r="BX30" i="1"/>
  <c r="AJ30" i="1"/>
  <c r="BU30" i="1"/>
  <c r="BV30" i="1"/>
  <c r="BY30" i="1"/>
  <c r="CA30" i="1"/>
  <c r="CB30" i="1"/>
  <c r="CC30" i="1"/>
  <c r="CD30" i="1"/>
  <c r="CE30" i="1"/>
  <c r="CI30" i="1"/>
  <c r="CJ30" i="1"/>
  <c r="BL31" i="1"/>
  <c r="J31" i="1"/>
  <c r="BP31" i="1"/>
  <c r="BO31" i="1"/>
  <c r="BN31" i="1"/>
  <c r="BM31" i="1"/>
  <c r="AM31" i="1"/>
  <c r="BQ31" i="1"/>
  <c r="AK31" i="1"/>
  <c r="BR31" i="1"/>
  <c r="BS31" i="1"/>
  <c r="BT31" i="1"/>
  <c r="BW31" i="1"/>
  <c r="AO31" i="1"/>
  <c r="K31" i="1"/>
  <c r="BZ31" i="1"/>
  <c r="L31" i="1"/>
  <c r="CF31" i="1"/>
  <c r="T31" i="1"/>
  <c r="CH31" i="1"/>
  <c r="U31" i="1"/>
  <c r="V31" i="1"/>
  <c r="AA31" i="1"/>
  <c r="CG31" i="1"/>
  <c r="AB31" i="1"/>
  <c r="AC31" i="1"/>
  <c r="AD31" i="1"/>
  <c r="AE31" i="1"/>
  <c r="AH31" i="1"/>
  <c r="AI31" i="1"/>
  <c r="BX31" i="1"/>
  <c r="AJ31" i="1"/>
  <c r="BU31" i="1"/>
  <c r="BV31" i="1"/>
  <c r="BY31" i="1"/>
  <c r="CA31" i="1"/>
  <c r="CB31" i="1"/>
  <c r="CC31" i="1"/>
  <c r="CD31" i="1"/>
  <c r="CE31" i="1"/>
  <c r="CI31" i="1"/>
  <c r="CJ31" i="1"/>
  <c r="BL32" i="1"/>
  <c r="J32" i="1"/>
  <c r="BP32" i="1"/>
  <c r="BO32" i="1"/>
  <c r="BN32" i="1"/>
  <c r="BM32" i="1"/>
  <c r="AM32" i="1"/>
  <c r="BQ32" i="1"/>
  <c r="AK32" i="1"/>
  <c r="BR32" i="1"/>
  <c r="BS32" i="1"/>
  <c r="BT32" i="1"/>
  <c r="BW32" i="1"/>
  <c r="AO32" i="1"/>
  <c r="K32" i="1"/>
  <c r="BZ32" i="1"/>
  <c r="L32" i="1"/>
  <c r="CF32" i="1"/>
  <c r="T32" i="1"/>
  <c r="CH32" i="1"/>
  <c r="U32" i="1"/>
  <c r="V32" i="1"/>
  <c r="AA32" i="1"/>
  <c r="CG32" i="1"/>
  <c r="AB32" i="1"/>
  <c r="AC32" i="1"/>
  <c r="AD32" i="1"/>
  <c r="AE32" i="1"/>
  <c r="AH32" i="1"/>
  <c r="AI32" i="1"/>
  <c r="BX32" i="1"/>
  <c r="AJ32" i="1"/>
  <c r="BU32" i="1"/>
  <c r="BV32" i="1"/>
  <c r="BY32" i="1"/>
  <c r="CA32" i="1"/>
  <c r="CB32" i="1"/>
  <c r="CC32" i="1"/>
  <c r="CD32" i="1"/>
  <c r="CE32" i="1"/>
  <c r="CI32" i="1"/>
  <c r="CJ32" i="1"/>
  <c r="BL33" i="1"/>
  <c r="J33" i="1"/>
  <c r="BP33" i="1"/>
  <c r="BO33" i="1"/>
  <c r="BN33" i="1"/>
  <c r="BM33" i="1"/>
  <c r="AM33" i="1"/>
  <c r="BQ33" i="1"/>
  <c r="AK33" i="1"/>
  <c r="BR33" i="1"/>
  <c r="BS33" i="1"/>
  <c r="BT33" i="1"/>
  <c r="BW33" i="1"/>
  <c r="AO33" i="1"/>
  <c r="K33" i="1"/>
  <c r="BZ33" i="1"/>
  <c r="L33" i="1"/>
  <c r="CF33" i="1"/>
  <c r="T33" i="1"/>
  <c r="CH33" i="1"/>
  <c r="U33" i="1"/>
  <c r="V33" i="1"/>
  <c r="AA33" i="1"/>
  <c r="CG33" i="1"/>
  <c r="AB33" i="1"/>
  <c r="AC33" i="1"/>
  <c r="AD33" i="1"/>
  <c r="AE33" i="1"/>
  <c r="AH33" i="1"/>
  <c r="AI33" i="1"/>
  <c r="BX33" i="1"/>
  <c r="AJ33" i="1"/>
  <c r="BU33" i="1"/>
  <c r="BV33" i="1"/>
  <c r="BY33" i="1"/>
  <c r="CA33" i="1"/>
  <c r="CB33" i="1"/>
  <c r="CC33" i="1"/>
  <c r="CD33" i="1"/>
  <c r="CE33" i="1"/>
  <c r="CI33" i="1"/>
  <c r="CJ33" i="1"/>
  <c r="BL34" i="1"/>
  <c r="J34" i="1"/>
  <c r="BP34" i="1"/>
  <c r="BO34" i="1"/>
  <c r="BN34" i="1"/>
  <c r="BM34" i="1"/>
  <c r="AM34" i="1"/>
  <c r="BQ34" i="1"/>
  <c r="AK34" i="1"/>
  <c r="BR34" i="1"/>
  <c r="BS34" i="1"/>
  <c r="BT34" i="1"/>
  <c r="BW34" i="1"/>
  <c r="AO34" i="1"/>
  <c r="K34" i="1"/>
  <c r="BZ34" i="1"/>
  <c r="L34" i="1"/>
  <c r="CF34" i="1"/>
  <c r="T34" i="1"/>
  <c r="CH34" i="1"/>
  <c r="U34" i="1"/>
  <c r="V34" i="1"/>
  <c r="AA34" i="1"/>
  <c r="CG34" i="1"/>
  <c r="AB34" i="1"/>
  <c r="AC34" i="1"/>
  <c r="AD34" i="1"/>
  <c r="AE34" i="1"/>
  <c r="AH34" i="1"/>
  <c r="AI34" i="1"/>
  <c r="BX34" i="1"/>
  <c r="AJ34" i="1"/>
  <c r="BU34" i="1"/>
  <c r="BV34" i="1"/>
  <c r="BY34" i="1"/>
  <c r="CA34" i="1"/>
  <c r="CB34" i="1"/>
  <c r="CC34" i="1"/>
  <c r="CD34" i="1"/>
  <c r="CE34" i="1"/>
  <c r="CI34" i="1"/>
  <c r="CJ34" i="1"/>
  <c r="BL35" i="1"/>
  <c r="J35" i="1"/>
  <c r="BP35" i="1"/>
  <c r="BO35" i="1"/>
  <c r="BN35" i="1"/>
  <c r="BM35" i="1"/>
  <c r="AM35" i="1"/>
  <c r="BQ35" i="1"/>
  <c r="AK35" i="1"/>
  <c r="BR35" i="1"/>
  <c r="BS35" i="1"/>
  <c r="BT35" i="1"/>
  <c r="BW35" i="1"/>
  <c r="AO35" i="1"/>
  <c r="K35" i="1"/>
  <c r="BZ35" i="1"/>
  <c r="L35" i="1"/>
  <c r="CF35" i="1"/>
  <c r="T35" i="1"/>
  <c r="CH35" i="1"/>
  <c r="U35" i="1"/>
  <c r="V35" i="1"/>
  <c r="AA35" i="1"/>
  <c r="CG35" i="1"/>
  <c r="AB35" i="1"/>
  <c r="AC35" i="1"/>
  <c r="AD35" i="1"/>
  <c r="AE35" i="1"/>
  <c r="AH35" i="1"/>
  <c r="AI35" i="1"/>
  <c r="BX35" i="1"/>
  <c r="AJ35" i="1"/>
  <c r="BU35" i="1"/>
  <c r="BV35" i="1"/>
  <c r="BY35" i="1"/>
  <c r="CA35" i="1"/>
  <c r="CB35" i="1"/>
  <c r="CC35" i="1"/>
  <c r="CD35" i="1"/>
  <c r="CE35" i="1"/>
  <c r="CI35" i="1"/>
  <c r="CJ35" i="1"/>
  <c r="BL36" i="1"/>
  <c r="J36" i="1"/>
  <c r="BP36" i="1"/>
  <c r="BO36" i="1"/>
  <c r="BN36" i="1"/>
  <c r="BM36" i="1"/>
  <c r="AM36" i="1"/>
  <c r="BQ36" i="1"/>
  <c r="AK36" i="1"/>
  <c r="BR36" i="1"/>
  <c r="BS36" i="1"/>
  <c r="BT36" i="1"/>
  <c r="BW36" i="1"/>
  <c r="AO36" i="1"/>
  <c r="K36" i="1"/>
  <c r="BZ36" i="1"/>
  <c r="L36" i="1"/>
  <c r="CF36" i="1"/>
  <c r="T36" i="1"/>
  <c r="CH36" i="1"/>
  <c r="U36" i="1"/>
  <c r="V36" i="1"/>
  <c r="AA36" i="1"/>
  <c r="CG36" i="1"/>
  <c r="AB36" i="1"/>
  <c r="AC36" i="1"/>
  <c r="AD36" i="1"/>
  <c r="AE36" i="1"/>
  <c r="AH36" i="1"/>
  <c r="AI36" i="1"/>
  <c r="BX36" i="1"/>
  <c r="AJ36" i="1"/>
  <c r="BU36" i="1"/>
  <c r="BV36" i="1"/>
  <c r="BY36" i="1"/>
  <c r="CA36" i="1"/>
  <c r="CB36" i="1"/>
  <c r="CC36" i="1"/>
  <c r="CD36" i="1"/>
  <c r="CE36" i="1"/>
  <c r="CI36" i="1"/>
  <c r="CJ36" i="1"/>
  <c r="BL39" i="1"/>
  <c r="J39" i="1"/>
  <c r="BP39" i="1"/>
  <c r="BO39" i="1"/>
  <c r="BN39" i="1"/>
  <c r="BM39" i="1"/>
  <c r="AM39" i="1"/>
  <c r="BQ39" i="1"/>
  <c r="AK39" i="1"/>
  <c r="BR39" i="1"/>
  <c r="BS39" i="1"/>
  <c r="BT39" i="1"/>
  <c r="BW39" i="1"/>
  <c r="AO39" i="1"/>
  <c r="K39" i="1"/>
  <c r="BZ39" i="1"/>
  <c r="L39" i="1"/>
  <c r="CF39" i="1"/>
  <c r="T39" i="1"/>
  <c r="CH39" i="1"/>
  <c r="U39" i="1"/>
  <c r="V39" i="1"/>
  <c r="AA39" i="1"/>
  <c r="CG39" i="1"/>
  <c r="AB39" i="1"/>
  <c r="AC39" i="1"/>
  <c r="AD39" i="1"/>
  <c r="AE39" i="1"/>
  <c r="AH39" i="1"/>
  <c r="AI39" i="1"/>
  <c r="BX39" i="1"/>
  <c r="AJ39" i="1"/>
  <c r="BU39" i="1"/>
  <c r="BV39" i="1"/>
  <c r="BY39" i="1"/>
  <c r="CA39" i="1"/>
  <c r="CB39" i="1"/>
  <c r="CC39" i="1"/>
  <c r="CD39" i="1"/>
  <c r="CE39" i="1"/>
  <c r="CI39" i="1"/>
  <c r="CJ39" i="1"/>
  <c r="BL37" i="1"/>
  <c r="J37" i="1"/>
  <c r="BP37" i="1"/>
  <c r="BO37" i="1"/>
  <c r="BN37" i="1"/>
  <c r="BM37" i="1"/>
  <c r="AM37" i="1"/>
  <c r="BQ37" i="1"/>
  <c r="AK37" i="1"/>
  <c r="BR37" i="1"/>
  <c r="BS37" i="1"/>
  <c r="BT37" i="1"/>
  <c r="BW37" i="1"/>
  <c r="AO37" i="1"/>
  <c r="K37" i="1"/>
  <c r="BZ37" i="1"/>
  <c r="L37" i="1"/>
  <c r="CF37" i="1"/>
  <c r="T37" i="1"/>
  <c r="CH37" i="1"/>
  <c r="U37" i="1"/>
  <c r="V37" i="1"/>
  <c r="AA37" i="1"/>
  <c r="CG37" i="1"/>
  <c r="AB37" i="1"/>
  <c r="AC37" i="1"/>
  <c r="AD37" i="1"/>
  <c r="AE37" i="1"/>
  <c r="AH37" i="1"/>
  <c r="AI37" i="1"/>
  <c r="BX37" i="1"/>
  <c r="AJ37" i="1"/>
  <c r="BU37" i="1"/>
  <c r="BV37" i="1"/>
  <c r="BY37" i="1"/>
  <c r="CA37" i="1"/>
  <c r="CB37" i="1"/>
  <c r="CC37" i="1"/>
  <c r="CD37" i="1"/>
  <c r="CE37" i="1"/>
  <c r="CI37" i="1"/>
  <c r="CJ37" i="1"/>
  <c r="BL38" i="1"/>
  <c r="J38" i="1"/>
  <c r="BP38" i="1"/>
  <c r="BO38" i="1"/>
  <c r="BN38" i="1"/>
  <c r="BM38" i="1"/>
  <c r="AM38" i="1"/>
  <c r="BQ38" i="1"/>
  <c r="AK38" i="1"/>
  <c r="BR38" i="1"/>
  <c r="BS38" i="1"/>
  <c r="BT38" i="1"/>
  <c r="BW38" i="1"/>
  <c r="AO38" i="1"/>
  <c r="K38" i="1"/>
  <c r="BZ38" i="1"/>
  <c r="L38" i="1"/>
  <c r="CF38" i="1"/>
  <c r="T38" i="1"/>
  <c r="CH38" i="1"/>
  <c r="U38" i="1"/>
  <c r="V38" i="1"/>
  <c r="AA38" i="1"/>
  <c r="CG38" i="1"/>
  <c r="AB38" i="1"/>
  <c r="AC38" i="1"/>
  <c r="AD38" i="1"/>
  <c r="AE38" i="1"/>
  <c r="AH38" i="1"/>
  <c r="AI38" i="1"/>
  <c r="BX38" i="1"/>
  <c r="AJ38" i="1"/>
  <c r="BU38" i="1"/>
  <c r="BV38" i="1"/>
  <c r="BY38" i="1"/>
  <c r="CA38" i="1"/>
  <c r="CB38" i="1"/>
  <c r="CC38" i="1"/>
  <c r="CD38" i="1"/>
  <c r="CE38" i="1"/>
  <c r="CI38" i="1"/>
  <c r="CJ38" i="1"/>
  <c r="BL40" i="1"/>
  <c r="J40" i="1"/>
  <c r="BP40" i="1"/>
  <c r="BO40" i="1"/>
  <c r="BN40" i="1"/>
  <c r="BM40" i="1"/>
  <c r="AM40" i="1"/>
  <c r="BQ40" i="1"/>
  <c r="AK40" i="1"/>
  <c r="BR40" i="1"/>
  <c r="BS40" i="1"/>
  <c r="BT40" i="1"/>
  <c r="BW40" i="1"/>
  <c r="AO40" i="1"/>
  <c r="K40" i="1"/>
  <c r="BZ40" i="1"/>
  <c r="L40" i="1"/>
  <c r="CF40" i="1"/>
  <c r="T40" i="1"/>
  <c r="CH40" i="1"/>
  <c r="U40" i="1"/>
  <c r="V40" i="1"/>
  <c r="AA40" i="1"/>
  <c r="CG40" i="1"/>
  <c r="AB40" i="1"/>
  <c r="AC40" i="1"/>
  <c r="AD40" i="1"/>
  <c r="AE40" i="1"/>
  <c r="AH40" i="1"/>
  <c r="AI40" i="1"/>
  <c r="BX40" i="1"/>
  <c r="AJ40" i="1"/>
  <c r="BU40" i="1"/>
  <c r="BV40" i="1"/>
  <c r="BY40" i="1"/>
  <c r="CA40" i="1"/>
  <c r="CB40" i="1"/>
  <c r="CC40" i="1"/>
  <c r="CD40" i="1"/>
  <c r="CE40" i="1"/>
  <c r="CI40" i="1"/>
  <c r="CJ40" i="1"/>
  <c r="BL41" i="1"/>
  <c r="J41" i="1"/>
  <c r="BP41" i="1"/>
  <c r="BO41" i="1"/>
  <c r="BN41" i="1"/>
  <c r="BM41" i="1"/>
  <c r="AM41" i="1"/>
  <c r="BQ41" i="1"/>
  <c r="AK41" i="1"/>
  <c r="BR41" i="1"/>
  <c r="BS41" i="1"/>
  <c r="BT41" i="1"/>
  <c r="BW41" i="1"/>
  <c r="AO41" i="1"/>
  <c r="K41" i="1"/>
  <c r="BZ41" i="1"/>
  <c r="L41" i="1"/>
  <c r="CF41" i="1"/>
  <c r="T41" i="1"/>
  <c r="CH41" i="1"/>
  <c r="U41" i="1"/>
  <c r="V41" i="1"/>
  <c r="AA41" i="1"/>
  <c r="CG41" i="1"/>
  <c r="AB41" i="1"/>
  <c r="AC41" i="1"/>
  <c r="AD41" i="1"/>
  <c r="AE41" i="1"/>
  <c r="AH41" i="1"/>
  <c r="AI41" i="1"/>
  <c r="BX41" i="1"/>
  <c r="AJ41" i="1"/>
  <c r="BU41" i="1"/>
  <c r="BV41" i="1"/>
  <c r="BY41" i="1"/>
  <c r="CA41" i="1"/>
  <c r="CB41" i="1"/>
  <c r="CC41" i="1"/>
  <c r="CD41" i="1"/>
  <c r="CE41" i="1"/>
  <c r="CI41" i="1"/>
  <c r="CJ41" i="1"/>
  <c r="BL42" i="1"/>
  <c r="J42" i="1"/>
  <c r="BP42" i="1"/>
  <c r="BO42" i="1"/>
  <c r="BN42" i="1"/>
  <c r="BM42" i="1"/>
  <c r="AM42" i="1"/>
  <c r="BQ42" i="1"/>
  <c r="AK42" i="1"/>
  <c r="BR42" i="1"/>
  <c r="BS42" i="1"/>
  <c r="BT42" i="1"/>
  <c r="BW42" i="1"/>
  <c r="AO42" i="1"/>
  <c r="K42" i="1"/>
  <c r="BZ42" i="1"/>
  <c r="L42" i="1"/>
  <c r="CF42" i="1"/>
  <c r="T42" i="1"/>
  <c r="CH42" i="1"/>
  <c r="U42" i="1"/>
  <c r="V42" i="1"/>
  <c r="AA42" i="1"/>
  <c r="CG42" i="1"/>
  <c r="AB42" i="1"/>
  <c r="AC42" i="1"/>
  <c r="AD42" i="1"/>
  <c r="AE42" i="1"/>
  <c r="AH42" i="1"/>
  <c r="AI42" i="1"/>
  <c r="BX42" i="1"/>
  <c r="AJ42" i="1"/>
  <c r="BU42" i="1"/>
  <c r="BV42" i="1"/>
  <c r="BY42" i="1"/>
  <c r="CA42" i="1"/>
  <c r="CB42" i="1"/>
  <c r="CC42" i="1"/>
  <c r="CD42" i="1"/>
  <c r="CE42" i="1"/>
  <c r="CI42" i="1"/>
  <c r="CJ42" i="1"/>
  <c r="BL43" i="1"/>
  <c r="J43" i="1"/>
  <c r="BP43" i="1"/>
  <c r="BO43" i="1"/>
  <c r="BN43" i="1"/>
  <c r="BM43" i="1"/>
  <c r="AM43" i="1"/>
  <c r="BQ43" i="1"/>
  <c r="AK43" i="1"/>
  <c r="BR43" i="1"/>
  <c r="BS43" i="1"/>
  <c r="BT43" i="1"/>
  <c r="BW43" i="1"/>
  <c r="AO43" i="1"/>
  <c r="K43" i="1"/>
  <c r="BZ43" i="1"/>
  <c r="L43" i="1"/>
  <c r="CF43" i="1"/>
  <c r="T43" i="1"/>
  <c r="CH43" i="1"/>
  <c r="U43" i="1"/>
  <c r="V43" i="1"/>
  <c r="AA43" i="1"/>
  <c r="CG43" i="1"/>
  <c r="AB43" i="1"/>
  <c r="AC43" i="1"/>
  <c r="AD43" i="1"/>
  <c r="AE43" i="1"/>
  <c r="AH43" i="1"/>
  <c r="AI43" i="1"/>
  <c r="BX43" i="1"/>
  <c r="AJ43" i="1"/>
  <c r="BU43" i="1"/>
  <c r="BV43" i="1"/>
  <c r="BY43" i="1"/>
  <c r="CA43" i="1"/>
  <c r="CB43" i="1"/>
  <c r="CC43" i="1"/>
  <c r="CD43" i="1"/>
  <c r="CE43" i="1"/>
  <c r="CI43" i="1"/>
  <c r="CJ43" i="1"/>
  <c r="BL44" i="1"/>
  <c r="J44" i="1"/>
  <c r="BP44" i="1"/>
  <c r="BO44" i="1"/>
  <c r="BN44" i="1"/>
  <c r="BM44" i="1"/>
  <c r="AM44" i="1"/>
  <c r="BQ44" i="1"/>
  <c r="AK44" i="1"/>
  <c r="BR44" i="1"/>
  <c r="BS44" i="1"/>
  <c r="BT44" i="1"/>
  <c r="BW44" i="1"/>
  <c r="AO44" i="1"/>
  <c r="K44" i="1"/>
  <c r="BZ44" i="1"/>
  <c r="L44" i="1"/>
  <c r="CF44" i="1"/>
  <c r="T44" i="1"/>
  <c r="CH44" i="1"/>
  <c r="U44" i="1"/>
  <c r="V44" i="1"/>
  <c r="AA44" i="1"/>
  <c r="CG44" i="1"/>
  <c r="AB44" i="1"/>
  <c r="AC44" i="1"/>
  <c r="AD44" i="1"/>
  <c r="AE44" i="1"/>
  <c r="AH44" i="1"/>
  <c r="AI44" i="1"/>
  <c r="BX44" i="1"/>
  <c r="AJ44" i="1"/>
  <c r="BU44" i="1"/>
  <c r="BV44" i="1"/>
  <c r="BY44" i="1"/>
  <c r="CA44" i="1"/>
  <c r="CB44" i="1"/>
  <c r="CC44" i="1"/>
  <c r="CD44" i="1"/>
  <c r="CE44" i="1"/>
  <c r="CI44" i="1"/>
  <c r="CJ44" i="1"/>
  <c r="BL45" i="1"/>
  <c r="J45" i="1"/>
  <c r="BP45" i="1"/>
  <c r="BO45" i="1"/>
  <c r="BN45" i="1"/>
  <c r="BM45" i="1"/>
  <c r="AM45" i="1"/>
  <c r="BQ45" i="1"/>
  <c r="AK45" i="1"/>
  <c r="BR45" i="1"/>
  <c r="BS45" i="1"/>
  <c r="BT45" i="1"/>
  <c r="BW45" i="1"/>
  <c r="AO45" i="1"/>
  <c r="K45" i="1"/>
  <c r="BZ45" i="1"/>
  <c r="L45" i="1"/>
  <c r="CF45" i="1"/>
  <c r="T45" i="1"/>
  <c r="CH45" i="1"/>
  <c r="U45" i="1"/>
  <c r="V45" i="1"/>
  <c r="AA45" i="1"/>
  <c r="CG45" i="1"/>
  <c r="AB45" i="1"/>
  <c r="AC45" i="1"/>
  <c r="AD45" i="1"/>
  <c r="AE45" i="1"/>
  <c r="AH45" i="1"/>
  <c r="AI45" i="1"/>
  <c r="BX45" i="1"/>
  <c r="AJ45" i="1"/>
  <c r="BU45" i="1"/>
  <c r="BV45" i="1"/>
  <c r="BY45" i="1"/>
  <c r="CA45" i="1"/>
  <c r="CB45" i="1"/>
  <c r="CC45" i="1"/>
  <c r="CD45" i="1"/>
  <c r="CE45" i="1"/>
  <c r="CI45" i="1"/>
  <c r="CJ45" i="1"/>
  <c r="BL46" i="1"/>
  <c r="J46" i="1"/>
  <c r="BP46" i="1"/>
  <c r="BO46" i="1"/>
  <c r="BN46" i="1"/>
  <c r="BM46" i="1"/>
  <c r="AM46" i="1"/>
  <c r="BQ46" i="1"/>
  <c r="AK46" i="1"/>
  <c r="BR46" i="1"/>
  <c r="BS46" i="1"/>
  <c r="BT46" i="1"/>
  <c r="BW46" i="1"/>
  <c r="AO46" i="1"/>
  <c r="K46" i="1"/>
  <c r="BZ46" i="1"/>
  <c r="L46" i="1"/>
  <c r="CF46" i="1"/>
  <c r="T46" i="1"/>
  <c r="CH46" i="1"/>
  <c r="U46" i="1"/>
  <c r="V46" i="1"/>
  <c r="AA46" i="1"/>
  <c r="CG46" i="1"/>
  <c r="AB46" i="1"/>
  <c r="AC46" i="1"/>
  <c r="AD46" i="1"/>
  <c r="AE46" i="1"/>
  <c r="AH46" i="1"/>
  <c r="AI46" i="1"/>
  <c r="BX46" i="1"/>
  <c r="AJ46" i="1"/>
  <c r="BU46" i="1"/>
  <c r="BV46" i="1"/>
  <c r="BY46" i="1"/>
  <c r="CA46" i="1"/>
  <c r="CB46" i="1"/>
  <c r="CC46" i="1"/>
  <c r="CD46" i="1"/>
  <c r="CE46" i="1"/>
  <c r="CI46" i="1"/>
  <c r="CJ46" i="1"/>
</calcChain>
</file>

<file path=xl/sharedStrings.xml><?xml version="1.0" encoding="utf-8"?>
<sst xmlns="http://schemas.openxmlformats.org/spreadsheetml/2006/main" count="395" uniqueCount="140">
  <si>
    <t/>
  </si>
  <si>
    <t>Obs</t>
  </si>
  <si>
    <t>HHMMSS</t>
  </si>
  <si>
    <t>id</t>
  </si>
  <si>
    <t>ring</t>
  </si>
  <si>
    <t>plot</t>
  </si>
  <si>
    <t>rep</t>
  </si>
  <si>
    <t>FTime</t>
  </si>
  <si>
    <t>EBal?</t>
  </si>
  <si>
    <t>Photo</t>
  </si>
  <si>
    <t>Cond</t>
  </si>
  <si>
    <t>Ci</t>
  </si>
  <si>
    <t>FCnt</t>
  </si>
  <si>
    <t>DCnt</t>
  </si>
  <si>
    <t>Fo</t>
  </si>
  <si>
    <t>Fm</t>
  </si>
  <si>
    <t>Fo'</t>
  </si>
  <si>
    <t>Fm'</t>
  </si>
  <si>
    <t>Fs</t>
  </si>
  <si>
    <t>Fv/Fm</t>
  </si>
  <si>
    <t>Fv'/Fm'</t>
  </si>
  <si>
    <t>PhiPS2</t>
  </si>
  <si>
    <t>Adark</t>
  </si>
  <si>
    <t>RedAbs</t>
  </si>
  <si>
    <t>BlueAbs</t>
  </si>
  <si>
    <t>%Blue</t>
  </si>
  <si>
    <t>LeafAbs</t>
  </si>
  <si>
    <t>PhiCO2</t>
  </si>
  <si>
    <t>qP</t>
  </si>
  <si>
    <t>qN</t>
  </si>
  <si>
    <t>NPQ</t>
  </si>
  <si>
    <t>ParIn@Fs</t>
  </si>
  <si>
    <t>PS2/1</t>
  </si>
  <si>
    <t>ETR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</si>
  <si>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</si>
  <si>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</si>
  <si>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</si>
  <si>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</si>
  <si>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</si>
  <si>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</si>
  <si>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</si>
  <si>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</si>
  <si>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</si>
  <si>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</si>
  <si>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</si>
  <si>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</si>
  <si>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</si>
  <si>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</si>
  <si>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</si>
  <si>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</si>
  <si>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</si>
  <si>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</si>
  <si>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</si>
  <si>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</si>
  <si>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</si>
  <si>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</si>
  <si>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</si>
  <si>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</si>
  <si>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</si>
  <si>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</si>
  <si>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</si>
  <si>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</si>
  <si>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</si>
  <si>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</si>
  <si>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</si>
  <si>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</si>
  <si>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</si>
  <si>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</si>
  <si>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</si>
  <si>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</si>
  <si>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</si>
  <si>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</si>
  <si>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</si>
  <si>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</si>
  <si>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</si>
  <si>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</si>
  <si>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</si>
  <si>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</si>
  <si>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</si>
  <si>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</si>
  <si>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</si>
  <si>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</si>
  <si>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</si>
  <si>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Fv</t>
  </si>
  <si>
    <t>PARabs</t>
  </si>
  <si>
    <t>Fv'</t>
  </si>
  <si>
    <t>qP_Fo</t>
  </si>
  <si>
    <t>qN_Fo</t>
  </si>
  <si>
    <t>in</t>
  </si>
  <si>
    <t>out</t>
  </si>
  <si>
    <t>09:21:11</t>
  </si>
  <si>
    <t>0</t>
  </si>
  <si>
    <t>09:23:47</t>
  </si>
  <si>
    <t>09:26:09</t>
  </si>
  <si>
    <t>09:28:51</t>
  </si>
  <si>
    <t>09:31:17</t>
  </si>
  <si>
    <t>09:33:58</t>
  </si>
  <si>
    <t>09:36:29</t>
  </si>
  <si>
    <t>09:38:52</t>
  </si>
  <si>
    <t>09:42:35</t>
  </si>
  <si>
    <t>09:46:17</t>
  </si>
  <si>
    <t>09:49:59</t>
  </si>
  <si>
    <t>10:02:06</t>
  </si>
  <si>
    <t>10:05:02</t>
  </si>
  <si>
    <t>10:08:44</t>
  </si>
  <si>
    <t>10:11:07</t>
  </si>
  <si>
    <t>10:13:31</t>
  </si>
  <si>
    <t>10:15:54</t>
  </si>
  <si>
    <t>10:18:22</t>
  </si>
  <si>
    <t>10:22:05</t>
  </si>
  <si>
    <t>10:25:47</t>
  </si>
  <si>
    <t>10:29:29</t>
  </si>
  <si>
    <t>10:33:11</t>
  </si>
  <si>
    <t>10:54:57</t>
  </si>
  <si>
    <t>10:57:34</t>
  </si>
  <si>
    <t>11:01:16</t>
  </si>
  <si>
    <t>11:04:58</t>
  </si>
  <si>
    <t>11:07:21</t>
  </si>
  <si>
    <t>11:10:09</t>
  </si>
  <si>
    <t>11:12:50</t>
  </si>
  <si>
    <t>11:15:23</t>
  </si>
  <si>
    <t>11:19:05</t>
  </si>
  <si>
    <t>11:22:38</t>
  </si>
  <si>
    <t>11:26:20</t>
  </si>
  <si>
    <t>11:40:03</t>
  </si>
  <si>
    <t>11:43:46</t>
  </si>
  <si>
    <t>11:47:29</t>
  </si>
  <si>
    <t>11:49:59</t>
  </si>
  <si>
    <t>11:53:31</t>
  </si>
  <si>
    <t>11:57:14</t>
  </si>
  <si>
    <t>12:00:57</t>
  </si>
  <si>
    <t>12:04:40</t>
  </si>
  <si>
    <t>12:07:12</t>
  </si>
  <si>
    <t>12:10:31</t>
  </si>
  <si>
    <t>12:13:02</t>
  </si>
  <si>
    <t>ID</t>
  </si>
  <si>
    <t>T2 Samsun Plot1 Leaf1</t>
  </si>
  <si>
    <t>T2 Samsun Plot2 Leaf2</t>
  </si>
  <si>
    <t>T2 Samsun Plot3 Leaf2</t>
  </si>
  <si>
    <t>T2 Samsun Plot4 Leaf3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</si>
</sst>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6"/>
  <sheetViews>
    <sheetView tabSelected="1" zoomScale="125" zoomScaleNormal="125" zoomScalePageLayoutView="125" workbookViewId="0">
      <selection activeCell="A2" sqref="A2"/>
    </sheetView>
  </sheetViews>
  <sheetFormatPr defaultColWidth="10.6640625" defaultRowHeight="15.5" x14ac:dyDescent="0.35"/>
  <cols>
    <col min="1" max="1" width="20.83203125" customWidth="1"/>
  </cols>
  <sheetData>
    <row r="1" spans="1:88" x14ac:dyDescent="0.35">
      <c r="A1" t="s">
        <v>135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35">
      <c r="B2" s="1" t="s">
        <v>88</v>
      </c>
      <c r="C2" s="1" t="s">
        <v>88</v>
      </c>
      <c r="D2" s="1" t="s">
        <v>88</v>
      </c>
      <c r="E2" s="1" t="s">
        <v>88</v>
      </c>
      <c r="F2" s="1" t="s">
        <v>88</v>
      </c>
      <c r="G2" s="1" t="s">
        <v>88</v>
      </c>
      <c r="H2" s="1" t="s">
        <v>88</v>
      </c>
      <c r="I2" s="1" t="s">
        <v>88</v>
      </c>
      <c r="J2" s="1" t="s">
        <v>89</v>
      </c>
      <c r="K2" s="1" t="s">
        <v>89</v>
      </c>
      <c r="L2" s="1" t="s">
        <v>89</v>
      </c>
      <c r="M2" s="1" t="s">
        <v>88</v>
      </c>
      <c r="N2" s="1" t="s">
        <v>88</v>
      </c>
      <c r="O2" s="1" t="s">
        <v>88</v>
      </c>
      <c r="P2" s="1" t="s">
        <v>88</v>
      </c>
      <c r="Q2" s="1" t="s">
        <v>88</v>
      </c>
      <c r="R2" s="1" t="s">
        <v>88</v>
      </c>
      <c r="S2" s="1" t="s">
        <v>88</v>
      </c>
      <c r="T2" s="1" t="s">
        <v>89</v>
      </c>
      <c r="U2" s="1" t="s">
        <v>89</v>
      </c>
      <c r="V2" s="1" t="s">
        <v>89</v>
      </c>
      <c r="W2" s="1" t="s">
        <v>88</v>
      </c>
      <c r="X2" s="1" t="s">
        <v>88</v>
      </c>
      <c r="Y2" s="1" t="s">
        <v>88</v>
      </c>
      <c r="Z2" s="1" t="s">
        <v>88</v>
      </c>
      <c r="AA2" s="1" t="s">
        <v>89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88</v>
      </c>
      <c r="AG2" s="1" t="s">
        <v>88</v>
      </c>
      <c r="AH2" s="1" t="s">
        <v>89</v>
      </c>
      <c r="AI2" s="1" t="s">
        <v>89</v>
      </c>
      <c r="AJ2" s="1" t="s">
        <v>89</v>
      </c>
      <c r="AK2" s="1" t="s">
        <v>89</v>
      </c>
      <c r="AL2" s="1" t="s">
        <v>88</v>
      </c>
      <c r="AM2" s="1" t="s">
        <v>89</v>
      </c>
      <c r="AN2" s="1" t="s">
        <v>88</v>
      </c>
      <c r="AO2" s="1" t="s">
        <v>89</v>
      </c>
      <c r="AP2" s="1" t="s">
        <v>88</v>
      </c>
      <c r="AQ2" s="1" t="s">
        <v>88</v>
      </c>
      <c r="AR2" s="1" t="s">
        <v>88</v>
      </c>
      <c r="AS2" s="1" t="s">
        <v>88</v>
      </c>
      <c r="AT2" s="1" t="s">
        <v>88</v>
      </c>
      <c r="AU2" s="1" t="s">
        <v>88</v>
      </c>
      <c r="AV2" s="1" t="s">
        <v>88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88</v>
      </c>
      <c r="BB2" s="1" t="s">
        <v>88</v>
      </c>
      <c r="BC2" s="1" t="s">
        <v>88</v>
      </c>
      <c r="BD2" s="1" t="s">
        <v>88</v>
      </c>
      <c r="BE2" s="1" t="s">
        <v>88</v>
      </c>
      <c r="BF2" s="1" t="s">
        <v>88</v>
      </c>
      <c r="BG2" s="1" t="s">
        <v>88</v>
      </c>
      <c r="BH2" s="1" t="s">
        <v>88</v>
      </c>
      <c r="BI2" s="1" t="s">
        <v>88</v>
      </c>
      <c r="BJ2" s="1" t="s">
        <v>88</v>
      </c>
      <c r="BK2" s="1" t="s">
        <v>88</v>
      </c>
      <c r="BL2" s="1" t="s">
        <v>89</v>
      </c>
      <c r="BM2" s="1" t="s">
        <v>89</v>
      </c>
      <c r="BN2" s="1" t="s">
        <v>89</v>
      </c>
      <c r="BO2" s="1" t="s">
        <v>89</v>
      </c>
      <c r="BP2" s="1" t="s">
        <v>89</v>
      </c>
      <c r="BQ2" s="1" t="s">
        <v>89</v>
      </c>
      <c r="BR2" s="1" t="s">
        <v>89</v>
      </c>
      <c r="BS2" s="1" t="s">
        <v>89</v>
      </c>
      <c r="BT2" s="1" t="s">
        <v>89</v>
      </c>
      <c r="BU2" s="1" t="s">
        <v>89</v>
      </c>
      <c r="BV2" s="1" t="s">
        <v>89</v>
      </c>
      <c r="BW2" s="1" t="s">
        <v>89</v>
      </c>
      <c r="BX2" s="1" t="s">
        <v>89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1" t="s">
        <v>89</v>
      </c>
      <c r="CF2" s="1" t="s">
        <v>89</v>
      </c>
      <c r="CG2" s="1" t="s">
        <v>89</v>
      </c>
      <c r="CH2" s="1" t="s">
        <v>89</v>
      </c>
      <c r="CI2" s="1" t="s">
        <v>89</v>
      </c>
      <c r="CJ2" s="1" t="s">
        <v>89</v>
      </c>
    </row>
    <row r="3" spans="1:88" x14ac:dyDescent="0.35">
      <c r="A3" t="s">
        <v>136</v>
      </c>
      <c r="B3" s="1">
        <v>1</v>
      </c>
      <c r="C3" s="1" t="s">
        <v>90</v>
      </c>
      <c r="D3" s="1" t="s">
        <v>0</v>
      </c>
      <c r="E3" s="1">
        <v>0</v>
      </c>
      <c r="F3" s="1" t="s">
        <v>91</v>
      </c>
      <c r="G3" s="1" t="s">
        <v>0</v>
      </c>
      <c r="H3" s="1">
        <v>1056.0000233631581</v>
      </c>
      <c r="I3" s="1">
        <v>0</v>
      </c>
      <c r="J3">
        <f t="shared" ref="J3:J13" si="0">(AS3-AT3*(1000-AU3)/(1000-AV3))*BL3</f>
        <v>20.764740291730966</v>
      </c>
      <c r="K3">
        <f t="shared" ref="K3:K13" si="1">IF(BW3&lt;&gt;0,1/(1/BW3-1/AO3),0)</f>
        <v>0.37046233018246627</v>
      </c>
      <c r="L3">
        <f t="shared" ref="L3:L13" si="2">((BZ3-BM3/2)*AT3-J3)/(BZ3+BM3/2)</f>
        <v>283.05689928276786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e">
        <f t="shared" ref="T3:T13" si="3">CF3/P3</f>
        <v>#DIV/0!</v>
      </c>
      <c r="U3" t="e">
        <f t="shared" ref="U3:U13" si="4">CH3/R3</f>
        <v>#DIV/0!</v>
      </c>
      <c r="V3" t="e">
        <f t="shared" ref="V3:V13" si="5">(R3-S3)/R3</f>
        <v>#DIV/0!</v>
      </c>
      <c r="W3" s="1">
        <v>-1</v>
      </c>
      <c r="X3" s="1">
        <v>0.87</v>
      </c>
      <c r="Y3" s="1">
        <v>0.92</v>
      </c>
      <c r="Z3" s="1">
        <v>9.9377565383911133</v>
      </c>
      <c r="AA3">
        <f t="shared" ref="AA3:AA13" si="6">(Z3*Y3+(100-Z3)*X3)/100</f>
        <v>0.87496887826919556</v>
      </c>
      <c r="AB3">
        <f t="shared" ref="AB3:AB13" si="7">(J3-W3)/CG3</f>
        <v>1.462110679832769E-2</v>
      </c>
      <c r="AC3" t="e">
        <f t="shared" ref="AC3:AC13" si="8">(R3-S3)/(R3-Q3)</f>
        <v>#DIV/0!</v>
      </c>
      <c r="AD3" t="e">
        <f t="shared" ref="AD3:AD13" si="9">(P3-R3)/(P3-Q3)</f>
        <v>#DIV/0!</v>
      </c>
      <c r="AE3" t="e">
        <f t="shared" ref="AE3:AE13" si="10">(P3-R3)/R3</f>
        <v>#DIV/0!</v>
      </c>
      <c r="AF3" s="1">
        <v>0</v>
      </c>
      <c r="AG3" s="1">
        <v>0.5</v>
      </c>
      <c r="AH3" t="e">
        <f t="shared" ref="AH3:AH13" si="11">V3*AG3*AA3*AF3</f>
        <v>#DIV/0!</v>
      </c>
      <c r="AI3">
        <f t="shared" ref="AI3:AI13" si="12">BM3*1000</f>
        <v>5.9526147110086027</v>
      </c>
      <c r="AJ3">
        <f t="shared" ref="AJ3:AJ13" si="13">(BR3-BX3)</f>
        <v>1.6007321619145087</v>
      </c>
      <c r="AK3">
        <f t="shared" ref="AK3:AK13" si="14">(AQ3+BQ3*I3)</f>
        <v>28.063106536865234</v>
      </c>
      <c r="AL3" s="1">
        <v>2</v>
      </c>
      <c r="AM3">
        <f t="shared" ref="AM3:AM13" si="15">(AL3*BF3+BG3)</f>
        <v>4.644859790802002</v>
      </c>
      <c r="AN3" s="1">
        <v>1</v>
      </c>
      <c r="AO3">
        <f t="shared" ref="AO3:AO13" si="16">AM3*(AN3+1)*(AN3+1)/(AN3*AN3+1)</f>
        <v>9.2897195816040039</v>
      </c>
      <c r="AP3" s="1">
        <v>26.838258743286133</v>
      </c>
      <c r="AQ3" s="1">
        <v>28.063106536865234</v>
      </c>
      <c r="AR3" s="1">
        <v>25.920568466186523</v>
      </c>
      <c r="AS3" s="1">
        <v>400.04080200195313</v>
      </c>
      <c r="AT3" s="1">
        <v>384.67703247070313</v>
      </c>
      <c r="AU3" s="1">
        <v>18.468620300292969</v>
      </c>
      <c r="AV3" s="1">
        <v>22.346847534179688</v>
      </c>
      <c r="AW3" s="1">
        <v>51.468017578125</v>
      </c>
      <c r="AX3" s="1">
        <v>62.282188415527344</v>
      </c>
      <c r="AY3" s="1">
        <v>300.11611938476563</v>
      </c>
      <c r="AZ3" s="1">
        <v>1701.2989501953125</v>
      </c>
      <c r="BA3" s="1">
        <v>0.12213136255741119</v>
      </c>
      <c r="BB3" s="1">
        <v>98.809944152832031</v>
      </c>
      <c r="BC3" s="1">
        <v>18.118654251098633</v>
      </c>
      <c r="BD3" s="1">
        <v>0.19101949036121368</v>
      </c>
      <c r="BE3" s="1">
        <v>0.25</v>
      </c>
      <c r="BF3" s="1">
        <v>-1.355140209197998</v>
      </c>
      <c r="BG3" s="1">
        <v>7.355140209197998</v>
      </c>
      <c r="BH3" s="1">
        <v>1</v>
      </c>
      <c r="BI3" s="1">
        <v>0</v>
      </c>
      <c r="BJ3" s="1">
        <v>0.15999999642372131</v>
      </c>
      <c r="BK3" s="1">
        <v>111115</v>
      </c>
      <c r="BL3">
        <f t="shared" ref="BL3:BL13" si="17">AY3*0.000001/(AL3*0.0001)</f>
        <v>1.5005805969238279</v>
      </c>
      <c r="BM3">
        <f t="shared" ref="BM3:BM13" si="18">(AV3-AU3)/(1000-AV3)*BL3</f>
        <v>5.9526147110086029E-3</v>
      </c>
      <c r="BN3">
        <f t="shared" ref="BN3:BN13" si="19">(AQ3+273.15)</f>
        <v>301.21310653686521</v>
      </c>
      <c r="BO3">
        <f t="shared" ref="BO3:BO13" si="20">(AP3+273.15)</f>
        <v>299.98825874328611</v>
      </c>
      <c r="BP3">
        <f t="shared" ref="BP3:BP13" si="21">(AZ3*BH3+BA3*BI3)*BJ3</f>
        <v>272.20782594693083</v>
      </c>
      <c r="BQ3">
        <f t="shared" ref="BQ3:BQ13" si="22">((BP3+0.00000010773*(BO3^4-BN3^4))-BM3*44100)/(AM3*51.4+0.00000043092*BN3^3)</f>
        <v>-1.8518206882671535E-2</v>
      </c>
      <c r="BR3">
        <f t="shared" ref="BR3:BR13" si="23">0.61365*EXP(17.502*AK3/(240.97+AK3))</f>
        <v>3.808822918758656</v>
      </c>
      <c r="BS3">
        <f t="shared" ref="BS3:BS13" si="24">BR3*1000/BB3</f>
        <v>38.546959533419489</v>
      </c>
      <c r="BT3">
        <f t="shared" ref="BT3:BT13" si="25">(BS3-AV3)</f>
        <v>16.200111999239802</v>
      </c>
      <c r="BU3">
        <f t="shared" ref="BU3:BU13" si="26">IF(I3,AQ3,(AP3+AQ3)/2)</f>
        <v>27.450682640075684</v>
      </c>
      <c r="BV3">
        <f t="shared" ref="BV3:BV13" si="27">0.61365*EXP(17.502*BU3/(240.97+BU3))</f>
        <v>3.6750006668919526</v>
      </c>
      <c r="BW3">
        <f t="shared" ref="BW3:BW13" si="28">IF(BT3&lt;&gt;0,(1000-(BS3+AV3)/2)/BT3*BM3,0)</f>
        <v>0.3562553163459285</v>
      </c>
      <c r="BX3">
        <f t="shared" ref="BX3:BX13" si="29">AV3*BB3/1000</f>
        <v>2.2080907568441472</v>
      </c>
      <c r="BY3">
        <f t="shared" ref="BY3:BY13" si="30">(BV3-BX3)</f>
        <v>1.4669099100478054</v>
      </c>
      <c r="BZ3">
        <f t="shared" ref="BZ3:BZ13" si="31">1/(1.6/K3+1.37/AO3)</f>
        <v>0.22389383865745449</v>
      </c>
      <c r="CA3">
        <f t="shared" ref="CA3:CA13" si="32">L3*BB3*0.001</f>
        <v>27.968836410204094</v>
      </c>
      <c r="CB3">
        <f t="shared" ref="CB3:CB13" si="33">L3/AT3</f>
        <v>0.73582999604824439</v>
      </c>
      <c r="CC3">
        <f t="shared" ref="CC3:CC13" si="34">(1-BM3*BB3/BR3/K3)*100</f>
        <v>58.315596485191833</v>
      </c>
      <c r="CD3">
        <f t="shared" ref="CD3:CD13" si="35">(AT3-J3/(AO3/1.35))</f>
        <v>381.65946028807792</v>
      </c>
      <c r="CE3">
        <f t="shared" ref="CE3:CE13" si="36">J3*CC3/100/CD3</f>
        <v>3.1727451877084083E-2</v>
      </c>
      <c r="CF3">
        <f t="shared" ref="CF3:CF13" si="37">(P3-O3)</f>
        <v>0</v>
      </c>
      <c r="CG3">
        <f t="shared" ref="CG3:CG13" si="38">AZ3*AA3</f>
        <v>1488.5836340529527</v>
      </c>
      <c r="CH3">
        <f t="shared" ref="CH3:CH13" si="39">(R3-Q3)</f>
        <v>0</v>
      </c>
      <c r="CI3" t="e">
        <f t="shared" ref="CI3:CI13" si="40">(R3-S3)/(R3-O3)</f>
        <v>#DIV/0!</v>
      </c>
      <c r="CJ3" t="e">
        <f t="shared" ref="CJ3:CJ13" si="41">(P3-R3)/(P3-O3)</f>
        <v>#DIV/0!</v>
      </c>
    </row>
    <row r="4" spans="1:88" x14ac:dyDescent="0.35">
      <c r="A4" t="s">
        <v>136</v>
      </c>
      <c r="B4" s="1">
        <v>3</v>
      </c>
      <c r="C4" s="1" t="s">
        <v>93</v>
      </c>
      <c r="D4" s="1" t="s">
        <v>0</v>
      </c>
      <c r="E4" s="1">
        <v>0</v>
      </c>
      <c r="F4" s="1" t="s">
        <v>91</v>
      </c>
      <c r="G4" s="1" t="s">
        <v>0</v>
      </c>
      <c r="H4" s="1">
        <v>1353.500023397617</v>
      </c>
      <c r="I4" s="1">
        <v>0</v>
      </c>
      <c r="J4">
        <f t="shared" si="0"/>
        <v>-5.9808821233627878</v>
      </c>
      <c r="K4">
        <f t="shared" si="1"/>
        <v>0.36630468719036874</v>
      </c>
      <c r="L4">
        <f t="shared" si="2"/>
        <v>79.172502784022782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t="e">
        <f t="shared" si="3"/>
        <v>#DIV/0!</v>
      </c>
      <c r="U4" t="e">
        <f t="shared" si="4"/>
        <v>#DIV/0!</v>
      </c>
      <c r="V4" t="e">
        <f t="shared" si="5"/>
        <v>#DIV/0!</v>
      </c>
      <c r="W4" s="1">
        <v>-1</v>
      </c>
      <c r="X4" s="1">
        <v>0.87</v>
      </c>
      <c r="Y4" s="1">
        <v>0.92</v>
      </c>
      <c r="Z4" s="1">
        <v>9.9137687683105469</v>
      </c>
      <c r="AA4">
        <f t="shared" si="6"/>
        <v>0.87495688438415531</v>
      </c>
      <c r="AB4">
        <f t="shared" si="7"/>
        <v>-3.3457211781854302E-3</v>
      </c>
      <c r="AC4" t="e">
        <f t="shared" si="8"/>
        <v>#DIV/0!</v>
      </c>
      <c r="AD4" t="e">
        <f t="shared" si="9"/>
        <v>#DIV/0!</v>
      </c>
      <c r="AE4" t="e">
        <f t="shared" si="10"/>
        <v>#DIV/0!</v>
      </c>
      <c r="AF4" s="1">
        <v>0</v>
      </c>
      <c r="AG4" s="1">
        <v>0.5</v>
      </c>
      <c r="AH4" t="e">
        <f t="shared" si="11"/>
        <v>#DIV/0!</v>
      </c>
      <c r="AI4">
        <f t="shared" si="12"/>
        <v>5.8827606856999788</v>
      </c>
      <c r="AJ4">
        <f t="shared" si="13"/>
        <v>1.5976490182697676</v>
      </c>
      <c r="AK4">
        <f t="shared" si="14"/>
        <v>28.514362335205078</v>
      </c>
      <c r="AL4" s="1">
        <v>2</v>
      </c>
      <c r="AM4">
        <f t="shared" si="15"/>
        <v>4.644859790802002</v>
      </c>
      <c r="AN4" s="1">
        <v>1</v>
      </c>
      <c r="AO4">
        <f t="shared" si="16"/>
        <v>9.2897195816040039</v>
      </c>
      <c r="AP4" s="1">
        <v>26.838262557983398</v>
      </c>
      <c r="AQ4" s="1">
        <v>28.514362335205078</v>
      </c>
      <c r="AR4" s="1">
        <v>25.921077728271484</v>
      </c>
      <c r="AS4" s="1">
        <v>50.160037994384766</v>
      </c>
      <c r="AT4" s="1">
        <v>53.934154510498047</v>
      </c>
      <c r="AU4" s="1">
        <v>19.572744369506836</v>
      </c>
      <c r="AV4" s="1">
        <v>23.401168823242188</v>
      </c>
      <c r="AW4" s="1">
        <v>54.550312042236328</v>
      </c>
      <c r="AX4" s="1">
        <v>65.221328735351563</v>
      </c>
      <c r="AY4" s="1">
        <v>300.1285400390625</v>
      </c>
      <c r="AZ4" s="1">
        <v>1701.4918212890625</v>
      </c>
      <c r="BA4" s="1">
        <v>0.16057412326335907</v>
      </c>
      <c r="BB4" s="1">
        <v>98.819015502929688</v>
      </c>
      <c r="BC4" s="1">
        <v>12.463652610778809</v>
      </c>
      <c r="BD4" s="1">
        <v>0.22619414329528809</v>
      </c>
      <c r="BE4" s="1">
        <v>1</v>
      </c>
      <c r="BF4" s="1">
        <v>-1.355140209197998</v>
      </c>
      <c r="BG4" s="1">
        <v>7.355140209197998</v>
      </c>
      <c r="BH4" s="1">
        <v>1</v>
      </c>
      <c r="BI4" s="1">
        <v>0</v>
      </c>
      <c r="BJ4" s="1">
        <v>0.15999999642372131</v>
      </c>
      <c r="BK4" s="1">
        <v>111115</v>
      </c>
      <c r="BL4">
        <f t="shared" si="17"/>
        <v>1.5006427001953124</v>
      </c>
      <c r="BM4">
        <f t="shared" si="18"/>
        <v>5.8827606856999785E-3</v>
      </c>
      <c r="BN4">
        <f t="shared" si="19"/>
        <v>301.66436233520506</v>
      </c>
      <c r="BO4">
        <f t="shared" si="20"/>
        <v>299.98826255798338</v>
      </c>
      <c r="BP4">
        <f t="shared" si="21"/>
        <v>272.23868532124106</v>
      </c>
      <c r="BQ4">
        <f t="shared" si="22"/>
        <v>-2.7352853347767124E-2</v>
      </c>
      <c r="BR4">
        <f t="shared" si="23"/>
        <v>3.9101294830004121</v>
      </c>
      <c r="BS4">
        <f t="shared" si="24"/>
        <v>39.568593788353304</v>
      </c>
      <c r="BT4">
        <f t="shared" si="25"/>
        <v>16.167424965111117</v>
      </c>
      <c r="BU4">
        <f t="shared" si="26"/>
        <v>27.676312446594238</v>
      </c>
      <c r="BV4">
        <f t="shared" si="27"/>
        <v>3.723818260637938</v>
      </c>
      <c r="BW4">
        <f t="shared" si="28"/>
        <v>0.35240878965298744</v>
      </c>
      <c r="BX4">
        <f t="shared" si="29"/>
        <v>2.3124804647306445</v>
      </c>
      <c r="BY4">
        <f t="shared" si="30"/>
        <v>1.4113377959072935</v>
      </c>
      <c r="BZ4">
        <f t="shared" si="31"/>
        <v>0.22146317807800078</v>
      </c>
      <c r="CA4">
        <f t="shared" si="32"/>
        <v>7.8237487800200913</v>
      </c>
      <c r="CB4">
        <f t="shared" si="33"/>
        <v>1.4679474166710484</v>
      </c>
      <c r="CC4">
        <f t="shared" si="34"/>
        <v>59.412893678742293</v>
      </c>
      <c r="CD4">
        <f t="shared" si="35"/>
        <v>54.803307857443926</v>
      </c>
      <c r="CE4">
        <f t="shared" si="36"/>
        <v>-6.4839428055103759E-2</v>
      </c>
      <c r="CF4">
        <f t="shared" si="37"/>
        <v>0</v>
      </c>
      <c r="CG4">
        <f t="shared" si="38"/>
        <v>1488.7319827602</v>
      </c>
      <c r="CH4">
        <f t="shared" si="39"/>
        <v>0</v>
      </c>
      <c r="CI4" t="e">
        <f t="shared" si="40"/>
        <v>#DIV/0!</v>
      </c>
      <c r="CJ4" t="e">
        <f t="shared" si="41"/>
        <v>#DIV/0!</v>
      </c>
    </row>
    <row r="5" spans="1:88" x14ac:dyDescent="0.35">
      <c r="A5" t="s">
        <v>136</v>
      </c>
      <c r="B5" s="1">
        <v>4</v>
      </c>
      <c r="C5" s="1" t="s">
        <v>94</v>
      </c>
      <c r="D5" s="1" t="s">
        <v>0</v>
      </c>
      <c r="E5" s="1">
        <v>0</v>
      </c>
      <c r="F5" s="1" t="s">
        <v>91</v>
      </c>
      <c r="G5" s="1" t="s">
        <v>0</v>
      </c>
      <c r="H5" s="1">
        <v>1515.500023397617</v>
      </c>
      <c r="I5" s="1">
        <v>0</v>
      </c>
      <c r="J5">
        <f t="shared" si="0"/>
        <v>4.4694158135245097</v>
      </c>
      <c r="K5">
        <f t="shared" si="1"/>
        <v>0.39455323978856838</v>
      </c>
      <c r="L5">
        <f t="shared" si="2"/>
        <v>75.707835742706877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e">
        <f t="shared" si="3"/>
        <v>#DIV/0!</v>
      </c>
      <c r="U5" t="e">
        <f t="shared" si="4"/>
        <v>#DIV/0!</v>
      </c>
      <c r="V5" t="e">
        <f t="shared" si="5"/>
        <v>#DIV/0!</v>
      </c>
      <c r="W5" s="1">
        <v>-1</v>
      </c>
      <c r="X5" s="1">
        <v>0.87</v>
      </c>
      <c r="Y5" s="1">
        <v>0.92</v>
      </c>
      <c r="Z5" s="1">
        <v>9.9137687683105469</v>
      </c>
      <c r="AA5">
        <f t="shared" si="6"/>
        <v>0.87495688438415531</v>
      </c>
      <c r="AB5">
        <f t="shared" si="7"/>
        <v>3.6766191605263204E-3</v>
      </c>
      <c r="AC5" t="e">
        <f t="shared" si="8"/>
        <v>#DIV/0!</v>
      </c>
      <c r="AD5" t="e">
        <f t="shared" si="9"/>
        <v>#DIV/0!</v>
      </c>
      <c r="AE5" t="e">
        <f t="shared" si="10"/>
        <v>#DIV/0!</v>
      </c>
      <c r="AF5" s="1">
        <v>0</v>
      </c>
      <c r="AG5" s="1">
        <v>0.5</v>
      </c>
      <c r="AH5" t="e">
        <f t="shared" si="11"/>
        <v>#DIV/0!</v>
      </c>
      <c r="AI5">
        <f t="shared" si="12"/>
        <v>6.1011563988822877</v>
      </c>
      <c r="AJ5">
        <f t="shared" si="13"/>
        <v>1.5423362576514403</v>
      </c>
      <c r="AK5">
        <f t="shared" si="14"/>
        <v>28.552661895751953</v>
      </c>
      <c r="AL5" s="1">
        <v>2</v>
      </c>
      <c r="AM5">
        <f t="shared" si="15"/>
        <v>4.644859790802002</v>
      </c>
      <c r="AN5" s="1">
        <v>1</v>
      </c>
      <c r="AO5">
        <f t="shared" si="16"/>
        <v>9.2897195816040039</v>
      </c>
      <c r="AP5" s="1">
        <v>26.891458511352539</v>
      </c>
      <c r="AQ5" s="1">
        <v>28.552661895751953</v>
      </c>
      <c r="AR5" s="1">
        <v>25.920198440551758</v>
      </c>
      <c r="AS5" s="1">
        <v>100.07311248779297</v>
      </c>
      <c r="AT5" s="1">
        <v>96.701828002929688</v>
      </c>
      <c r="AU5" s="1">
        <v>20.079917907714844</v>
      </c>
      <c r="AV5" s="1">
        <v>24.047595977783203</v>
      </c>
      <c r="AW5" s="1">
        <v>55.794479370117188</v>
      </c>
      <c r="AX5" s="1">
        <v>66.818092346191406</v>
      </c>
      <c r="AY5" s="1">
        <v>300.14724731445313</v>
      </c>
      <c r="AZ5" s="1">
        <v>1700.2220458984375</v>
      </c>
      <c r="BA5" s="1">
        <v>9.9593169987201691E-2</v>
      </c>
      <c r="BB5" s="1">
        <v>98.824790954589844</v>
      </c>
      <c r="BC5" s="1">
        <v>13.314210891723633</v>
      </c>
      <c r="BD5" s="1">
        <v>0.20561346411705017</v>
      </c>
      <c r="BE5" s="1">
        <v>1</v>
      </c>
      <c r="BF5" s="1">
        <v>-1.355140209197998</v>
      </c>
      <c r="BG5" s="1">
        <v>7.355140209197998</v>
      </c>
      <c r="BH5" s="1">
        <v>1</v>
      </c>
      <c r="BI5" s="1">
        <v>0</v>
      </c>
      <c r="BJ5" s="1">
        <v>0.15999999642372131</v>
      </c>
      <c r="BK5" s="1">
        <v>111115</v>
      </c>
      <c r="BL5">
        <f t="shared" si="17"/>
        <v>1.5007362365722654</v>
      </c>
      <c r="BM5">
        <f t="shared" si="18"/>
        <v>6.1011563988822874E-3</v>
      </c>
      <c r="BN5">
        <f t="shared" si="19"/>
        <v>301.70266189575193</v>
      </c>
      <c r="BO5">
        <f t="shared" si="20"/>
        <v>300.04145851135252</v>
      </c>
      <c r="BP5">
        <f t="shared" si="21"/>
        <v>272.03552126328213</v>
      </c>
      <c r="BQ5">
        <f t="shared" si="22"/>
        <v>-6.5937066052261101E-2</v>
      </c>
      <c r="BR5">
        <f t="shared" si="23"/>
        <v>3.9188349031163008</v>
      </c>
      <c r="BS5">
        <f t="shared" si="24"/>
        <v>39.654370783511311</v>
      </c>
      <c r="BT5">
        <f t="shared" si="25"/>
        <v>15.606774805728108</v>
      </c>
      <c r="BU5">
        <f t="shared" si="26"/>
        <v>27.722060203552246</v>
      </c>
      <c r="BV5">
        <f t="shared" si="27"/>
        <v>3.7337850152902732</v>
      </c>
      <c r="BW5">
        <f t="shared" si="28"/>
        <v>0.37847849035732817</v>
      </c>
      <c r="BX5">
        <f t="shared" si="29"/>
        <v>2.3764986454648604</v>
      </c>
      <c r="BY5">
        <f t="shared" si="30"/>
        <v>1.3572863698254127</v>
      </c>
      <c r="BZ5">
        <f t="shared" si="31"/>
        <v>0.23794259391933822</v>
      </c>
      <c r="CA5">
        <f t="shared" si="32"/>
        <v>7.4818110408974325</v>
      </c>
      <c r="CB5">
        <f t="shared" si="33"/>
        <v>0.78289973732878371</v>
      </c>
      <c r="CC5">
        <f t="shared" si="34"/>
        <v>61.004411305156971</v>
      </c>
      <c r="CD5">
        <f t="shared" si="35"/>
        <v>96.052323860715717</v>
      </c>
      <c r="CE5">
        <f t="shared" si="36"/>
        <v>2.8385995218334775E-2</v>
      </c>
      <c r="CF5">
        <f t="shared" si="37"/>
        <v>0</v>
      </c>
      <c r="CG5">
        <f t="shared" si="38"/>
        <v>1487.6209840405511</v>
      </c>
      <c r="CH5">
        <f t="shared" si="39"/>
        <v>0</v>
      </c>
      <c r="CI5" t="e">
        <f t="shared" si="40"/>
        <v>#DIV/0!</v>
      </c>
      <c r="CJ5" t="e">
        <f t="shared" si="41"/>
        <v>#DIV/0!</v>
      </c>
    </row>
    <row r="6" spans="1:88" x14ac:dyDescent="0.35">
      <c r="A6" t="s">
        <v>136</v>
      </c>
      <c r="B6" s="1">
        <v>2</v>
      </c>
      <c r="C6" s="1" t="s">
        <v>92</v>
      </c>
      <c r="D6" s="1" t="s">
        <v>0</v>
      </c>
      <c r="E6" s="1">
        <v>0</v>
      </c>
      <c r="F6" s="1" t="s">
        <v>91</v>
      </c>
      <c r="G6" s="1" t="s">
        <v>0</v>
      </c>
      <c r="H6" s="1">
        <v>1211.500023397617</v>
      </c>
      <c r="I6" s="1">
        <v>0</v>
      </c>
      <c r="J6">
        <f t="shared" si="0"/>
        <v>7.3058347817721687</v>
      </c>
      <c r="K6">
        <f t="shared" si="1"/>
        <v>0.36022664216823358</v>
      </c>
      <c r="L6">
        <f t="shared" si="2"/>
        <v>156.17816796709369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t="e">
        <f t="shared" si="3"/>
        <v>#DIV/0!</v>
      </c>
      <c r="U6" t="e">
        <f t="shared" si="4"/>
        <v>#DIV/0!</v>
      </c>
      <c r="V6" t="e">
        <f t="shared" si="5"/>
        <v>#DIV/0!</v>
      </c>
      <c r="W6" s="1">
        <v>-1</v>
      </c>
      <c r="X6" s="1">
        <v>0.87</v>
      </c>
      <c r="Y6" s="1">
        <v>0.92</v>
      </c>
      <c r="Z6" s="1">
        <v>9.9137687683105469</v>
      </c>
      <c r="AA6">
        <f t="shared" si="6"/>
        <v>0.87495688438415531</v>
      </c>
      <c r="AB6">
        <f t="shared" si="7"/>
        <v>5.5785917990070341E-3</v>
      </c>
      <c r="AC6" t="e">
        <f t="shared" si="8"/>
        <v>#DIV/0!</v>
      </c>
      <c r="AD6" t="e">
        <f t="shared" si="9"/>
        <v>#DIV/0!</v>
      </c>
      <c r="AE6" t="e">
        <f t="shared" si="10"/>
        <v>#DIV/0!</v>
      </c>
      <c r="AF6" s="1">
        <v>0</v>
      </c>
      <c r="AG6" s="1">
        <v>0.5</v>
      </c>
      <c r="AH6" t="e">
        <f t="shared" si="11"/>
        <v>#DIV/0!</v>
      </c>
      <c r="AI6">
        <f t="shared" si="12"/>
        <v>5.9258530999747441</v>
      </c>
      <c r="AJ6">
        <f t="shared" si="13"/>
        <v>1.6359519955325372</v>
      </c>
      <c r="AK6">
        <f t="shared" si="14"/>
        <v>28.471439361572266</v>
      </c>
      <c r="AL6" s="1">
        <v>2</v>
      </c>
      <c r="AM6">
        <f t="shared" si="15"/>
        <v>4.644859790802002</v>
      </c>
      <c r="AN6" s="1">
        <v>1</v>
      </c>
      <c r="AO6">
        <f t="shared" si="16"/>
        <v>9.2897195816040039</v>
      </c>
      <c r="AP6" s="1">
        <v>26.838245391845703</v>
      </c>
      <c r="AQ6" s="1">
        <v>28.471439361572266</v>
      </c>
      <c r="AR6" s="1">
        <v>25.921792984008789</v>
      </c>
      <c r="AS6" s="1">
        <v>200.10984802246094</v>
      </c>
      <c r="AT6" s="1">
        <v>194.47343444824219</v>
      </c>
      <c r="AU6" s="1">
        <v>19.05689811706543</v>
      </c>
      <c r="AV6" s="1">
        <v>22.915279388427734</v>
      </c>
      <c r="AW6" s="1">
        <v>53.112213134765625</v>
      </c>
      <c r="AX6" s="1">
        <v>63.867801666259766</v>
      </c>
      <c r="AY6" s="1">
        <v>300.12899780273438</v>
      </c>
      <c r="AZ6" s="1">
        <v>1701.6571044921875</v>
      </c>
      <c r="BA6" s="1">
        <v>0.10242190957069397</v>
      </c>
      <c r="BB6" s="1">
        <v>98.817962646484375</v>
      </c>
      <c r="BC6" s="1">
        <v>14.945114135742188</v>
      </c>
      <c r="BD6" s="1">
        <v>0.21474528312683105</v>
      </c>
      <c r="BE6" s="1">
        <v>1</v>
      </c>
      <c r="BF6" s="1">
        <v>-1.355140209197998</v>
      </c>
      <c r="BG6" s="1">
        <v>7.355140209197998</v>
      </c>
      <c r="BH6" s="1">
        <v>1</v>
      </c>
      <c r="BI6" s="1">
        <v>0</v>
      </c>
      <c r="BJ6" s="1">
        <v>0.15999999642372131</v>
      </c>
      <c r="BK6" s="1">
        <v>111115</v>
      </c>
      <c r="BL6">
        <f t="shared" si="17"/>
        <v>1.5006449890136717</v>
      </c>
      <c r="BM6">
        <f t="shared" si="18"/>
        <v>5.9258530999747438E-3</v>
      </c>
      <c r="BN6">
        <f t="shared" si="19"/>
        <v>301.62143936157224</v>
      </c>
      <c r="BO6">
        <f t="shared" si="20"/>
        <v>299.98824539184568</v>
      </c>
      <c r="BP6">
        <f t="shared" si="21"/>
        <v>272.26513063314997</v>
      </c>
      <c r="BQ6">
        <f t="shared" si="22"/>
        <v>-3.2806876826026669E-2</v>
      </c>
      <c r="BR6">
        <f t="shared" si="23"/>
        <v>3.9003932181719425</v>
      </c>
      <c r="BS6">
        <f t="shared" si="24"/>
        <v>39.470488094612683</v>
      </c>
      <c r="BT6">
        <f t="shared" si="25"/>
        <v>16.555208706184949</v>
      </c>
      <c r="BU6">
        <f t="shared" si="26"/>
        <v>27.654842376708984</v>
      </c>
      <c r="BV6">
        <f t="shared" si="27"/>
        <v>3.7191487314082732</v>
      </c>
      <c r="BW6">
        <f t="shared" si="28"/>
        <v>0.3467796000066789</v>
      </c>
      <c r="BX6">
        <f t="shared" si="29"/>
        <v>2.2644412226394053</v>
      </c>
      <c r="BY6">
        <f t="shared" si="30"/>
        <v>1.4547075087688679</v>
      </c>
      <c r="BZ6">
        <f t="shared" si="31"/>
        <v>0.21790655846387824</v>
      </c>
      <c r="CA6">
        <f t="shared" si="32"/>
        <v>15.433208368368627</v>
      </c>
      <c r="CB6">
        <f t="shared" si="33"/>
        <v>0.80308227398873577</v>
      </c>
      <c r="CC6">
        <f t="shared" si="34"/>
        <v>58.322414179642657</v>
      </c>
      <c r="CD6">
        <f t="shared" si="35"/>
        <v>193.41173642078789</v>
      </c>
      <c r="CE6">
        <f t="shared" si="36"/>
        <v>2.2030406735170548E-2</v>
      </c>
      <c r="CF6">
        <f t="shared" si="37"/>
        <v>0</v>
      </c>
      <c r="CG6">
        <f t="shared" si="38"/>
        <v>1488.8765984366473</v>
      </c>
      <c r="CH6">
        <f t="shared" si="39"/>
        <v>0</v>
      </c>
      <c r="CI6" t="e">
        <f t="shared" si="40"/>
        <v>#DIV/0!</v>
      </c>
      <c r="CJ6" t="e">
        <f t="shared" si="41"/>
        <v>#DIV/0!</v>
      </c>
    </row>
    <row r="7" spans="1:88" x14ac:dyDescent="0.35">
      <c r="A7" t="s">
        <v>136</v>
      </c>
      <c r="B7" s="1">
        <v>5</v>
      </c>
      <c r="C7" s="1" t="s">
        <v>95</v>
      </c>
      <c r="D7" s="1" t="s">
        <v>0</v>
      </c>
      <c r="E7" s="1">
        <v>0</v>
      </c>
      <c r="F7" s="1" t="s">
        <v>91</v>
      </c>
      <c r="G7" s="1" t="s">
        <v>0</v>
      </c>
      <c r="H7" s="1">
        <v>1662.0000233631581</v>
      </c>
      <c r="I7" s="1">
        <v>0</v>
      </c>
      <c r="J7">
        <f t="shared" si="0"/>
        <v>28.171297777882799</v>
      </c>
      <c r="K7">
        <f t="shared" si="1"/>
        <v>0.41891265056071603</v>
      </c>
      <c r="L7">
        <f t="shared" si="2"/>
        <v>163.05302537472548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e">
        <f t="shared" si="3"/>
        <v>#DIV/0!</v>
      </c>
      <c r="U7" t="e">
        <f t="shared" si="4"/>
        <v>#DIV/0!</v>
      </c>
      <c r="V7" t="e">
        <f t="shared" si="5"/>
        <v>#DIV/0!</v>
      </c>
      <c r="W7" s="1">
        <v>-1</v>
      </c>
      <c r="X7" s="1">
        <v>0.87</v>
      </c>
      <c r="Y7" s="1">
        <v>0.92</v>
      </c>
      <c r="Z7" s="1">
        <v>9.9137687683105469</v>
      </c>
      <c r="AA7">
        <f t="shared" si="6"/>
        <v>0.87495688438415531</v>
      </c>
      <c r="AB7">
        <f t="shared" si="7"/>
        <v>1.9598805301124685E-2</v>
      </c>
      <c r="AC7" t="e">
        <f t="shared" si="8"/>
        <v>#DIV/0!</v>
      </c>
      <c r="AD7" t="e">
        <f t="shared" si="9"/>
        <v>#DIV/0!</v>
      </c>
      <c r="AE7" t="e">
        <f t="shared" si="10"/>
        <v>#DIV/0!</v>
      </c>
      <c r="AF7" s="1">
        <v>0</v>
      </c>
      <c r="AG7" s="1">
        <v>0.5</v>
      </c>
      <c r="AH7" t="e">
        <f t="shared" si="11"/>
        <v>#DIV/0!</v>
      </c>
      <c r="AI7">
        <f t="shared" si="12"/>
        <v>6.1711161473880152</v>
      </c>
      <c r="AJ7">
        <f t="shared" si="13"/>
        <v>1.4730245481165385</v>
      </c>
      <c r="AK7">
        <f t="shared" si="14"/>
        <v>28.394495010375977</v>
      </c>
      <c r="AL7" s="1">
        <v>2</v>
      </c>
      <c r="AM7">
        <f t="shared" si="15"/>
        <v>4.644859790802002</v>
      </c>
      <c r="AN7" s="1">
        <v>1</v>
      </c>
      <c r="AO7">
        <f t="shared" si="16"/>
        <v>9.2897195816040039</v>
      </c>
      <c r="AP7" s="1">
        <v>26.865678787231445</v>
      </c>
      <c r="AQ7" s="1">
        <v>28.394495010375977</v>
      </c>
      <c r="AR7" s="1">
        <v>25.922445297241211</v>
      </c>
      <c r="AS7" s="1">
        <v>300.15475463867188</v>
      </c>
      <c r="AT7" s="1">
        <v>280.231201171875</v>
      </c>
      <c r="AU7" s="1">
        <v>20.374532699584961</v>
      </c>
      <c r="AV7" s="1">
        <v>24.386228561401367</v>
      </c>
      <c r="AW7" s="1">
        <v>56.697250366210938</v>
      </c>
      <c r="AX7" s="1">
        <v>67.860763549804688</v>
      </c>
      <c r="AY7" s="1">
        <v>300.15365600585938</v>
      </c>
      <c r="AZ7" s="1">
        <v>1701.1378173828125</v>
      </c>
      <c r="BA7" s="1">
        <v>8.9126408100128174E-2</v>
      </c>
      <c r="BB7" s="1">
        <v>98.824966430664063</v>
      </c>
      <c r="BC7" s="1">
        <v>16.899665832519531</v>
      </c>
      <c r="BD7" s="1">
        <v>0.17320370674133301</v>
      </c>
      <c r="BE7" s="1">
        <v>1</v>
      </c>
      <c r="BF7" s="1">
        <v>-1.355140209197998</v>
      </c>
      <c r="BG7" s="1">
        <v>7.355140209197998</v>
      </c>
      <c r="BH7" s="1">
        <v>1</v>
      </c>
      <c r="BI7" s="1">
        <v>0</v>
      </c>
      <c r="BJ7" s="1">
        <v>0.15999999642372131</v>
      </c>
      <c r="BK7" s="1">
        <v>111115</v>
      </c>
      <c r="BL7">
        <f t="shared" si="17"/>
        <v>1.500768280029297</v>
      </c>
      <c r="BM7">
        <f t="shared" si="18"/>
        <v>6.1711161473880149E-3</v>
      </c>
      <c r="BN7">
        <f t="shared" si="19"/>
        <v>301.54449501037595</v>
      </c>
      <c r="BO7">
        <f t="shared" si="20"/>
        <v>300.01567878723142</v>
      </c>
      <c r="BP7">
        <f t="shared" si="21"/>
        <v>272.18204469750708</v>
      </c>
      <c r="BQ7">
        <f t="shared" si="22"/>
        <v>-7.1403475142496051E-2</v>
      </c>
      <c r="BR7">
        <f t="shared" si="23"/>
        <v>3.8829927670675297</v>
      </c>
      <c r="BS7">
        <f t="shared" si="24"/>
        <v>39.2916173646449</v>
      </c>
      <c r="BT7">
        <f t="shared" si="25"/>
        <v>14.905388803243532</v>
      </c>
      <c r="BU7">
        <f t="shared" si="26"/>
        <v>27.630086898803711</v>
      </c>
      <c r="BV7">
        <f t="shared" si="27"/>
        <v>3.713771001071918</v>
      </c>
      <c r="BW7">
        <f t="shared" si="28"/>
        <v>0.40083720959196523</v>
      </c>
      <c r="BX7">
        <f t="shared" si="29"/>
        <v>2.4099682189509912</v>
      </c>
      <c r="BY7">
        <f t="shared" si="30"/>
        <v>1.3038027821209268</v>
      </c>
      <c r="BZ7">
        <f t="shared" si="31"/>
        <v>0.25208684809346071</v>
      </c>
      <c r="CA7">
        <f t="shared" si="32"/>
        <v>16.113709759075462</v>
      </c>
      <c r="CB7">
        <f t="shared" si="33"/>
        <v>0.5818517877126741</v>
      </c>
      <c r="CC7">
        <f t="shared" si="34"/>
        <v>62.507850622364423</v>
      </c>
      <c r="CD7">
        <f t="shared" si="35"/>
        <v>276.13729374376993</v>
      </c>
      <c r="CE7">
        <f t="shared" si="36"/>
        <v>6.3769990987599959E-2</v>
      </c>
      <c r="CF7">
        <f t="shared" si="37"/>
        <v>0</v>
      </c>
      <c r="CG7">
        <f t="shared" si="38"/>
        <v>1488.4222446053277</v>
      </c>
      <c r="CH7">
        <f t="shared" si="39"/>
        <v>0</v>
      </c>
      <c r="CI7" t="e">
        <f t="shared" si="40"/>
        <v>#DIV/0!</v>
      </c>
      <c r="CJ7" t="e">
        <f t="shared" si="41"/>
        <v>#DIV/0!</v>
      </c>
    </row>
    <row r="8" spans="1:88" x14ac:dyDescent="0.35">
      <c r="A8" t="s">
        <v>136</v>
      </c>
      <c r="B8" s="1">
        <v>6</v>
      </c>
      <c r="C8" s="1" t="s">
        <v>96</v>
      </c>
      <c r="D8" s="1" t="s">
        <v>0</v>
      </c>
      <c r="E8" s="1">
        <v>0</v>
      </c>
      <c r="F8" s="1" t="s">
        <v>91</v>
      </c>
      <c r="G8" s="1" t="s">
        <v>0</v>
      </c>
      <c r="H8" s="1">
        <v>1822.500023397617</v>
      </c>
      <c r="I8" s="1">
        <v>0</v>
      </c>
      <c r="J8">
        <f t="shared" si="0"/>
        <v>34.633065560940317</v>
      </c>
      <c r="K8">
        <f t="shared" si="1"/>
        <v>0.44509433684743682</v>
      </c>
      <c r="L8">
        <f t="shared" si="2"/>
        <v>238.53245651682505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t="e">
        <f t="shared" si="3"/>
        <v>#DIV/0!</v>
      </c>
      <c r="U8" t="e">
        <f t="shared" si="4"/>
        <v>#DIV/0!</v>
      </c>
      <c r="V8" t="e">
        <f t="shared" si="5"/>
        <v>#DIV/0!</v>
      </c>
      <c r="W8" s="1">
        <v>-1</v>
      </c>
      <c r="X8" s="1">
        <v>0.87</v>
      </c>
      <c r="Y8" s="1">
        <v>0.92</v>
      </c>
      <c r="Z8" s="1">
        <v>9.9137687683105469</v>
      </c>
      <c r="AA8">
        <f t="shared" si="6"/>
        <v>0.87495688438415531</v>
      </c>
      <c r="AB8">
        <f t="shared" si="7"/>
        <v>2.3952059890452411E-2</v>
      </c>
      <c r="AC8" t="e">
        <f t="shared" si="8"/>
        <v>#DIV/0!</v>
      </c>
      <c r="AD8" t="e">
        <f t="shared" si="9"/>
        <v>#DIV/0!</v>
      </c>
      <c r="AE8" t="e">
        <f t="shared" si="10"/>
        <v>#DIV/0!</v>
      </c>
      <c r="AF8" s="1">
        <v>0</v>
      </c>
      <c r="AG8" s="1">
        <v>0.5</v>
      </c>
      <c r="AH8" t="e">
        <f t="shared" si="11"/>
        <v>#DIV/0!</v>
      </c>
      <c r="AI8">
        <f t="shared" si="12"/>
        <v>6.2577688395850037</v>
      </c>
      <c r="AJ8">
        <f t="shared" si="13"/>
        <v>1.4090478780484714</v>
      </c>
      <c r="AK8">
        <f t="shared" si="14"/>
        <v>28.405340194702148</v>
      </c>
      <c r="AL8" s="1">
        <v>2</v>
      </c>
      <c r="AM8">
        <f t="shared" si="15"/>
        <v>4.644859790802002</v>
      </c>
      <c r="AN8" s="1">
        <v>1</v>
      </c>
      <c r="AO8">
        <f t="shared" si="16"/>
        <v>9.2897195816040039</v>
      </c>
      <c r="AP8" s="1">
        <v>26.913314819335938</v>
      </c>
      <c r="AQ8" s="1">
        <v>28.405340194702148</v>
      </c>
      <c r="AR8" s="1">
        <v>25.918148040771484</v>
      </c>
      <c r="AS8" s="1">
        <v>399.96725463867188</v>
      </c>
      <c r="AT8" s="1">
        <v>375.3245849609375</v>
      </c>
      <c r="AU8" s="1">
        <v>20.994409561157227</v>
      </c>
      <c r="AV8" s="1">
        <v>25.059757232666016</v>
      </c>
      <c r="AW8" s="1">
        <v>58.257415771484375</v>
      </c>
      <c r="AX8" s="1">
        <v>69.538375854492188</v>
      </c>
      <c r="AY8" s="1">
        <v>300.14410400390625</v>
      </c>
      <c r="AZ8" s="1">
        <v>1700.2926025390625</v>
      </c>
      <c r="BA8" s="1">
        <v>8.0727674067020416E-2</v>
      </c>
      <c r="BB8" s="1">
        <v>98.819526672363281</v>
      </c>
      <c r="BC8" s="1">
        <v>18.442607879638672</v>
      </c>
      <c r="BD8" s="1">
        <v>0.15640644729137421</v>
      </c>
      <c r="BE8" s="1">
        <v>1</v>
      </c>
      <c r="BF8" s="1">
        <v>-1.355140209197998</v>
      </c>
      <c r="BG8" s="1">
        <v>7.355140209197998</v>
      </c>
      <c r="BH8" s="1">
        <v>1</v>
      </c>
      <c r="BI8" s="1">
        <v>0</v>
      </c>
      <c r="BJ8" s="1">
        <v>0.15999999642372131</v>
      </c>
      <c r="BK8" s="1">
        <v>111115</v>
      </c>
      <c r="BL8">
        <f t="shared" si="17"/>
        <v>1.5007205200195313</v>
      </c>
      <c r="BM8">
        <f t="shared" si="18"/>
        <v>6.2577688395850034E-3</v>
      </c>
      <c r="BN8">
        <f t="shared" si="19"/>
        <v>301.55534019470213</v>
      </c>
      <c r="BO8">
        <f t="shared" si="20"/>
        <v>300.06331481933591</v>
      </c>
      <c r="BP8">
        <f t="shared" si="21"/>
        <v>272.0468103255298</v>
      </c>
      <c r="BQ8">
        <f t="shared" si="22"/>
        <v>-8.5492645923898686E-2</v>
      </c>
      <c r="BR8">
        <f t="shared" si="23"/>
        <v>3.8854412263048594</v>
      </c>
      <c r="BS8">
        <f t="shared" si="24"/>
        <v>39.318557345321665</v>
      </c>
      <c r="BT8">
        <f t="shared" si="25"/>
        <v>14.258800112655649</v>
      </c>
      <c r="BU8">
        <f t="shared" si="26"/>
        <v>27.659327507019043</v>
      </c>
      <c r="BV8">
        <f t="shared" si="27"/>
        <v>3.7201237807508911</v>
      </c>
      <c r="BW8">
        <f t="shared" si="28"/>
        <v>0.42474377130471369</v>
      </c>
      <c r="BX8">
        <f t="shared" si="29"/>
        <v>2.476393348256388</v>
      </c>
      <c r="BY8">
        <f t="shared" si="30"/>
        <v>1.2437304324945031</v>
      </c>
      <c r="BZ8">
        <f t="shared" si="31"/>
        <v>0.26722117500302167</v>
      </c>
      <c r="CA8">
        <f t="shared" si="32"/>
        <v>23.571664448988731</v>
      </c>
      <c r="CB8">
        <f t="shared" si="33"/>
        <v>0.63553645584301566</v>
      </c>
      <c r="CC8">
        <f t="shared" si="34"/>
        <v>64.242275560883456</v>
      </c>
      <c r="CD8">
        <f t="shared" si="35"/>
        <v>370.29164095261075</v>
      </c>
      <c r="CE8">
        <f t="shared" si="36"/>
        <v>6.008525970395346E-2</v>
      </c>
      <c r="CF8">
        <f t="shared" si="37"/>
        <v>0</v>
      </c>
      <c r="CG8">
        <f t="shared" si="38"/>
        <v>1487.6827180590051</v>
      </c>
      <c r="CH8">
        <f t="shared" si="39"/>
        <v>0</v>
      </c>
      <c r="CI8" t="e">
        <f t="shared" si="40"/>
        <v>#DIV/0!</v>
      </c>
      <c r="CJ8" t="e">
        <f t="shared" si="41"/>
        <v>#DIV/0!</v>
      </c>
    </row>
    <row r="9" spans="1:88" x14ac:dyDescent="0.35">
      <c r="A9" t="s">
        <v>136</v>
      </c>
      <c r="B9" s="1">
        <v>7</v>
      </c>
      <c r="C9" s="1" t="s">
        <v>97</v>
      </c>
      <c r="D9" s="1" t="s">
        <v>0</v>
      </c>
      <c r="E9" s="1">
        <v>0</v>
      </c>
      <c r="F9" s="1" t="s">
        <v>91</v>
      </c>
      <c r="G9" s="1" t="s">
        <v>0</v>
      </c>
      <c r="H9" s="1">
        <v>1974.0000233631581</v>
      </c>
      <c r="I9" s="1">
        <v>0</v>
      </c>
      <c r="J9">
        <f t="shared" si="0"/>
        <v>54.813630602132434</v>
      </c>
      <c r="K9">
        <f t="shared" si="1"/>
        <v>0.46689422529551816</v>
      </c>
      <c r="L9">
        <f t="shared" si="2"/>
        <v>452.22671098909626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e">
        <f t="shared" si="3"/>
        <v>#DIV/0!</v>
      </c>
      <c r="U9" t="e">
        <f t="shared" si="4"/>
        <v>#DIV/0!</v>
      </c>
      <c r="V9" t="e">
        <f t="shared" si="5"/>
        <v>#DIV/0!</v>
      </c>
      <c r="W9" s="1">
        <v>-1</v>
      </c>
      <c r="X9" s="1">
        <v>0.87</v>
      </c>
      <c r="Y9" s="1">
        <v>0.92</v>
      </c>
      <c r="Z9" s="1">
        <v>9.9137687683105469</v>
      </c>
      <c r="AA9">
        <f t="shared" si="6"/>
        <v>0.87495688438415531</v>
      </c>
      <c r="AB9">
        <f t="shared" si="7"/>
        <v>3.7563564339240962E-2</v>
      </c>
      <c r="AC9" t="e">
        <f t="shared" si="8"/>
        <v>#DIV/0!</v>
      </c>
      <c r="AD9" t="e">
        <f t="shared" si="9"/>
        <v>#DIV/0!</v>
      </c>
      <c r="AE9" t="e">
        <f t="shared" si="10"/>
        <v>#DIV/0!</v>
      </c>
      <c r="AF9" s="1">
        <v>0</v>
      </c>
      <c r="AG9" s="1">
        <v>0.5</v>
      </c>
      <c r="AH9" t="e">
        <f t="shared" si="11"/>
        <v>#DIV/0!</v>
      </c>
      <c r="AI9">
        <f t="shared" si="12"/>
        <v>6.4185569199971084</v>
      </c>
      <c r="AJ9">
        <f t="shared" si="13"/>
        <v>1.3802201451314624</v>
      </c>
      <c r="AK9">
        <f t="shared" si="14"/>
        <v>28.537055969238281</v>
      </c>
      <c r="AL9" s="1">
        <v>2</v>
      </c>
      <c r="AM9">
        <f t="shared" si="15"/>
        <v>4.644859790802002</v>
      </c>
      <c r="AN9" s="1">
        <v>1</v>
      </c>
      <c r="AO9">
        <f t="shared" si="16"/>
        <v>9.2897195816040039</v>
      </c>
      <c r="AP9" s="1">
        <v>27.016880035400391</v>
      </c>
      <c r="AQ9" s="1">
        <v>28.537055969238281</v>
      </c>
      <c r="AR9" s="1">
        <v>25.916765213012695</v>
      </c>
      <c r="AS9" s="1">
        <v>700.273681640625</v>
      </c>
      <c r="AT9" s="1">
        <v>660.9202880859375</v>
      </c>
      <c r="AU9" s="1">
        <v>21.485994338989258</v>
      </c>
      <c r="AV9" s="1">
        <v>25.653446197509766</v>
      </c>
      <c r="AW9" s="1">
        <v>59.259895324707031</v>
      </c>
      <c r="AX9" s="1">
        <v>70.753463745117188</v>
      </c>
      <c r="AY9" s="1">
        <v>300.13058471679688</v>
      </c>
      <c r="AZ9" s="1">
        <v>1698.192138671875</v>
      </c>
      <c r="BA9" s="1">
        <v>0.10503410547971725</v>
      </c>
      <c r="BB9" s="1">
        <v>98.819686889648438</v>
      </c>
      <c r="BC9" s="1">
        <v>22.423858642578125</v>
      </c>
      <c r="BD9" s="1">
        <v>0.10478558391332626</v>
      </c>
      <c r="BE9" s="1">
        <v>1</v>
      </c>
      <c r="BF9" s="1">
        <v>-1.355140209197998</v>
      </c>
      <c r="BG9" s="1">
        <v>7.355140209197998</v>
      </c>
      <c r="BH9" s="1">
        <v>1</v>
      </c>
      <c r="BI9" s="1">
        <v>0</v>
      </c>
      <c r="BJ9" s="1">
        <v>0.15999999642372131</v>
      </c>
      <c r="BK9" s="1">
        <v>111115</v>
      </c>
      <c r="BL9">
        <f t="shared" si="17"/>
        <v>1.5006529235839843</v>
      </c>
      <c r="BM9">
        <f t="shared" si="18"/>
        <v>6.4185569199971086E-3</v>
      </c>
      <c r="BN9">
        <f t="shared" si="19"/>
        <v>301.68705596923826</v>
      </c>
      <c r="BO9">
        <f t="shared" si="20"/>
        <v>300.16688003540037</v>
      </c>
      <c r="BP9">
        <f t="shared" si="21"/>
        <v>271.71073611429165</v>
      </c>
      <c r="BQ9">
        <f t="shared" si="22"/>
        <v>-0.11652738361878022</v>
      </c>
      <c r="BR9">
        <f t="shared" si="23"/>
        <v>3.9152856660098196</v>
      </c>
      <c r="BS9">
        <f t="shared" si="24"/>
        <v>39.620502647230644</v>
      </c>
      <c r="BT9">
        <f t="shared" si="25"/>
        <v>13.967056449720879</v>
      </c>
      <c r="BU9">
        <f t="shared" si="26"/>
        <v>27.776968002319336</v>
      </c>
      <c r="BV9">
        <f t="shared" si="27"/>
        <v>3.7457781344680336</v>
      </c>
      <c r="BW9">
        <f t="shared" si="28"/>
        <v>0.44455141026473899</v>
      </c>
      <c r="BX9">
        <f t="shared" si="29"/>
        <v>2.5350655208783572</v>
      </c>
      <c r="BY9">
        <f t="shared" si="30"/>
        <v>1.2107126135896764</v>
      </c>
      <c r="BZ9">
        <f t="shared" si="31"/>
        <v>0.27976917211008751</v>
      </c>
      <c r="CA9">
        <f t="shared" si="32"/>
        <v>44.688901983078033</v>
      </c>
      <c r="CB9">
        <f t="shared" si="33"/>
        <v>0.68423790151573405</v>
      </c>
      <c r="CC9">
        <f t="shared" si="34"/>
        <v>65.302441752254794</v>
      </c>
      <c r="CD9">
        <f t="shared" si="35"/>
        <v>652.95466537118796</v>
      </c>
      <c r="CE9">
        <f t="shared" si="36"/>
        <v>5.4819486090822718E-2</v>
      </c>
      <c r="CF9">
        <f t="shared" si="37"/>
        <v>0</v>
      </c>
      <c r="CG9">
        <f t="shared" si="38"/>
        <v>1485.8449027380091</v>
      </c>
      <c r="CH9">
        <f t="shared" si="39"/>
        <v>0</v>
      </c>
      <c r="CI9" t="e">
        <f t="shared" si="40"/>
        <v>#DIV/0!</v>
      </c>
      <c r="CJ9" t="e">
        <f t="shared" si="41"/>
        <v>#DIV/0!</v>
      </c>
    </row>
    <row r="10" spans="1:88" x14ac:dyDescent="0.35">
      <c r="A10" t="s">
        <v>136</v>
      </c>
      <c r="B10" s="1">
        <v>8</v>
      </c>
      <c r="C10" s="1" t="s">
        <v>98</v>
      </c>
      <c r="D10" s="1" t="s">
        <v>0</v>
      </c>
      <c r="E10" s="1">
        <v>0</v>
      </c>
      <c r="F10" s="1" t="s">
        <v>91</v>
      </c>
      <c r="G10" s="1" t="s">
        <v>0</v>
      </c>
      <c r="H10" s="1">
        <v>2117.0000233631581</v>
      </c>
      <c r="I10" s="1">
        <v>0</v>
      </c>
      <c r="J10">
        <f t="shared" si="0"/>
        <v>55.873964493903387</v>
      </c>
      <c r="K10">
        <f t="shared" si="1"/>
        <v>0.45503980206378936</v>
      </c>
      <c r="L10">
        <f t="shared" si="2"/>
        <v>734.50361427154917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t="e">
        <f t="shared" si="3"/>
        <v>#DIV/0!</v>
      </c>
      <c r="U10" t="e">
        <f t="shared" si="4"/>
        <v>#DIV/0!</v>
      </c>
      <c r="V10" t="e">
        <f t="shared" si="5"/>
        <v>#DIV/0!</v>
      </c>
      <c r="W10" s="1">
        <v>-1</v>
      </c>
      <c r="X10" s="1">
        <v>0.87</v>
      </c>
      <c r="Y10" s="1">
        <v>0.92</v>
      </c>
      <c r="Z10" s="1">
        <v>9.9137687683105469</v>
      </c>
      <c r="AA10">
        <f t="shared" si="6"/>
        <v>0.87495688438415531</v>
      </c>
      <c r="AB10">
        <f t="shared" si="7"/>
        <v>3.8266418937559318E-2</v>
      </c>
      <c r="AC10" t="e">
        <f t="shared" si="8"/>
        <v>#DIV/0!</v>
      </c>
      <c r="AD10" t="e">
        <f t="shared" si="9"/>
        <v>#DIV/0!</v>
      </c>
      <c r="AE10" t="e">
        <f t="shared" si="10"/>
        <v>#DIV/0!</v>
      </c>
      <c r="AF10" s="1">
        <v>0</v>
      </c>
      <c r="AG10" s="1">
        <v>0.5</v>
      </c>
      <c r="AH10" t="e">
        <f t="shared" si="11"/>
        <v>#DIV/0!</v>
      </c>
      <c r="AI10">
        <f t="shared" si="12"/>
        <v>6.2781703209915136</v>
      </c>
      <c r="AJ10">
        <f t="shared" si="13"/>
        <v>1.3832036849811407</v>
      </c>
      <c r="AK10">
        <f t="shared" si="14"/>
        <v>28.645780563354492</v>
      </c>
      <c r="AL10" s="1">
        <v>2</v>
      </c>
      <c r="AM10">
        <f t="shared" si="15"/>
        <v>4.644859790802002</v>
      </c>
      <c r="AN10" s="1">
        <v>1</v>
      </c>
      <c r="AO10">
        <f t="shared" si="16"/>
        <v>9.2897195816040039</v>
      </c>
      <c r="AP10" s="1">
        <v>27.033126831054688</v>
      </c>
      <c r="AQ10" s="1">
        <v>28.645780563354492</v>
      </c>
      <c r="AR10" s="1">
        <v>25.916257858276367</v>
      </c>
      <c r="AS10" s="1">
        <v>999.92193603515625</v>
      </c>
      <c r="AT10" s="1">
        <v>958.67877197265625</v>
      </c>
      <c r="AU10" s="1">
        <v>21.798366546630859</v>
      </c>
      <c r="AV10" s="1">
        <v>25.873678207397461</v>
      </c>
      <c r="AW10" s="1">
        <v>60.065990447998047</v>
      </c>
      <c r="AX10" s="1">
        <v>71.298225402832031</v>
      </c>
      <c r="AY10" s="1">
        <v>300.1356201171875</v>
      </c>
      <c r="AZ10" s="1">
        <v>1698.6700439453125</v>
      </c>
      <c r="BA10" s="1">
        <v>9.7100250422954559E-2</v>
      </c>
      <c r="BB10" s="1">
        <v>98.821182250976563</v>
      </c>
      <c r="BC10" s="1">
        <v>25.200283050537109</v>
      </c>
      <c r="BD10" s="1">
        <v>8.1949375569820404E-2</v>
      </c>
      <c r="BE10" s="1">
        <v>1</v>
      </c>
      <c r="BF10" s="1">
        <v>-1.355140209197998</v>
      </c>
      <c r="BG10" s="1">
        <v>7.355140209197998</v>
      </c>
      <c r="BH10" s="1">
        <v>1</v>
      </c>
      <c r="BI10" s="1">
        <v>0</v>
      </c>
      <c r="BJ10" s="1">
        <v>0.15999999642372131</v>
      </c>
      <c r="BK10" s="1">
        <v>111115</v>
      </c>
      <c r="BL10">
        <f t="shared" si="17"/>
        <v>1.5006781005859375</v>
      </c>
      <c r="BM10">
        <f t="shared" si="18"/>
        <v>6.2781703209915133E-3</v>
      </c>
      <c r="BN10">
        <f t="shared" si="19"/>
        <v>301.79578056335447</v>
      </c>
      <c r="BO10">
        <f t="shared" si="20"/>
        <v>300.18312683105466</v>
      </c>
      <c r="BP10">
        <f t="shared" si="21"/>
        <v>271.78720095633253</v>
      </c>
      <c r="BQ10">
        <f t="shared" si="22"/>
        <v>-9.5891293845645695E-2</v>
      </c>
      <c r="BR10">
        <f t="shared" si="23"/>
        <v>3.9400711546174856</v>
      </c>
      <c r="BS10">
        <f t="shared" si="24"/>
        <v>39.870714606620176</v>
      </c>
      <c r="BT10">
        <f t="shared" si="25"/>
        <v>13.997036399222715</v>
      </c>
      <c r="BU10">
        <f t="shared" si="26"/>
        <v>27.83945369720459</v>
      </c>
      <c r="BV10">
        <f t="shared" si="27"/>
        <v>3.7594673188248366</v>
      </c>
      <c r="BW10">
        <f t="shared" si="28"/>
        <v>0.43379133267528019</v>
      </c>
      <c r="BX10">
        <f t="shared" si="29"/>
        <v>2.5568674696363449</v>
      </c>
      <c r="BY10">
        <f t="shared" si="30"/>
        <v>1.2025998491884917</v>
      </c>
      <c r="BZ10">
        <f t="shared" si="31"/>
        <v>0.27295177942133414</v>
      </c>
      <c r="CA10">
        <f t="shared" si="32"/>
        <v>72.584515529929746</v>
      </c>
      <c r="CB10">
        <f t="shared" si="33"/>
        <v>0.76616238488328492</v>
      </c>
      <c r="CC10">
        <f t="shared" si="34"/>
        <v>65.395730306330776</v>
      </c>
      <c r="CD10">
        <f t="shared" si="35"/>
        <v>950.55905948788552</v>
      </c>
      <c r="CE10">
        <f t="shared" si="36"/>
        <v>3.8439681119417868E-2</v>
      </c>
      <c r="CF10">
        <f t="shared" si="37"/>
        <v>0</v>
      </c>
      <c r="CG10">
        <f t="shared" si="38"/>
        <v>1486.2630492470869</v>
      </c>
      <c r="CH10">
        <f t="shared" si="39"/>
        <v>0</v>
      </c>
      <c r="CI10" t="e">
        <f t="shared" si="40"/>
        <v>#DIV/0!</v>
      </c>
      <c r="CJ10" t="e">
        <f t="shared" si="41"/>
        <v>#DIV/0!</v>
      </c>
    </row>
    <row r="11" spans="1:88" x14ac:dyDescent="0.35">
      <c r="A11" t="s">
        <v>136</v>
      </c>
      <c r="B11" s="1">
        <v>9</v>
      </c>
      <c r="C11" s="1" t="s">
        <v>99</v>
      </c>
      <c r="D11" s="1" t="s">
        <v>0</v>
      </c>
      <c r="E11" s="1">
        <v>0</v>
      </c>
      <c r="F11" s="1" t="s">
        <v>91</v>
      </c>
      <c r="G11" s="1" t="s">
        <v>0</v>
      </c>
      <c r="H11" s="1">
        <v>2339.500023397617</v>
      </c>
      <c r="I11" s="1">
        <v>0</v>
      </c>
      <c r="J11">
        <f t="shared" si="0"/>
        <v>55.557974911161601</v>
      </c>
      <c r="K11">
        <f t="shared" si="1"/>
        <v>0.39444975344028327</v>
      </c>
      <c r="L11">
        <f t="shared" si="2"/>
        <v>997.20282175934608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t="e">
        <f t="shared" si="3"/>
        <v>#DIV/0!</v>
      </c>
      <c r="U11" t="e">
        <f t="shared" si="4"/>
        <v>#DIV/0!</v>
      </c>
      <c r="V11" t="e">
        <f t="shared" si="5"/>
        <v>#DIV/0!</v>
      </c>
      <c r="W11" s="1">
        <v>-1</v>
      </c>
      <c r="X11" s="1">
        <v>0.87</v>
      </c>
      <c r="Y11" s="1">
        <v>0.92</v>
      </c>
      <c r="Z11" s="1">
        <v>9.9137687683105469</v>
      </c>
      <c r="AA11">
        <f t="shared" si="6"/>
        <v>0.87495688438415531</v>
      </c>
      <c r="AB11">
        <f t="shared" si="7"/>
        <v>3.8061104101023063E-2</v>
      </c>
      <c r="AC11" t="e">
        <f t="shared" si="8"/>
        <v>#DIV/0!</v>
      </c>
      <c r="AD11" t="e">
        <f t="shared" si="9"/>
        <v>#DIV/0!</v>
      </c>
      <c r="AE11" t="e">
        <f t="shared" si="10"/>
        <v>#DIV/0!</v>
      </c>
      <c r="AF11" s="1">
        <v>0</v>
      </c>
      <c r="AG11" s="1">
        <v>0.5</v>
      </c>
      <c r="AH11" t="e">
        <f t="shared" si="11"/>
        <v>#DIV/0!</v>
      </c>
      <c r="AI11">
        <f t="shared" si="12"/>
        <v>5.7085347430314837</v>
      </c>
      <c r="AJ11">
        <f t="shared" si="13"/>
        <v>1.4414558058295102</v>
      </c>
      <c r="AK11">
        <f t="shared" si="14"/>
        <v>28.900312423706055</v>
      </c>
      <c r="AL11" s="1">
        <v>2</v>
      </c>
      <c r="AM11">
        <f t="shared" si="15"/>
        <v>4.644859790802002</v>
      </c>
      <c r="AN11" s="1">
        <v>1</v>
      </c>
      <c r="AO11">
        <f t="shared" si="16"/>
        <v>9.2897195816040039</v>
      </c>
      <c r="AP11" s="1">
        <v>27.042598724365234</v>
      </c>
      <c r="AQ11" s="1">
        <v>28.900312423706055</v>
      </c>
      <c r="AR11" s="1">
        <v>25.917497634887695</v>
      </c>
      <c r="AS11" s="1">
        <v>1299.618896484375</v>
      </c>
      <c r="AT11" s="1">
        <v>1257.812255859375</v>
      </c>
      <c r="AU11" s="1">
        <v>22.170768737792969</v>
      </c>
      <c r="AV11" s="1">
        <v>25.876310348510742</v>
      </c>
      <c r="AW11" s="1">
        <v>61.058280944824219</v>
      </c>
      <c r="AX11" s="1">
        <v>71.268035888671875</v>
      </c>
      <c r="AY11" s="1">
        <v>300.13528442382813</v>
      </c>
      <c r="AZ11" s="1">
        <v>1698.3446044921875</v>
      </c>
      <c r="BA11" s="1">
        <v>6.6378571093082428E-2</v>
      </c>
      <c r="BB11" s="1">
        <v>98.823043823242188</v>
      </c>
      <c r="BC11" s="1">
        <v>26.825759887695313</v>
      </c>
      <c r="BD11" s="1">
        <v>6.0063216835260391E-2</v>
      </c>
      <c r="BE11" s="1">
        <v>0.75</v>
      </c>
      <c r="BF11" s="1">
        <v>-1.355140209197998</v>
      </c>
      <c r="BG11" s="1">
        <v>7.355140209197998</v>
      </c>
      <c r="BH11" s="1">
        <v>1</v>
      </c>
      <c r="BI11" s="1">
        <v>0</v>
      </c>
      <c r="BJ11" s="1">
        <v>0.15999999642372131</v>
      </c>
      <c r="BK11" s="1">
        <v>111115</v>
      </c>
      <c r="BL11">
        <f t="shared" si="17"/>
        <v>1.5006764221191404</v>
      </c>
      <c r="BM11">
        <f t="shared" si="18"/>
        <v>5.7085347430314839E-3</v>
      </c>
      <c r="BN11">
        <f t="shared" si="19"/>
        <v>302.05031242370603</v>
      </c>
      <c r="BO11">
        <f t="shared" si="20"/>
        <v>300.19259872436521</v>
      </c>
      <c r="BP11">
        <f t="shared" si="21"/>
        <v>271.73513064499639</v>
      </c>
      <c r="BQ11">
        <f t="shared" si="22"/>
        <v>-7.4573296969980465E-3</v>
      </c>
      <c r="BR11">
        <f t="shared" si="23"/>
        <v>3.9986315573842024</v>
      </c>
      <c r="BS11">
        <f t="shared" si="24"/>
        <v>40.462541960721964</v>
      </c>
      <c r="BT11">
        <f t="shared" si="25"/>
        <v>14.586231612211222</v>
      </c>
      <c r="BU11">
        <f t="shared" si="26"/>
        <v>27.971455574035645</v>
      </c>
      <c r="BV11">
        <f t="shared" si="27"/>
        <v>3.7885294889017986</v>
      </c>
      <c r="BW11">
        <f t="shared" si="28"/>
        <v>0.37838326362519281</v>
      </c>
      <c r="BX11">
        <f t="shared" si="29"/>
        <v>2.5571757515546922</v>
      </c>
      <c r="BY11">
        <f t="shared" si="30"/>
        <v>1.2313537373471064</v>
      </c>
      <c r="BZ11">
        <f t="shared" si="31"/>
        <v>0.23788237399606033</v>
      </c>
      <c r="CA11">
        <f t="shared" si="32"/>
        <v>98.546618155384621</v>
      </c>
      <c r="CB11">
        <f t="shared" si="33"/>
        <v>0.79280736621382919</v>
      </c>
      <c r="CC11">
        <f t="shared" si="34"/>
        <v>64.233223831290672</v>
      </c>
      <c r="CD11">
        <f t="shared" si="35"/>
        <v>1249.7384635913506</v>
      </c>
      <c r="CE11">
        <f t="shared" si="36"/>
        <v>2.855531730876442E-2</v>
      </c>
      <c r="CF11">
        <f t="shared" si="37"/>
        <v>0</v>
      </c>
      <c r="CG11">
        <f t="shared" si="38"/>
        <v>1485.9783037571249</v>
      </c>
      <c r="CH11">
        <f t="shared" si="39"/>
        <v>0</v>
      </c>
      <c r="CI11" t="e">
        <f t="shared" si="40"/>
        <v>#DIV/0!</v>
      </c>
      <c r="CJ11" t="e">
        <f t="shared" si="41"/>
        <v>#DIV/0!</v>
      </c>
    </row>
    <row r="12" spans="1:88" x14ac:dyDescent="0.35">
      <c r="A12" t="s">
        <v>136</v>
      </c>
      <c r="B12" s="1">
        <v>10</v>
      </c>
      <c r="C12" s="1" t="s">
        <v>100</v>
      </c>
      <c r="D12" s="1" t="s">
        <v>0</v>
      </c>
      <c r="E12" s="1">
        <v>0</v>
      </c>
      <c r="F12" s="1" t="s">
        <v>91</v>
      </c>
      <c r="G12" s="1" t="s">
        <v>0</v>
      </c>
      <c r="H12" s="1">
        <v>2561.500023397617</v>
      </c>
      <c r="I12" s="1">
        <v>0</v>
      </c>
      <c r="J12">
        <f t="shared" si="0"/>
        <v>58.328618144523283</v>
      </c>
      <c r="K12">
        <f t="shared" si="1"/>
        <v>0.29118648836375222</v>
      </c>
      <c r="L12">
        <f t="shared" si="2"/>
        <v>1289.5746977171734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t="e">
        <f t="shared" si="3"/>
        <v>#DIV/0!</v>
      </c>
      <c r="U12" t="e">
        <f t="shared" si="4"/>
        <v>#DIV/0!</v>
      </c>
      <c r="V12" t="e">
        <f t="shared" si="5"/>
        <v>#DIV/0!</v>
      </c>
      <c r="W12" s="1">
        <v>-1</v>
      </c>
      <c r="X12" s="1">
        <v>0.87</v>
      </c>
      <c r="Y12" s="1">
        <v>0.92</v>
      </c>
      <c r="Z12" s="1">
        <v>9.8898963928222656</v>
      </c>
      <c r="AA12">
        <f t="shared" si="6"/>
        <v>0.87494494819641122</v>
      </c>
      <c r="AB12">
        <f t="shared" si="7"/>
        <v>3.9851673773852785E-2</v>
      </c>
      <c r="AC12" t="e">
        <f t="shared" si="8"/>
        <v>#DIV/0!</v>
      </c>
      <c r="AD12" t="e">
        <f t="shared" si="9"/>
        <v>#DIV/0!</v>
      </c>
      <c r="AE12" t="e">
        <f t="shared" si="10"/>
        <v>#DIV/0!</v>
      </c>
      <c r="AF12" s="1">
        <v>0</v>
      </c>
      <c r="AG12" s="1">
        <v>0.5</v>
      </c>
      <c r="AH12" t="e">
        <f t="shared" si="11"/>
        <v>#DIV/0!</v>
      </c>
      <c r="AI12">
        <f t="shared" si="12"/>
        <v>4.5311969387588267</v>
      </c>
      <c r="AJ12">
        <f t="shared" si="13"/>
        <v>1.5326388229028418</v>
      </c>
      <c r="AK12">
        <f t="shared" si="14"/>
        <v>29.248142242431641</v>
      </c>
      <c r="AL12" s="1">
        <v>2</v>
      </c>
      <c r="AM12">
        <f t="shared" si="15"/>
        <v>4.644859790802002</v>
      </c>
      <c r="AN12" s="1">
        <v>1</v>
      </c>
      <c r="AO12">
        <f t="shared" si="16"/>
        <v>9.2897195816040039</v>
      </c>
      <c r="AP12" s="1">
        <v>27.055402755737305</v>
      </c>
      <c r="AQ12" s="1">
        <v>29.248142242431641</v>
      </c>
      <c r="AR12" s="1">
        <v>25.914131164550781</v>
      </c>
      <c r="AS12" s="1">
        <v>1700.204833984375</v>
      </c>
      <c r="AT12" s="1">
        <v>1656.336181640625</v>
      </c>
      <c r="AU12" s="1">
        <v>22.837274551391602</v>
      </c>
      <c r="AV12" s="1">
        <v>25.77882194519043</v>
      </c>
      <c r="AW12" s="1">
        <v>62.836406707763672</v>
      </c>
      <c r="AX12" s="1">
        <v>70.924049377441406</v>
      </c>
      <c r="AY12" s="1">
        <v>300.14053344726563</v>
      </c>
      <c r="AZ12" s="1">
        <v>1701.51953125</v>
      </c>
      <c r="BA12" s="1">
        <v>8.2117989659309387E-2</v>
      </c>
      <c r="BB12" s="1">
        <v>98.811531066894531</v>
      </c>
      <c r="BC12" s="1">
        <v>28.891977310180664</v>
      </c>
      <c r="BD12" s="1">
        <v>3.9336249232292175E-2</v>
      </c>
      <c r="BE12" s="1">
        <v>0.5</v>
      </c>
      <c r="BF12" s="1">
        <v>-1.355140209197998</v>
      </c>
      <c r="BG12" s="1">
        <v>7.355140209197998</v>
      </c>
      <c r="BH12" s="1">
        <v>1</v>
      </c>
      <c r="BI12" s="1">
        <v>0</v>
      </c>
      <c r="BJ12" s="1">
        <v>0.15999999642372131</v>
      </c>
      <c r="BK12" s="1">
        <v>111115</v>
      </c>
      <c r="BL12">
        <f t="shared" si="17"/>
        <v>1.5007026672363279</v>
      </c>
      <c r="BM12">
        <f t="shared" si="18"/>
        <v>4.5311969387588262E-3</v>
      </c>
      <c r="BN12">
        <f t="shared" si="19"/>
        <v>302.39814224243162</v>
      </c>
      <c r="BO12">
        <f t="shared" si="20"/>
        <v>300.20540275573728</v>
      </c>
      <c r="BP12">
        <f t="shared" si="21"/>
        <v>272.24311891489197</v>
      </c>
      <c r="BQ12">
        <f t="shared" si="22"/>
        <v>0.18579316159103879</v>
      </c>
      <c r="BR12">
        <f t="shared" si="23"/>
        <v>4.0798836884079686</v>
      </c>
      <c r="BS12">
        <f t="shared" si="24"/>
        <v>41.289550362760025</v>
      </c>
      <c r="BT12">
        <f t="shared" si="25"/>
        <v>15.510728417569595</v>
      </c>
      <c r="BU12">
        <f t="shared" si="26"/>
        <v>28.151772499084473</v>
      </c>
      <c r="BV12">
        <f t="shared" si="27"/>
        <v>3.8285455935171315</v>
      </c>
      <c r="BW12">
        <f t="shared" si="28"/>
        <v>0.28233663946779086</v>
      </c>
      <c r="BX12">
        <f t="shared" si="29"/>
        <v>2.5472448655051267</v>
      </c>
      <c r="BY12">
        <f t="shared" si="30"/>
        <v>1.2813007280120048</v>
      </c>
      <c r="BZ12">
        <f t="shared" si="31"/>
        <v>0.17723472112816374</v>
      </c>
      <c r="CA12">
        <f t="shared" si="32"/>
        <v>127.42485030656161</v>
      </c>
      <c r="CB12">
        <f t="shared" si="33"/>
        <v>0.77857062594613546</v>
      </c>
      <c r="CC12">
        <f t="shared" si="34"/>
        <v>62.312132376615317</v>
      </c>
      <c r="CD12">
        <f t="shared" si="35"/>
        <v>1647.8597541442516</v>
      </c>
      <c r="CE12">
        <f t="shared" si="36"/>
        <v>2.2056370792634904E-2</v>
      </c>
      <c r="CF12">
        <f t="shared" si="37"/>
        <v>0</v>
      </c>
      <c r="CG12">
        <f t="shared" si="38"/>
        <v>1488.7359181247132</v>
      </c>
      <c r="CH12">
        <f t="shared" si="39"/>
        <v>0</v>
      </c>
      <c r="CI12" t="e">
        <f t="shared" si="40"/>
        <v>#DIV/0!</v>
      </c>
      <c r="CJ12" t="e">
        <f t="shared" si="41"/>
        <v>#DIV/0!</v>
      </c>
    </row>
    <row r="13" spans="1:88" x14ac:dyDescent="0.35">
      <c r="A13" t="s">
        <v>136</v>
      </c>
      <c r="B13" s="1">
        <v>11</v>
      </c>
      <c r="C13" s="1" t="s">
        <v>101</v>
      </c>
      <c r="D13" s="1" t="s">
        <v>0</v>
      </c>
      <c r="E13" s="1">
        <v>0</v>
      </c>
      <c r="F13" s="1" t="s">
        <v>91</v>
      </c>
      <c r="G13" s="1" t="s">
        <v>0</v>
      </c>
      <c r="H13" s="1">
        <v>2783.500023397617</v>
      </c>
      <c r="I13" s="1">
        <v>0</v>
      </c>
      <c r="J13">
        <f t="shared" si="0"/>
        <v>56.980999591147501</v>
      </c>
      <c r="K13">
        <f t="shared" si="1"/>
        <v>0.23620802098204161</v>
      </c>
      <c r="L13">
        <f t="shared" si="2"/>
        <v>1515.0570348560095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e">
        <f t="shared" si="3"/>
        <v>#DIV/0!</v>
      </c>
      <c r="U13" t="e">
        <f t="shared" si="4"/>
        <v>#DIV/0!</v>
      </c>
      <c r="V13" t="e">
        <f t="shared" si="5"/>
        <v>#DIV/0!</v>
      </c>
      <c r="W13" s="1">
        <v>-1</v>
      </c>
      <c r="X13" s="1">
        <v>0.87</v>
      </c>
      <c r="Y13" s="1">
        <v>0.92</v>
      </c>
      <c r="Z13" s="1">
        <v>9.8898963928222656</v>
      </c>
      <c r="AA13">
        <f t="shared" si="6"/>
        <v>0.87494494819641122</v>
      </c>
      <c r="AB13">
        <f t="shared" si="7"/>
        <v>3.9014033101556857E-2</v>
      </c>
      <c r="AC13" t="e">
        <f t="shared" si="8"/>
        <v>#DIV/0!</v>
      </c>
      <c r="AD13" t="e">
        <f t="shared" si="9"/>
        <v>#DIV/0!</v>
      </c>
      <c r="AE13" t="e">
        <f t="shared" si="10"/>
        <v>#DIV/0!</v>
      </c>
      <c r="AF13" s="1">
        <v>0</v>
      </c>
      <c r="AG13" s="1">
        <v>0.5</v>
      </c>
      <c r="AH13" t="e">
        <f t="shared" si="11"/>
        <v>#DIV/0!</v>
      </c>
      <c r="AI13">
        <f t="shared" si="12"/>
        <v>3.9630617061024926</v>
      </c>
      <c r="AJ13">
        <f t="shared" si="13"/>
        <v>1.6423121207199918</v>
      </c>
      <c r="AK13">
        <f t="shared" si="14"/>
        <v>29.605194091796875</v>
      </c>
      <c r="AL13" s="1">
        <v>2</v>
      </c>
      <c r="AM13">
        <f t="shared" si="15"/>
        <v>4.644859790802002</v>
      </c>
      <c r="AN13" s="1">
        <v>1</v>
      </c>
      <c r="AO13">
        <f t="shared" si="16"/>
        <v>9.2897195816040039</v>
      </c>
      <c r="AP13" s="1">
        <v>27.050167083740234</v>
      </c>
      <c r="AQ13" s="1">
        <v>29.605194091796875</v>
      </c>
      <c r="AR13" s="1">
        <v>25.916168212890625</v>
      </c>
      <c r="AS13" s="1">
        <v>2000.18896484375</v>
      </c>
      <c r="AT13" s="1">
        <v>1957.0501708984375</v>
      </c>
      <c r="AU13" s="1">
        <v>22.95707893371582</v>
      </c>
      <c r="AV13" s="1">
        <v>25.530525207519531</v>
      </c>
      <c r="AW13" s="1">
        <v>63.188026428222656</v>
      </c>
      <c r="AX13" s="1">
        <v>70.271087646484375</v>
      </c>
      <c r="AY13" s="1">
        <v>300.13314819335938</v>
      </c>
      <c r="AZ13" s="1">
        <v>1698.5726318359375</v>
      </c>
      <c r="BA13" s="1">
        <v>4.8865489661693573E-2</v>
      </c>
      <c r="BB13" s="1">
        <v>98.802177429199219</v>
      </c>
      <c r="BC13" s="1">
        <v>29.468204498291016</v>
      </c>
      <c r="BD13" s="1">
        <v>4.7610517591238022E-2</v>
      </c>
      <c r="BE13" s="1">
        <v>0.5</v>
      </c>
      <c r="BF13" s="1">
        <v>-1.355140209197998</v>
      </c>
      <c r="BG13" s="1">
        <v>7.355140209197998</v>
      </c>
      <c r="BH13" s="1">
        <v>1</v>
      </c>
      <c r="BI13" s="1">
        <v>0</v>
      </c>
      <c r="BJ13" s="1">
        <v>0.15999999642372131</v>
      </c>
      <c r="BK13" s="1">
        <v>111115</v>
      </c>
      <c r="BL13">
        <f t="shared" si="17"/>
        <v>1.5006657409667967</v>
      </c>
      <c r="BM13">
        <f t="shared" si="18"/>
        <v>3.9630617061024928E-3</v>
      </c>
      <c r="BN13">
        <f t="shared" si="19"/>
        <v>302.75519409179685</v>
      </c>
      <c r="BO13">
        <f t="shared" si="20"/>
        <v>300.20016708374021</v>
      </c>
      <c r="BP13">
        <f t="shared" si="21"/>
        <v>271.7716150191809</v>
      </c>
      <c r="BQ13">
        <f t="shared" si="22"/>
        <v>0.26657428576423775</v>
      </c>
      <c r="BR13">
        <f t="shared" si="23"/>
        <v>4.1647836021339799</v>
      </c>
      <c r="BS13">
        <f t="shared" si="24"/>
        <v>42.152751189298712</v>
      </c>
      <c r="BT13">
        <f t="shared" si="25"/>
        <v>16.622225981779181</v>
      </c>
      <c r="BU13">
        <f t="shared" si="26"/>
        <v>28.327680587768555</v>
      </c>
      <c r="BV13">
        <f t="shared" si="27"/>
        <v>3.8679380972616384</v>
      </c>
      <c r="BW13">
        <f t="shared" si="28"/>
        <v>0.2303509295255512</v>
      </c>
      <c r="BX13">
        <f t="shared" si="29"/>
        <v>2.5224714814139881</v>
      </c>
      <c r="BY13">
        <f t="shared" si="30"/>
        <v>1.3454666158476503</v>
      </c>
      <c r="BZ13">
        <f t="shared" si="31"/>
        <v>0.14448434135484259</v>
      </c>
      <c r="CA13">
        <f t="shared" si="32"/>
        <v>149.69093397319992</v>
      </c>
      <c r="CB13">
        <f t="shared" si="33"/>
        <v>0.77415339544436979</v>
      </c>
      <c r="CC13">
        <f t="shared" si="34"/>
        <v>60.197507566877896</v>
      </c>
      <c r="CD13">
        <f t="shared" si="35"/>
        <v>1948.7695819342262</v>
      </c>
      <c r="CE13">
        <f t="shared" si="36"/>
        <v>1.7601435212529604E-2</v>
      </c>
      <c r="CF13">
        <f t="shared" si="37"/>
        <v>0</v>
      </c>
      <c r="CG13">
        <f t="shared" si="38"/>
        <v>1486.1575433695361</v>
      </c>
      <c r="CH13">
        <f t="shared" si="39"/>
        <v>0</v>
      </c>
      <c r="CI13" t="e">
        <f t="shared" si="40"/>
        <v>#DIV/0!</v>
      </c>
      <c r="CJ13" t="e">
        <f t="shared" si="41"/>
        <v>#DIV/0!</v>
      </c>
    </row>
    <row r="14" spans="1:88" x14ac:dyDescent="0.35">
      <c r="A14" t="s">
        <v>137</v>
      </c>
      <c r="B14" s="1">
        <v>12</v>
      </c>
      <c r="C14" s="1" t="s">
        <v>102</v>
      </c>
      <c r="D14" s="1" t="s">
        <v>0</v>
      </c>
      <c r="E14" s="1">
        <v>0</v>
      </c>
      <c r="F14" s="1" t="s">
        <v>91</v>
      </c>
      <c r="G14" s="1" t="s">
        <v>0</v>
      </c>
      <c r="H14" s="1">
        <v>3510.500023397617</v>
      </c>
      <c r="I14" s="1">
        <v>0</v>
      </c>
      <c r="J14">
        <f t="shared" ref="J14:J24" si="42">(AS14-AT14*(1000-AU14)/(1000-AV14))*BL14</f>
        <v>11.55076813343142</v>
      </c>
      <c r="K14">
        <f t="shared" ref="K14:K24" si="43">IF(BW14&lt;&gt;0,1/(1/BW14-1/AO14),0)</f>
        <v>0.34768171167636924</v>
      </c>
      <c r="L14">
        <f t="shared" ref="L14:L24" si="44">((BZ14-BM14/2)*AT14-J14)/(BZ14+BM14/2)</f>
        <v>324.39782741964564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t="e">
        <f t="shared" ref="T14:T24" si="45">CF14/P14</f>
        <v>#DIV/0!</v>
      </c>
      <c r="U14" t="e">
        <f t="shared" ref="U14:U24" si="46">CH14/R14</f>
        <v>#DIV/0!</v>
      </c>
      <c r="V14" t="e">
        <f t="shared" ref="V14:V24" si="47">(R14-S14)/R14</f>
        <v>#DIV/0!</v>
      </c>
      <c r="W14" s="1">
        <v>-1</v>
      </c>
      <c r="X14" s="1">
        <v>0.87</v>
      </c>
      <c r="Y14" s="1">
        <v>0.92</v>
      </c>
      <c r="Z14" s="1">
        <v>9.8898963928222656</v>
      </c>
      <c r="AA14">
        <f t="shared" ref="AA14:AA24" si="48">(Z14*Y14+(100-Z14)*X14)/100</f>
        <v>0.87494494819641122</v>
      </c>
      <c r="AB14">
        <f t="shared" ref="AB14:AB24" si="49">(J14-W14)/CG14</f>
        <v>8.4440077711055977E-3</v>
      </c>
      <c r="AC14" t="e">
        <f t="shared" ref="AC14:AC24" si="50">(R14-S14)/(R14-Q14)</f>
        <v>#DIV/0!</v>
      </c>
      <c r="AD14" t="e">
        <f t="shared" ref="AD14:AD24" si="51">(P14-R14)/(P14-Q14)</f>
        <v>#DIV/0!</v>
      </c>
      <c r="AE14" t="e">
        <f t="shared" ref="AE14:AE24" si="52">(P14-R14)/R14</f>
        <v>#DIV/0!</v>
      </c>
      <c r="AF14" s="1">
        <v>0</v>
      </c>
      <c r="AG14" s="1">
        <v>0.5</v>
      </c>
      <c r="AH14" t="e">
        <f t="shared" ref="AH14:AH24" si="53">V14*AG14*AA14*AF14</f>
        <v>#DIV/0!</v>
      </c>
      <c r="AI14">
        <f t="shared" ref="AI14:AI24" si="54">BM14*1000</f>
        <v>6.6015835123791025</v>
      </c>
      <c r="AJ14">
        <f t="shared" ref="AJ14:AJ24" si="55">(BR14-BX14)</f>
        <v>1.8795623148928291</v>
      </c>
      <c r="AK14">
        <f t="shared" ref="AK14:AK24" si="56">(AQ14+BQ14*I14)</f>
        <v>30.132942199707031</v>
      </c>
      <c r="AL14" s="1">
        <v>2</v>
      </c>
      <c r="AM14">
        <f t="shared" ref="AM14:AM24" si="57">(AL14*BF14+BG14)</f>
        <v>4.644859790802002</v>
      </c>
      <c r="AN14" s="1">
        <v>1</v>
      </c>
      <c r="AO14">
        <f t="shared" ref="AO14:AO24" si="58">AM14*(AN14+1)*(AN14+1)/(AN14*AN14+1)</f>
        <v>9.2897195816040039</v>
      </c>
      <c r="AP14" s="1">
        <v>28.809268951416016</v>
      </c>
      <c r="AQ14" s="1">
        <v>30.132942199707031</v>
      </c>
      <c r="AR14" s="1">
        <v>27.939817428588867</v>
      </c>
      <c r="AS14" s="1">
        <v>399.8775634765625</v>
      </c>
      <c r="AT14" s="1">
        <v>390.46356201171875</v>
      </c>
      <c r="AU14" s="1">
        <v>20.144123077392578</v>
      </c>
      <c r="AV14" s="1">
        <v>24.435375213623047</v>
      </c>
      <c r="AW14" s="1">
        <v>50.020339965820313</v>
      </c>
      <c r="AX14" s="1">
        <v>60.677871704101563</v>
      </c>
      <c r="AY14" s="1">
        <v>300.15814208984375</v>
      </c>
      <c r="AZ14" s="1">
        <v>1698.794921875</v>
      </c>
      <c r="BA14" s="1">
        <v>6.6291593015193939E-2</v>
      </c>
      <c r="BB14" s="1">
        <v>98.771926879882813</v>
      </c>
      <c r="BC14" s="1">
        <v>18.37098503112793</v>
      </c>
      <c r="BD14" s="1">
        <v>0.15874923765659332</v>
      </c>
      <c r="BE14" s="1">
        <v>1</v>
      </c>
      <c r="BF14" s="1">
        <v>-1.355140209197998</v>
      </c>
      <c r="BG14" s="1">
        <v>7.355140209197998</v>
      </c>
      <c r="BH14" s="1">
        <v>1</v>
      </c>
      <c r="BI14" s="1">
        <v>0</v>
      </c>
      <c r="BJ14" s="1">
        <v>0.15999999642372131</v>
      </c>
      <c r="BK14" s="1">
        <v>111115</v>
      </c>
      <c r="BL14">
        <f t="shared" ref="BL14:BL24" si="59">AY14*0.000001/(AL14*0.0001)</f>
        <v>1.5007907104492184</v>
      </c>
      <c r="BM14">
        <f t="shared" ref="BM14:BM24" si="60">(AV14-AU14)/(1000-AV14)*BL14</f>
        <v>6.6015835123791021E-3</v>
      </c>
      <c r="BN14">
        <f t="shared" ref="BN14:BN24" si="61">(AQ14+273.15)</f>
        <v>303.28294219970701</v>
      </c>
      <c r="BO14">
        <f t="shared" ref="BO14:BO24" si="62">(AP14+273.15)</f>
        <v>301.95926895141599</v>
      </c>
      <c r="BP14">
        <f t="shared" ref="BP14:BP24" si="63">(AZ14*BH14+BA14*BI14)*BJ14</f>
        <v>271.80718142463593</v>
      </c>
      <c r="BQ14">
        <f t="shared" ref="BQ14:BQ24" si="64">((BP14+0.00000010773*(BO14^4-BN14^4))-BM14*44100)/(AM14*51.4+0.00000043092*BN14^3)</f>
        <v>-0.1400929504636374</v>
      </c>
      <c r="BR14">
        <f t="shared" ref="BR14:BR24" si="65">0.61365*EXP(17.502*AK14/(240.97+AK14))</f>
        <v>4.2930914087753056</v>
      </c>
      <c r="BS14">
        <f t="shared" ref="BS14:BS24" si="66">BR14*1000/BB14</f>
        <v>43.464692290514513</v>
      </c>
      <c r="BT14">
        <f t="shared" ref="BT14:BT24" si="67">(BS14-AV14)</f>
        <v>19.029317076891466</v>
      </c>
      <c r="BU14">
        <f t="shared" ref="BU14:BU24" si="68">IF(I14,AQ14,(AP14+AQ14)/2)</f>
        <v>29.471105575561523</v>
      </c>
      <c r="BV14">
        <f t="shared" ref="BV14:BV24" si="69">0.61365*EXP(17.502*BU14/(240.97+BU14))</f>
        <v>4.132721136805217</v>
      </c>
      <c r="BW14">
        <f t="shared" ref="BW14:BW24" si="70">IF(BT14&lt;&gt;0,(1000-(BS14+AV14)/2)/BT14*BM14,0)</f>
        <v>0.33513864441626723</v>
      </c>
      <c r="BX14">
        <f t="shared" ref="BX14:BX24" si="71">AV14*BB14/1000</f>
        <v>2.4135290938824765</v>
      </c>
      <c r="BY14">
        <f t="shared" ref="BY14:BY24" si="72">(BV14-BX14)</f>
        <v>1.7191920429227405</v>
      </c>
      <c r="BZ14">
        <f t="shared" ref="BZ14:BZ24" si="73">1/(1.6/K14+1.37/AO14)</f>
        <v>0.21055357668199923</v>
      </c>
      <c r="CA14">
        <f t="shared" ref="CA14:CA24" si="74">L14*BB14*0.001</f>
        <v>32.041398489886085</v>
      </c>
      <c r="CB14">
        <f t="shared" ref="CB14:CB24" si="75">L14/AT14</f>
        <v>0.83080179299780521</v>
      </c>
      <c r="CC14">
        <f t="shared" ref="CC14:CC24" si="76">(1-BM14*BB14/BR14/K14)*100</f>
        <v>56.315269058096909</v>
      </c>
      <c r="CD14">
        <f t="shared" ref="CD14:CD24" si="77">(AT14-J14/(AO14/1.35))</f>
        <v>388.78498206717319</v>
      </c>
      <c r="CE14">
        <f t="shared" ref="CE14:CE24" si="78">J14*CC14/100/CD14</f>
        <v>1.6731217646403156E-2</v>
      </c>
      <c r="CF14">
        <f t="shared" ref="CF14:CF24" si="79">(P14-O14)</f>
        <v>0</v>
      </c>
      <c r="CG14">
        <f t="shared" ref="CG14:CG24" si="80">AZ14*AA14</f>
        <v>1486.3520349162484</v>
      </c>
      <c r="CH14">
        <f t="shared" ref="CH14:CH24" si="81">(R14-Q14)</f>
        <v>0</v>
      </c>
      <c r="CI14" t="e">
        <f t="shared" ref="CI14:CI24" si="82">(R14-S14)/(R14-O14)</f>
        <v>#DIV/0!</v>
      </c>
      <c r="CJ14" t="e">
        <f t="shared" ref="CJ14:CJ24" si="83">(P14-R14)/(P14-O14)</f>
        <v>#DIV/0!</v>
      </c>
    </row>
    <row r="15" spans="1:88" x14ac:dyDescent="0.35">
      <c r="A15" t="s">
        <v>137</v>
      </c>
      <c r="B15" s="1">
        <v>14</v>
      </c>
      <c r="C15" s="1" t="s">
        <v>104</v>
      </c>
      <c r="D15" s="1" t="s">
        <v>0</v>
      </c>
      <c r="E15" s="1">
        <v>0</v>
      </c>
      <c r="F15" s="1" t="s">
        <v>91</v>
      </c>
      <c r="G15" s="1" t="s">
        <v>0</v>
      </c>
      <c r="H15" s="1">
        <v>3909.0000233631581</v>
      </c>
      <c r="I15" s="1">
        <v>0</v>
      </c>
      <c r="J15">
        <f t="shared" si="42"/>
        <v>-7.1311962134961426</v>
      </c>
      <c r="K15">
        <f t="shared" si="43"/>
        <v>0.42625537315317624</v>
      </c>
      <c r="L15">
        <f t="shared" si="44"/>
        <v>80.140010348031439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t="e">
        <f t="shared" si="45"/>
        <v>#DIV/0!</v>
      </c>
      <c r="U15" t="e">
        <f t="shared" si="46"/>
        <v>#DIV/0!</v>
      </c>
      <c r="V15" t="e">
        <f t="shared" si="47"/>
        <v>#DIV/0!</v>
      </c>
      <c r="W15" s="1">
        <v>-1</v>
      </c>
      <c r="X15" s="1">
        <v>0.87</v>
      </c>
      <c r="Y15" s="1">
        <v>0.92</v>
      </c>
      <c r="Z15" s="1">
        <v>9.8898963928222656</v>
      </c>
      <c r="AA15">
        <f t="shared" si="48"/>
        <v>0.87494494819641122</v>
      </c>
      <c r="AB15">
        <f t="shared" si="49"/>
        <v>-4.1202512097321493E-3</v>
      </c>
      <c r="AC15" t="e">
        <f t="shared" si="50"/>
        <v>#DIV/0!</v>
      </c>
      <c r="AD15" t="e">
        <f t="shared" si="51"/>
        <v>#DIV/0!</v>
      </c>
      <c r="AE15" t="e">
        <f t="shared" si="52"/>
        <v>#DIV/0!</v>
      </c>
      <c r="AF15" s="1">
        <v>0</v>
      </c>
      <c r="AG15" s="1">
        <v>0.5</v>
      </c>
      <c r="AH15" t="e">
        <f t="shared" si="53"/>
        <v>#DIV/0!</v>
      </c>
      <c r="AI15">
        <f t="shared" si="54"/>
        <v>7.5710277765514142</v>
      </c>
      <c r="AJ15">
        <f t="shared" si="55"/>
        <v>1.7718001159787722</v>
      </c>
      <c r="AK15">
        <f t="shared" si="56"/>
        <v>30.031005859375</v>
      </c>
      <c r="AL15" s="1">
        <v>2</v>
      </c>
      <c r="AM15">
        <f t="shared" si="57"/>
        <v>4.644859790802002</v>
      </c>
      <c r="AN15" s="1">
        <v>1</v>
      </c>
      <c r="AO15">
        <f t="shared" si="58"/>
        <v>9.2897195816040039</v>
      </c>
      <c r="AP15" s="1">
        <v>28.908876419067383</v>
      </c>
      <c r="AQ15" s="1">
        <v>30.031005859375</v>
      </c>
      <c r="AR15" s="1">
        <v>27.936416625976563</v>
      </c>
      <c r="AS15" s="1">
        <v>49.828487396240234</v>
      </c>
      <c r="AT15" s="1">
        <v>54.305999755859375</v>
      </c>
      <c r="AU15" s="1">
        <v>20.358930587768555</v>
      </c>
      <c r="AV15" s="1">
        <v>25.275941848754883</v>
      </c>
      <c r="AW15" s="1">
        <v>50.258056640625</v>
      </c>
      <c r="AX15" s="1">
        <v>62.394737243652344</v>
      </c>
      <c r="AY15" s="1">
        <v>300.16864013671875</v>
      </c>
      <c r="AZ15" s="1">
        <v>1700.751220703125</v>
      </c>
      <c r="BA15" s="1">
        <v>9.8949819803237915E-2</v>
      </c>
      <c r="BB15" s="1">
        <v>98.759651184082031</v>
      </c>
      <c r="BC15" s="1">
        <v>12.583583831787109</v>
      </c>
      <c r="BD15" s="1">
        <v>0.20519623160362244</v>
      </c>
      <c r="BE15" s="1">
        <v>0.5</v>
      </c>
      <c r="BF15" s="1">
        <v>-1.355140209197998</v>
      </c>
      <c r="BG15" s="1">
        <v>7.355140209197998</v>
      </c>
      <c r="BH15" s="1">
        <v>1</v>
      </c>
      <c r="BI15" s="1">
        <v>0</v>
      </c>
      <c r="BJ15" s="1">
        <v>0.15999999642372131</v>
      </c>
      <c r="BK15" s="1">
        <v>111115</v>
      </c>
      <c r="BL15">
        <f t="shared" si="59"/>
        <v>1.5008432006835934</v>
      </c>
      <c r="BM15">
        <f t="shared" si="60"/>
        <v>7.5710277765514145E-3</v>
      </c>
      <c r="BN15">
        <f t="shared" si="61"/>
        <v>303.18100585937498</v>
      </c>
      <c r="BO15">
        <f t="shared" si="62"/>
        <v>302.05887641906736</v>
      </c>
      <c r="BP15">
        <f t="shared" si="63"/>
        <v>272.12018923013966</v>
      </c>
      <c r="BQ15">
        <f t="shared" si="64"/>
        <v>-0.29974726468847918</v>
      </c>
      <c r="BR15">
        <f t="shared" si="65"/>
        <v>4.2680433163109459</v>
      </c>
      <c r="BS15">
        <f t="shared" si="66"/>
        <v>43.216468113638541</v>
      </c>
      <c r="BT15">
        <f t="shared" si="67"/>
        <v>17.940526264883658</v>
      </c>
      <c r="BU15">
        <f t="shared" si="68"/>
        <v>29.469941139221191</v>
      </c>
      <c r="BV15">
        <f t="shared" si="69"/>
        <v>4.1324436486860536</v>
      </c>
      <c r="BW15">
        <f t="shared" si="70"/>
        <v>0.40755486764672766</v>
      </c>
      <c r="BX15">
        <f t="shared" si="71"/>
        <v>2.4962432003321737</v>
      </c>
      <c r="BY15">
        <f t="shared" si="72"/>
        <v>1.6362004483538799</v>
      </c>
      <c r="BZ15">
        <f t="shared" si="73"/>
        <v>0.25633840132554603</v>
      </c>
      <c r="CA15">
        <f t="shared" si="74"/>
        <v>7.9145994678603095</v>
      </c>
      <c r="CB15">
        <f t="shared" si="75"/>
        <v>1.4757119049149756</v>
      </c>
      <c r="CC15">
        <f t="shared" si="76"/>
        <v>58.900579165141266</v>
      </c>
      <c r="CD15">
        <f t="shared" si="77"/>
        <v>55.342318969120015</v>
      </c>
      <c r="CE15">
        <f t="shared" si="78"/>
        <v>-7.5896997982602604E-2</v>
      </c>
      <c r="CF15">
        <f t="shared" si="79"/>
        <v>0</v>
      </c>
      <c r="CG15">
        <f t="shared" si="80"/>
        <v>1488.0636886930788</v>
      </c>
      <c r="CH15">
        <f t="shared" si="81"/>
        <v>0</v>
      </c>
      <c r="CI15" t="e">
        <f t="shared" si="82"/>
        <v>#DIV/0!</v>
      </c>
      <c r="CJ15" t="e">
        <f t="shared" si="83"/>
        <v>#DIV/0!</v>
      </c>
    </row>
    <row r="16" spans="1:88" x14ac:dyDescent="0.35">
      <c r="A16" t="s">
        <v>137</v>
      </c>
      <c r="B16" s="1">
        <v>15</v>
      </c>
      <c r="C16" s="1" t="s">
        <v>105</v>
      </c>
      <c r="D16" s="1" t="s">
        <v>0</v>
      </c>
      <c r="E16" s="1">
        <v>0</v>
      </c>
      <c r="F16" s="1" t="s">
        <v>91</v>
      </c>
      <c r="G16" s="1" t="s">
        <v>0</v>
      </c>
      <c r="H16" s="1">
        <v>4052.0000233631581</v>
      </c>
      <c r="I16" s="1">
        <v>0</v>
      </c>
      <c r="J16">
        <f t="shared" si="42"/>
        <v>3.3697491778342821</v>
      </c>
      <c r="K16">
        <f t="shared" si="43"/>
        <v>0.47026378417413206</v>
      </c>
      <c r="L16">
        <f t="shared" si="44"/>
        <v>82.498299021730034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t="e">
        <f t="shared" si="45"/>
        <v>#DIV/0!</v>
      </c>
      <c r="U16" t="e">
        <f t="shared" si="46"/>
        <v>#DIV/0!</v>
      </c>
      <c r="V16" t="e">
        <f t="shared" si="47"/>
        <v>#DIV/0!</v>
      </c>
      <c r="W16" s="1">
        <v>-1</v>
      </c>
      <c r="X16" s="1">
        <v>0.87</v>
      </c>
      <c r="Y16" s="1">
        <v>0.92</v>
      </c>
      <c r="Z16" s="1">
        <v>9.8898963928222656</v>
      </c>
      <c r="AA16">
        <f t="shared" si="48"/>
        <v>0.87494494819641122</v>
      </c>
      <c r="AB16">
        <f t="shared" si="49"/>
        <v>2.9372249758316126E-3</v>
      </c>
      <c r="AC16" t="e">
        <f t="shared" si="50"/>
        <v>#DIV/0!</v>
      </c>
      <c r="AD16" t="e">
        <f t="shared" si="51"/>
        <v>#DIV/0!</v>
      </c>
      <c r="AE16" t="e">
        <f t="shared" si="52"/>
        <v>#DIV/0!</v>
      </c>
      <c r="AF16" s="1">
        <v>0</v>
      </c>
      <c r="AG16" s="1">
        <v>0.5</v>
      </c>
      <c r="AH16" t="e">
        <f t="shared" si="53"/>
        <v>#DIV/0!</v>
      </c>
      <c r="AI16">
        <f t="shared" si="54"/>
        <v>8.056920951828495</v>
      </c>
      <c r="AJ16">
        <f t="shared" si="55"/>
        <v>1.7167635061762385</v>
      </c>
      <c r="AK16">
        <f t="shared" si="56"/>
        <v>29.932670593261719</v>
      </c>
      <c r="AL16" s="1">
        <v>2</v>
      </c>
      <c r="AM16">
        <f t="shared" si="57"/>
        <v>4.644859790802002</v>
      </c>
      <c r="AN16" s="1">
        <v>1</v>
      </c>
      <c r="AO16">
        <f t="shared" si="58"/>
        <v>9.2897195816040039</v>
      </c>
      <c r="AP16" s="1">
        <v>28.961765289306641</v>
      </c>
      <c r="AQ16" s="1">
        <v>29.932670593261719</v>
      </c>
      <c r="AR16" s="1">
        <v>27.938688278198242</v>
      </c>
      <c r="AS16" s="1">
        <v>99.793769836425781</v>
      </c>
      <c r="AT16" s="1">
        <v>97.027580261230469</v>
      </c>
      <c r="AU16" s="1">
        <v>20.358369827270508</v>
      </c>
      <c r="AV16" s="1">
        <v>25.589418411254883</v>
      </c>
      <c r="AW16" s="1">
        <v>50.104145050048828</v>
      </c>
      <c r="AX16" s="1">
        <v>62.97674560546875</v>
      </c>
      <c r="AY16" s="1">
        <v>300.15966796875</v>
      </c>
      <c r="AZ16" s="1">
        <v>1700.3509521484375</v>
      </c>
      <c r="BA16" s="1">
        <v>6.7471712827682495E-2</v>
      </c>
      <c r="BB16" s="1">
        <v>98.761032104492188</v>
      </c>
      <c r="BC16" s="1">
        <v>13.362409591674805</v>
      </c>
      <c r="BD16" s="1">
        <v>0.18412250280380249</v>
      </c>
      <c r="BE16" s="1">
        <v>1</v>
      </c>
      <c r="BF16" s="1">
        <v>-1.355140209197998</v>
      </c>
      <c r="BG16" s="1">
        <v>7.355140209197998</v>
      </c>
      <c r="BH16" s="1">
        <v>1</v>
      </c>
      <c r="BI16" s="1">
        <v>0</v>
      </c>
      <c r="BJ16" s="1">
        <v>0.15999999642372131</v>
      </c>
      <c r="BK16" s="1">
        <v>111115</v>
      </c>
      <c r="BL16">
        <f t="shared" si="59"/>
        <v>1.5007983398437499</v>
      </c>
      <c r="BM16">
        <f t="shared" si="60"/>
        <v>8.0569209518284949E-3</v>
      </c>
      <c r="BN16">
        <f t="shared" si="61"/>
        <v>303.0826705932617</v>
      </c>
      <c r="BO16">
        <f t="shared" si="62"/>
        <v>302.11176528930662</v>
      </c>
      <c r="BP16">
        <f t="shared" si="63"/>
        <v>272.05614626282113</v>
      </c>
      <c r="BQ16">
        <f t="shared" si="64"/>
        <v>-0.37826126684847794</v>
      </c>
      <c r="BR16">
        <f t="shared" si="65"/>
        <v>4.2440008794254656</v>
      </c>
      <c r="BS16">
        <f t="shared" si="66"/>
        <v>42.972423323150196</v>
      </c>
      <c r="BT16">
        <f t="shared" si="67"/>
        <v>17.383004911895313</v>
      </c>
      <c r="BU16">
        <f t="shared" si="68"/>
        <v>29.44721794128418</v>
      </c>
      <c r="BV16">
        <f t="shared" si="69"/>
        <v>4.1270319033727274</v>
      </c>
      <c r="BW16">
        <f t="shared" si="70"/>
        <v>0.44760513626278464</v>
      </c>
      <c r="BX16">
        <f t="shared" si="71"/>
        <v>2.527237373249227</v>
      </c>
      <c r="BY16">
        <f t="shared" si="72"/>
        <v>1.5997945301235004</v>
      </c>
      <c r="BZ16">
        <f t="shared" si="73"/>
        <v>0.28170437473548243</v>
      </c>
      <c r="CA16">
        <f t="shared" si="74"/>
        <v>8.1476171582510766</v>
      </c>
      <c r="CB16">
        <f t="shared" si="75"/>
        <v>0.85025617251937247</v>
      </c>
      <c r="CC16">
        <f t="shared" si="76"/>
        <v>60.130781479351384</v>
      </c>
      <c r="CD16">
        <f t="shared" si="77"/>
        <v>96.53788179938617</v>
      </c>
      <c r="CE16">
        <f t="shared" si="78"/>
        <v>2.0989237351783867E-2</v>
      </c>
      <c r="CF16">
        <f t="shared" si="79"/>
        <v>0</v>
      </c>
      <c r="CG16">
        <f t="shared" si="80"/>
        <v>1487.7134757432332</v>
      </c>
      <c r="CH16">
        <f t="shared" si="81"/>
        <v>0</v>
      </c>
      <c r="CI16" t="e">
        <f t="shared" si="82"/>
        <v>#DIV/0!</v>
      </c>
      <c r="CJ16" t="e">
        <f t="shared" si="83"/>
        <v>#DIV/0!</v>
      </c>
    </row>
    <row r="17" spans="1:88" x14ac:dyDescent="0.35">
      <c r="A17" t="s">
        <v>137</v>
      </c>
      <c r="B17" s="1">
        <v>13</v>
      </c>
      <c r="C17" s="1" t="s">
        <v>103</v>
      </c>
      <c r="D17" s="1" t="s">
        <v>0</v>
      </c>
      <c r="E17" s="1">
        <v>0</v>
      </c>
      <c r="F17" s="1" t="s">
        <v>91</v>
      </c>
      <c r="G17" s="1" t="s">
        <v>0</v>
      </c>
      <c r="H17" s="1">
        <v>3686.500023397617</v>
      </c>
      <c r="I17" s="1">
        <v>0</v>
      </c>
      <c r="J17">
        <f t="shared" si="42"/>
        <v>6.4261280998455597</v>
      </c>
      <c r="K17">
        <f t="shared" si="43"/>
        <v>0.3701769748474093</v>
      </c>
      <c r="L17">
        <f t="shared" si="44"/>
        <v>160.60086799464074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t="e">
        <f t="shared" si="45"/>
        <v>#DIV/0!</v>
      </c>
      <c r="U17" t="e">
        <f t="shared" si="46"/>
        <v>#DIV/0!</v>
      </c>
      <c r="V17" t="e">
        <f t="shared" si="47"/>
        <v>#DIV/0!</v>
      </c>
      <c r="W17" s="1">
        <v>-1</v>
      </c>
      <c r="X17" s="1">
        <v>0.87</v>
      </c>
      <c r="Y17" s="1">
        <v>0.92</v>
      </c>
      <c r="Z17" s="1">
        <v>9.8898963928222656</v>
      </c>
      <c r="AA17">
        <f t="shared" si="48"/>
        <v>0.87494494819641122</v>
      </c>
      <c r="AB17">
        <f t="shared" si="49"/>
        <v>4.9950087626082973E-3</v>
      </c>
      <c r="AC17" t="e">
        <f t="shared" si="50"/>
        <v>#DIV/0!</v>
      </c>
      <c r="AD17" t="e">
        <f t="shared" si="51"/>
        <v>#DIV/0!</v>
      </c>
      <c r="AE17" t="e">
        <f t="shared" si="52"/>
        <v>#DIV/0!</v>
      </c>
      <c r="AF17" s="1">
        <v>0</v>
      </c>
      <c r="AG17" s="1">
        <v>0.5</v>
      </c>
      <c r="AH17" t="e">
        <f t="shared" si="53"/>
        <v>#DIV/0!</v>
      </c>
      <c r="AI17">
        <f t="shared" si="54"/>
        <v>6.8149971380613241</v>
      </c>
      <c r="AJ17">
        <f t="shared" si="55"/>
        <v>1.8264462670265105</v>
      </c>
      <c r="AK17">
        <f t="shared" si="56"/>
        <v>30.048210144042969</v>
      </c>
      <c r="AL17" s="1">
        <v>2</v>
      </c>
      <c r="AM17">
        <f t="shared" si="57"/>
        <v>4.644859790802002</v>
      </c>
      <c r="AN17" s="1">
        <v>1</v>
      </c>
      <c r="AO17">
        <f t="shared" si="58"/>
        <v>9.2897195816040039</v>
      </c>
      <c r="AP17" s="1">
        <v>28.797409057617188</v>
      </c>
      <c r="AQ17" s="1">
        <v>30.048210144042969</v>
      </c>
      <c r="AR17" s="1">
        <v>27.94041633605957</v>
      </c>
      <c r="AS17" s="1">
        <v>199.902099609375</v>
      </c>
      <c r="AT17" s="1">
        <v>194.73593139648438</v>
      </c>
      <c r="AU17" s="1">
        <v>20.335166931152344</v>
      </c>
      <c r="AV17" s="1">
        <v>24.763702392578125</v>
      </c>
      <c r="AW17" s="1">
        <v>50.528133392333984</v>
      </c>
      <c r="AX17" s="1">
        <v>61.530017852783203</v>
      </c>
      <c r="AY17" s="1">
        <v>300.15487670898438</v>
      </c>
      <c r="AZ17" s="1">
        <v>1699.2037353515625</v>
      </c>
      <c r="BA17" s="1">
        <v>0.15321566164493561</v>
      </c>
      <c r="BB17" s="1">
        <v>98.766151428222656</v>
      </c>
      <c r="BC17" s="1">
        <v>15.18378734588623</v>
      </c>
      <c r="BD17" s="1">
        <v>0.18551744520664215</v>
      </c>
      <c r="BE17" s="1">
        <v>1</v>
      </c>
      <c r="BF17" s="1">
        <v>-1.355140209197998</v>
      </c>
      <c r="BG17" s="1">
        <v>7.355140209197998</v>
      </c>
      <c r="BH17" s="1">
        <v>1</v>
      </c>
      <c r="BI17" s="1">
        <v>0</v>
      </c>
      <c r="BJ17" s="1">
        <v>0.15999999642372131</v>
      </c>
      <c r="BK17" s="1">
        <v>111115</v>
      </c>
      <c r="BL17">
        <f t="shared" si="59"/>
        <v>1.5007743835449217</v>
      </c>
      <c r="BM17">
        <f t="shared" si="60"/>
        <v>6.8149971380613242E-3</v>
      </c>
      <c r="BN17">
        <f t="shared" si="61"/>
        <v>303.19821014404295</v>
      </c>
      <c r="BO17">
        <f t="shared" si="62"/>
        <v>301.94740905761716</v>
      </c>
      <c r="BP17">
        <f t="shared" si="63"/>
        <v>271.8725915794239</v>
      </c>
      <c r="BQ17">
        <f t="shared" si="64"/>
        <v>-0.1738711297530906</v>
      </c>
      <c r="BR17">
        <f t="shared" si="65"/>
        <v>4.2722618474553213</v>
      </c>
      <c r="BS17">
        <f t="shared" si="66"/>
        <v>43.256336160472408</v>
      </c>
      <c r="BT17">
        <f t="shared" si="67"/>
        <v>18.492633767894283</v>
      </c>
      <c r="BU17">
        <f t="shared" si="68"/>
        <v>29.422809600830078</v>
      </c>
      <c r="BV17">
        <f t="shared" si="69"/>
        <v>4.1212257088775415</v>
      </c>
      <c r="BW17">
        <f t="shared" si="70"/>
        <v>0.35599141997046163</v>
      </c>
      <c r="BX17">
        <f t="shared" si="71"/>
        <v>2.4458155804288109</v>
      </c>
      <c r="BY17">
        <f t="shared" si="72"/>
        <v>1.6754101284487306</v>
      </c>
      <c r="BZ17">
        <f t="shared" si="73"/>
        <v>0.22372707047271159</v>
      </c>
      <c r="CA17">
        <f t="shared" si="74"/>
        <v>15.861929647862684</v>
      </c>
      <c r="CB17">
        <f t="shared" si="75"/>
        <v>0.82471101682645154</v>
      </c>
      <c r="CC17">
        <f t="shared" si="76"/>
        <v>57.439517367387573</v>
      </c>
      <c r="CD17">
        <f t="shared" si="77"/>
        <v>193.80207404389316</v>
      </c>
      <c r="CE17">
        <f t="shared" si="78"/>
        <v>1.9045910546475257E-2</v>
      </c>
      <c r="CF17">
        <f t="shared" si="79"/>
        <v>0</v>
      </c>
      <c r="CG17">
        <f t="shared" si="80"/>
        <v>1486.7097242023212</v>
      </c>
      <c r="CH17">
        <f t="shared" si="81"/>
        <v>0</v>
      </c>
      <c r="CI17" t="e">
        <f t="shared" si="82"/>
        <v>#DIV/0!</v>
      </c>
      <c r="CJ17" t="e">
        <f t="shared" si="83"/>
        <v>#DIV/0!</v>
      </c>
    </row>
    <row r="18" spans="1:88" x14ac:dyDescent="0.35">
      <c r="A18" t="s">
        <v>137</v>
      </c>
      <c r="B18" s="1">
        <v>16</v>
      </c>
      <c r="C18" s="1" t="s">
        <v>106</v>
      </c>
      <c r="D18" s="1" t="s">
        <v>0</v>
      </c>
      <c r="E18" s="1">
        <v>0</v>
      </c>
      <c r="F18" s="1" t="s">
        <v>91</v>
      </c>
      <c r="G18" s="1" t="s">
        <v>0</v>
      </c>
      <c r="H18" s="1">
        <v>4196.0000233631581</v>
      </c>
      <c r="I18" s="1">
        <v>0</v>
      </c>
      <c r="J18">
        <f t="shared" si="42"/>
        <v>27.106327606077098</v>
      </c>
      <c r="K18">
        <f t="shared" si="43"/>
        <v>0.50674187788944669</v>
      </c>
      <c r="L18">
        <f t="shared" si="44"/>
        <v>184.48995125269838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t="e">
        <f t="shared" si="45"/>
        <v>#DIV/0!</v>
      </c>
      <c r="U18" t="e">
        <f t="shared" si="46"/>
        <v>#DIV/0!</v>
      </c>
      <c r="V18" t="e">
        <f t="shared" si="47"/>
        <v>#DIV/0!</v>
      </c>
      <c r="W18" s="1">
        <v>-1</v>
      </c>
      <c r="X18" s="1">
        <v>0.87</v>
      </c>
      <c r="Y18" s="1">
        <v>0.92</v>
      </c>
      <c r="Z18" s="1">
        <v>9.8898963928222656</v>
      </c>
      <c r="AA18">
        <f t="shared" si="48"/>
        <v>0.87494494819641122</v>
      </c>
      <c r="AB18">
        <f t="shared" si="49"/>
        <v>1.8892544356672529E-2</v>
      </c>
      <c r="AC18" t="e">
        <f t="shared" si="50"/>
        <v>#DIV/0!</v>
      </c>
      <c r="AD18" t="e">
        <f t="shared" si="51"/>
        <v>#DIV/0!</v>
      </c>
      <c r="AE18" t="e">
        <f t="shared" si="52"/>
        <v>#DIV/0!</v>
      </c>
      <c r="AF18" s="1">
        <v>0</v>
      </c>
      <c r="AG18" s="1">
        <v>0.5</v>
      </c>
      <c r="AH18" t="e">
        <f t="shared" si="53"/>
        <v>#DIV/0!</v>
      </c>
      <c r="AI18">
        <f t="shared" si="54"/>
        <v>8.3180301724655816</v>
      </c>
      <c r="AJ18">
        <f t="shared" si="55"/>
        <v>1.6511344372637526</v>
      </c>
      <c r="AK18">
        <f t="shared" si="56"/>
        <v>29.748165130615234</v>
      </c>
      <c r="AL18" s="1">
        <v>2</v>
      </c>
      <c r="AM18">
        <f t="shared" si="57"/>
        <v>4.644859790802002</v>
      </c>
      <c r="AN18" s="1">
        <v>1</v>
      </c>
      <c r="AO18">
        <f t="shared" si="58"/>
        <v>9.2897195816040039</v>
      </c>
      <c r="AP18" s="1">
        <v>28.964963912963867</v>
      </c>
      <c r="AQ18" s="1">
        <v>29.748165130615234</v>
      </c>
      <c r="AR18" s="1">
        <v>27.933477401733398</v>
      </c>
      <c r="AS18" s="1">
        <v>300.08023071289063</v>
      </c>
      <c r="AT18" s="1">
        <v>280.46453857421875</v>
      </c>
      <c r="AU18" s="1">
        <v>20.401512145996094</v>
      </c>
      <c r="AV18" s="1">
        <v>25.800909042358398</v>
      </c>
      <c r="AW18" s="1">
        <v>50.198177337646484</v>
      </c>
      <c r="AX18" s="1">
        <v>63.483303070068359</v>
      </c>
      <c r="AY18" s="1">
        <v>300.16009521484375</v>
      </c>
      <c r="AZ18" s="1">
        <v>1700.328857421875</v>
      </c>
      <c r="BA18" s="1">
        <v>7.5994484126567841E-2</v>
      </c>
      <c r="BB18" s="1">
        <v>98.759086608886719</v>
      </c>
      <c r="BC18" s="1">
        <v>16.592426300048828</v>
      </c>
      <c r="BD18" s="1">
        <v>0.1458585113286972</v>
      </c>
      <c r="BE18" s="1">
        <v>1</v>
      </c>
      <c r="BF18" s="1">
        <v>-1.355140209197998</v>
      </c>
      <c r="BG18" s="1">
        <v>7.355140209197998</v>
      </c>
      <c r="BH18" s="1">
        <v>1</v>
      </c>
      <c r="BI18" s="1">
        <v>0</v>
      </c>
      <c r="BJ18" s="1">
        <v>0.15999999642372131</v>
      </c>
      <c r="BK18" s="1">
        <v>111115</v>
      </c>
      <c r="BL18">
        <f t="shared" si="59"/>
        <v>1.5008004760742184</v>
      </c>
      <c r="BM18">
        <f t="shared" si="60"/>
        <v>8.3180301724655823E-3</v>
      </c>
      <c r="BN18">
        <f t="shared" si="61"/>
        <v>302.89816513061521</v>
      </c>
      <c r="BO18">
        <f t="shared" si="62"/>
        <v>302.11496391296384</v>
      </c>
      <c r="BP18">
        <f t="shared" si="63"/>
        <v>272.05261110665015</v>
      </c>
      <c r="BQ18">
        <f t="shared" si="64"/>
        <v>-0.41526333132062537</v>
      </c>
      <c r="BR18">
        <f t="shared" si="65"/>
        <v>4.1992086479660342</v>
      </c>
      <c r="BS18">
        <f t="shared" si="66"/>
        <v>42.519719371201361</v>
      </c>
      <c r="BT18">
        <f t="shared" si="67"/>
        <v>16.718810328842963</v>
      </c>
      <c r="BU18">
        <f t="shared" si="68"/>
        <v>29.356564521789551</v>
      </c>
      <c r="BV18">
        <f t="shared" si="69"/>
        <v>4.1055033723708814</v>
      </c>
      <c r="BW18">
        <f t="shared" si="70"/>
        <v>0.48052962442745012</v>
      </c>
      <c r="BX18">
        <f t="shared" si="71"/>
        <v>2.5480742107022816</v>
      </c>
      <c r="BY18">
        <f t="shared" si="72"/>
        <v>1.5574291616685998</v>
      </c>
      <c r="BZ18">
        <f t="shared" si="73"/>
        <v>0.30258093474674685</v>
      </c>
      <c r="CA18">
        <f t="shared" si="74"/>
        <v>18.220059074234527</v>
      </c>
      <c r="CB18">
        <f t="shared" si="75"/>
        <v>0.65780134697448456</v>
      </c>
      <c r="CC18">
        <f t="shared" si="76"/>
        <v>61.395022351975939</v>
      </c>
      <c r="CD18">
        <f t="shared" si="77"/>
        <v>276.52539466930813</v>
      </c>
      <c r="CE18">
        <f t="shared" si="78"/>
        <v>6.0182305905223124E-2</v>
      </c>
      <c r="CF18">
        <f t="shared" si="79"/>
        <v>0</v>
      </c>
      <c r="CG18">
        <f t="shared" si="80"/>
        <v>1487.6941440738456</v>
      </c>
      <c r="CH18">
        <f t="shared" si="81"/>
        <v>0</v>
      </c>
      <c r="CI18" t="e">
        <f t="shared" si="82"/>
        <v>#DIV/0!</v>
      </c>
      <c r="CJ18" t="e">
        <f t="shared" si="83"/>
        <v>#DIV/0!</v>
      </c>
    </row>
    <row r="19" spans="1:88" x14ac:dyDescent="0.35">
      <c r="A19" t="s">
        <v>137</v>
      </c>
      <c r="B19" s="1">
        <v>17</v>
      </c>
      <c r="C19" s="1" t="s">
        <v>107</v>
      </c>
      <c r="D19" s="1" t="s">
        <v>0</v>
      </c>
      <c r="E19" s="1">
        <v>0</v>
      </c>
      <c r="F19" s="1" t="s">
        <v>91</v>
      </c>
      <c r="G19" s="1" t="s">
        <v>0</v>
      </c>
      <c r="H19" s="1">
        <v>4339.0000233631581</v>
      </c>
      <c r="I19" s="1">
        <v>0</v>
      </c>
      <c r="J19">
        <f t="shared" si="42"/>
        <v>34.539080993796603</v>
      </c>
      <c r="K19">
        <f t="shared" si="43"/>
        <v>0.52334405704227438</v>
      </c>
      <c r="L19">
        <f t="shared" si="44"/>
        <v>255.77978916800998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t="e">
        <f t="shared" si="45"/>
        <v>#DIV/0!</v>
      </c>
      <c r="U19" t="e">
        <f t="shared" si="46"/>
        <v>#DIV/0!</v>
      </c>
      <c r="V19" t="e">
        <f t="shared" si="47"/>
        <v>#DIV/0!</v>
      </c>
      <c r="W19" s="1">
        <v>-1</v>
      </c>
      <c r="X19" s="1">
        <v>0.87</v>
      </c>
      <c r="Y19" s="1">
        <v>0.92</v>
      </c>
      <c r="Z19" s="1">
        <v>9.8898963928222656</v>
      </c>
      <c r="AA19">
        <f t="shared" si="48"/>
        <v>0.87494494819641122</v>
      </c>
      <c r="AB19">
        <f t="shared" si="49"/>
        <v>2.3877694191676208E-2</v>
      </c>
      <c r="AC19" t="e">
        <f t="shared" si="50"/>
        <v>#DIV/0!</v>
      </c>
      <c r="AD19" t="e">
        <f t="shared" si="51"/>
        <v>#DIV/0!</v>
      </c>
      <c r="AE19" t="e">
        <f t="shared" si="52"/>
        <v>#DIV/0!</v>
      </c>
      <c r="AF19" s="1">
        <v>0</v>
      </c>
      <c r="AG19" s="1">
        <v>0.5</v>
      </c>
      <c r="AH19" t="e">
        <f t="shared" si="53"/>
        <v>#DIV/0!</v>
      </c>
      <c r="AI19">
        <f t="shared" si="54"/>
        <v>8.3150323761985874</v>
      </c>
      <c r="AJ19">
        <f t="shared" si="55"/>
        <v>1.601145035165481</v>
      </c>
      <c r="AK19">
        <f t="shared" si="56"/>
        <v>29.560482025146484</v>
      </c>
      <c r="AL19" s="1">
        <v>2</v>
      </c>
      <c r="AM19">
        <f t="shared" si="57"/>
        <v>4.644859790802002</v>
      </c>
      <c r="AN19" s="1">
        <v>1</v>
      </c>
      <c r="AO19">
        <f t="shared" si="58"/>
        <v>9.2897195816040039</v>
      </c>
      <c r="AP19" s="1">
        <v>28.917783737182617</v>
      </c>
      <c r="AQ19" s="1">
        <v>29.560482025146484</v>
      </c>
      <c r="AR19" s="1">
        <v>27.9337158203125</v>
      </c>
      <c r="AS19" s="1">
        <v>399.96279907226563</v>
      </c>
      <c r="AT19" s="1">
        <v>374.87109375</v>
      </c>
      <c r="AU19" s="1">
        <v>20.453876495361328</v>
      </c>
      <c r="AV19" s="1">
        <v>25.851263046264648</v>
      </c>
      <c r="AW19" s="1">
        <v>50.463199615478516</v>
      </c>
      <c r="AX19" s="1">
        <v>63.778587341308594</v>
      </c>
      <c r="AY19" s="1">
        <v>300.14816284179688</v>
      </c>
      <c r="AZ19" s="1">
        <v>1701.1126708984375</v>
      </c>
      <c r="BA19" s="1">
        <v>6.0171637684106827E-2</v>
      </c>
      <c r="BB19" s="1">
        <v>98.754295349121094</v>
      </c>
      <c r="BC19" s="1">
        <v>18.230110168457031</v>
      </c>
      <c r="BD19" s="1">
        <v>0.12502530217170715</v>
      </c>
      <c r="BE19" s="1">
        <v>1</v>
      </c>
      <c r="BF19" s="1">
        <v>-1.355140209197998</v>
      </c>
      <c r="BG19" s="1">
        <v>7.355140209197998</v>
      </c>
      <c r="BH19" s="1">
        <v>1</v>
      </c>
      <c r="BI19" s="1">
        <v>0</v>
      </c>
      <c r="BJ19" s="1">
        <v>0.15999999642372131</v>
      </c>
      <c r="BK19" s="1">
        <v>111115</v>
      </c>
      <c r="BL19">
        <f t="shared" si="59"/>
        <v>1.5007408142089844</v>
      </c>
      <c r="BM19">
        <f t="shared" si="60"/>
        <v>8.3150323761985879E-3</v>
      </c>
      <c r="BN19">
        <f t="shared" si="61"/>
        <v>302.71048202514646</v>
      </c>
      <c r="BO19">
        <f t="shared" si="62"/>
        <v>302.06778373718259</v>
      </c>
      <c r="BP19">
        <f t="shared" si="63"/>
        <v>272.17802126009701</v>
      </c>
      <c r="BQ19">
        <f t="shared" si="64"/>
        <v>-0.40755147020542554</v>
      </c>
      <c r="BR19">
        <f t="shared" si="65"/>
        <v>4.15406830118412</v>
      </c>
      <c r="BS19">
        <f t="shared" si="66"/>
        <v>42.06468474610093</v>
      </c>
      <c r="BT19">
        <f t="shared" si="67"/>
        <v>16.213421699836282</v>
      </c>
      <c r="BU19">
        <f t="shared" si="68"/>
        <v>29.239132881164551</v>
      </c>
      <c r="BV19">
        <f t="shared" si="69"/>
        <v>4.0777611042570605</v>
      </c>
      <c r="BW19">
        <f t="shared" si="70"/>
        <v>0.49543340526958807</v>
      </c>
      <c r="BX19">
        <f t="shared" si="71"/>
        <v>2.5529232660186389</v>
      </c>
      <c r="BY19">
        <f t="shared" si="72"/>
        <v>1.5248378382384216</v>
      </c>
      <c r="BZ19">
        <f t="shared" si="73"/>
        <v>0.31203808186502252</v>
      </c>
      <c r="CA19">
        <f t="shared" si="74"/>
        <v>25.259352843833582</v>
      </c>
      <c r="CB19">
        <f t="shared" si="75"/>
        <v>0.68231398321308945</v>
      </c>
      <c r="CC19">
        <f t="shared" si="76"/>
        <v>62.228954231017596</v>
      </c>
      <c r="CD19">
        <f t="shared" si="77"/>
        <v>369.8518077605757</v>
      </c>
      <c r="CE19">
        <f t="shared" si="78"/>
        <v>5.8113299576887621E-2</v>
      </c>
      <c r="CF19">
        <f t="shared" si="79"/>
        <v>0</v>
      </c>
      <c r="CG19">
        <f t="shared" si="80"/>
        <v>1488.3799377154921</v>
      </c>
      <c r="CH19">
        <f t="shared" si="81"/>
        <v>0</v>
      </c>
      <c r="CI19" t="e">
        <f t="shared" si="82"/>
        <v>#DIV/0!</v>
      </c>
      <c r="CJ19" t="e">
        <f t="shared" si="83"/>
        <v>#DIV/0!</v>
      </c>
    </row>
    <row r="20" spans="1:88" x14ac:dyDescent="0.35">
      <c r="A20" t="s">
        <v>137</v>
      </c>
      <c r="B20" s="1">
        <v>18</v>
      </c>
      <c r="C20" s="1" t="s">
        <v>108</v>
      </c>
      <c r="D20" s="1" t="s">
        <v>0</v>
      </c>
      <c r="E20" s="1">
        <v>0</v>
      </c>
      <c r="F20" s="1" t="s">
        <v>91</v>
      </c>
      <c r="G20" s="1" t="s">
        <v>0</v>
      </c>
      <c r="H20" s="1">
        <v>4487.0000233631581</v>
      </c>
      <c r="I20" s="1">
        <v>0</v>
      </c>
      <c r="J20">
        <f t="shared" si="42"/>
        <v>53.689877491287092</v>
      </c>
      <c r="K20">
        <f t="shared" si="43"/>
        <v>0.53441559736254995</v>
      </c>
      <c r="L20">
        <f t="shared" si="44"/>
        <v>477.06095868325139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t="e">
        <f t="shared" si="45"/>
        <v>#DIV/0!</v>
      </c>
      <c r="U20" t="e">
        <f t="shared" si="46"/>
        <v>#DIV/0!</v>
      </c>
      <c r="V20" t="e">
        <f t="shared" si="47"/>
        <v>#DIV/0!</v>
      </c>
      <c r="W20" s="1">
        <v>-1</v>
      </c>
      <c r="X20" s="1">
        <v>0.87</v>
      </c>
      <c r="Y20" s="1">
        <v>0.92</v>
      </c>
      <c r="Z20" s="1">
        <v>9.8898963928222656</v>
      </c>
      <c r="AA20">
        <f t="shared" si="48"/>
        <v>0.87494494819641122</v>
      </c>
      <c r="AB20">
        <f t="shared" si="49"/>
        <v>3.6730571924527125E-2</v>
      </c>
      <c r="AC20" t="e">
        <f t="shared" si="50"/>
        <v>#DIV/0!</v>
      </c>
      <c r="AD20" t="e">
        <f t="shared" si="51"/>
        <v>#DIV/0!</v>
      </c>
      <c r="AE20" t="e">
        <f t="shared" si="52"/>
        <v>#DIV/0!</v>
      </c>
      <c r="AF20" s="1">
        <v>0</v>
      </c>
      <c r="AG20" s="1">
        <v>0.5</v>
      </c>
      <c r="AH20" t="e">
        <f t="shared" si="53"/>
        <v>#DIV/0!</v>
      </c>
      <c r="AI20">
        <f t="shared" si="54"/>
        <v>8.3636740397716682</v>
      </c>
      <c r="AJ20">
        <f t="shared" si="55"/>
        <v>1.5789376593773499</v>
      </c>
      <c r="AK20">
        <f t="shared" si="56"/>
        <v>29.472177505493164</v>
      </c>
      <c r="AL20" s="1">
        <v>2</v>
      </c>
      <c r="AM20">
        <f t="shared" si="57"/>
        <v>4.644859790802002</v>
      </c>
      <c r="AN20" s="1">
        <v>1</v>
      </c>
      <c r="AO20">
        <f t="shared" si="58"/>
        <v>9.2897195816040039</v>
      </c>
      <c r="AP20" s="1">
        <v>28.909412384033203</v>
      </c>
      <c r="AQ20" s="1">
        <v>29.472177505493164</v>
      </c>
      <c r="AR20" s="1">
        <v>27.937089920043945</v>
      </c>
      <c r="AS20" s="1">
        <v>700.12347412109375</v>
      </c>
      <c r="AT20" s="1">
        <v>660.66845703125</v>
      </c>
      <c r="AU20" s="1">
        <v>20.436447143554688</v>
      </c>
      <c r="AV20" s="1">
        <v>25.864988327026367</v>
      </c>
      <c r="AW20" s="1">
        <v>50.440780639648438</v>
      </c>
      <c r="AX20" s="1">
        <v>63.840072631835938</v>
      </c>
      <c r="AY20" s="1">
        <v>300.1671142578125</v>
      </c>
      <c r="AZ20" s="1">
        <v>1701.7608642578125</v>
      </c>
      <c r="BA20" s="1">
        <v>0.12152327597141266</v>
      </c>
      <c r="BB20" s="1">
        <v>98.745025634765625</v>
      </c>
      <c r="BC20" s="1">
        <v>22.020641326904297</v>
      </c>
      <c r="BD20" s="1">
        <v>9.155629575252533E-2</v>
      </c>
      <c r="BE20" s="1">
        <v>1</v>
      </c>
      <c r="BF20" s="1">
        <v>-1.355140209197998</v>
      </c>
      <c r="BG20" s="1">
        <v>7.355140209197998</v>
      </c>
      <c r="BH20" s="1">
        <v>1</v>
      </c>
      <c r="BI20" s="1">
        <v>0</v>
      </c>
      <c r="BJ20" s="1">
        <v>0.15999999642372131</v>
      </c>
      <c r="BK20" s="1">
        <v>111115</v>
      </c>
      <c r="BL20">
        <f t="shared" si="59"/>
        <v>1.5008355712890622</v>
      </c>
      <c r="BM20">
        <f t="shared" si="60"/>
        <v>8.3636740397716684E-3</v>
      </c>
      <c r="BN20">
        <f t="shared" si="61"/>
        <v>302.62217750549314</v>
      </c>
      <c r="BO20">
        <f t="shared" si="62"/>
        <v>302.05941238403318</v>
      </c>
      <c r="BP20">
        <f t="shared" si="63"/>
        <v>272.28173219527889</v>
      </c>
      <c r="BQ20">
        <f t="shared" si="64"/>
        <v>-0.41189959439072399</v>
      </c>
      <c r="BR20">
        <f t="shared" si="65"/>
        <v>4.1329765947724821</v>
      </c>
      <c r="BS20">
        <f t="shared" si="66"/>
        <v>41.855035919068769</v>
      </c>
      <c r="BT20">
        <f t="shared" si="67"/>
        <v>15.990047592042401</v>
      </c>
      <c r="BU20">
        <f t="shared" si="68"/>
        <v>29.190794944763184</v>
      </c>
      <c r="BV20">
        <f t="shared" si="69"/>
        <v>4.0663892334311269</v>
      </c>
      <c r="BW20">
        <f t="shared" si="70"/>
        <v>0.50534433302206738</v>
      </c>
      <c r="BX20">
        <f t="shared" si="71"/>
        <v>2.5540389353951323</v>
      </c>
      <c r="BY20">
        <f t="shared" si="72"/>
        <v>1.5123502980359946</v>
      </c>
      <c r="BZ20">
        <f t="shared" si="73"/>
        <v>0.31832946370064291</v>
      </c>
      <c r="CA20">
        <f t="shared" si="74"/>
        <v>47.107396594523529</v>
      </c>
      <c r="CB20">
        <f t="shared" si="75"/>
        <v>0.72208829346409398</v>
      </c>
      <c r="CC20">
        <f t="shared" si="76"/>
        <v>62.608726691453384</v>
      </c>
      <c r="CD20">
        <f t="shared" si="77"/>
        <v>652.86614028998167</v>
      </c>
      <c r="CE20">
        <f t="shared" si="78"/>
        <v>5.1487658166137408E-2</v>
      </c>
      <c r="CF20">
        <f t="shared" si="79"/>
        <v>0</v>
      </c>
      <c r="CG20">
        <f t="shared" si="80"/>
        <v>1488.9470712207317</v>
      </c>
      <c r="CH20">
        <f t="shared" si="81"/>
        <v>0</v>
      </c>
      <c r="CI20" t="e">
        <f t="shared" si="82"/>
        <v>#DIV/0!</v>
      </c>
      <c r="CJ20" t="e">
        <f t="shared" si="83"/>
        <v>#DIV/0!</v>
      </c>
    </row>
    <row r="21" spans="1:88" x14ac:dyDescent="0.35">
      <c r="A21" t="s">
        <v>137</v>
      </c>
      <c r="B21" s="1">
        <v>19</v>
      </c>
      <c r="C21" s="1" t="s">
        <v>109</v>
      </c>
      <c r="D21" s="1" t="s">
        <v>0</v>
      </c>
      <c r="E21" s="1">
        <v>0</v>
      </c>
      <c r="F21" s="1" t="s">
        <v>91</v>
      </c>
      <c r="G21" s="1" t="s">
        <v>0</v>
      </c>
      <c r="H21" s="1">
        <v>4709.500023397617</v>
      </c>
      <c r="I21" s="1">
        <v>0</v>
      </c>
      <c r="J21">
        <f t="shared" si="42"/>
        <v>54.899120229839006</v>
      </c>
      <c r="K21">
        <f t="shared" si="43"/>
        <v>0.49743371411500759</v>
      </c>
      <c r="L21">
        <f t="shared" si="44"/>
        <v>750.43728822899254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t="e">
        <f t="shared" si="45"/>
        <v>#DIV/0!</v>
      </c>
      <c r="U21" t="e">
        <f t="shared" si="46"/>
        <v>#DIV/0!</v>
      </c>
      <c r="V21" t="e">
        <f t="shared" si="47"/>
        <v>#DIV/0!</v>
      </c>
      <c r="W21" s="1">
        <v>-1</v>
      </c>
      <c r="X21" s="1">
        <v>0.87</v>
      </c>
      <c r="Y21" s="1">
        <v>0.92</v>
      </c>
      <c r="Z21" s="1">
        <v>9.8898963928222656</v>
      </c>
      <c r="AA21">
        <f t="shared" si="48"/>
        <v>0.87494494819641122</v>
      </c>
      <c r="AB21">
        <f t="shared" si="49"/>
        <v>3.7544832274809953E-2</v>
      </c>
      <c r="AC21" t="e">
        <f t="shared" si="50"/>
        <v>#DIV/0!</v>
      </c>
      <c r="AD21" t="e">
        <f t="shared" si="51"/>
        <v>#DIV/0!</v>
      </c>
      <c r="AE21" t="e">
        <f t="shared" si="52"/>
        <v>#DIV/0!</v>
      </c>
      <c r="AF21" s="1">
        <v>0</v>
      </c>
      <c r="AG21" s="1">
        <v>0.5</v>
      </c>
      <c r="AH21" t="e">
        <f t="shared" si="53"/>
        <v>#DIV/0!</v>
      </c>
      <c r="AI21">
        <f t="shared" si="54"/>
        <v>8.1079138838445406</v>
      </c>
      <c r="AJ21">
        <f t="shared" si="55"/>
        <v>1.6382116817323191</v>
      </c>
      <c r="AK21">
        <f t="shared" si="56"/>
        <v>29.581737518310547</v>
      </c>
      <c r="AL21" s="1">
        <v>2</v>
      </c>
      <c r="AM21">
        <f t="shared" si="57"/>
        <v>4.644859790802002</v>
      </c>
      <c r="AN21" s="1">
        <v>1</v>
      </c>
      <c r="AO21">
        <f t="shared" si="58"/>
        <v>9.2897195816040039</v>
      </c>
      <c r="AP21" s="1">
        <v>28.888664245605469</v>
      </c>
      <c r="AQ21" s="1">
        <v>29.581737518310547</v>
      </c>
      <c r="AR21" s="1">
        <v>27.933591842651367</v>
      </c>
      <c r="AS21" s="1">
        <v>1000.0510864257813</v>
      </c>
      <c r="AT21" s="1">
        <v>958.4215087890625</v>
      </c>
      <c r="AU21" s="1">
        <v>20.283184051513672</v>
      </c>
      <c r="AV21" s="1">
        <v>25.531497955322266</v>
      </c>
      <c r="AW21" s="1">
        <v>50.119701385498047</v>
      </c>
      <c r="AX21" s="1">
        <v>63.089744567871094</v>
      </c>
      <c r="AY21" s="1">
        <v>301.0836181640625</v>
      </c>
      <c r="AZ21" s="1">
        <v>1701.6650390625</v>
      </c>
      <c r="BA21" s="1">
        <v>9.7387127578258514E-2</v>
      </c>
      <c r="BB21" s="1">
        <v>98.738723754882813</v>
      </c>
      <c r="BC21" s="1">
        <v>24.592489242553711</v>
      </c>
      <c r="BD21" s="1">
        <v>7.6461255550384521E-2</v>
      </c>
      <c r="BE21" s="1">
        <v>0.5</v>
      </c>
      <c r="BF21" s="1">
        <v>-1.355140209197998</v>
      </c>
      <c r="BG21" s="1">
        <v>7.355140209197998</v>
      </c>
      <c r="BH21" s="1">
        <v>1</v>
      </c>
      <c r="BI21" s="1">
        <v>0</v>
      </c>
      <c r="BJ21" s="1">
        <v>0.15999999642372131</v>
      </c>
      <c r="BK21" s="1">
        <v>111115</v>
      </c>
      <c r="BL21">
        <f t="shared" si="59"/>
        <v>1.5054180908203123</v>
      </c>
      <c r="BM21">
        <f t="shared" si="60"/>
        <v>8.1079138838445405E-3</v>
      </c>
      <c r="BN21">
        <f t="shared" si="61"/>
        <v>302.73173751831052</v>
      </c>
      <c r="BO21">
        <f t="shared" si="62"/>
        <v>302.03866424560545</v>
      </c>
      <c r="BP21">
        <f t="shared" si="63"/>
        <v>272.26640016437159</v>
      </c>
      <c r="BQ21">
        <f t="shared" si="64"/>
        <v>-0.37315424649169476</v>
      </c>
      <c r="BR21">
        <f t="shared" si="65"/>
        <v>4.1591592053912398</v>
      </c>
      <c r="BS21">
        <f t="shared" si="66"/>
        <v>42.122877906709441</v>
      </c>
      <c r="BT21">
        <f t="shared" si="67"/>
        <v>16.591379951387175</v>
      </c>
      <c r="BU21">
        <f t="shared" si="68"/>
        <v>29.235200881958008</v>
      </c>
      <c r="BV21">
        <f t="shared" si="69"/>
        <v>4.076835036399685</v>
      </c>
      <c r="BW21">
        <f t="shared" si="70"/>
        <v>0.47215156184234586</v>
      </c>
      <c r="BX21">
        <f t="shared" si="71"/>
        <v>2.5209475236589207</v>
      </c>
      <c r="BY21">
        <f t="shared" si="72"/>
        <v>1.5558875127407643</v>
      </c>
      <c r="BZ21">
        <f t="shared" si="73"/>
        <v>0.2972665909283177</v>
      </c>
      <c r="CA21">
        <f t="shared" si="74"/>
        <v>74.097220097805874</v>
      </c>
      <c r="CB21">
        <f t="shared" si="75"/>
        <v>0.78299295388012324</v>
      </c>
      <c r="CC21">
        <f t="shared" si="76"/>
        <v>61.304908734508459</v>
      </c>
      <c r="CD21">
        <f t="shared" si="77"/>
        <v>950.44346255642415</v>
      </c>
      <c r="CE21">
        <f t="shared" si="78"/>
        <v>3.541068656774822E-2</v>
      </c>
      <c r="CF21">
        <f t="shared" si="79"/>
        <v>0</v>
      </c>
      <c r="CG21">
        <f t="shared" si="80"/>
        <v>1488.8632294501831</v>
      </c>
      <c r="CH21">
        <f t="shared" si="81"/>
        <v>0</v>
      </c>
      <c r="CI21" t="e">
        <f t="shared" si="82"/>
        <v>#DIV/0!</v>
      </c>
      <c r="CJ21" t="e">
        <f t="shared" si="83"/>
        <v>#DIV/0!</v>
      </c>
    </row>
    <row r="22" spans="1:88" x14ac:dyDescent="0.35">
      <c r="A22" t="s">
        <v>137</v>
      </c>
      <c r="B22" s="1">
        <v>20</v>
      </c>
      <c r="C22" s="1" t="s">
        <v>110</v>
      </c>
      <c r="D22" s="1" t="s">
        <v>0</v>
      </c>
      <c r="E22" s="1">
        <v>0</v>
      </c>
      <c r="F22" s="1" t="s">
        <v>91</v>
      </c>
      <c r="G22" s="1" t="s">
        <v>0</v>
      </c>
      <c r="H22" s="1">
        <v>4931.500023397617</v>
      </c>
      <c r="I22" s="1">
        <v>0</v>
      </c>
      <c r="J22">
        <f t="shared" si="42"/>
        <v>55.708028675295452</v>
      </c>
      <c r="K22">
        <f t="shared" si="43"/>
        <v>0.42062077377394097</v>
      </c>
      <c r="L22">
        <f t="shared" si="44"/>
        <v>1003.5690618771528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t="e">
        <f t="shared" si="45"/>
        <v>#DIV/0!</v>
      </c>
      <c r="U22" t="e">
        <f t="shared" si="46"/>
        <v>#DIV/0!</v>
      </c>
      <c r="V22" t="e">
        <f t="shared" si="47"/>
        <v>#DIV/0!</v>
      </c>
      <c r="W22" s="1">
        <v>-1</v>
      </c>
      <c r="X22" s="1">
        <v>0.87</v>
      </c>
      <c r="Y22" s="1">
        <v>0.92</v>
      </c>
      <c r="Z22" s="1">
        <v>9.8898963928222656</v>
      </c>
      <c r="AA22">
        <f t="shared" si="48"/>
        <v>0.87494494819641122</v>
      </c>
      <c r="AB22">
        <f t="shared" si="49"/>
        <v>3.8086488127612679E-2</v>
      </c>
      <c r="AC22" t="e">
        <f t="shared" si="50"/>
        <v>#DIV/0!</v>
      </c>
      <c r="AD22" t="e">
        <f t="shared" si="51"/>
        <v>#DIV/0!</v>
      </c>
      <c r="AE22" t="e">
        <f t="shared" si="52"/>
        <v>#DIV/0!</v>
      </c>
      <c r="AF22" s="1">
        <v>0</v>
      </c>
      <c r="AG22" s="1">
        <v>0.5</v>
      </c>
      <c r="AH22" t="e">
        <f t="shared" si="53"/>
        <v>#DIV/0!</v>
      </c>
      <c r="AI22">
        <f t="shared" si="54"/>
        <v>7.4689029198398735</v>
      </c>
      <c r="AJ22">
        <f t="shared" si="55"/>
        <v>1.7706573633850708</v>
      </c>
      <c r="AK22">
        <f t="shared" si="56"/>
        <v>29.821994781494141</v>
      </c>
      <c r="AL22" s="1">
        <v>2</v>
      </c>
      <c r="AM22">
        <f t="shared" si="57"/>
        <v>4.644859790802002</v>
      </c>
      <c r="AN22" s="1">
        <v>1</v>
      </c>
      <c r="AO22">
        <f t="shared" si="58"/>
        <v>9.2897195816040039</v>
      </c>
      <c r="AP22" s="1">
        <v>28.859092712402344</v>
      </c>
      <c r="AQ22" s="1">
        <v>29.821994781494141</v>
      </c>
      <c r="AR22" s="1">
        <v>27.938186645507813</v>
      </c>
      <c r="AS22" s="1">
        <v>1300.29541015625</v>
      </c>
      <c r="AT22" s="1">
        <v>1257.0506591796875</v>
      </c>
      <c r="AU22" s="1">
        <v>19.940401077270508</v>
      </c>
      <c r="AV22" s="1">
        <v>24.779153823852539</v>
      </c>
      <c r="AW22" s="1">
        <v>49.353206634521484</v>
      </c>
      <c r="AX22" s="1">
        <v>61.333583831787109</v>
      </c>
      <c r="AY22" s="1">
        <v>301.06228637695313</v>
      </c>
      <c r="AZ22" s="1">
        <v>1701.73876953125</v>
      </c>
      <c r="BA22" s="1">
        <v>9.8357461392879486E-2</v>
      </c>
      <c r="BB22" s="1">
        <v>98.729164123535156</v>
      </c>
      <c r="BC22" s="1">
        <v>26.414535522460938</v>
      </c>
      <c r="BD22" s="1">
        <v>6.9597378373146057E-2</v>
      </c>
      <c r="BE22" s="1">
        <v>0.5</v>
      </c>
      <c r="BF22" s="1">
        <v>-1.355140209197998</v>
      </c>
      <c r="BG22" s="1">
        <v>7.355140209197998</v>
      </c>
      <c r="BH22" s="1">
        <v>1</v>
      </c>
      <c r="BI22" s="1">
        <v>0</v>
      </c>
      <c r="BJ22" s="1">
        <v>0.15999999642372131</v>
      </c>
      <c r="BK22" s="1">
        <v>111115</v>
      </c>
      <c r="BL22">
        <f t="shared" si="59"/>
        <v>1.5053114318847656</v>
      </c>
      <c r="BM22">
        <f t="shared" si="60"/>
        <v>7.4689029198398739E-3</v>
      </c>
      <c r="BN22">
        <f t="shared" si="61"/>
        <v>302.97199478149412</v>
      </c>
      <c r="BO22">
        <f t="shared" si="62"/>
        <v>302.00909271240232</v>
      </c>
      <c r="BP22">
        <f t="shared" si="63"/>
        <v>272.27819703910791</v>
      </c>
      <c r="BQ22">
        <f t="shared" si="64"/>
        <v>-0.27354143948440468</v>
      </c>
      <c r="BR22">
        <f t="shared" si="65"/>
        <v>4.217082508102532</v>
      </c>
      <c r="BS22">
        <f t="shared" si="66"/>
        <v>42.713645411054991</v>
      </c>
      <c r="BT22">
        <f t="shared" si="67"/>
        <v>17.934491587202452</v>
      </c>
      <c r="BU22">
        <f t="shared" si="68"/>
        <v>29.340543746948242</v>
      </c>
      <c r="BV22">
        <f t="shared" si="69"/>
        <v>4.1017089287544799</v>
      </c>
      <c r="BW22">
        <f t="shared" si="70"/>
        <v>0.40240083205663518</v>
      </c>
      <c r="BX22">
        <f t="shared" si="71"/>
        <v>2.4464251447174612</v>
      </c>
      <c r="BY22">
        <f t="shared" si="72"/>
        <v>1.6552837840370187</v>
      </c>
      <c r="BZ22">
        <f t="shared" si="73"/>
        <v>0.25307637309999897</v>
      </c>
      <c r="CA22">
        <f t="shared" si="74"/>
        <v>99.081534619371624</v>
      </c>
      <c r="CB22">
        <f t="shared" si="75"/>
        <v>0.79835212252468091</v>
      </c>
      <c r="CC22">
        <f t="shared" si="76"/>
        <v>58.42813976126935</v>
      </c>
      <c r="CD22">
        <f t="shared" si="77"/>
        <v>1248.9550608087125</v>
      </c>
      <c r="CE22">
        <f t="shared" si="78"/>
        <v>2.6061117708729792E-2</v>
      </c>
      <c r="CF22">
        <f t="shared" si="79"/>
        <v>0</v>
      </c>
      <c r="CG22">
        <f t="shared" si="80"/>
        <v>1488.9277395513441</v>
      </c>
      <c r="CH22">
        <f t="shared" si="81"/>
        <v>0</v>
      </c>
      <c r="CI22" t="e">
        <f t="shared" si="82"/>
        <v>#DIV/0!</v>
      </c>
      <c r="CJ22" t="e">
        <f t="shared" si="83"/>
        <v>#DIV/0!</v>
      </c>
    </row>
    <row r="23" spans="1:88" x14ac:dyDescent="0.35">
      <c r="A23" t="s">
        <v>137</v>
      </c>
      <c r="B23" s="1">
        <v>21</v>
      </c>
      <c r="C23" s="1" t="s">
        <v>111</v>
      </c>
      <c r="D23" s="1" t="s">
        <v>0</v>
      </c>
      <c r="E23" s="1">
        <v>0</v>
      </c>
      <c r="F23" s="1" t="s">
        <v>91</v>
      </c>
      <c r="G23" s="1" t="s">
        <v>0</v>
      </c>
      <c r="H23" s="1">
        <v>5153.500023397617</v>
      </c>
      <c r="I23" s="1">
        <v>0</v>
      </c>
      <c r="J23">
        <f t="shared" si="42"/>
        <v>56.366218887247889</v>
      </c>
      <c r="K23">
        <f t="shared" si="43"/>
        <v>0.3219744591340768</v>
      </c>
      <c r="L23">
        <f t="shared" si="44"/>
        <v>1318.2846820273699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t="e">
        <f t="shared" si="45"/>
        <v>#DIV/0!</v>
      </c>
      <c r="U23" t="e">
        <f t="shared" si="46"/>
        <v>#DIV/0!</v>
      </c>
      <c r="V23" t="e">
        <f t="shared" si="47"/>
        <v>#DIV/0!</v>
      </c>
      <c r="W23" s="1">
        <v>-1</v>
      </c>
      <c r="X23" s="1">
        <v>0.87</v>
      </c>
      <c r="Y23" s="1">
        <v>0.92</v>
      </c>
      <c r="Z23" s="1">
        <v>9.8898963928222656</v>
      </c>
      <c r="AA23">
        <f t="shared" si="48"/>
        <v>0.87494494819641122</v>
      </c>
      <c r="AB23">
        <f t="shared" si="49"/>
        <v>3.8528809967959224E-2</v>
      </c>
      <c r="AC23" t="e">
        <f t="shared" si="50"/>
        <v>#DIV/0!</v>
      </c>
      <c r="AD23" t="e">
        <f t="shared" si="51"/>
        <v>#DIV/0!</v>
      </c>
      <c r="AE23" t="e">
        <f t="shared" si="52"/>
        <v>#DIV/0!</v>
      </c>
      <c r="AF23" s="1">
        <v>0</v>
      </c>
      <c r="AG23" s="1">
        <v>0.5</v>
      </c>
      <c r="AH23" t="e">
        <f t="shared" si="53"/>
        <v>#DIV/0!</v>
      </c>
      <c r="AI23">
        <f t="shared" si="54"/>
        <v>6.439221448069576</v>
      </c>
      <c r="AJ23">
        <f t="shared" si="55"/>
        <v>1.9737619489208358</v>
      </c>
      <c r="AK23">
        <f t="shared" si="56"/>
        <v>30.276735305786133</v>
      </c>
      <c r="AL23" s="1">
        <v>2</v>
      </c>
      <c r="AM23">
        <f t="shared" si="57"/>
        <v>4.644859790802002</v>
      </c>
      <c r="AN23" s="1">
        <v>1</v>
      </c>
      <c r="AO23">
        <f t="shared" si="58"/>
        <v>9.2897195816040039</v>
      </c>
      <c r="AP23" s="1">
        <v>28.852581024169922</v>
      </c>
      <c r="AQ23" s="1">
        <v>30.276735305786133</v>
      </c>
      <c r="AR23" s="1">
        <v>27.935810089111328</v>
      </c>
      <c r="AS23" s="1">
        <v>1700.2227783203125</v>
      </c>
      <c r="AT23" s="1">
        <v>1655.69384765625</v>
      </c>
      <c r="AU23" s="1">
        <v>19.676437377929688</v>
      </c>
      <c r="AV23" s="1">
        <v>23.852216720581055</v>
      </c>
      <c r="AW23" s="1">
        <v>48.718421936035156</v>
      </c>
      <c r="AX23" s="1">
        <v>59.060546875</v>
      </c>
      <c r="AY23" s="1">
        <v>301.05191040039063</v>
      </c>
      <c r="AZ23" s="1">
        <v>1701.72705078125</v>
      </c>
      <c r="BA23" s="1">
        <v>0.11776761710643768</v>
      </c>
      <c r="BB23" s="1">
        <v>98.727951049804688</v>
      </c>
      <c r="BC23" s="1">
        <v>27.864536285400391</v>
      </c>
      <c r="BD23" s="1">
        <v>7.3102131485939026E-2</v>
      </c>
      <c r="BE23" s="1">
        <v>0.5</v>
      </c>
      <c r="BF23" s="1">
        <v>-1.355140209197998</v>
      </c>
      <c r="BG23" s="1">
        <v>7.355140209197998</v>
      </c>
      <c r="BH23" s="1">
        <v>1</v>
      </c>
      <c r="BI23" s="1">
        <v>0</v>
      </c>
      <c r="BJ23" s="1">
        <v>0.15999999642372131</v>
      </c>
      <c r="BK23" s="1">
        <v>111115</v>
      </c>
      <c r="BL23">
        <f t="shared" si="59"/>
        <v>1.5052595520019529</v>
      </c>
      <c r="BM23">
        <f t="shared" si="60"/>
        <v>6.4392214480695755E-3</v>
      </c>
      <c r="BN23">
        <f t="shared" si="61"/>
        <v>303.42673530578611</v>
      </c>
      <c r="BO23">
        <f t="shared" si="62"/>
        <v>302.0025810241699</v>
      </c>
      <c r="BP23">
        <f t="shared" si="63"/>
        <v>272.27632203914982</v>
      </c>
      <c r="BQ23">
        <f t="shared" si="64"/>
        <v>-0.11450950974825767</v>
      </c>
      <c r="BR23">
        <f t="shared" si="65"/>
        <v>4.3286424337396952</v>
      </c>
      <c r="BS23">
        <f t="shared" si="66"/>
        <v>43.844143301992069</v>
      </c>
      <c r="BT23">
        <f t="shared" si="67"/>
        <v>19.991926581411015</v>
      </c>
      <c r="BU23">
        <f t="shared" si="68"/>
        <v>29.564658164978027</v>
      </c>
      <c r="BV23">
        <f t="shared" si="69"/>
        <v>4.1550680996427127</v>
      </c>
      <c r="BW23">
        <f t="shared" si="70"/>
        <v>0.31118889397820543</v>
      </c>
      <c r="BX23">
        <f t="shared" si="71"/>
        <v>2.3548804848188594</v>
      </c>
      <c r="BY23">
        <f t="shared" si="72"/>
        <v>1.8001876148238534</v>
      </c>
      <c r="BZ23">
        <f t="shared" si="73"/>
        <v>0.19543414575464133</v>
      </c>
      <c r="CA23">
        <f t="shared" si="74"/>
        <v>130.15154555690552</v>
      </c>
      <c r="CB23">
        <f t="shared" si="75"/>
        <v>0.7962128287747724</v>
      </c>
      <c r="CC23">
        <f t="shared" si="76"/>
        <v>54.385769788358829</v>
      </c>
      <c r="CD23">
        <f t="shared" si="77"/>
        <v>1647.5025998118617</v>
      </c>
      <c r="CE23">
        <f t="shared" si="78"/>
        <v>1.8607073546300791E-2</v>
      </c>
      <c r="CF23">
        <f t="shared" si="79"/>
        <v>0</v>
      </c>
      <c r="CG23">
        <f t="shared" si="80"/>
        <v>1488.9174862902323</v>
      </c>
      <c r="CH23">
        <f t="shared" si="81"/>
        <v>0</v>
      </c>
      <c r="CI23" t="e">
        <f t="shared" si="82"/>
        <v>#DIV/0!</v>
      </c>
      <c r="CJ23" t="e">
        <f t="shared" si="83"/>
        <v>#DIV/0!</v>
      </c>
    </row>
    <row r="24" spans="1:88" x14ac:dyDescent="0.35">
      <c r="A24" t="s">
        <v>137</v>
      </c>
      <c r="B24" s="1">
        <v>22</v>
      </c>
      <c r="C24" s="1" t="s">
        <v>112</v>
      </c>
      <c r="D24" s="1" t="s">
        <v>0</v>
      </c>
      <c r="E24" s="1">
        <v>0</v>
      </c>
      <c r="F24" s="1" t="s">
        <v>91</v>
      </c>
      <c r="G24" s="1" t="s">
        <v>0</v>
      </c>
      <c r="H24" s="1">
        <v>5375.500023397617</v>
      </c>
      <c r="I24" s="1">
        <v>0</v>
      </c>
      <c r="J24">
        <f t="shared" si="42"/>
        <v>57.005974944783723</v>
      </c>
      <c r="K24">
        <f t="shared" si="43"/>
        <v>0.24237534083847981</v>
      </c>
      <c r="L24">
        <f t="shared" si="44"/>
        <v>1507.1830010331239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t="e">
        <f t="shared" si="45"/>
        <v>#DIV/0!</v>
      </c>
      <c r="U24" t="e">
        <f t="shared" si="46"/>
        <v>#DIV/0!</v>
      </c>
      <c r="V24" t="e">
        <f t="shared" si="47"/>
        <v>#DIV/0!</v>
      </c>
      <c r="W24" s="1">
        <v>-1</v>
      </c>
      <c r="X24" s="1">
        <v>0.87</v>
      </c>
      <c r="Y24" s="1">
        <v>0.92</v>
      </c>
      <c r="Z24" s="1">
        <v>9.8898963928222656</v>
      </c>
      <c r="AA24">
        <f t="shared" si="48"/>
        <v>0.87494494819641122</v>
      </c>
      <c r="AB24">
        <f t="shared" si="49"/>
        <v>3.8976544618661915E-2</v>
      </c>
      <c r="AC24" t="e">
        <f t="shared" si="50"/>
        <v>#DIV/0!</v>
      </c>
      <c r="AD24" t="e">
        <f t="shared" si="51"/>
        <v>#DIV/0!</v>
      </c>
      <c r="AE24" t="e">
        <f t="shared" si="52"/>
        <v>#DIV/0!</v>
      </c>
      <c r="AF24" s="1">
        <v>0</v>
      </c>
      <c r="AG24" s="1">
        <v>0.5</v>
      </c>
      <c r="AH24" t="e">
        <f t="shared" si="53"/>
        <v>#DIV/0!</v>
      </c>
      <c r="AI24">
        <f t="shared" si="54"/>
        <v>5.3909029855561243</v>
      </c>
      <c r="AJ24">
        <f t="shared" si="55"/>
        <v>2.176251652878018</v>
      </c>
      <c r="AK24">
        <f t="shared" si="56"/>
        <v>30.774211883544922</v>
      </c>
      <c r="AL24" s="1">
        <v>2</v>
      </c>
      <c r="AM24">
        <f t="shared" si="57"/>
        <v>4.644859790802002</v>
      </c>
      <c r="AN24" s="1">
        <v>1</v>
      </c>
      <c r="AO24">
        <f t="shared" si="58"/>
        <v>9.2897195816040039</v>
      </c>
      <c r="AP24" s="1">
        <v>28.900421142578125</v>
      </c>
      <c r="AQ24" s="1">
        <v>30.774211883544922</v>
      </c>
      <c r="AR24" s="1">
        <v>27.937355041503906</v>
      </c>
      <c r="AS24" s="1">
        <v>1999.7545166015625</v>
      </c>
      <c r="AT24" s="1">
        <v>1954.884033203125</v>
      </c>
      <c r="AU24" s="1">
        <v>19.569927215576172</v>
      </c>
      <c r="AV24" s="1">
        <v>23.068540573120117</v>
      </c>
      <c r="AW24" s="1">
        <v>48.316585540771484</v>
      </c>
      <c r="AX24" s="1">
        <v>56.956928253173828</v>
      </c>
      <c r="AY24" s="1">
        <v>301.0645751953125</v>
      </c>
      <c r="AZ24" s="1">
        <v>1700.938720703125</v>
      </c>
      <c r="BA24" s="1">
        <v>8.5614025592803955E-2</v>
      </c>
      <c r="BB24" s="1">
        <v>98.721992492675781</v>
      </c>
      <c r="BC24" s="1">
        <v>28.246122360229492</v>
      </c>
      <c r="BD24" s="1">
        <v>8.3837926387786865E-2</v>
      </c>
      <c r="BE24" s="1">
        <v>0.5</v>
      </c>
      <c r="BF24" s="1">
        <v>-1.355140209197998</v>
      </c>
      <c r="BG24" s="1">
        <v>7.355140209197998</v>
      </c>
      <c r="BH24" s="1">
        <v>1</v>
      </c>
      <c r="BI24" s="1">
        <v>0</v>
      </c>
      <c r="BJ24" s="1">
        <v>0.15999999642372131</v>
      </c>
      <c r="BK24" s="1">
        <v>111115</v>
      </c>
      <c r="BL24">
        <f t="shared" si="59"/>
        <v>1.5053228759765622</v>
      </c>
      <c r="BM24">
        <f t="shared" si="60"/>
        <v>5.3909029855561241E-3</v>
      </c>
      <c r="BN24">
        <f t="shared" si="61"/>
        <v>303.9242118835449</v>
      </c>
      <c r="BO24">
        <f t="shared" si="62"/>
        <v>302.0504211425781</v>
      </c>
      <c r="BP24">
        <f t="shared" si="63"/>
        <v>272.15018922946911</v>
      </c>
      <c r="BQ24">
        <f t="shared" si="64"/>
        <v>4.7647764750930244E-2</v>
      </c>
      <c r="BR24">
        <f t="shared" si="65"/>
        <v>4.4536239421545689</v>
      </c>
      <c r="BS24">
        <f t="shared" si="66"/>
        <v>45.112784190260186</v>
      </c>
      <c r="BT24">
        <f t="shared" si="67"/>
        <v>22.044243617140069</v>
      </c>
      <c r="BU24">
        <f t="shared" si="68"/>
        <v>29.837316513061523</v>
      </c>
      <c r="BV24">
        <f t="shared" si="69"/>
        <v>4.2208001345435049</v>
      </c>
      <c r="BW24">
        <f t="shared" si="70"/>
        <v>0.23621239278513453</v>
      </c>
      <c r="BX24">
        <f t="shared" si="71"/>
        <v>2.2773722892765509</v>
      </c>
      <c r="BY24">
        <f t="shared" si="72"/>
        <v>1.943427845266954</v>
      </c>
      <c r="BZ24">
        <f t="shared" si="73"/>
        <v>0.1481743483564803</v>
      </c>
      <c r="CA24">
        <f t="shared" si="74"/>
        <v>148.79210891308063</v>
      </c>
      <c r="CB24">
        <f t="shared" si="75"/>
        <v>0.77098332966767746</v>
      </c>
      <c r="CC24">
        <f t="shared" si="76"/>
        <v>50.696987912000324</v>
      </c>
      <c r="CD24">
        <f t="shared" si="77"/>
        <v>1946.5998147722637</v>
      </c>
      <c r="CE24">
        <f t="shared" si="78"/>
        <v>1.4846560658003575E-2</v>
      </c>
      <c r="CF24">
        <f t="shared" si="79"/>
        <v>0</v>
      </c>
      <c r="CG24">
        <f t="shared" si="80"/>
        <v>1488.2277408708658</v>
      </c>
      <c r="CH24">
        <f t="shared" si="81"/>
        <v>0</v>
      </c>
      <c r="CI24" t="e">
        <f t="shared" si="82"/>
        <v>#DIV/0!</v>
      </c>
      <c r="CJ24" t="e">
        <f t="shared" si="83"/>
        <v>#DIV/0!</v>
      </c>
    </row>
    <row r="25" spans="1:88" x14ac:dyDescent="0.35">
      <c r="A25" t="s">
        <v>138</v>
      </c>
      <c r="B25" s="1">
        <v>23</v>
      </c>
      <c r="C25" s="1" t="s">
        <v>113</v>
      </c>
      <c r="D25" s="1" t="s">
        <v>0</v>
      </c>
      <c r="E25" s="1">
        <v>0</v>
      </c>
      <c r="F25" s="1" t="s">
        <v>91</v>
      </c>
      <c r="G25" s="1" t="s">
        <v>0</v>
      </c>
      <c r="H25" s="1">
        <v>6681.500023397617</v>
      </c>
      <c r="I25" s="1">
        <v>0</v>
      </c>
      <c r="J25">
        <f t="shared" ref="J25:J35" si="84">(AS25-AT25*(1000-AU25)/(1000-AV25))*BL25</f>
        <v>10.517568867145682</v>
      </c>
      <c r="K25">
        <f t="shared" ref="K25:K35" si="85">IF(BW25&lt;&gt;0,1/(1/BW25-1/AO25),0)</f>
        <v>0.29009700141096517</v>
      </c>
      <c r="L25">
        <f t="shared" ref="L25:L35" si="86">((BZ25-BM25/2)*AT25-J25)/(BZ25+BM25/2)</f>
        <v>320.02575112784746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t="e">
        <f t="shared" ref="T25:T35" si="87">CF25/P25</f>
        <v>#DIV/0!</v>
      </c>
      <c r="U25" t="e">
        <f t="shared" ref="U25:U35" si="88">CH25/R25</f>
        <v>#DIV/0!</v>
      </c>
      <c r="V25" t="e">
        <f t="shared" ref="V25:V35" si="89">(R25-S25)/R25</f>
        <v>#DIV/0!</v>
      </c>
      <c r="W25" s="1">
        <v>-1</v>
      </c>
      <c r="X25" s="1">
        <v>0.87</v>
      </c>
      <c r="Y25" s="1">
        <v>0.92</v>
      </c>
      <c r="Z25" s="1">
        <v>9.8189659118652344</v>
      </c>
      <c r="AA25">
        <f t="shared" ref="AA25:AA35" si="90">(Z25*Y25+(100-Z25)*X25)/100</f>
        <v>0.87490948295593252</v>
      </c>
      <c r="AB25">
        <f t="shared" ref="AB25:AB35" si="91">(J25-W25)/CG25</f>
        <v>7.7456973330342748E-3</v>
      </c>
      <c r="AC25" t="e">
        <f t="shared" ref="AC25:AC35" si="92">(R25-S25)/(R25-Q25)</f>
        <v>#DIV/0!</v>
      </c>
      <c r="AD25" t="e">
        <f t="shared" ref="AD25:AD35" si="93">(P25-R25)/(P25-Q25)</f>
        <v>#DIV/0!</v>
      </c>
      <c r="AE25" t="e">
        <f t="shared" ref="AE25:AE35" si="94">(P25-R25)/R25</f>
        <v>#DIV/0!</v>
      </c>
      <c r="AF25" s="1">
        <v>0</v>
      </c>
      <c r="AG25" s="1">
        <v>0.5</v>
      </c>
      <c r="AH25" t="e">
        <f t="shared" ref="AH25:AH35" si="95">V25*AG25*AA25*AF25</f>
        <v>#DIV/0!</v>
      </c>
      <c r="AI25">
        <f t="shared" ref="AI25:AI35" si="96">BM25*1000</f>
        <v>5.8313775241557231</v>
      </c>
      <c r="AJ25">
        <f t="shared" ref="AJ25:AJ35" si="97">(BR25-BX25)</f>
        <v>1.9665119846307237</v>
      </c>
      <c r="AK25">
        <f t="shared" ref="AK25:AK35" si="98">(AQ25+BQ25*I25)</f>
        <v>32.152286529541016</v>
      </c>
      <c r="AL25" s="1">
        <v>2</v>
      </c>
      <c r="AM25">
        <f t="shared" ref="AM25:AM35" si="99">(AL25*BF25+BG25)</f>
        <v>4.644859790802002</v>
      </c>
      <c r="AN25" s="1">
        <v>1</v>
      </c>
      <c r="AO25">
        <f t="shared" ref="AO25:AO35" si="100">AM25*(AN25+1)*(AN25+1)/(AN25*AN25+1)</f>
        <v>9.2897195816040039</v>
      </c>
      <c r="AP25" s="1">
        <v>30.863861083984375</v>
      </c>
      <c r="AQ25" s="1">
        <v>32.152286529541016</v>
      </c>
      <c r="AR25" s="1">
        <v>29.920087814331055</v>
      </c>
      <c r="AS25" s="1">
        <v>399.857666015625</v>
      </c>
      <c r="AT25" s="1">
        <v>391.33071899414063</v>
      </c>
      <c r="AU25" s="1">
        <v>25.101604461669922</v>
      </c>
      <c r="AV25" s="1">
        <v>28.874240875244141</v>
      </c>
      <c r="AW25" s="1">
        <v>55.348941802978516</v>
      </c>
      <c r="AX25" s="1">
        <v>63.668109893798828</v>
      </c>
      <c r="AY25" s="1">
        <v>300.21450805664063</v>
      </c>
      <c r="AZ25" s="1">
        <v>1699.5626220703125</v>
      </c>
      <c r="BA25" s="1">
        <v>7.0379823446273804E-2</v>
      </c>
      <c r="BB25" s="1">
        <v>98.699905395507813</v>
      </c>
      <c r="BC25" s="1">
        <v>18.472345352172852</v>
      </c>
      <c r="BD25" s="1">
        <v>0.1090422049164772</v>
      </c>
      <c r="BE25" s="1">
        <v>1</v>
      </c>
      <c r="BF25" s="1">
        <v>-1.355140209197998</v>
      </c>
      <c r="BG25" s="1">
        <v>7.355140209197998</v>
      </c>
      <c r="BH25" s="1">
        <v>1</v>
      </c>
      <c r="BI25" s="1">
        <v>0</v>
      </c>
      <c r="BJ25" s="1">
        <v>0.15999999642372131</v>
      </c>
      <c r="BK25" s="1">
        <v>111115</v>
      </c>
      <c r="BL25">
        <f t="shared" ref="BL25:BL35" si="101">AY25*0.000001/(AL25*0.0001)</f>
        <v>1.501072540283203</v>
      </c>
      <c r="BM25">
        <f t="shared" ref="BM25:BM35" si="102">(AV25-AU25)/(1000-AV25)*BL25</f>
        <v>5.8313775241557227E-3</v>
      </c>
      <c r="BN25">
        <f t="shared" ref="BN25:BN35" si="103">(AQ25+273.15)</f>
        <v>305.30228652954099</v>
      </c>
      <c r="BO25">
        <f t="shared" ref="BO25:BO35" si="104">(AP25+273.15)</f>
        <v>304.01386108398435</v>
      </c>
      <c r="BP25">
        <f t="shared" ref="BP25:BP35" si="105">(AZ25*BH25+BA25*BI25)*BJ25</f>
        <v>271.93001345314042</v>
      </c>
      <c r="BQ25">
        <f t="shared" ref="BQ25:BQ35" si="106">((BP25+0.00000010773*(BO25^4-BN25^4))-BM25*44100)/(AM25*51.4+0.00000043092*BN25^3)</f>
        <v>-3.7194035502473972E-3</v>
      </c>
      <c r="BR25">
        <f t="shared" ref="BR25:BR35" si="107">0.61365*EXP(17.502*AK25/(240.97+AK25))</f>
        <v>4.8163968273844251</v>
      </c>
      <c r="BS25">
        <f t="shared" ref="BS25:BS35" si="108">BR25*1000/BB25</f>
        <v>48.798393555538667</v>
      </c>
      <c r="BT25">
        <f t="shared" ref="BT25:BT35" si="109">(BS25-AV25)</f>
        <v>19.924152680294526</v>
      </c>
      <c r="BU25">
        <f t="shared" ref="BU25:BU35" si="110">IF(I25,AQ25,(AP25+AQ25)/2)</f>
        <v>31.508073806762695</v>
      </c>
      <c r="BV25">
        <f t="shared" ref="BV25:BV35" si="111">0.61365*EXP(17.502*BU25/(240.97+BU25))</f>
        <v>4.6437295803929723</v>
      </c>
      <c r="BW25">
        <f t="shared" ref="BW25:BW35" si="112">IF(BT25&lt;&gt;0,(1000-(BS25+AV25)/2)/BT25*BM25,0)</f>
        <v>0.28131225386404002</v>
      </c>
      <c r="BX25">
        <f t="shared" ref="BX25:BX35" si="113">AV25*BB25/1000</f>
        <v>2.8498848427537014</v>
      </c>
      <c r="BY25">
        <f t="shared" ref="BY25:BY35" si="114">(BV25-BX25)</f>
        <v>1.793844737639271</v>
      </c>
      <c r="BZ25">
        <f t="shared" ref="BZ25:BZ35" si="115">1/(1.6/K25+1.37/AO25)</f>
        <v>0.17658885922959666</v>
      </c>
      <c r="CA25">
        <f t="shared" ref="CA25:CA35" si="116">L25*BB25*0.001</f>
        <v>31.58651136044487</v>
      </c>
      <c r="CB25">
        <f t="shared" ref="CB25:CB35" si="117">L25/AT25</f>
        <v>0.81778847300929414</v>
      </c>
      <c r="CC25">
        <f t="shared" ref="CC25:CC35" si="118">(1-BM25*BB25/BR25/K25)*100</f>
        <v>58.807097529184361</v>
      </c>
      <c r="CD25">
        <f t="shared" ref="CD25:CD35" si="119">(AT25-J25/(AO25/1.35))</f>
        <v>389.80228556340893</v>
      </c>
      <c r="CE25">
        <f t="shared" ref="CE25:CE35" si="120">J25*CC25/100/CD25</f>
        <v>1.5867215792390133E-2</v>
      </c>
      <c r="CF25">
        <f t="shared" ref="CF25:CF35" si="121">(P25-O25)</f>
        <v>0</v>
      </c>
      <c r="CG25">
        <f t="shared" ref="CG25:CG35" si="122">AZ25*AA25</f>
        <v>1486.963454926766</v>
      </c>
      <c r="CH25">
        <f t="shared" ref="CH25:CH35" si="123">(R25-Q25)</f>
        <v>0</v>
      </c>
      <c r="CI25" t="e">
        <f t="shared" ref="CI25:CI35" si="124">(R25-S25)/(R25-O25)</f>
        <v>#DIV/0!</v>
      </c>
      <c r="CJ25" t="e">
        <f t="shared" ref="CJ25:CJ35" si="125">(P25-R25)/(P25-O25)</f>
        <v>#DIV/0!</v>
      </c>
    </row>
    <row r="26" spans="1:88" x14ac:dyDescent="0.35">
      <c r="A26" t="s">
        <v>138</v>
      </c>
      <c r="B26" s="1">
        <v>25</v>
      </c>
      <c r="C26" s="1" t="s">
        <v>115</v>
      </c>
      <c r="D26" s="1" t="s">
        <v>0</v>
      </c>
      <c r="E26" s="1">
        <v>0</v>
      </c>
      <c r="F26" s="1" t="s">
        <v>91</v>
      </c>
      <c r="G26" s="1" t="s">
        <v>0</v>
      </c>
      <c r="H26" s="1">
        <v>7060.500023397617</v>
      </c>
      <c r="I26" s="1">
        <v>0</v>
      </c>
      <c r="J26">
        <f t="shared" si="84"/>
        <v>-7.2483228115184897</v>
      </c>
      <c r="K26">
        <f t="shared" si="85"/>
        <v>0.32612537456319474</v>
      </c>
      <c r="L26">
        <f t="shared" si="86"/>
        <v>88.976869332707039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t="e">
        <f t="shared" si="87"/>
        <v>#DIV/0!</v>
      </c>
      <c r="U26" t="e">
        <f t="shared" si="88"/>
        <v>#DIV/0!</v>
      </c>
      <c r="V26" t="e">
        <f t="shared" si="89"/>
        <v>#DIV/0!</v>
      </c>
      <c r="W26" s="1">
        <v>-1</v>
      </c>
      <c r="X26" s="1">
        <v>0.87</v>
      </c>
      <c r="Y26" s="1">
        <v>0.92</v>
      </c>
      <c r="Z26" s="1">
        <v>9.8189659118652344</v>
      </c>
      <c r="AA26">
        <f t="shared" si="90"/>
        <v>0.87490948295593252</v>
      </c>
      <c r="AB26">
        <f t="shared" si="91"/>
        <v>-4.2039079871956792E-3</v>
      </c>
      <c r="AC26" t="e">
        <f t="shared" si="92"/>
        <v>#DIV/0!</v>
      </c>
      <c r="AD26" t="e">
        <f t="shared" si="93"/>
        <v>#DIV/0!</v>
      </c>
      <c r="AE26" t="e">
        <f t="shared" si="94"/>
        <v>#DIV/0!</v>
      </c>
      <c r="AF26" s="1">
        <v>0</v>
      </c>
      <c r="AG26" s="1">
        <v>0.5</v>
      </c>
      <c r="AH26" t="e">
        <f t="shared" si="95"/>
        <v>#DIV/0!</v>
      </c>
      <c r="AI26">
        <f t="shared" si="96"/>
        <v>6.6146156239452205</v>
      </c>
      <c r="AJ26">
        <f t="shared" si="97"/>
        <v>1.9924529623616509</v>
      </c>
      <c r="AK26">
        <f t="shared" si="98"/>
        <v>32.089599609375</v>
      </c>
      <c r="AL26" s="1">
        <v>2</v>
      </c>
      <c r="AM26">
        <f t="shared" si="99"/>
        <v>4.644859790802002</v>
      </c>
      <c r="AN26" s="1">
        <v>1</v>
      </c>
      <c r="AO26">
        <f t="shared" si="100"/>
        <v>9.2897195816040039</v>
      </c>
      <c r="AP26" s="1">
        <v>30.897401809692383</v>
      </c>
      <c r="AQ26" s="1">
        <v>32.089599609375</v>
      </c>
      <c r="AR26" s="1">
        <v>29.917436599731445</v>
      </c>
      <c r="AS26" s="1">
        <v>50.161815643310547</v>
      </c>
      <c r="AT26" s="1">
        <v>54.749202728271484</v>
      </c>
      <c r="AU26" s="1">
        <v>24.155559539794922</v>
      </c>
      <c r="AV26" s="1">
        <v>28.436733245849609</v>
      </c>
      <c r="AW26" s="1">
        <v>53.165164947509766</v>
      </c>
      <c r="AX26" s="1">
        <v>62.583850860595703</v>
      </c>
      <c r="AY26" s="1">
        <v>300.22222900390625</v>
      </c>
      <c r="AZ26" s="1">
        <v>1698.819091796875</v>
      </c>
      <c r="BA26" s="1">
        <v>6.7340031266212463E-2</v>
      </c>
      <c r="BB26" s="1">
        <v>98.706840515136719</v>
      </c>
      <c r="BC26" s="1">
        <v>12.831064224243164</v>
      </c>
      <c r="BD26" s="1">
        <v>0.17414297163486481</v>
      </c>
      <c r="BE26" s="1">
        <v>0.5</v>
      </c>
      <c r="BF26" s="1">
        <v>-1.355140209197998</v>
      </c>
      <c r="BG26" s="1">
        <v>7.355140209197998</v>
      </c>
      <c r="BH26" s="1">
        <v>1</v>
      </c>
      <c r="BI26" s="1">
        <v>0</v>
      </c>
      <c r="BJ26" s="1">
        <v>0.15999999642372131</v>
      </c>
      <c r="BK26" s="1">
        <v>111115</v>
      </c>
      <c r="BL26">
        <f t="shared" si="101"/>
        <v>1.5011111450195311</v>
      </c>
      <c r="BM26">
        <f t="shared" si="102"/>
        <v>6.6146156239452209E-3</v>
      </c>
      <c r="BN26">
        <f t="shared" si="103"/>
        <v>305.23959960937498</v>
      </c>
      <c r="BO26">
        <f t="shared" si="104"/>
        <v>304.04740180969236</v>
      </c>
      <c r="BP26">
        <f t="shared" si="105"/>
        <v>271.81104861204949</v>
      </c>
      <c r="BQ26">
        <f t="shared" si="106"/>
        <v>-0.13712580591595941</v>
      </c>
      <c r="BR26">
        <f t="shared" si="107"/>
        <v>4.7993530556312143</v>
      </c>
      <c r="BS26">
        <f t="shared" si="108"/>
        <v>48.622294367686024</v>
      </c>
      <c r="BT26">
        <f t="shared" si="109"/>
        <v>20.185561121836415</v>
      </c>
      <c r="BU26">
        <f t="shared" si="110"/>
        <v>31.493500709533691</v>
      </c>
      <c r="BV26">
        <f t="shared" si="111"/>
        <v>4.6398867626193745</v>
      </c>
      <c r="BW26">
        <f t="shared" si="112"/>
        <v>0.31506469706487766</v>
      </c>
      <c r="BX26">
        <f t="shared" si="113"/>
        <v>2.8069000932695634</v>
      </c>
      <c r="BY26">
        <f t="shared" si="114"/>
        <v>1.8329866693498111</v>
      </c>
      <c r="BZ26">
        <f t="shared" si="115"/>
        <v>0.19788016895458971</v>
      </c>
      <c r="CA26">
        <f t="shared" si="116"/>
        <v>8.7826256507596732</v>
      </c>
      <c r="CB26">
        <f t="shared" si="117"/>
        <v>1.6251719641345757</v>
      </c>
      <c r="CC26">
        <f t="shared" si="118"/>
        <v>58.285737172198907</v>
      </c>
      <c r="CD26">
        <f t="shared" si="119"/>
        <v>55.802543005078896</v>
      </c>
      <c r="CE26">
        <f t="shared" si="120"/>
        <v>-7.5708707091174846E-2</v>
      </c>
      <c r="CF26">
        <f t="shared" si="121"/>
        <v>0</v>
      </c>
      <c r="CG26">
        <f t="shared" si="122"/>
        <v>1486.3129332396707</v>
      </c>
      <c r="CH26">
        <f t="shared" si="123"/>
        <v>0</v>
      </c>
      <c r="CI26" t="e">
        <f t="shared" si="124"/>
        <v>#DIV/0!</v>
      </c>
      <c r="CJ26" t="e">
        <f t="shared" si="125"/>
        <v>#DIV/0!</v>
      </c>
    </row>
    <row r="27" spans="1:88" x14ac:dyDescent="0.35">
      <c r="A27" t="s">
        <v>138</v>
      </c>
      <c r="B27" s="1">
        <v>26</v>
      </c>
      <c r="C27" s="1" t="s">
        <v>116</v>
      </c>
      <c r="D27" s="1" t="s">
        <v>0</v>
      </c>
      <c r="E27" s="1">
        <v>0</v>
      </c>
      <c r="F27" s="1" t="s">
        <v>91</v>
      </c>
      <c r="G27" s="1" t="s">
        <v>0</v>
      </c>
      <c r="H27" s="1">
        <v>7283.0000233631581</v>
      </c>
      <c r="I27" s="1">
        <v>0</v>
      </c>
      <c r="J27">
        <f t="shared" si="84"/>
        <v>2.4815883355902386</v>
      </c>
      <c r="K27">
        <f t="shared" si="85"/>
        <v>0.40434356318060172</v>
      </c>
      <c r="L27">
        <f t="shared" si="86"/>
        <v>84.572218404899658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t="e">
        <f t="shared" si="87"/>
        <v>#DIV/0!</v>
      </c>
      <c r="U27" t="e">
        <f t="shared" si="88"/>
        <v>#DIV/0!</v>
      </c>
      <c r="V27" t="e">
        <f t="shared" si="89"/>
        <v>#DIV/0!</v>
      </c>
      <c r="W27" s="1">
        <v>-1</v>
      </c>
      <c r="X27" s="1">
        <v>0.87</v>
      </c>
      <c r="Y27" s="1">
        <v>0.92</v>
      </c>
      <c r="Z27" s="1">
        <v>9.8189659118652344</v>
      </c>
      <c r="AA27">
        <f t="shared" si="90"/>
        <v>0.87490948295593252</v>
      </c>
      <c r="AB27">
        <f t="shared" si="91"/>
        <v>2.3425440092054639E-3</v>
      </c>
      <c r="AC27" t="e">
        <f t="shared" si="92"/>
        <v>#DIV/0!</v>
      </c>
      <c r="AD27" t="e">
        <f t="shared" si="93"/>
        <v>#DIV/0!</v>
      </c>
      <c r="AE27" t="e">
        <f t="shared" si="94"/>
        <v>#DIV/0!</v>
      </c>
      <c r="AF27" s="1">
        <v>0</v>
      </c>
      <c r="AG27" s="1">
        <v>0.5</v>
      </c>
      <c r="AH27" t="e">
        <f t="shared" si="95"/>
        <v>#DIV/0!</v>
      </c>
      <c r="AI27">
        <f t="shared" si="96"/>
        <v>7.6451430909198388</v>
      </c>
      <c r="AJ27">
        <f t="shared" si="97"/>
        <v>1.8733532866830314</v>
      </c>
      <c r="AK27">
        <f t="shared" si="98"/>
        <v>31.705219268798828</v>
      </c>
      <c r="AL27" s="1">
        <v>2</v>
      </c>
      <c r="AM27">
        <f t="shared" si="99"/>
        <v>4.644859790802002</v>
      </c>
      <c r="AN27" s="1">
        <v>1</v>
      </c>
      <c r="AO27">
        <f t="shared" si="100"/>
        <v>9.2897195816040039</v>
      </c>
      <c r="AP27" s="1">
        <v>30.876075744628906</v>
      </c>
      <c r="AQ27" s="1">
        <v>31.705219268798828</v>
      </c>
      <c r="AR27" s="1">
        <v>29.918397903442383</v>
      </c>
      <c r="AS27" s="1">
        <v>99.766822814941406</v>
      </c>
      <c r="AT27" s="1">
        <v>97.616409301757813</v>
      </c>
      <c r="AU27" s="1">
        <v>23.64874267578125</v>
      </c>
      <c r="AV27" s="1">
        <v>28.596290588378906</v>
      </c>
      <c r="AW27" s="1">
        <v>52.110923767089844</v>
      </c>
      <c r="AX27" s="1">
        <v>63.008781433105469</v>
      </c>
      <c r="AY27" s="1">
        <v>300.21014404296875</v>
      </c>
      <c r="AZ27" s="1">
        <v>1698.738525390625</v>
      </c>
      <c r="BA27" s="1">
        <v>6.8858936429023743E-2</v>
      </c>
      <c r="BB27" s="1">
        <v>98.706336975097656</v>
      </c>
      <c r="BC27" s="1">
        <v>13.632379531860352</v>
      </c>
      <c r="BD27" s="1">
        <v>0.15044035017490387</v>
      </c>
      <c r="BE27" s="1">
        <v>0.5</v>
      </c>
      <c r="BF27" s="1">
        <v>-1.355140209197998</v>
      </c>
      <c r="BG27" s="1">
        <v>7.355140209197998</v>
      </c>
      <c r="BH27" s="1">
        <v>1</v>
      </c>
      <c r="BI27" s="1">
        <v>0</v>
      </c>
      <c r="BJ27" s="1">
        <v>0.15999999642372131</v>
      </c>
      <c r="BK27" s="1">
        <v>111115</v>
      </c>
      <c r="BL27">
        <f t="shared" si="101"/>
        <v>1.5010507202148435</v>
      </c>
      <c r="BM27">
        <f t="shared" si="102"/>
        <v>7.6451430909198386E-3</v>
      </c>
      <c r="BN27">
        <f t="shared" si="103"/>
        <v>304.85521926879881</v>
      </c>
      <c r="BO27">
        <f t="shared" si="104"/>
        <v>304.02607574462888</v>
      </c>
      <c r="BP27">
        <f t="shared" si="105"/>
        <v>271.79815798733762</v>
      </c>
      <c r="BQ27">
        <f t="shared" si="106"/>
        <v>-0.30058961304085996</v>
      </c>
      <c r="BR27">
        <f t="shared" si="107"/>
        <v>4.6959883817373731</v>
      </c>
      <c r="BS27">
        <f t="shared" si="108"/>
        <v>47.575348510016241</v>
      </c>
      <c r="BT27">
        <f t="shared" si="109"/>
        <v>18.979057921637335</v>
      </c>
      <c r="BU27">
        <f t="shared" si="110"/>
        <v>31.290647506713867</v>
      </c>
      <c r="BV27">
        <f t="shared" si="111"/>
        <v>4.5866827034922979</v>
      </c>
      <c r="BW27">
        <f t="shared" si="112"/>
        <v>0.38747821841816898</v>
      </c>
      <c r="BX27">
        <f t="shared" si="113"/>
        <v>2.8226350950543417</v>
      </c>
      <c r="BY27">
        <f t="shared" si="114"/>
        <v>1.7640476084379562</v>
      </c>
      <c r="BZ27">
        <f t="shared" si="115"/>
        <v>0.24363468956388565</v>
      </c>
      <c r="CA27">
        <f t="shared" si="116"/>
        <v>8.3478138886055824</v>
      </c>
      <c r="CB27">
        <f t="shared" si="117"/>
        <v>0.8663729695635991</v>
      </c>
      <c r="CC27">
        <f t="shared" si="118"/>
        <v>60.257690051157134</v>
      </c>
      <c r="CD27">
        <f t="shared" si="119"/>
        <v>97.255780089689779</v>
      </c>
      <c r="CE27">
        <f t="shared" si="120"/>
        <v>1.5375413227127658E-2</v>
      </c>
      <c r="CF27">
        <f t="shared" si="121"/>
        <v>0</v>
      </c>
      <c r="CG27">
        <f t="shared" si="122"/>
        <v>1486.2424449268349</v>
      </c>
      <c r="CH27">
        <f t="shared" si="123"/>
        <v>0</v>
      </c>
      <c r="CI27" t="e">
        <f t="shared" si="124"/>
        <v>#DIV/0!</v>
      </c>
      <c r="CJ27" t="e">
        <f t="shared" si="125"/>
        <v>#DIV/0!</v>
      </c>
    </row>
    <row r="28" spans="1:88" x14ac:dyDescent="0.35">
      <c r="A28" t="s">
        <v>138</v>
      </c>
      <c r="B28" s="1">
        <v>24</v>
      </c>
      <c r="C28" s="1" t="s">
        <v>114</v>
      </c>
      <c r="D28" s="1" t="s">
        <v>0</v>
      </c>
      <c r="E28" s="1">
        <v>0</v>
      </c>
      <c r="F28" s="1" t="s">
        <v>91</v>
      </c>
      <c r="G28" s="1" t="s">
        <v>0</v>
      </c>
      <c r="H28" s="1">
        <v>6838.500023397617</v>
      </c>
      <c r="I28" s="1">
        <v>0</v>
      </c>
      <c r="J28">
        <f t="shared" si="84"/>
        <v>4.043751200615505</v>
      </c>
      <c r="K28">
        <f t="shared" si="85"/>
        <v>0.27837032786196064</v>
      </c>
      <c r="L28">
        <f t="shared" si="86"/>
        <v>166.60174962524923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t="e">
        <f t="shared" si="87"/>
        <v>#DIV/0!</v>
      </c>
      <c r="U28" t="e">
        <f t="shared" si="88"/>
        <v>#DIV/0!</v>
      </c>
      <c r="V28" t="e">
        <f t="shared" si="89"/>
        <v>#DIV/0!</v>
      </c>
      <c r="W28" s="1">
        <v>-1</v>
      </c>
      <c r="X28" s="1">
        <v>0.87</v>
      </c>
      <c r="Y28" s="1">
        <v>0.92</v>
      </c>
      <c r="Z28" s="1">
        <v>9.8189659118652344</v>
      </c>
      <c r="AA28">
        <f t="shared" si="90"/>
        <v>0.87490948295593252</v>
      </c>
      <c r="AB28">
        <f t="shared" si="91"/>
        <v>3.3943561743567945E-3</v>
      </c>
      <c r="AC28" t="e">
        <f t="shared" si="92"/>
        <v>#DIV/0!</v>
      </c>
      <c r="AD28" t="e">
        <f t="shared" si="93"/>
        <v>#DIV/0!</v>
      </c>
      <c r="AE28" t="e">
        <f t="shared" si="94"/>
        <v>#DIV/0!</v>
      </c>
      <c r="AF28" s="1">
        <v>0</v>
      </c>
      <c r="AG28" s="1">
        <v>0.5</v>
      </c>
      <c r="AH28" t="e">
        <f t="shared" si="95"/>
        <v>#DIV/0!</v>
      </c>
      <c r="AI28">
        <f t="shared" si="96"/>
        <v>5.7603038063958332</v>
      </c>
      <c r="AJ28">
        <f t="shared" si="97"/>
        <v>2.0216014600859391</v>
      </c>
      <c r="AK28">
        <f t="shared" si="98"/>
        <v>32.303695678710938</v>
      </c>
      <c r="AL28" s="1">
        <v>2</v>
      </c>
      <c r="AM28">
        <f t="shared" si="99"/>
        <v>4.644859790802002</v>
      </c>
      <c r="AN28" s="1">
        <v>1</v>
      </c>
      <c r="AO28">
        <f t="shared" si="100"/>
        <v>9.2897195816040039</v>
      </c>
      <c r="AP28" s="1">
        <v>30.907320022583008</v>
      </c>
      <c r="AQ28" s="1">
        <v>32.303695678710938</v>
      </c>
      <c r="AR28" s="1">
        <v>29.919565200805664</v>
      </c>
      <c r="AS28" s="1">
        <v>200.05583190917969</v>
      </c>
      <c r="AT28" s="1">
        <v>196.60749816894531</v>
      </c>
      <c r="AU28" s="1">
        <v>25.008258819580078</v>
      </c>
      <c r="AV28" s="1">
        <v>28.735395431518555</v>
      </c>
      <c r="AW28" s="1">
        <v>55.006107330322266</v>
      </c>
      <c r="AX28" s="1">
        <v>63.201766967773438</v>
      </c>
      <c r="AY28" s="1">
        <v>300.2186279296875</v>
      </c>
      <c r="AZ28" s="1">
        <v>1698.3731689453125</v>
      </c>
      <c r="BA28" s="1">
        <v>8.4893263876438141E-2</v>
      </c>
      <c r="BB28" s="1">
        <v>98.699844360351563</v>
      </c>
      <c r="BC28" s="1">
        <v>15.226385116577148</v>
      </c>
      <c r="BD28" s="1">
        <v>0.13937009871006012</v>
      </c>
      <c r="BE28" s="1">
        <v>1</v>
      </c>
      <c r="BF28" s="1">
        <v>-1.355140209197998</v>
      </c>
      <c r="BG28" s="1">
        <v>7.355140209197998</v>
      </c>
      <c r="BH28" s="1">
        <v>1</v>
      </c>
      <c r="BI28" s="1">
        <v>0</v>
      </c>
      <c r="BJ28" s="1">
        <v>0.15999999642372131</v>
      </c>
      <c r="BK28" s="1">
        <v>111115</v>
      </c>
      <c r="BL28">
        <f t="shared" si="101"/>
        <v>1.5010931396484375</v>
      </c>
      <c r="BM28">
        <f t="shared" si="102"/>
        <v>5.7603038063958334E-3</v>
      </c>
      <c r="BN28">
        <f t="shared" si="103"/>
        <v>305.45369567871091</v>
      </c>
      <c r="BO28">
        <f t="shared" si="104"/>
        <v>304.05732002258299</v>
      </c>
      <c r="BP28">
        <f t="shared" si="105"/>
        <v>271.73970095739423</v>
      </c>
      <c r="BQ28">
        <f t="shared" si="106"/>
        <v>2.7036392073551013E-3</v>
      </c>
      <c r="BR28">
        <f t="shared" si="107"/>
        <v>4.8577805168099779</v>
      </c>
      <c r="BS28">
        <f t="shared" si="108"/>
        <v>49.217712026721117</v>
      </c>
      <c r="BT28">
        <f t="shared" si="109"/>
        <v>20.482316595202562</v>
      </c>
      <c r="BU28">
        <f t="shared" si="110"/>
        <v>31.605507850646973</v>
      </c>
      <c r="BV28">
        <f t="shared" si="111"/>
        <v>4.6694934977054219</v>
      </c>
      <c r="BW28">
        <f t="shared" si="112"/>
        <v>0.27027152860660325</v>
      </c>
      <c r="BX28">
        <f t="shared" si="113"/>
        <v>2.8361790567240388</v>
      </c>
      <c r="BY28">
        <f t="shared" si="114"/>
        <v>1.8333144409813831</v>
      </c>
      <c r="BZ28">
        <f t="shared" si="115"/>
        <v>0.16962912954819023</v>
      </c>
      <c r="CA28">
        <f t="shared" si="116"/>
        <v>16.443566758174359</v>
      </c>
      <c r="CB28">
        <f t="shared" si="117"/>
        <v>0.84738248122199256</v>
      </c>
      <c r="CC28">
        <f t="shared" si="118"/>
        <v>57.956290421681381</v>
      </c>
      <c r="CD28">
        <f t="shared" si="119"/>
        <v>196.01985243078533</v>
      </c>
      <c r="CE28">
        <f t="shared" si="120"/>
        <v>1.1955973646018728E-2</v>
      </c>
      <c r="CF28">
        <f t="shared" si="121"/>
        <v>0</v>
      </c>
      <c r="CG28">
        <f t="shared" si="122"/>
        <v>1485.9227911081721</v>
      </c>
      <c r="CH28">
        <f t="shared" si="123"/>
        <v>0</v>
      </c>
      <c r="CI28" t="e">
        <f t="shared" si="124"/>
        <v>#DIV/0!</v>
      </c>
      <c r="CJ28" t="e">
        <f t="shared" si="125"/>
        <v>#DIV/0!</v>
      </c>
    </row>
    <row r="29" spans="1:88" x14ac:dyDescent="0.35">
      <c r="A29" t="s">
        <v>138</v>
      </c>
      <c r="B29" s="1">
        <v>27</v>
      </c>
      <c r="C29" s="1" t="s">
        <v>117</v>
      </c>
      <c r="D29" s="1" t="s">
        <v>0</v>
      </c>
      <c r="E29" s="1">
        <v>0</v>
      </c>
      <c r="F29" s="1" t="s">
        <v>91</v>
      </c>
      <c r="G29" s="1" t="s">
        <v>0</v>
      </c>
      <c r="H29" s="1">
        <v>7426.0000233631581</v>
      </c>
      <c r="I29" s="1">
        <v>0</v>
      </c>
      <c r="J29">
        <f t="shared" si="84"/>
        <v>26.647972570248353</v>
      </c>
      <c r="K29">
        <f t="shared" si="85"/>
        <v>0.43977655510506802</v>
      </c>
      <c r="L29">
        <f t="shared" si="86"/>
        <v>172.97561337747794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t="e">
        <f t="shared" si="87"/>
        <v>#DIV/0!</v>
      </c>
      <c r="U29" t="e">
        <f t="shared" si="88"/>
        <v>#DIV/0!</v>
      </c>
      <c r="V29" t="e">
        <f t="shared" si="89"/>
        <v>#DIV/0!</v>
      </c>
      <c r="W29" s="1">
        <v>-1</v>
      </c>
      <c r="X29" s="1">
        <v>0.87</v>
      </c>
      <c r="Y29" s="1">
        <v>0.92</v>
      </c>
      <c r="Z29" s="1">
        <v>9.8189659118652344</v>
      </c>
      <c r="AA29">
        <f t="shared" si="90"/>
        <v>0.87490948295593252</v>
      </c>
      <c r="AB29">
        <f t="shared" si="91"/>
        <v>1.8604501656083197E-2</v>
      </c>
      <c r="AC29" t="e">
        <f t="shared" si="92"/>
        <v>#DIV/0!</v>
      </c>
      <c r="AD29" t="e">
        <f t="shared" si="93"/>
        <v>#DIV/0!</v>
      </c>
      <c r="AE29" t="e">
        <f t="shared" si="94"/>
        <v>#DIV/0!</v>
      </c>
      <c r="AF29" s="1">
        <v>0</v>
      </c>
      <c r="AG29" s="1">
        <v>0.5</v>
      </c>
      <c r="AH29" t="e">
        <f t="shared" si="95"/>
        <v>#DIV/0!</v>
      </c>
      <c r="AI29">
        <f t="shared" si="96"/>
        <v>7.8913854478015155</v>
      </c>
      <c r="AJ29">
        <f t="shared" si="97"/>
        <v>1.7845662370906714</v>
      </c>
      <c r="AK29">
        <f t="shared" si="98"/>
        <v>31.480735778808594</v>
      </c>
      <c r="AL29" s="1">
        <v>2</v>
      </c>
      <c r="AM29">
        <f t="shared" si="99"/>
        <v>4.644859790802002</v>
      </c>
      <c r="AN29" s="1">
        <v>1</v>
      </c>
      <c r="AO29">
        <f t="shared" si="100"/>
        <v>9.2897195816040039</v>
      </c>
      <c r="AP29" s="1">
        <v>30.86207389831543</v>
      </c>
      <c r="AQ29" s="1">
        <v>31.480735778808594</v>
      </c>
      <c r="AR29" s="1">
        <v>29.921688079833984</v>
      </c>
      <c r="AS29" s="1">
        <v>299.86029052734375</v>
      </c>
      <c r="AT29" s="1">
        <v>280.632080078125</v>
      </c>
      <c r="AU29" s="1">
        <v>23.789722442626953</v>
      </c>
      <c r="AV29" s="1">
        <v>28.895050048828125</v>
      </c>
      <c r="AW29" s="1">
        <v>52.450710296630859</v>
      </c>
      <c r="AX29" s="1">
        <v>63.708515167236328</v>
      </c>
      <c r="AY29" s="1">
        <v>300.21044921875</v>
      </c>
      <c r="AZ29" s="1">
        <v>1698.5648193359375</v>
      </c>
      <c r="BA29" s="1">
        <v>9.8690703511238098E-2</v>
      </c>
      <c r="BB29" s="1">
        <v>98.700531005859375</v>
      </c>
      <c r="BC29" s="1">
        <v>17.051242828369141</v>
      </c>
      <c r="BD29" s="1">
        <v>9.4755306839942932E-2</v>
      </c>
      <c r="BE29" s="1">
        <v>1</v>
      </c>
      <c r="BF29" s="1">
        <v>-1.355140209197998</v>
      </c>
      <c r="BG29" s="1">
        <v>7.355140209197998</v>
      </c>
      <c r="BH29" s="1">
        <v>1</v>
      </c>
      <c r="BI29" s="1">
        <v>0</v>
      </c>
      <c r="BJ29" s="1">
        <v>0.15999999642372131</v>
      </c>
      <c r="BK29" s="1">
        <v>111115</v>
      </c>
      <c r="BL29">
        <f t="shared" si="101"/>
        <v>1.5010522460937499</v>
      </c>
      <c r="BM29">
        <f t="shared" si="102"/>
        <v>7.8913854478015154E-3</v>
      </c>
      <c r="BN29">
        <f t="shared" si="103"/>
        <v>304.63073577880857</v>
      </c>
      <c r="BO29">
        <f t="shared" si="104"/>
        <v>304.01207389831541</v>
      </c>
      <c r="BP29">
        <f t="shared" si="105"/>
        <v>271.77036501920884</v>
      </c>
      <c r="BQ29">
        <f t="shared" si="106"/>
        <v>-0.33377465899237552</v>
      </c>
      <c r="BR29">
        <f t="shared" si="107"/>
        <v>4.6365230203508903</v>
      </c>
      <c r="BS29">
        <f t="shared" si="108"/>
        <v>46.975664397141308</v>
      </c>
      <c r="BT29">
        <f t="shared" si="109"/>
        <v>18.080614348313183</v>
      </c>
      <c r="BU29">
        <f t="shared" si="110"/>
        <v>31.171404838562012</v>
      </c>
      <c r="BV29">
        <f t="shared" si="111"/>
        <v>4.5556565086825618</v>
      </c>
      <c r="BW29">
        <f t="shared" si="112"/>
        <v>0.41989850430957248</v>
      </c>
      <c r="BX29">
        <f t="shared" si="113"/>
        <v>2.8519567832602188</v>
      </c>
      <c r="BY29">
        <f t="shared" si="114"/>
        <v>1.7036997254223429</v>
      </c>
      <c r="BZ29">
        <f t="shared" si="115"/>
        <v>0.2641529117326179</v>
      </c>
      <c r="CA29">
        <f t="shared" si="116"/>
        <v>17.072784891421307</v>
      </c>
      <c r="CB29">
        <f t="shared" si="117"/>
        <v>0.61637861690410933</v>
      </c>
      <c r="CC29">
        <f t="shared" si="118"/>
        <v>61.801329078503485</v>
      </c>
      <c r="CD29">
        <f t="shared" si="119"/>
        <v>276.75954521269438</v>
      </c>
      <c r="CE29">
        <f t="shared" si="120"/>
        <v>5.9505811112068339E-2</v>
      </c>
      <c r="CF29">
        <f t="shared" si="121"/>
        <v>0</v>
      </c>
      <c r="CG29">
        <f t="shared" si="122"/>
        <v>1486.090467852342</v>
      </c>
      <c r="CH29">
        <f t="shared" si="123"/>
        <v>0</v>
      </c>
      <c r="CI29" t="e">
        <f t="shared" si="124"/>
        <v>#DIV/0!</v>
      </c>
      <c r="CJ29" t="e">
        <f t="shared" si="125"/>
        <v>#DIV/0!</v>
      </c>
    </row>
    <row r="30" spans="1:88" x14ac:dyDescent="0.35">
      <c r="A30" t="s">
        <v>138</v>
      </c>
      <c r="B30" s="1">
        <v>28</v>
      </c>
      <c r="C30" s="1" t="s">
        <v>118</v>
      </c>
      <c r="D30" s="1" t="s">
        <v>0</v>
      </c>
      <c r="E30" s="1">
        <v>0</v>
      </c>
      <c r="F30" s="1" t="s">
        <v>91</v>
      </c>
      <c r="G30" s="1" t="s">
        <v>0</v>
      </c>
      <c r="H30" s="1">
        <v>7594.0000233631581</v>
      </c>
      <c r="I30" s="1">
        <v>0</v>
      </c>
      <c r="J30">
        <f t="shared" si="84"/>
        <v>34.31493878736628</v>
      </c>
      <c r="K30">
        <f t="shared" si="85"/>
        <v>0.47207325868067929</v>
      </c>
      <c r="L30">
        <f t="shared" si="86"/>
        <v>245.19101260984579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t="e">
        <f t="shared" si="87"/>
        <v>#DIV/0!</v>
      </c>
      <c r="U30" t="e">
        <f t="shared" si="88"/>
        <v>#DIV/0!</v>
      </c>
      <c r="V30" t="e">
        <f t="shared" si="89"/>
        <v>#DIV/0!</v>
      </c>
      <c r="W30" s="1">
        <v>-1</v>
      </c>
      <c r="X30" s="1">
        <v>0.87</v>
      </c>
      <c r="Y30" s="1">
        <v>0.92</v>
      </c>
      <c r="Z30" s="1">
        <v>9.8189659118652344</v>
      </c>
      <c r="AA30">
        <f t="shared" si="90"/>
        <v>0.87490948295593252</v>
      </c>
      <c r="AB30">
        <f t="shared" si="91"/>
        <v>2.372409289979191E-2</v>
      </c>
      <c r="AC30" t="e">
        <f t="shared" si="92"/>
        <v>#DIV/0!</v>
      </c>
      <c r="AD30" t="e">
        <f t="shared" si="93"/>
        <v>#DIV/0!</v>
      </c>
      <c r="AE30" t="e">
        <f t="shared" si="94"/>
        <v>#DIV/0!</v>
      </c>
      <c r="AF30" s="1">
        <v>0</v>
      </c>
      <c r="AG30" s="1">
        <v>0.5</v>
      </c>
      <c r="AH30" t="e">
        <f t="shared" si="95"/>
        <v>#DIV/0!</v>
      </c>
      <c r="AI30">
        <f t="shared" si="96"/>
        <v>8.0635977535623997</v>
      </c>
      <c r="AJ30">
        <f t="shared" si="97"/>
        <v>1.7031600923047825</v>
      </c>
      <c r="AK30">
        <f t="shared" si="98"/>
        <v>31.547950744628906</v>
      </c>
      <c r="AL30" s="1">
        <v>2</v>
      </c>
      <c r="AM30">
        <f t="shared" si="99"/>
        <v>4.644859790802002</v>
      </c>
      <c r="AN30" s="1">
        <v>1</v>
      </c>
      <c r="AO30">
        <f t="shared" si="100"/>
        <v>9.2897195816040039</v>
      </c>
      <c r="AP30" s="1">
        <v>30.920314788818359</v>
      </c>
      <c r="AQ30" s="1">
        <v>31.547950744628906</v>
      </c>
      <c r="AR30" s="1">
        <v>29.921199798583984</v>
      </c>
      <c r="AS30" s="1">
        <v>400.28152465820313</v>
      </c>
      <c r="AT30" s="1">
        <v>375.40481567382813</v>
      </c>
      <c r="AU30" s="1">
        <v>24.691444396972656</v>
      </c>
      <c r="AV30" s="1">
        <v>29.902658462524414</v>
      </c>
      <c r="AW30" s="1">
        <v>54.262218475341797</v>
      </c>
      <c r="AX30" s="1">
        <v>65.714263916015625</v>
      </c>
      <c r="AY30" s="1">
        <v>300.21697998046875</v>
      </c>
      <c r="AZ30" s="1">
        <v>1701.397216796875</v>
      </c>
      <c r="BA30" s="1">
        <v>4.4007588177919388E-2</v>
      </c>
      <c r="BB30" s="1">
        <v>98.690185546875</v>
      </c>
      <c r="BC30" s="1">
        <v>18.568534851074219</v>
      </c>
      <c r="BD30" s="1">
        <v>7.4216693639755249E-2</v>
      </c>
      <c r="BE30" s="1">
        <v>1</v>
      </c>
      <c r="BF30" s="1">
        <v>-1.355140209197998</v>
      </c>
      <c r="BG30" s="1">
        <v>7.355140209197998</v>
      </c>
      <c r="BH30" s="1">
        <v>1</v>
      </c>
      <c r="BI30" s="1">
        <v>0</v>
      </c>
      <c r="BJ30" s="1">
        <v>0.15999999642372131</v>
      </c>
      <c r="BK30" s="1">
        <v>111115</v>
      </c>
      <c r="BL30">
        <f t="shared" si="101"/>
        <v>1.5010848999023436</v>
      </c>
      <c r="BM30">
        <f t="shared" si="102"/>
        <v>8.0635977535624005E-3</v>
      </c>
      <c r="BN30">
        <f t="shared" si="103"/>
        <v>304.69795074462888</v>
      </c>
      <c r="BO30">
        <f t="shared" si="104"/>
        <v>304.07031478881834</v>
      </c>
      <c r="BP30">
        <f t="shared" si="105"/>
        <v>272.2235486028294</v>
      </c>
      <c r="BQ30">
        <f t="shared" si="106"/>
        <v>-0.36267603620542815</v>
      </c>
      <c r="BR30">
        <f t="shared" si="107"/>
        <v>4.6542590043161489</v>
      </c>
      <c r="BS30">
        <f t="shared" si="108"/>
        <v>47.160302501463121</v>
      </c>
      <c r="BT30">
        <f t="shared" si="109"/>
        <v>17.257644038938707</v>
      </c>
      <c r="BU30">
        <f t="shared" si="110"/>
        <v>31.234132766723633</v>
      </c>
      <c r="BV30">
        <f t="shared" si="111"/>
        <v>4.5719550582064867</v>
      </c>
      <c r="BW30">
        <f t="shared" si="112"/>
        <v>0.44924413648893075</v>
      </c>
      <c r="BX30">
        <f t="shared" si="113"/>
        <v>2.9510989120113664</v>
      </c>
      <c r="BY30">
        <f t="shared" si="114"/>
        <v>1.6208561461951203</v>
      </c>
      <c r="BZ30">
        <f t="shared" si="115"/>
        <v>0.28274311543366037</v>
      </c>
      <c r="CA30">
        <f t="shared" si="116"/>
        <v>24.197946528891848</v>
      </c>
      <c r="CB30">
        <f t="shared" si="117"/>
        <v>0.65313763269057501</v>
      </c>
      <c r="CC30">
        <f t="shared" si="118"/>
        <v>63.780464763936529</v>
      </c>
      <c r="CD30">
        <f t="shared" si="119"/>
        <v>370.41810246294926</v>
      </c>
      <c r="CE30">
        <f t="shared" si="120"/>
        <v>5.9085199390954954E-2</v>
      </c>
      <c r="CF30">
        <f t="shared" si="121"/>
        <v>0</v>
      </c>
      <c r="CG30">
        <f t="shared" si="122"/>
        <v>1488.5685592504165</v>
      </c>
      <c r="CH30">
        <f t="shared" si="123"/>
        <v>0</v>
      </c>
      <c r="CI30" t="e">
        <f t="shared" si="124"/>
        <v>#DIV/0!</v>
      </c>
      <c r="CJ30" t="e">
        <f t="shared" si="125"/>
        <v>#DIV/0!</v>
      </c>
    </row>
    <row r="31" spans="1:88" x14ac:dyDescent="0.35">
      <c r="A31" t="s">
        <v>138</v>
      </c>
      <c r="B31" s="1">
        <v>29</v>
      </c>
      <c r="C31" s="1" t="s">
        <v>119</v>
      </c>
      <c r="D31" s="1" t="s">
        <v>0</v>
      </c>
      <c r="E31" s="1">
        <v>0</v>
      </c>
      <c r="F31" s="1" t="s">
        <v>91</v>
      </c>
      <c r="G31" s="1" t="s">
        <v>0</v>
      </c>
      <c r="H31" s="1">
        <v>7755.0000233631581</v>
      </c>
      <c r="I31" s="1">
        <v>0</v>
      </c>
      <c r="J31">
        <f t="shared" si="84"/>
        <v>57.303936911067339</v>
      </c>
      <c r="K31">
        <f t="shared" si="85"/>
        <v>0.46901629141144885</v>
      </c>
      <c r="L31">
        <f t="shared" si="86"/>
        <v>438.54362168899945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t="e">
        <f t="shared" si="87"/>
        <v>#DIV/0!</v>
      </c>
      <c r="U31" t="e">
        <f t="shared" si="88"/>
        <v>#DIV/0!</v>
      </c>
      <c r="V31" t="e">
        <f t="shared" si="89"/>
        <v>#DIV/0!</v>
      </c>
      <c r="W31" s="1">
        <v>-1</v>
      </c>
      <c r="X31" s="1">
        <v>0.87</v>
      </c>
      <c r="Y31" s="1">
        <v>0.92</v>
      </c>
      <c r="Z31" s="1">
        <v>9.8189659118652344</v>
      </c>
      <c r="AA31">
        <f t="shared" si="90"/>
        <v>0.87490948295593252</v>
      </c>
      <c r="AB31">
        <f t="shared" si="91"/>
        <v>3.9191083583254516E-2</v>
      </c>
      <c r="AC31" t="e">
        <f t="shared" si="92"/>
        <v>#DIV/0!</v>
      </c>
      <c r="AD31" t="e">
        <f t="shared" si="93"/>
        <v>#DIV/0!</v>
      </c>
      <c r="AE31" t="e">
        <f t="shared" si="94"/>
        <v>#DIV/0!</v>
      </c>
      <c r="AF31" s="1">
        <v>0</v>
      </c>
      <c r="AG31" s="1">
        <v>0.5</v>
      </c>
      <c r="AH31" t="e">
        <f t="shared" si="95"/>
        <v>#DIV/0!</v>
      </c>
      <c r="AI31">
        <f t="shared" si="96"/>
        <v>8.0567308170243273</v>
      </c>
      <c r="AJ31">
        <f t="shared" si="97"/>
        <v>1.7119309577987822</v>
      </c>
      <c r="AK31">
        <f t="shared" si="98"/>
        <v>31.625778198242188</v>
      </c>
      <c r="AL31" s="1">
        <v>2</v>
      </c>
      <c r="AM31">
        <f t="shared" si="99"/>
        <v>4.644859790802002</v>
      </c>
      <c r="AN31" s="1">
        <v>1</v>
      </c>
      <c r="AO31">
        <f t="shared" si="100"/>
        <v>9.2897195816040039</v>
      </c>
      <c r="AP31" s="1">
        <v>30.992233276367188</v>
      </c>
      <c r="AQ31" s="1">
        <v>31.625778198242188</v>
      </c>
      <c r="AR31" s="1">
        <v>29.919551849365234</v>
      </c>
      <c r="AS31" s="1">
        <v>699.91192626953125</v>
      </c>
      <c r="AT31" s="1">
        <v>658.204345703125</v>
      </c>
      <c r="AU31" s="1">
        <v>24.817209243774414</v>
      </c>
      <c r="AV31" s="1">
        <v>30.023313522338867</v>
      </c>
      <c r="AW31" s="1">
        <v>54.310649871826172</v>
      </c>
      <c r="AX31" s="1">
        <v>65.703750610351563</v>
      </c>
      <c r="AY31" s="1">
        <v>300.2183837890625</v>
      </c>
      <c r="AZ31" s="1">
        <v>1700.3858642578125</v>
      </c>
      <c r="BA31" s="1">
        <v>7.3963738977909088E-2</v>
      </c>
      <c r="BB31" s="1">
        <v>98.687911987304688</v>
      </c>
      <c r="BC31" s="1">
        <v>22.370746612548828</v>
      </c>
      <c r="BD31" s="1">
        <v>3.0407184734940529E-2</v>
      </c>
      <c r="BE31" s="1">
        <v>1</v>
      </c>
      <c r="BF31" s="1">
        <v>-1.355140209197998</v>
      </c>
      <c r="BG31" s="1">
        <v>7.355140209197998</v>
      </c>
      <c r="BH31" s="1">
        <v>1</v>
      </c>
      <c r="BI31" s="1">
        <v>0</v>
      </c>
      <c r="BJ31" s="1">
        <v>0.15999999642372131</v>
      </c>
      <c r="BK31" s="1">
        <v>111115</v>
      </c>
      <c r="BL31">
        <f t="shared" si="101"/>
        <v>1.5010919189453122</v>
      </c>
      <c r="BM31">
        <f t="shared" si="102"/>
        <v>8.0567308170243265E-3</v>
      </c>
      <c r="BN31">
        <f t="shared" si="103"/>
        <v>304.77577819824216</v>
      </c>
      <c r="BO31">
        <f t="shared" si="104"/>
        <v>304.14223327636716</v>
      </c>
      <c r="BP31">
        <f t="shared" si="105"/>
        <v>272.06173220019627</v>
      </c>
      <c r="BQ31">
        <f t="shared" si="106"/>
        <v>-0.36240939342027539</v>
      </c>
      <c r="BR31">
        <f t="shared" si="107"/>
        <v>4.674869080258615</v>
      </c>
      <c r="BS31">
        <f t="shared" si="108"/>
        <v>47.370229910832393</v>
      </c>
      <c r="BT31">
        <f t="shared" si="109"/>
        <v>17.346916388493526</v>
      </c>
      <c r="BU31">
        <f t="shared" si="110"/>
        <v>31.309005737304688</v>
      </c>
      <c r="BV31">
        <f t="shared" si="111"/>
        <v>4.5914757093827641</v>
      </c>
      <c r="BW31">
        <f t="shared" si="112"/>
        <v>0.44647481836906222</v>
      </c>
      <c r="BX31">
        <f t="shared" si="113"/>
        <v>2.9629381224598328</v>
      </c>
      <c r="BY31">
        <f t="shared" si="114"/>
        <v>1.6285375869229313</v>
      </c>
      <c r="BZ31">
        <f t="shared" si="115"/>
        <v>0.28098804992009702</v>
      </c>
      <c r="CA31">
        <f t="shared" si="116"/>
        <v>43.278954339837824</v>
      </c>
      <c r="CB31">
        <f t="shared" si="117"/>
        <v>0.66627275336586611</v>
      </c>
      <c r="CC31">
        <f t="shared" si="118"/>
        <v>63.736857815553726</v>
      </c>
      <c r="CD31">
        <f t="shared" si="119"/>
        <v>649.87682686357527</v>
      </c>
      <c r="CE31">
        <f t="shared" si="120"/>
        <v>5.6201001915996626E-2</v>
      </c>
      <c r="CF31">
        <f t="shared" si="121"/>
        <v>0</v>
      </c>
      <c r="CG31">
        <f t="shared" si="122"/>
        <v>1487.6837173233791</v>
      </c>
      <c r="CH31">
        <f t="shared" si="123"/>
        <v>0</v>
      </c>
      <c r="CI31" t="e">
        <f t="shared" si="124"/>
        <v>#DIV/0!</v>
      </c>
      <c r="CJ31" t="e">
        <f t="shared" si="125"/>
        <v>#DIV/0!</v>
      </c>
    </row>
    <row r="32" spans="1:88" x14ac:dyDescent="0.35">
      <c r="A32" t="s">
        <v>138</v>
      </c>
      <c r="B32" s="1">
        <v>30</v>
      </c>
      <c r="C32" s="1" t="s">
        <v>120</v>
      </c>
      <c r="D32" s="1" t="s">
        <v>0</v>
      </c>
      <c r="E32" s="1">
        <v>0</v>
      </c>
      <c r="F32" s="1" t="s">
        <v>91</v>
      </c>
      <c r="G32" s="1" t="s">
        <v>0</v>
      </c>
      <c r="H32" s="1">
        <v>7907.500023397617</v>
      </c>
      <c r="I32" s="1">
        <v>0</v>
      </c>
      <c r="J32">
        <f t="shared" si="84"/>
        <v>62.801714938134054</v>
      </c>
      <c r="K32">
        <f t="shared" si="85"/>
        <v>0.42856632438617187</v>
      </c>
      <c r="L32">
        <f t="shared" si="86"/>
        <v>685.67671966034652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t="e">
        <f t="shared" si="87"/>
        <v>#DIV/0!</v>
      </c>
      <c r="U32" t="e">
        <f t="shared" si="88"/>
        <v>#DIV/0!</v>
      </c>
      <c r="V32" t="e">
        <f t="shared" si="89"/>
        <v>#DIV/0!</v>
      </c>
      <c r="W32" s="1">
        <v>-1</v>
      </c>
      <c r="X32" s="1">
        <v>0.87</v>
      </c>
      <c r="Y32" s="1">
        <v>0.92</v>
      </c>
      <c r="Z32" s="1">
        <v>9.8189659118652344</v>
      </c>
      <c r="AA32">
        <f t="shared" si="90"/>
        <v>0.87490948295593252</v>
      </c>
      <c r="AB32">
        <f t="shared" si="91"/>
        <v>4.29035587480033E-2</v>
      </c>
      <c r="AC32" t="e">
        <f t="shared" si="92"/>
        <v>#DIV/0!</v>
      </c>
      <c r="AD32" t="e">
        <f t="shared" si="93"/>
        <v>#DIV/0!</v>
      </c>
      <c r="AE32" t="e">
        <f t="shared" si="94"/>
        <v>#DIV/0!</v>
      </c>
      <c r="AF32" s="1">
        <v>0</v>
      </c>
      <c r="AG32" s="1">
        <v>0.5</v>
      </c>
      <c r="AH32" t="e">
        <f t="shared" si="95"/>
        <v>#DIV/0!</v>
      </c>
      <c r="AI32">
        <f t="shared" si="96"/>
        <v>7.547366097493116</v>
      </c>
      <c r="AJ32">
        <f t="shared" si="97"/>
        <v>1.7471081760714968</v>
      </c>
      <c r="AK32">
        <f t="shared" si="98"/>
        <v>31.82246208190918</v>
      </c>
      <c r="AL32" s="1">
        <v>2</v>
      </c>
      <c r="AM32">
        <f t="shared" si="99"/>
        <v>4.644859790802002</v>
      </c>
      <c r="AN32" s="1">
        <v>1</v>
      </c>
      <c r="AO32">
        <f t="shared" si="100"/>
        <v>9.2897195816040039</v>
      </c>
      <c r="AP32" s="1">
        <v>31.022111892700195</v>
      </c>
      <c r="AQ32" s="1">
        <v>31.82246208190918</v>
      </c>
      <c r="AR32" s="1">
        <v>29.918876647949219</v>
      </c>
      <c r="AS32" s="1">
        <v>1000.03515625</v>
      </c>
      <c r="AT32" s="1">
        <v>953.40545654296875</v>
      </c>
      <c r="AU32" s="1">
        <v>25.322921752929688</v>
      </c>
      <c r="AV32" s="1">
        <v>30.19886589050293</v>
      </c>
      <c r="AW32" s="1">
        <v>55.327224731445313</v>
      </c>
      <c r="AX32" s="1">
        <v>65.976913452148438</v>
      </c>
      <c r="AY32" s="1">
        <v>300.22674560546875</v>
      </c>
      <c r="AZ32" s="1">
        <v>1699.7142333984375</v>
      </c>
      <c r="BA32" s="1">
        <v>5.1896378397941589E-2</v>
      </c>
      <c r="BB32" s="1">
        <v>98.68585205078125</v>
      </c>
      <c r="BC32" s="1">
        <v>24.941989898681641</v>
      </c>
      <c r="BD32" s="1">
        <v>1.176790613681078E-2</v>
      </c>
      <c r="BE32" s="1">
        <v>1</v>
      </c>
      <c r="BF32" s="1">
        <v>-1.355140209197998</v>
      </c>
      <c r="BG32" s="1">
        <v>7.355140209197998</v>
      </c>
      <c r="BH32" s="1">
        <v>1</v>
      </c>
      <c r="BI32" s="1">
        <v>0</v>
      </c>
      <c r="BJ32" s="1">
        <v>0.15999999642372131</v>
      </c>
      <c r="BK32" s="1">
        <v>111115</v>
      </c>
      <c r="BL32">
        <f t="shared" si="101"/>
        <v>1.5011337280273438</v>
      </c>
      <c r="BM32">
        <f t="shared" si="102"/>
        <v>7.5473660974931158E-3</v>
      </c>
      <c r="BN32">
        <f t="shared" si="103"/>
        <v>304.97246208190916</v>
      </c>
      <c r="BO32">
        <f t="shared" si="104"/>
        <v>304.17211189270017</v>
      </c>
      <c r="BP32">
        <f t="shared" si="105"/>
        <v>271.95427126509821</v>
      </c>
      <c r="BQ32">
        <f t="shared" si="106"/>
        <v>-0.28142471923938567</v>
      </c>
      <c r="BR32">
        <f t="shared" si="107"/>
        <v>4.7273089874430534</v>
      </c>
      <c r="BS32">
        <f t="shared" si="108"/>
        <v>47.902600922070363</v>
      </c>
      <c r="BT32">
        <f t="shared" si="109"/>
        <v>17.703735031567433</v>
      </c>
      <c r="BU32">
        <f t="shared" si="110"/>
        <v>31.422286987304688</v>
      </c>
      <c r="BV32">
        <f t="shared" si="111"/>
        <v>4.6211480335220143</v>
      </c>
      <c r="BW32">
        <f t="shared" si="112"/>
        <v>0.40966699417767666</v>
      </c>
      <c r="BX32">
        <f t="shared" si="113"/>
        <v>2.9802008113715566</v>
      </c>
      <c r="BY32">
        <f t="shared" si="114"/>
        <v>1.6409472221504577</v>
      </c>
      <c r="BZ32">
        <f t="shared" si="115"/>
        <v>0.25767533349332022</v>
      </c>
      <c r="CA32">
        <f t="shared" si="116"/>
        <v>67.666591311065972</v>
      </c>
      <c r="CB32">
        <f t="shared" si="117"/>
        <v>0.71918690516687211</v>
      </c>
      <c r="CC32">
        <f t="shared" si="118"/>
        <v>63.23637903821917</v>
      </c>
      <c r="CD32">
        <f t="shared" si="119"/>
        <v>944.27898997724253</v>
      </c>
      <c r="CE32">
        <f t="shared" si="120"/>
        <v>4.20569883713472E-2</v>
      </c>
      <c r="CF32">
        <f t="shared" si="121"/>
        <v>0</v>
      </c>
      <c r="CG32">
        <f t="shared" si="122"/>
        <v>1487.0961011154661</v>
      </c>
      <c r="CH32">
        <f t="shared" si="123"/>
        <v>0</v>
      </c>
      <c r="CI32" t="e">
        <f t="shared" si="124"/>
        <v>#DIV/0!</v>
      </c>
      <c r="CJ32" t="e">
        <f t="shared" si="125"/>
        <v>#DIV/0!</v>
      </c>
    </row>
    <row r="33" spans="1:88" x14ac:dyDescent="0.35">
      <c r="A33" t="s">
        <v>138</v>
      </c>
      <c r="B33" s="1">
        <v>31</v>
      </c>
      <c r="C33" s="1" t="s">
        <v>121</v>
      </c>
      <c r="D33" s="1" t="s">
        <v>0</v>
      </c>
      <c r="E33" s="1">
        <v>0</v>
      </c>
      <c r="F33" s="1" t="s">
        <v>91</v>
      </c>
      <c r="G33" s="1" t="s">
        <v>0</v>
      </c>
      <c r="H33" s="1">
        <v>8129.500023397617</v>
      </c>
      <c r="I33" s="1">
        <v>0</v>
      </c>
      <c r="J33">
        <f t="shared" si="84"/>
        <v>62.414445727671094</v>
      </c>
      <c r="K33">
        <f t="shared" si="85"/>
        <v>0.36556230488523767</v>
      </c>
      <c r="L33">
        <f t="shared" si="86"/>
        <v>934.67928822536862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t="e">
        <f t="shared" si="87"/>
        <v>#DIV/0!</v>
      </c>
      <c r="U33" t="e">
        <f t="shared" si="88"/>
        <v>#DIV/0!</v>
      </c>
      <c r="V33" t="e">
        <f t="shared" si="89"/>
        <v>#DIV/0!</v>
      </c>
      <c r="W33" s="1">
        <v>-1</v>
      </c>
      <c r="X33" s="1">
        <v>0.87</v>
      </c>
      <c r="Y33" s="1">
        <v>0.92</v>
      </c>
      <c r="Z33" s="1">
        <v>9.8189659118652344</v>
      </c>
      <c r="AA33">
        <f t="shared" si="90"/>
        <v>0.87490948295593252</v>
      </c>
      <c r="AB33">
        <f t="shared" si="91"/>
        <v>4.2663505485608766E-2</v>
      </c>
      <c r="AC33" t="e">
        <f t="shared" si="92"/>
        <v>#DIV/0!</v>
      </c>
      <c r="AD33" t="e">
        <f t="shared" si="93"/>
        <v>#DIV/0!</v>
      </c>
      <c r="AE33" t="e">
        <f t="shared" si="94"/>
        <v>#DIV/0!</v>
      </c>
      <c r="AF33" s="1">
        <v>0</v>
      </c>
      <c r="AG33" s="1">
        <v>0.5</v>
      </c>
      <c r="AH33" t="e">
        <f t="shared" si="95"/>
        <v>#DIV/0!</v>
      </c>
      <c r="AI33">
        <f t="shared" si="96"/>
        <v>7.1409805017859576</v>
      </c>
      <c r="AJ33">
        <f t="shared" si="97"/>
        <v>1.9259732660016184</v>
      </c>
      <c r="AK33">
        <f t="shared" si="98"/>
        <v>32.053455352783203</v>
      </c>
      <c r="AL33" s="1">
        <v>2</v>
      </c>
      <c r="AM33">
        <f t="shared" si="99"/>
        <v>4.644859790802002</v>
      </c>
      <c r="AN33" s="1">
        <v>1</v>
      </c>
      <c r="AO33">
        <f t="shared" si="100"/>
        <v>9.2897195816040039</v>
      </c>
      <c r="AP33" s="1">
        <v>31.061908721923828</v>
      </c>
      <c r="AQ33" s="1">
        <v>32.053455352783203</v>
      </c>
      <c r="AR33" s="1">
        <v>29.919193267822266</v>
      </c>
      <c r="AS33" s="1">
        <v>1299.92724609375</v>
      </c>
      <c r="AT33" s="1">
        <v>1252.390380859375</v>
      </c>
      <c r="AU33" s="1">
        <v>24.397228240966797</v>
      </c>
      <c r="AV33" s="1">
        <v>29.016347885131836</v>
      </c>
      <c r="AW33" s="1">
        <v>53.184741973876953</v>
      </c>
      <c r="AX33" s="1">
        <v>63.256072998046875</v>
      </c>
      <c r="AY33" s="1">
        <v>300.22064208984375</v>
      </c>
      <c r="AZ33" s="1">
        <v>1698.90283203125</v>
      </c>
      <c r="BA33" s="1">
        <v>0.13244222104549408</v>
      </c>
      <c r="BB33" s="1">
        <v>98.688385009765625</v>
      </c>
      <c r="BC33" s="1">
        <v>26.345249176025391</v>
      </c>
      <c r="BD33" s="1">
        <v>2.6277106255292892E-2</v>
      </c>
      <c r="BE33" s="1">
        <v>0.75</v>
      </c>
      <c r="BF33" s="1">
        <v>-1.355140209197998</v>
      </c>
      <c r="BG33" s="1">
        <v>7.355140209197998</v>
      </c>
      <c r="BH33" s="1">
        <v>1</v>
      </c>
      <c r="BI33" s="1">
        <v>0</v>
      </c>
      <c r="BJ33" s="1">
        <v>0.15999999642372131</v>
      </c>
      <c r="BK33" s="1">
        <v>111115</v>
      </c>
      <c r="BL33">
        <f t="shared" si="101"/>
        <v>1.5011032104492186</v>
      </c>
      <c r="BM33">
        <f t="shared" si="102"/>
        <v>7.1409805017859573E-3</v>
      </c>
      <c r="BN33">
        <f t="shared" si="103"/>
        <v>305.20345535278318</v>
      </c>
      <c r="BO33">
        <f t="shared" si="104"/>
        <v>304.21190872192381</v>
      </c>
      <c r="BP33">
        <f t="shared" si="105"/>
        <v>271.82444704925001</v>
      </c>
      <c r="BQ33">
        <f t="shared" si="106"/>
        <v>-0.2198475110336261</v>
      </c>
      <c r="BR33">
        <f t="shared" si="107"/>
        <v>4.7895497776668075</v>
      </c>
      <c r="BS33">
        <f t="shared" si="108"/>
        <v>48.532051438402412</v>
      </c>
      <c r="BT33">
        <f t="shared" si="109"/>
        <v>19.515703553270576</v>
      </c>
      <c r="BU33">
        <f t="shared" si="110"/>
        <v>31.557682037353516</v>
      </c>
      <c r="BV33">
        <f t="shared" si="111"/>
        <v>4.6568316857176661</v>
      </c>
      <c r="BW33">
        <f t="shared" si="112"/>
        <v>0.35172161122926004</v>
      </c>
      <c r="BX33">
        <f t="shared" si="113"/>
        <v>2.863576511665189</v>
      </c>
      <c r="BY33">
        <f t="shared" si="114"/>
        <v>1.7932551740524771</v>
      </c>
      <c r="BZ33">
        <f t="shared" si="115"/>
        <v>0.2210289734518559</v>
      </c>
      <c r="CA33">
        <f t="shared" si="116"/>
        <v>92.241989457038869</v>
      </c>
      <c r="CB33">
        <f t="shared" si="117"/>
        <v>0.7463162465237102</v>
      </c>
      <c r="CC33">
        <f t="shared" si="118"/>
        <v>59.7498233154354</v>
      </c>
      <c r="CD33">
        <f t="shared" si="119"/>
        <v>1243.3201930036284</v>
      </c>
      <c r="CE33">
        <f t="shared" si="120"/>
        <v>2.9994301753838694E-2</v>
      </c>
      <c r="CF33">
        <f t="shared" si="121"/>
        <v>0</v>
      </c>
      <c r="CG33">
        <f t="shared" si="122"/>
        <v>1486.3861983648303</v>
      </c>
      <c r="CH33">
        <f t="shared" si="123"/>
        <v>0</v>
      </c>
      <c r="CI33" t="e">
        <f t="shared" si="124"/>
        <v>#DIV/0!</v>
      </c>
      <c r="CJ33" t="e">
        <f t="shared" si="125"/>
        <v>#DIV/0!</v>
      </c>
    </row>
    <row r="34" spans="1:88" x14ac:dyDescent="0.35">
      <c r="A34" t="s">
        <v>138</v>
      </c>
      <c r="B34" s="1">
        <v>32</v>
      </c>
      <c r="C34" s="1" t="s">
        <v>122</v>
      </c>
      <c r="D34" s="1" t="s">
        <v>0</v>
      </c>
      <c r="E34" s="1">
        <v>0</v>
      </c>
      <c r="F34" s="1" t="s">
        <v>91</v>
      </c>
      <c r="G34" s="1" t="s">
        <v>0</v>
      </c>
      <c r="H34" s="1">
        <v>8342.500023397617</v>
      </c>
      <c r="I34" s="1">
        <v>0</v>
      </c>
      <c r="J34">
        <f t="shared" si="84"/>
        <v>63.918875667496586</v>
      </c>
      <c r="K34">
        <f t="shared" si="85"/>
        <v>0.28941840060509855</v>
      </c>
      <c r="L34">
        <f t="shared" si="86"/>
        <v>1238.1263883077038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e">
        <f t="shared" si="87"/>
        <v>#DIV/0!</v>
      </c>
      <c r="U34" t="e">
        <f t="shared" si="88"/>
        <v>#DIV/0!</v>
      </c>
      <c r="V34" t="e">
        <f t="shared" si="89"/>
        <v>#DIV/0!</v>
      </c>
      <c r="W34" s="1">
        <v>-1</v>
      </c>
      <c r="X34" s="1">
        <v>0.87</v>
      </c>
      <c r="Y34" s="1">
        <v>0.92</v>
      </c>
      <c r="Z34" s="1">
        <v>9.8189659118652344</v>
      </c>
      <c r="AA34">
        <f t="shared" si="90"/>
        <v>0.87490948295593252</v>
      </c>
      <c r="AB34">
        <f t="shared" si="91"/>
        <v>4.3686913872244618E-2</v>
      </c>
      <c r="AC34" t="e">
        <f t="shared" si="92"/>
        <v>#DIV/0!</v>
      </c>
      <c r="AD34" t="e">
        <f t="shared" si="93"/>
        <v>#DIV/0!</v>
      </c>
      <c r="AE34" t="e">
        <f t="shared" si="94"/>
        <v>#DIV/0!</v>
      </c>
      <c r="AF34" s="1">
        <v>0</v>
      </c>
      <c r="AG34" s="1">
        <v>0.5</v>
      </c>
      <c r="AH34" t="e">
        <f t="shared" si="95"/>
        <v>#DIV/0!</v>
      </c>
      <c r="AI34">
        <f t="shared" si="96"/>
        <v>6.066172400743592</v>
      </c>
      <c r="AJ34">
        <f t="shared" si="97"/>
        <v>2.0500955268967087</v>
      </c>
      <c r="AK34">
        <f t="shared" si="98"/>
        <v>32.307849884033203</v>
      </c>
      <c r="AL34" s="1">
        <v>2</v>
      </c>
      <c r="AM34">
        <f t="shared" si="99"/>
        <v>4.644859790802002</v>
      </c>
      <c r="AN34" s="1">
        <v>1</v>
      </c>
      <c r="AO34">
        <f t="shared" si="100"/>
        <v>9.2897195816040039</v>
      </c>
      <c r="AP34" s="1">
        <v>31.095230102539063</v>
      </c>
      <c r="AQ34" s="1">
        <v>32.307849884033203</v>
      </c>
      <c r="AR34" s="1">
        <v>29.91961669921875</v>
      </c>
      <c r="AS34" s="1">
        <v>1699.8994140625</v>
      </c>
      <c r="AT34" s="1">
        <v>1650.648193359375</v>
      </c>
      <c r="AU34" s="1">
        <v>24.535240173339844</v>
      </c>
      <c r="AV34" s="1">
        <v>28.461322784423828</v>
      </c>
      <c r="AW34" s="1">
        <v>53.381927490234375</v>
      </c>
      <c r="AX34" s="1">
        <v>61.921501159667969</v>
      </c>
      <c r="AY34" s="1">
        <v>300.2239990234375</v>
      </c>
      <c r="AZ34" s="1">
        <v>1698.464599609375</v>
      </c>
      <c r="BA34" s="1">
        <v>0.10894107073545456</v>
      </c>
      <c r="BB34" s="1">
        <v>98.689186096191406</v>
      </c>
      <c r="BC34" s="1">
        <v>27.774497985839844</v>
      </c>
      <c r="BD34" s="1">
        <v>1.2566893361508846E-2</v>
      </c>
      <c r="BE34" s="1">
        <v>1</v>
      </c>
      <c r="BF34" s="1">
        <v>-1.355140209197998</v>
      </c>
      <c r="BG34" s="1">
        <v>7.355140209197998</v>
      </c>
      <c r="BH34" s="1">
        <v>1</v>
      </c>
      <c r="BI34" s="1">
        <v>0</v>
      </c>
      <c r="BJ34" s="1">
        <v>0.15999999642372131</v>
      </c>
      <c r="BK34" s="1">
        <v>111115</v>
      </c>
      <c r="BL34">
        <f t="shared" si="101"/>
        <v>1.5011199951171874</v>
      </c>
      <c r="BM34">
        <f t="shared" si="102"/>
        <v>6.0661724007435918E-3</v>
      </c>
      <c r="BN34">
        <f t="shared" si="103"/>
        <v>305.45784988403318</v>
      </c>
      <c r="BO34">
        <f t="shared" si="104"/>
        <v>304.24523010253904</v>
      </c>
      <c r="BP34">
        <f t="shared" si="105"/>
        <v>271.75432986331725</v>
      </c>
      <c r="BQ34">
        <f t="shared" si="106"/>
        <v>-4.2099744804738042E-2</v>
      </c>
      <c r="BR34">
        <f t="shared" si="107"/>
        <v>4.8589203077124843</v>
      </c>
      <c r="BS34">
        <f t="shared" si="108"/>
        <v>49.23457675470685</v>
      </c>
      <c r="BT34">
        <f t="shared" si="109"/>
        <v>20.773253970283022</v>
      </c>
      <c r="BU34">
        <f t="shared" si="110"/>
        <v>31.701539993286133</v>
      </c>
      <c r="BV34">
        <f t="shared" si="111"/>
        <v>4.6950084198610034</v>
      </c>
      <c r="BW34">
        <f t="shared" si="112"/>
        <v>0.2806740844918551</v>
      </c>
      <c r="BX34">
        <f t="shared" si="113"/>
        <v>2.8088247808157756</v>
      </c>
      <c r="BY34">
        <f t="shared" si="114"/>
        <v>1.8861836390452278</v>
      </c>
      <c r="BZ34">
        <f t="shared" si="115"/>
        <v>0.17618651207548175</v>
      </c>
      <c r="CA34">
        <f t="shared" si="116"/>
        <v>122.18968554630432</v>
      </c>
      <c r="CB34">
        <f t="shared" si="117"/>
        <v>0.75008496255515666</v>
      </c>
      <c r="CC34">
        <f t="shared" si="118"/>
        <v>57.428554106597019</v>
      </c>
      <c r="CD34">
        <f t="shared" si="119"/>
        <v>1641.359378837783</v>
      </c>
      <c r="CE34">
        <f t="shared" si="120"/>
        <v>2.2364197975356749E-2</v>
      </c>
      <c r="CF34">
        <f t="shared" si="121"/>
        <v>0</v>
      </c>
      <c r="CG34">
        <f t="shared" si="122"/>
        <v>1486.0027846631933</v>
      </c>
      <c r="CH34">
        <f t="shared" si="123"/>
        <v>0</v>
      </c>
      <c r="CI34" t="e">
        <f t="shared" si="124"/>
        <v>#DIV/0!</v>
      </c>
      <c r="CJ34" t="e">
        <f t="shared" si="125"/>
        <v>#DIV/0!</v>
      </c>
    </row>
    <row r="35" spans="1:88" x14ac:dyDescent="0.35">
      <c r="A35" t="s">
        <v>138</v>
      </c>
      <c r="B35" s="1">
        <v>33</v>
      </c>
      <c r="C35" s="1" t="s">
        <v>123</v>
      </c>
      <c r="D35" s="1" t="s">
        <v>0</v>
      </c>
      <c r="E35" s="1">
        <v>0</v>
      </c>
      <c r="F35" s="1" t="s">
        <v>91</v>
      </c>
      <c r="G35" s="1" t="s">
        <v>0</v>
      </c>
      <c r="H35" s="1">
        <v>8564.500023397617</v>
      </c>
      <c r="I35" s="1">
        <v>0</v>
      </c>
      <c r="J35">
        <f t="shared" si="84"/>
        <v>64.431511174658979</v>
      </c>
      <c r="K35">
        <f t="shared" si="85"/>
        <v>0.23821487935933772</v>
      </c>
      <c r="L35">
        <f t="shared" si="86"/>
        <v>1448.9397266240624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t="e">
        <f t="shared" si="87"/>
        <v>#DIV/0!</v>
      </c>
      <c r="U35" t="e">
        <f t="shared" si="88"/>
        <v>#DIV/0!</v>
      </c>
      <c r="V35" t="e">
        <f t="shared" si="89"/>
        <v>#DIV/0!</v>
      </c>
      <c r="W35" s="1">
        <v>-1</v>
      </c>
      <c r="X35" s="1">
        <v>0.87</v>
      </c>
      <c r="Y35" s="1">
        <v>0.92</v>
      </c>
      <c r="Z35" s="1">
        <v>9.8189659118652344</v>
      </c>
      <c r="AA35">
        <f t="shared" si="90"/>
        <v>0.87490948295593252</v>
      </c>
      <c r="AB35">
        <f t="shared" si="91"/>
        <v>4.4027827023176869E-2</v>
      </c>
      <c r="AC35" t="e">
        <f t="shared" si="92"/>
        <v>#DIV/0!</v>
      </c>
      <c r="AD35" t="e">
        <f t="shared" si="93"/>
        <v>#DIV/0!</v>
      </c>
      <c r="AE35" t="e">
        <f t="shared" si="94"/>
        <v>#DIV/0!</v>
      </c>
      <c r="AF35" s="1">
        <v>0</v>
      </c>
      <c r="AG35" s="1">
        <v>0.5</v>
      </c>
      <c r="AH35" t="e">
        <f t="shared" si="95"/>
        <v>#DIV/0!</v>
      </c>
      <c r="AI35">
        <f t="shared" si="96"/>
        <v>5.0594483878183754</v>
      </c>
      <c r="AJ35">
        <f t="shared" si="97"/>
        <v>2.0647318229799372</v>
      </c>
      <c r="AK35">
        <f t="shared" si="98"/>
        <v>32.588001251220703</v>
      </c>
      <c r="AL35" s="1">
        <v>2</v>
      </c>
      <c r="AM35">
        <f t="shared" si="99"/>
        <v>4.644859790802002</v>
      </c>
      <c r="AN35" s="1">
        <v>1</v>
      </c>
      <c r="AO35">
        <f t="shared" si="100"/>
        <v>9.2897195816040039</v>
      </c>
      <c r="AP35" s="1">
        <v>31.104946136474609</v>
      </c>
      <c r="AQ35" s="1">
        <v>32.588001251220703</v>
      </c>
      <c r="AR35" s="1">
        <v>29.918491363525391</v>
      </c>
      <c r="AS35" s="1">
        <v>1999.7235107421875</v>
      </c>
      <c r="AT35" s="1">
        <v>1950.2281494140625</v>
      </c>
      <c r="AU35" s="1">
        <v>25.825448989868164</v>
      </c>
      <c r="AV35" s="1">
        <v>29.097820281982422</v>
      </c>
      <c r="AW35" s="1">
        <v>56.147758483886719</v>
      </c>
      <c r="AX35" s="1">
        <v>63.265892028808594</v>
      </c>
      <c r="AY35" s="1">
        <v>300.22445678710938</v>
      </c>
      <c r="AZ35" s="1">
        <v>1698.621337890625</v>
      </c>
      <c r="BA35" s="1">
        <v>3.7213288247585297E-2</v>
      </c>
      <c r="BB35" s="1">
        <v>98.68756103515625</v>
      </c>
      <c r="BC35" s="1">
        <v>28.291679382324219</v>
      </c>
      <c r="BD35" s="1">
        <v>-3.1913716346025467E-2</v>
      </c>
      <c r="BE35" s="1">
        <v>0.75</v>
      </c>
      <c r="BF35" s="1">
        <v>-1.355140209197998</v>
      </c>
      <c r="BG35" s="1">
        <v>7.355140209197998</v>
      </c>
      <c r="BH35" s="1">
        <v>1</v>
      </c>
      <c r="BI35" s="1">
        <v>0</v>
      </c>
      <c r="BJ35" s="1">
        <v>0.15999999642372131</v>
      </c>
      <c r="BK35" s="1">
        <v>111115</v>
      </c>
      <c r="BL35">
        <f t="shared" si="101"/>
        <v>1.5011222839355467</v>
      </c>
      <c r="BM35">
        <f t="shared" si="102"/>
        <v>5.0594483878183757E-3</v>
      </c>
      <c r="BN35">
        <f t="shared" si="103"/>
        <v>305.73800125122068</v>
      </c>
      <c r="BO35">
        <f t="shared" si="104"/>
        <v>304.25494613647459</v>
      </c>
      <c r="BP35">
        <f t="shared" si="105"/>
        <v>271.77940798775671</v>
      </c>
      <c r="BQ35">
        <f t="shared" si="106"/>
        <v>0.12158766670153671</v>
      </c>
      <c r="BR35">
        <f t="shared" si="107"/>
        <v>4.9363247380480848</v>
      </c>
      <c r="BS35">
        <f t="shared" si="108"/>
        <v>50.019725751349547</v>
      </c>
      <c r="BT35">
        <f t="shared" si="109"/>
        <v>20.921905469367125</v>
      </c>
      <c r="BU35">
        <f t="shared" si="110"/>
        <v>31.846473693847656</v>
      </c>
      <c r="BV35">
        <f t="shared" si="111"/>
        <v>4.7337459134422391</v>
      </c>
      <c r="BW35">
        <f t="shared" si="112"/>
        <v>0.23225909440083722</v>
      </c>
      <c r="BX35">
        <f t="shared" si="113"/>
        <v>2.8715929150681476</v>
      </c>
      <c r="BY35">
        <f t="shared" si="114"/>
        <v>1.8621529983740914</v>
      </c>
      <c r="BZ35">
        <f t="shared" si="115"/>
        <v>0.14568552767161239</v>
      </c>
      <c r="CA35">
        <f t="shared" si="116"/>
        <v>142.99232770747477</v>
      </c>
      <c r="CB35">
        <f t="shared" si="117"/>
        <v>0.74295908766335361</v>
      </c>
      <c r="CC35">
        <f t="shared" si="118"/>
        <v>57.538730072987676</v>
      </c>
      <c r="CD35">
        <f t="shared" si="119"/>
        <v>1940.864837710011</v>
      </c>
      <c r="CE35">
        <f t="shared" si="120"/>
        <v>1.9101316370116594E-2</v>
      </c>
      <c r="CF35">
        <f t="shared" si="121"/>
        <v>0</v>
      </c>
      <c r="CG35">
        <f t="shared" si="122"/>
        <v>1486.1399164718011</v>
      </c>
      <c r="CH35">
        <f t="shared" si="123"/>
        <v>0</v>
      </c>
      <c r="CI35" t="e">
        <f t="shared" si="124"/>
        <v>#DIV/0!</v>
      </c>
      <c r="CJ35" t="e">
        <f t="shared" si="125"/>
        <v>#DIV/0!</v>
      </c>
    </row>
    <row r="36" spans="1:88" x14ac:dyDescent="0.35">
      <c r="A36" t="s">
        <v>139</v>
      </c>
      <c r="B36" s="1">
        <v>34</v>
      </c>
      <c r="C36" s="1" t="s">
        <v>124</v>
      </c>
      <c r="D36" s="1" t="s">
        <v>0</v>
      </c>
      <c r="E36" s="1">
        <v>0</v>
      </c>
      <c r="F36" s="1" t="s">
        <v>91</v>
      </c>
      <c r="G36" s="1" t="s">
        <v>0</v>
      </c>
      <c r="H36" s="1">
        <v>9388.0000233631581</v>
      </c>
      <c r="I36" s="1">
        <v>0</v>
      </c>
      <c r="J36">
        <f t="shared" ref="J36:J46" si="126">(AS36-AT36*(1000-AU36)/(1000-AV36))*BL36</f>
        <v>14.888088561256399</v>
      </c>
      <c r="K36">
        <f t="shared" ref="K36:K46" si="127">IF(BW36&lt;&gt;0,1/(1/BW36-1/AO36),0)</f>
        <v>0.37567865935666145</v>
      </c>
      <c r="L36">
        <f t="shared" ref="L36:L46" si="128">((BZ36-BM36/2)*AT36-J36)/(BZ36+BM36/2)</f>
        <v>310.98908184402353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t="e">
        <f t="shared" ref="T36:T46" si="129">CF36/P36</f>
        <v>#DIV/0!</v>
      </c>
      <c r="U36" t="e">
        <f t="shared" ref="U36:U46" si="130">CH36/R36</f>
        <v>#DIV/0!</v>
      </c>
      <c r="V36" t="e">
        <f t="shared" ref="V36:V46" si="131">(R36-S36)/R36</f>
        <v>#DIV/0!</v>
      </c>
      <c r="W36" s="1">
        <v>-1</v>
      </c>
      <c r="X36" s="1">
        <v>0.87</v>
      </c>
      <c r="Y36" s="1">
        <v>0.92</v>
      </c>
      <c r="Z36" s="1">
        <v>9.7955474853515625</v>
      </c>
      <c r="AA36">
        <f t="shared" ref="AA36:AA46" si="132">(Z36*Y36+(100-Z36)*X36)/100</f>
        <v>0.87489777374267574</v>
      </c>
      <c r="AB36">
        <f t="shared" ref="AB36:AB46" si="133">(J36-W36)/CG36</f>
        <v>1.0675421514549447E-2</v>
      </c>
      <c r="AC36" t="e">
        <f t="shared" ref="AC36:AC46" si="134">(R36-S36)/(R36-Q36)</f>
        <v>#DIV/0!</v>
      </c>
      <c r="AD36" t="e">
        <f t="shared" ref="AD36:AD46" si="135">(P36-R36)/(P36-Q36)</f>
        <v>#DIV/0!</v>
      </c>
      <c r="AE36" t="e">
        <f t="shared" ref="AE36:AE46" si="136">(P36-R36)/R36</f>
        <v>#DIV/0!</v>
      </c>
      <c r="AF36" s="1">
        <v>0</v>
      </c>
      <c r="AG36" s="1">
        <v>0.5</v>
      </c>
      <c r="AH36" t="e">
        <f t="shared" ref="AH36:AH46" si="137">V36*AG36*AA36*AF36</f>
        <v>#DIV/0!</v>
      </c>
      <c r="AI36">
        <f t="shared" ref="AI36:AI46" si="138">BM36*1000</f>
        <v>7.4732912370341245</v>
      </c>
      <c r="AJ36">
        <f t="shared" ref="AJ36:AJ46" si="139">(BR36-BX36)</f>
        <v>1.9609114127645944</v>
      </c>
      <c r="AK36">
        <f t="shared" ref="AK36:AK46" si="140">(AQ36+BQ36*I36)</f>
        <v>32.480464935302734</v>
      </c>
      <c r="AL36" s="1">
        <v>2</v>
      </c>
      <c r="AM36">
        <f t="shared" ref="AM36:AM46" si="141">(AL36*BF36+BG36)</f>
        <v>4.644859790802002</v>
      </c>
      <c r="AN36" s="1">
        <v>1</v>
      </c>
      <c r="AO36">
        <f t="shared" ref="AO36:AO46" si="142">AM36*(AN36+1)*(AN36+1)/(AN36*AN36+1)</f>
        <v>9.2897195816040039</v>
      </c>
      <c r="AP36" s="1">
        <v>31.112903594970703</v>
      </c>
      <c r="AQ36" s="1">
        <v>32.480464935302734</v>
      </c>
      <c r="AR36" s="1">
        <v>29.916810989379883</v>
      </c>
      <c r="AS36" s="1">
        <v>399.9532470703125</v>
      </c>
      <c r="AT36" s="1">
        <v>388.10321044921875</v>
      </c>
      <c r="AU36" s="1">
        <v>25.023395538330078</v>
      </c>
      <c r="AV36" s="1">
        <v>29.853202819824219</v>
      </c>
      <c r="AW36" s="1">
        <v>54.376110076904297</v>
      </c>
      <c r="AX36" s="1">
        <v>64.870857238769531</v>
      </c>
      <c r="AY36" s="1">
        <v>300.22686767578125</v>
      </c>
      <c r="AZ36" s="1">
        <v>1701.097900390625</v>
      </c>
      <c r="BA36" s="1">
        <v>0.11708164215087891</v>
      </c>
      <c r="BB36" s="1">
        <v>98.668663024902344</v>
      </c>
      <c r="BC36" s="1">
        <v>18.153348922729492</v>
      </c>
      <c r="BD36" s="1">
        <v>4.9166910350322723E-2</v>
      </c>
      <c r="BE36" s="1">
        <v>0.5</v>
      </c>
      <c r="BF36" s="1">
        <v>-1.355140209197998</v>
      </c>
      <c r="BG36" s="1">
        <v>7.355140209197998</v>
      </c>
      <c r="BH36" s="1">
        <v>1</v>
      </c>
      <c r="BI36" s="1">
        <v>0</v>
      </c>
      <c r="BJ36" s="1">
        <v>0.15999999642372131</v>
      </c>
      <c r="BK36" s="1">
        <v>111115</v>
      </c>
      <c r="BL36">
        <f t="shared" ref="BL36:BL46" si="143">AY36*0.000001/(AL36*0.0001)</f>
        <v>1.501134338378906</v>
      </c>
      <c r="BM36">
        <f t="shared" ref="BM36:BM46" si="144">(AV36-AU36)/(1000-AV36)*BL36</f>
        <v>7.4732912370341241E-3</v>
      </c>
      <c r="BN36">
        <f t="shared" ref="BN36:BN46" si="145">(AQ36+273.15)</f>
        <v>305.63046493530271</v>
      </c>
      <c r="BO36">
        <f t="shared" ref="BO36:BO46" si="146">(AP36+273.15)</f>
        <v>304.26290359497068</v>
      </c>
      <c r="BP36">
        <f t="shared" ref="BP36:BP46" si="147">(AZ36*BH36+BA36*BI36)*BJ36</f>
        <v>272.17565797889984</v>
      </c>
      <c r="BQ36">
        <f t="shared" ref="BQ36:BQ46" si="148">((BP36+0.00000010773*(BO36^4-BN36^4))-BM36*44100)/(AM36*51.4+0.00000043092*BN36^3)</f>
        <v>-0.29519466950465345</v>
      </c>
      <c r="BR36">
        <f t="shared" ref="BR36:BR46" si="149">0.61365*EXP(17.502*AK36/(240.97+AK36))</f>
        <v>4.9064870220078944</v>
      </c>
      <c r="BS36">
        <f t="shared" ref="BS36:BS46" si="150">BR36*1000/BB36</f>
        <v>49.726902864484728</v>
      </c>
      <c r="BT36">
        <f t="shared" ref="BT36:BT46" si="151">(BS36-AV36)</f>
        <v>19.873700044660509</v>
      </c>
      <c r="BU36">
        <f t="shared" ref="BU36:BU46" si="152">IF(I36,AQ36,(AP36+AQ36)/2)</f>
        <v>31.796684265136719</v>
      </c>
      <c r="BV36">
        <f t="shared" ref="BV36:BV46" si="153">0.61365*EXP(17.502*BU36/(240.97+BU36))</f>
        <v>4.7204070684290658</v>
      </c>
      <c r="BW36">
        <f t="shared" ref="BW36:BW46" si="154">IF(BT36&lt;&gt;0,(1000-(BS36+AV36)/2)/BT36*BM36,0)</f>
        <v>0.3610766272854003</v>
      </c>
      <c r="BX36">
        <f t="shared" ref="BX36:BX46" si="155">AV36*BB36/1000</f>
        <v>2.9455756092433001</v>
      </c>
      <c r="BY36">
        <f t="shared" ref="BY36:BY46" si="156">(BV36-BX36)</f>
        <v>1.7748314591857657</v>
      </c>
      <c r="BZ36">
        <f t="shared" ref="BZ36:BZ46" si="157">1/(1.6/K36+1.37/AO36)</f>
        <v>0.22694088656295811</v>
      </c>
      <c r="CA36">
        <f t="shared" ref="CA36:CA46" si="158">L36*BB36*0.001</f>
        <v>30.684876920891732</v>
      </c>
      <c r="CB36">
        <f t="shared" ref="CB36:CB46" si="159">L36/AT36</f>
        <v>0.80130509996055499</v>
      </c>
      <c r="CC36">
        <f t="shared" ref="CC36:CC46" si="160">(1-BM36*BB36/BR36/K36)*100</f>
        <v>59.99594913238262</v>
      </c>
      <c r="CD36">
        <f t="shared" ref="CD36:CD46" si="161">(AT36-J36/(AO36/1.35))</f>
        <v>385.93964465144194</v>
      </c>
      <c r="CE36">
        <f t="shared" ref="CE36:CE46" si="162">J36*CC36/100/CD36</f>
        <v>2.314416298968858E-2</v>
      </c>
      <c r="CF36">
        <f t="shared" ref="CF36:CF46" si="163">(P36-O36)</f>
        <v>0</v>
      </c>
      <c r="CG36">
        <f t="shared" ref="CG36:CG46" si="164">AZ36*AA36</f>
        <v>1488.2867659700978</v>
      </c>
      <c r="CH36">
        <f t="shared" ref="CH36:CH46" si="165">(R36-Q36)</f>
        <v>0</v>
      </c>
      <c r="CI36" t="e">
        <f t="shared" ref="CI36:CI46" si="166">(R36-S36)/(R36-O36)</f>
        <v>#DIV/0!</v>
      </c>
      <c r="CJ36" t="e">
        <f t="shared" ref="CJ36:CJ46" si="167">(P36-R36)/(P36-O36)</f>
        <v>#DIV/0!</v>
      </c>
    </row>
    <row r="37" spans="1:88" x14ac:dyDescent="0.35">
      <c r="A37" t="s">
        <v>139</v>
      </c>
      <c r="B37" s="1">
        <v>36</v>
      </c>
      <c r="C37" s="1" t="s">
        <v>126</v>
      </c>
      <c r="D37" s="1" t="s">
        <v>0</v>
      </c>
      <c r="E37" s="1">
        <v>0</v>
      </c>
      <c r="F37" s="1" t="s">
        <v>91</v>
      </c>
      <c r="G37" s="1" t="s">
        <v>0</v>
      </c>
      <c r="H37" s="1">
        <v>9834.0000233631581</v>
      </c>
      <c r="I37" s="1">
        <v>0</v>
      </c>
      <c r="J37">
        <f t="shared" si="126"/>
        <v>-7.6152111181630566</v>
      </c>
      <c r="K37">
        <f t="shared" si="127"/>
        <v>0.52168655900058936</v>
      </c>
      <c r="L37">
        <f t="shared" si="128"/>
        <v>77.100160014384812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e">
        <f t="shared" si="129"/>
        <v>#DIV/0!</v>
      </c>
      <c r="U37" t="e">
        <f t="shared" si="130"/>
        <v>#DIV/0!</v>
      </c>
      <c r="V37" t="e">
        <f t="shared" si="131"/>
        <v>#DIV/0!</v>
      </c>
      <c r="W37" s="1">
        <v>-1</v>
      </c>
      <c r="X37" s="1">
        <v>0.87</v>
      </c>
      <c r="Y37" s="1">
        <v>0.92</v>
      </c>
      <c r="Z37" s="1">
        <v>9.7955474853515625</v>
      </c>
      <c r="AA37">
        <f t="shared" si="132"/>
        <v>0.87489777374267574</v>
      </c>
      <c r="AB37">
        <f t="shared" si="133"/>
        <v>-4.4482097126469569E-3</v>
      </c>
      <c r="AC37" t="e">
        <f t="shared" si="134"/>
        <v>#DIV/0!</v>
      </c>
      <c r="AD37" t="e">
        <f t="shared" si="135"/>
        <v>#DIV/0!</v>
      </c>
      <c r="AE37" t="e">
        <f t="shared" si="136"/>
        <v>#DIV/0!</v>
      </c>
      <c r="AF37" s="1">
        <v>0</v>
      </c>
      <c r="AG37" s="1">
        <v>0.5</v>
      </c>
      <c r="AH37" t="e">
        <f t="shared" si="137"/>
        <v>#DIV/0!</v>
      </c>
      <c r="AI37">
        <f t="shared" si="138"/>
        <v>9.2267907567224885</v>
      </c>
      <c r="AJ37">
        <f t="shared" si="139"/>
        <v>1.7695896019432094</v>
      </c>
      <c r="AK37">
        <f t="shared" si="140"/>
        <v>32.15325927734375</v>
      </c>
      <c r="AL37" s="1">
        <v>2</v>
      </c>
      <c r="AM37">
        <f t="shared" si="141"/>
        <v>4.644859790802002</v>
      </c>
      <c r="AN37" s="1">
        <v>1</v>
      </c>
      <c r="AO37">
        <f t="shared" si="142"/>
        <v>9.2897195816040039</v>
      </c>
      <c r="AP37" s="1">
        <v>31.155614852905273</v>
      </c>
      <c r="AQ37" s="1">
        <v>32.15325927734375</v>
      </c>
      <c r="AR37" s="1">
        <v>29.915071487426758</v>
      </c>
      <c r="AS37" s="1">
        <v>49.83673095703125</v>
      </c>
      <c r="AT37" s="1">
        <v>54.574108123779297</v>
      </c>
      <c r="AU37" s="1">
        <v>24.926410675048828</v>
      </c>
      <c r="AV37" s="1">
        <v>30.882942199707031</v>
      </c>
      <c r="AW37" s="1">
        <v>54.034019470214844</v>
      </c>
      <c r="AX37" s="1">
        <v>66.944984436035156</v>
      </c>
      <c r="AY37" s="1">
        <v>300.23648071289063</v>
      </c>
      <c r="AZ37" s="1">
        <v>1699.81298828125</v>
      </c>
      <c r="BA37" s="1">
        <v>7.3708243668079376E-2</v>
      </c>
      <c r="BB37" s="1">
        <v>98.665214538574219</v>
      </c>
      <c r="BC37" s="1">
        <v>12.622524261474609</v>
      </c>
      <c r="BD37" s="1">
        <v>8.468899130821228E-2</v>
      </c>
      <c r="BE37" s="1">
        <v>0.5</v>
      </c>
      <c r="BF37" s="1">
        <v>-1.355140209197998</v>
      </c>
      <c r="BG37" s="1">
        <v>7.355140209197998</v>
      </c>
      <c r="BH37" s="1">
        <v>1</v>
      </c>
      <c r="BI37" s="1">
        <v>0</v>
      </c>
      <c r="BJ37" s="1">
        <v>0.15999999642372131</v>
      </c>
      <c r="BK37" s="1">
        <v>111115</v>
      </c>
      <c r="BL37">
        <f t="shared" si="143"/>
        <v>1.501182403564453</v>
      </c>
      <c r="BM37">
        <f t="shared" si="144"/>
        <v>9.2267907567224888E-3</v>
      </c>
      <c r="BN37">
        <f t="shared" si="145"/>
        <v>305.30325927734373</v>
      </c>
      <c r="BO37">
        <f t="shared" si="146"/>
        <v>304.30561485290525</v>
      </c>
      <c r="BP37">
        <f t="shared" si="147"/>
        <v>271.97007204599504</v>
      </c>
      <c r="BQ37">
        <f t="shared" si="148"/>
        <v>-0.58605760387340033</v>
      </c>
      <c r="BR37">
        <f t="shared" si="149"/>
        <v>4.8166617196596908</v>
      </c>
      <c r="BS37">
        <f t="shared" si="150"/>
        <v>48.818235912075835</v>
      </c>
      <c r="BT37">
        <f t="shared" si="151"/>
        <v>17.935293712368804</v>
      </c>
      <c r="BU37">
        <f t="shared" si="152"/>
        <v>31.654437065124512</v>
      </c>
      <c r="BV37">
        <f t="shared" si="153"/>
        <v>4.6824784455459056</v>
      </c>
      <c r="BW37">
        <f t="shared" si="154"/>
        <v>0.4939477352334688</v>
      </c>
      <c r="BX37">
        <f t="shared" si="155"/>
        <v>3.0470721177164815</v>
      </c>
      <c r="BY37">
        <f t="shared" si="156"/>
        <v>1.6354063278294242</v>
      </c>
      <c r="BZ37">
        <f t="shared" si="157"/>
        <v>0.31109515738121557</v>
      </c>
      <c r="CA37">
        <f t="shared" si="158"/>
        <v>7.6071038287776789</v>
      </c>
      <c r="CB37">
        <f t="shared" si="159"/>
        <v>1.4127607883121842</v>
      </c>
      <c r="CC37">
        <f t="shared" si="160"/>
        <v>63.77078344738851</v>
      </c>
      <c r="CD37">
        <f t="shared" si="161"/>
        <v>55.680765318241676</v>
      </c>
      <c r="CE37">
        <f t="shared" si="162"/>
        <v>-8.7216469879127928E-2</v>
      </c>
      <c r="CF37">
        <f t="shared" si="163"/>
        <v>0</v>
      </c>
      <c r="CG37">
        <f t="shared" si="164"/>
        <v>1487.1625992261506</v>
      </c>
      <c r="CH37">
        <f t="shared" si="165"/>
        <v>0</v>
      </c>
      <c r="CI37" t="e">
        <f t="shared" si="166"/>
        <v>#DIV/0!</v>
      </c>
      <c r="CJ37" t="e">
        <f t="shared" si="167"/>
        <v>#DIV/0!</v>
      </c>
    </row>
    <row r="38" spans="1:88" x14ac:dyDescent="0.35">
      <c r="A38" t="s">
        <v>139</v>
      </c>
      <c r="B38" s="1">
        <v>37</v>
      </c>
      <c r="C38" s="1" t="s">
        <v>127</v>
      </c>
      <c r="D38" s="1" t="s">
        <v>0</v>
      </c>
      <c r="E38" s="1">
        <v>0</v>
      </c>
      <c r="F38" s="1" t="s">
        <v>91</v>
      </c>
      <c r="G38" s="1" t="s">
        <v>0</v>
      </c>
      <c r="H38" s="1">
        <v>9984.0000233631581</v>
      </c>
      <c r="I38" s="1">
        <v>0</v>
      </c>
      <c r="J38">
        <f t="shared" si="126"/>
        <v>3.1299321061827978</v>
      </c>
      <c r="K38">
        <f t="shared" si="127"/>
        <v>0.5586177040668604</v>
      </c>
      <c r="L38">
        <f t="shared" si="128"/>
        <v>85.131921053665238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t="e">
        <f t="shared" si="129"/>
        <v>#DIV/0!</v>
      </c>
      <c r="U38" t="e">
        <f t="shared" si="130"/>
        <v>#DIV/0!</v>
      </c>
      <c r="V38" t="e">
        <f t="shared" si="131"/>
        <v>#DIV/0!</v>
      </c>
      <c r="W38" s="1">
        <v>-1</v>
      </c>
      <c r="X38" s="1">
        <v>0.87</v>
      </c>
      <c r="Y38" s="1">
        <v>0.92</v>
      </c>
      <c r="Z38" s="1">
        <v>9.7955474853515625</v>
      </c>
      <c r="AA38">
        <f t="shared" si="132"/>
        <v>0.87489777374267574</v>
      </c>
      <c r="AB38">
        <f t="shared" si="133"/>
        <v>2.7787163067796725E-3</v>
      </c>
      <c r="AC38" t="e">
        <f t="shared" si="134"/>
        <v>#DIV/0!</v>
      </c>
      <c r="AD38" t="e">
        <f t="shared" si="135"/>
        <v>#DIV/0!</v>
      </c>
      <c r="AE38" t="e">
        <f t="shared" si="136"/>
        <v>#DIV/0!</v>
      </c>
      <c r="AF38" s="1">
        <v>0</v>
      </c>
      <c r="AG38" s="1">
        <v>0.5</v>
      </c>
      <c r="AH38" t="e">
        <f t="shared" si="137"/>
        <v>#DIV/0!</v>
      </c>
      <c r="AI38">
        <f t="shared" si="138"/>
        <v>9.597048943575972</v>
      </c>
      <c r="AJ38">
        <f t="shared" si="139"/>
        <v>1.7253822300931079</v>
      </c>
      <c r="AK38">
        <f t="shared" si="140"/>
        <v>32.07598876953125</v>
      </c>
      <c r="AL38" s="1">
        <v>2</v>
      </c>
      <c r="AM38">
        <f t="shared" si="141"/>
        <v>4.644859790802002</v>
      </c>
      <c r="AN38" s="1">
        <v>1</v>
      </c>
      <c r="AO38">
        <f t="shared" si="142"/>
        <v>9.2897195816040039</v>
      </c>
      <c r="AP38" s="1">
        <v>31.186305999755859</v>
      </c>
      <c r="AQ38" s="1">
        <v>32.07598876953125</v>
      </c>
      <c r="AR38" s="1">
        <v>29.917102813720703</v>
      </c>
      <c r="AS38" s="1">
        <v>99.899627685546875</v>
      </c>
      <c r="AT38" s="1">
        <v>97.193199157714844</v>
      </c>
      <c r="AU38" s="1">
        <v>24.92357063293457</v>
      </c>
      <c r="AV38" s="1">
        <v>31.11784553527832</v>
      </c>
      <c r="AW38" s="1">
        <v>53.933879852294922</v>
      </c>
      <c r="AX38" s="1">
        <v>67.337272644042969</v>
      </c>
      <c r="AY38" s="1">
        <v>300.22592163085938</v>
      </c>
      <c r="AZ38" s="1">
        <v>1698.796630859375</v>
      </c>
      <c r="BA38" s="1">
        <v>0.10741978138685226</v>
      </c>
      <c r="BB38" s="1">
        <v>98.666122436523438</v>
      </c>
      <c r="BC38" s="1">
        <v>13.424551963806152</v>
      </c>
      <c r="BD38" s="1">
        <v>7.180294394493103E-2</v>
      </c>
      <c r="BE38" s="1">
        <v>1</v>
      </c>
      <c r="BF38" s="1">
        <v>-1.355140209197998</v>
      </c>
      <c r="BG38" s="1">
        <v>7.355140209197998</v>
      </c>
      <c r="BH38" s="1">
        <v>1</v>
      </c>
      <c r="BI38" s="1">
        <v>0</v>
      </c>
      <c r="BJ38" s="1">
        <v>0.15999999642372131</v>
      </c>
      <c r="BK38" s="1">
        <v>111115</v>
      </c>
      <c r="BL38">
        <f t="shared" si="143"/>
        <v>1.5011296081542966</v>
      </c>
      <c r="BM38">
        <f t="shared" si="144"/>
        <v>9.5970489435759712E-3</v>
      </c>
      <c r="BN38">
        <f t="shared" si="145"/>
        <v>305.22598876953123</v>
      </c>
      <c r="BO38">
        <f t="shared" si="146"/>
        <v>304.33630599975584</v>
      </c>
      <c r="BP38">
        <f t="shared" si="147"/>
        <v>271.80745486212982</v>
      </c>
      <c r="BQ38">
        <f t="shared" si="148"/>
        <v>-0.64652200277329996</v>
      </c>
      <c r="BR38">
        <f t="shared" si="149"/>
        <v>4.7956593876377029</v>
      </c>
      <c r="BS38">
        <f t="shared" si="150"/>
        <v>48.604924053065695</v>
      </c>
      <c r="BT38">
        <f t="shared" si="151"/>
        <v>17.487078517787374</v>
      </c>
      <c r="BU38">
        <f t="shared" si="152"/>
        <v>31.631147384643555</v>
      </c>
      <c r="BV38">
        <f t="shared" si="153"/>
        <v>4.6762938607477738</v>
      </c>
      <c r="BW38">
        <f t="shared" si="154"/>
        <v>0.52693177270147529</v>
      </c>
      <c r="BX38">
        <f t="shared" si="155"/>
        <v>3.0702771575445951</v>
      </c>
      <c r="BY38">
        <f t="shared" si="156"/>
        <v>1.6060167032031787</v>
      </c>
      <c r="BZ38">
        <f t="shared" si="157"/>
        <v>0.33203974096195982</v>
      </c>
      <c r="CA38">
        <f t="shared" si="158"/>
        <v>8.3996365459373816</v>
      </c>
      <c r="CB38">
        <f t="shared" si="159"/>
        <v>0.87590409402536651</v>
      </c>
      <c r="CC38">
        <f t="shared" si="160"/>
        <v>64.653798798631883</v>
      </c>
      <c r="CD38">
        <f t="shared" si="161"/>
        <v>96.738351376118274</v>
      </c>
      <c r="CE38">
        <f t="shared" si="162"/>
        <v>2.0918487628524718E-2</v>
      </c>
      <c r="CF38">
        <f t="shared" si="163"/>
        <v>0</v>
      </c>
      <c r="CG38">
        <f t="shared" si="164"/>
        <v>1486.2733903804253</v>
      </c>
      <c r="CH38">
        <f t="shared" si="165"/>
        <v>0</v>
      </c>
      <c r="CI38" t="e">
        <f t="shared" si="166"/>
        <v>#DIV/0!</v>
      </c>
      <c r="CJ38" t="e">
        <f t="shared" si="167"/>
        <v>#DIV/0!</v>
      </c>
    </row>
    <row r="39" spans="1:88" x14ac:dyDescent="0.35">
      <c r="A39" t="s">
        <v>139</v>
      </c>
      <c r="B39" s="1">
        <v>35</v>
      </c>
      <c r="C39" s="1" t="s">
        <v>125</v>
      </c>
      <c r="D39" s="1" t="s">
        <v>0</v>
      </c>
      <c r="E39" s="1">
        <v>0</v>
      </c>
      <c r="F39" s="1" t="s">
        <v>91</v>
      </c>
      <c r="G39" s="1" t="s">
        <v>0</v>
      </c>
      <c r="H39" s="1">
        <v>9611.0000233631581</v>
      </c>
      <c r="I39" s="1">
        <v>0</v>
      </c>
      <c r="J39">
        <f t="shared" si="126"/>
        <v>7.9176961123882661</v>
      </c>
      <c r="K39">
        <f t="shared" si="127"/>
        <v>0.45423502956275519</v>
      </c>
      <c r="L39">
        <f t="shared" si="128"/>
        <v>159.04829150145537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t="e">
        <f t="shared" si="129"/>
        <v>#DIV/0!</v>
      </c>
      <c r="U39" t="e">
        <f t="shared" si="130"/>
        <v>#DIV/0!</v>
      </c>
      <c r="V39" t="e">
        <f t="shared" si="131"/>
        <v>#DIV/0!</v>
      </c>
      <c r="W39" s="1">
        <v>-1</v>
      </c>
      <c r="X39" s="1">
        <v>0.87</v>
      </c>
      <c r="Y39" s="1">
        <v>0.92</v>
      </c>
      <c r="Z39" s="1">
        <v>9.7955474853515625</v>
      </c>
      <c r="AA39">
        <f t="shared" si="132"/>
        <v>0.87489777374267574</v>
      </c>
      <c r="AB39">
        <f t="shared" si="133"/>
        <v>5.9941637646344862E-3</v>
      </c>
      <c r="AC39" t="e">
        <f t="shared" si="134"/>
        <v>#DIV/0!</v>
      </c>
      <c r="AD39" t="e">
        <f t="shared" si="135"/>
        <v>#DIV/0!</v>
      </c>
      <c r="AE39" t="e">
        <f t="shared" si="136"/>
        <v>#DIV/0!</v>
      </c>
      <c r="AF39" s="1">
        <v>0</v>
      </c>
      <c r="AG39" s="1">
        <v>0.5</v>
      </c>
      <c r="AH39" t="e">
        <f t="shared" si="137"/>
        <v>#DIV/0!</v>
      </c>
      <c r="AI39">
        <f t="shared" si="138"/>
        <v>8.447103806469789</v>
      </c>
      <c r="AJ39">
        <f t="shared" si="139"/>
        <v>1.8479215444619213</v>
      </c>
      <c r="AK39">
        <f t="shared" si="140"/>
        <v>32.281593322753906</v>
      </c>
      <c r="AL39" s="1">
        <v>2</v>
      </c>
      <c r="AM39">
        <f t="shared" si="141"/>
        <v>4.644859790802002</v>
      </c>
      <c r="AN39" s="1">
        <v>1</v>
      </c>
      <c r="AO39">
        <f t="shared" si="142"/>
        <v>9.2897195816040039</v>
      </c>
      <c r="AP39" s="1">
        <v>31.127376556396484</v>
      </c>
      <c r="AQ39" s="1">
        <v>32.281593322753906</v>
      </c>
      <c r="AR39" s="1">
        <v>29.915340423583984</v>
      </c>
      <c r="AS39" s="1">
        <v>199.93461608886719</v>
      </c>
      <c r="AT39" s="1">
        <v>193.57086181640625</v>
      </c>
      <c r="AU39" s="1">
        <v>24.988365173339844</v>
      </c>
      <c r="AV39" s="1">
        <v>30.444221496582031</v>
      </c>
      <c r="AW39" s="1">
        <v>54.255886077880859</v>
      </c>
      <c r="AX39" s="1">
        <v>66.099739074707031</v>
      </c>
      <c r="AY39" s="1">
        <v>300.2255859375</v>
      </c>
      <c r="AZ39" s="1">
        <v>1700.4613037109375</v>
      </c>
      <c r="BA39" s="1">
        <v>0.10433987528085709</v>
      </c>
      <c r="BB39" s="1">
        <v>98.665641784667969</v>
      </c>
      <c r="BC39" s="1">
        <v>15.049734115600586</v>
      </c>
      <c r="BD39" s="1">
        <v>7.0814840495586395E-2</v>
      </c>
      <c r="BE39" s="1">
        <v>0.75</v>
      </c>
      <c r="BF39" s="1">
        <v>-1.355140209197998</v>
      </c>
      <c r="BG39" s="1">
        <v>7.355140209197998</v>
      </c>
      <c r="BH39" s="1">
        <v>1</v>
      </c>
      <c r="BI39" s="1">
        <v>0</v>
      </c>
      <c r="BJ39" s="1">
        <v>0.15999999642372131</v>
      </c>
      <c r="BK39" s="1">
        <v>111115</v>
      </c>
      <c r="BL39">
        <f t="shared" si="143"/>
        <v>1.5011279296875</v>
      </c>
      <c r="BM39">
        <f t="shared" si="144"/>
        <v>8.4471038064697895E-3</v>
      </c>
      <c r="BN39">
        <f t="shared" si="145"/>
        <v>305.43159332275388</v>
      </c>
      <c r="BO39">
        <f t="shared" si="146"/>
        <v>304.27737655639646</v>
      </c>
      <c r="BP39">
        <f t="shared" si="147"/>
        <v>272.07380251242648</v>
      </c>
      <c r="BQ39">
        <f t="shared" si="148"/>
        <v>-0.45627162323859921</v>
      </c>
      <c r="BR39">
        <f t="shared" si="149"/>
        <v>4.851720197056772</v>
      </c>
      <c r="BS39">
        <f t="shared" si="150"/>
        <v>49.173350614242892</v>
      </c>
      <c r="BT39">
        <f t="shared" si="151"/>
        <v>18.729129117660861</v>
      </c>
      <c r="BU39">
        <f t="shared" si="152"/>
        <v>31.704484939575195</v>
      </c>
      <c r="BV39">
        <f t="shared" si="153"/>
        <v>4.695792781550483</v>
      </c>
      <c r="BW39">
        <f t="shared" si="154"/>
        <v>0.43305990402949179</v>
      </c>
      <c r="BX39">
        <f t="shared" si="155"/>
        <v>3.0037986525948508</v>
      </c>
      <c r="BY39">
        <f t="shared" si="156"/>
        <v>1.6919941289556322</v>
      </c>
      <c r="BZ39">
        <f t="shared" si="157"/>
        <v>0.27248844227647323</v>
      </c>
      <c r="CA39">
        <f t="shared" si="158"/>
        <v>15.692601755746045</v>
      </c>
      <c r="CB39">
        <f t="shared" si="159"/>
        <v>0.82165409612272078</v>
      </c>
      <c r="CC39">
        <f t="shared" si="160"/>
        <v>62.182100213211378</v>
      </c>
      <c r="CD39">
        <f t="shared" si="161"/>
        <v>192.42024691809533</v>
      </c>
      <c r="CE39">
        <f t="shared" si="162"/>
        <v>2.5586651145284512E-2</v>
      </c>
      <c r="CF39">
        <f t="shared" si="163"/>
        <v>0</v>
      </c>
      <c r="CG39">
        <f t="shared" si="164"/>
        <v>1487.7298089522671</v>
      </c>
      <c r="CH39">
        <f t="shared" si="165"/>
        <v>0</v>
      </c>
      <c r="CI39" t="e">
        <f t="shared" si="166"/>
        <v>#DIV/0!</v>
      </c>
      <c r="CJ39" t="e">
        <f t="shared" si="167"/>
        <v>#DIV/0!</v>
      </c>
    </row>
    <row r="40" spans="1:88" x14ac:dyDescent="0.35">
      <c r="A40" t="s">
        <v>139</v>
      </c>
      <c r="B40" s="1">
        <v>38</v>
      </c>
      <c r="C40" s="1" t="s">
        <v>128</v>
      </c>
      <c r="D40" s="1" t="s">
        <v>0</v>
      </c>
      <c r="E40" s="1">
        <v>0</v>
      </c>
      <c r="F40" s="1" t="s">
        <v>91</v>
      </c>
      <c r="G40" s="1" t="s">
        <v>0</v>
      </c>
      <c r="H40" s="1">
        <v>10196.000023363158</v>
      </c>
      <c r="I40" s="1">
        <v>0</v>
      </c>
      <c r="J40">
        <f t="shared" si="126"/>
        <v>28.867711236365974</v>
      </c>
      <c r="K40">
        <f t="shared" si="127"/>
        <v>0.54317749456997366</v>
      </c>
      <c r="L40">
        <f t="shared" si="128"/>
        <v>183.11540381556733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t="e">
        <f t="shared" si="129"/>
        <v>#DIV/0!</v>
      </c>
      <c r="U40" t="e">
        <f t="shared" si="130"/>
        <v>#DIV/0!</v>
      </c>
      <c r="V40" t="e">
        <f t="shared" si="131"/>
        <v>#DIV/0!</v>
      </c>
      <c r="W40" s="1">
        <v>-1</v>
      </c>
      <c r="X40" s="1">
        <v>0.87</v>
      </c>
      <c r="Y40" s="1">
        <v>0.92</v>
      </c>
      <c r="Z40" s="1">
        <v>9.7955474853515625</v>
      </c>
      <c r="AA40">
        <f t="shared" si="132"/>
        <v>0.87489777374267574</v>
      </c>
      <c r="AB40">
        <f t="shared" si="133"/>
        <v>2.0084478031242456E-2</v>
      </c>
      <c r="AC40" t="e">
        <f t="shared" si="134"/>
        <v>#DIV/0!</v>
      </c>
      <c r="AD40" t="e">
        <f t="shared" si="135"/>
        <v>#DIV/0!</v>
      </c>
      <c r="AE40" t="e">
        <f t="shared" si="136"/>
        <v>#DIV/0!</v>
      </c>
      <c r="AF40" s="1">
        <v>0</v>
      </c>
      <c r="AG40" s="1">
        <v>0.5</v>
      </c>
      <c r="AH40" t="e">
        <f t="shared" si="137"/>
        <v>#DIV/0!</v>
      </c>
      <c r="AI40">
        <f t="shared" si="138"/>
        <v>9.286036090443039</v>
      </c>
      <c r="AJ40">
        <f t="shared" si="139"/>
        <v>1.7146111702805045</v>
      </c>
      <c r="AK40">
        <f t="shared" si="140"/>
        <v>31.95872688293457</v>
      </c>
      <c r="AL40" s="1">
        <v>2</v>
      </c>
      <c r="AM40">
        <f t="shared" si="141"/>
        <v>4.644859790802002</v>
      </c>
      <c r="AN40" s="1">
        <v>1</v>
      </c>
      <c r="AO40">
        <f t="shared" si="142"/>
        <v>9.2897195816040039</v>
      </c>
      <c r="AP40" s="1">
        <v>31.184709548950195</v>
      </c>
      <c r="AQ40" s="1">
        <v>31.95872688293457</v>
      </c>
      <c r="AR40" s="1">
        <v>29.91438102722168</v>
      </c>
      <c r="AS40" s="1">
        <v>300.0009765625</v>
      </c>
      <c r="AT40" s="1">
        <v>279.04348754882813</v>
      </c>
      <c r="AU40" s="1">
        <v>24.912176132202148</v>
      </c>
      <c r="AV40" s="1">
        <v>30.907203674316406</v>
      </c>
      <c r="AW40" s="1">
        <v>53.908748626708984</v>
      </c>
      <c r="AX40" s="1">
        <v>66.884391784667969</v>
      </c>
      <c r="AY40" s="1">
        <v>300.21649169921875</v>
      </c>
      <c r="AZ40" s="1">
        <v>1699.7462158203125</v>
      </c>
      <c r="BA40" s="1">
        <v>0.17011608183383942</v>
      </c>
      <c r="BB40" s="1">
        <v>98.6607666015625</v>
      </c>
      <c r="BC40" s="1">
        <v>16.630899429321289</v>
      </c>
      <c r="BD40" s="1">
        <v>5.6259579956531525E-2</v>
      </c>
      <c r="BE40" s="1">
        <v>1</v>
      </c>
      <c r="BF40" s="1">
        <v>-1.355140209197998</v>
      </c>
      <c r="BG40" s="1">
        <v>7.355140209197998</v>
      </c>
      <c r="BH40" s="1">
        <v>1</v>
      </c>
      <c r="BI40" s="1">
        <v>0</v>
      </c>
      <c r="BJ40" s="1">
        <v>0.15999999642372131</v>
      </c>
      <c r="BK40" s="1">
        <v>111115</v>
      </c>
      <c r="BL40">
        <f t="shared" si="143"/>
        <v>1.5010824584960936</v>
      </c>
      <c r="BM40">
        <f t="shared" si="144"/>
        <v>9.2860360904430395E-3</v>
      </c>
      <c r="BN40">
        <f t="shared" si="145"/>
        <v>305.10872688293455</v>
      </c>
      <c r="BO40">
        <f t="shared" si="146"/>
        <v>304.33470954895017</v>
      </c>
      <c r="BP40">
        <f t="shared" si="147"/>
        <v>271.95938845248384</v>
      </c>
      <c r="BQ40">
        <f t="shared" si="148"/>
        <v>-0.58566133988628744</v>
      </c>
      <c r="BR40">
        <f t="shared" si="149"/>
        <v>4.7639395782991905</v>
      </c>
      <c r="BS40">
        <f t="shared" si="150"/>
        <v>48.286058809355971</v>
      </c>
      <c r="BT40">
        <f t="shared" si="151"/>
        <v>17.378855135039565</v>
      </c>
      <c r="BU40">
        <f t="shared" si="152"/>
        <v>31.571718215942383</v>
      </c>
      <c r="BV40">
        <f t="shared" si="153"/>
        <v>4.6605446395462504</v>
      </c>
      <c r="BW40">
        <f t="shared" si="154"/>
        <v>0.51317191347605307</v>
      </c>
      <c r="BX40">
        <f t="shared" si="155"/>
        <v>3.049328408018686</v>
      </c>
      <c r="BY40">
        <f t="shared" si="156"/>
        <v>1.6112162315275644</v>
      </c>
      <c r="BZ40">
        <f t="shared" si="157"/>
        <v>0.32329972727243395</v>
      </c>
      <c r="CA40">
        <f t="shared" si="158"/>
        <v>18.066306116998557</v>
      </c>
      <c r="CB40">
        <f t="shared" si="159"/>
        <v>0.65622532682661183</v>
      </c>
      <c r="CC40">
        <f t="shared" si="160"/>
        <v>64.594817227915868</v>
      </c>
      <c r="CD40">
        <f t="shared" si="161"/>
        <v>274.84837597126585</v>
      </c>
      <c r="CE40">
        <f t="shared" si="162"/>
        <v>6.7844844435109922E-2</v>
      </c>
      <c r="CF40">
        <f t="shared" si="163"/>
        <v>0</v>
      </c>
      <c r="CG40">
        <f t="shared" si="164"/>
        <v>1487.104180148729</v>
      </c>
      <c r="CH40">
        <f t="shared" si="165"/>
        <v>0</v>
      </c>
      <c r="CI40" t="e">
        <f t="shared" si="166"/>
        <v>#DIV/0!</v>
      </c>
      <c r="CJ40" t="e">
        <f t="shared" si="167"/>
        <v>#DIV/0!</v>
      </c>
    </row>
    <row r="41" spans="1:88" x14ac:dyDescent="0.35">
      <c r="A41" t="s">
        <v>139</v>
      </c>
      <c r="B41" s="1">
        <v>39</v>
      </c>
      <c r="C41" s="1" t="s">
        <v>129</v>
      </c>
      <c r="D41" s="1" t="s">
        <v>0</v>
      </c>
      <c r="E41" s="1">
        <v>0</v>
      </c>
      <c r="F41" s="1" t="s">
        <v>91</v>
      </c>
      <c r="G41" s="1" t="s">
        <v>0</v>
      </c>
      <c r="H41" s="1">
        <v>10419.000023363158</v>
      </c>
      <c r="I41" s="1">
        <v>0</v>
      </c>
      <c r="J41">
        <f t="shared" si="126"/>
        <v>34.996147912197756</v>
      </c>
      <c r="K41">
        <f t="shared" si="127"/>
        <v>0.51030168445952351</v>
      </c>
      <c r="L41">
        <f t="shared" si="128"/>
        <v>248.63741533363006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t="e">
        <f t="shared" si="129"/>
        <v>#DIV/0!</v>
      </c>
      <c r="U41" t="e">
        <f t="shared" si="130"/>
        <v>#DIV/0!</v>
      </c>
      <c r="V41" t="e">
        <f t="shared" si="131"/>
        <v>#DIV/0!</v>
      </c>
      <c r="W41" s="1">
        <v>-1</v>
      </c>
      <c r="X41" s="1">
        <v>0.87</v>
      </c>
      <c r="Y41" s="1">
        <v>0.92</v>
      </c>
      <c r="Z41" s="1">
        <v>9.7955474853515625</v>
      </c>
      <c r="AA41">
        <f t="shared" si="132"/>
        <v>0.87489777374267574</v>
      </c>
      <c r="AB41">
        <f t="shared" si="133"/>
        <v>2.4204099735246405E-2</v>
      </c>
      <c r="AC41" t="e">
        <f t="shared" si="134"/>
        <v>#DIV/0!</v>
      </c>
      <c r="AD41" t="e">
        <f t="shared" si="135"/>
        <v>#DIV/0!</v>
      </c>
      <c r="AE41" t="e">
        <f t="shared" si="136"/>
        <v>#DIV/0!</v>
      </c>
      <c r="AF41" s="1">
        <v>0</v>
      </c>
      <c r="AG41" s="1">
        <v>0.5</v>
      </c>
      <c r="AH41" t="e">
        <f t="shared" si="137"/>
        <v>#DIV/0!</v>
      </c>
      <c r="AI41">
        <f t="shared" si="138"/>
        <v>10.096425219741969</v>
      </c>
      <c r="AJ41">
        <f t="shared" si="139"/>
        <v>1.9823461227853123</v>
      </c>
      <c r="AK41">
        <f t="shared" si="140"/>
        <v>31.636014938354492</v>
      </c>
      <c r="AL41" s="1">
        <v>2</v>
      </c>
      <c r="AM41">
        <f t="shared" si="141"/>
        <v>4.644859790802002</v>
      </c>
      <c r="AN41" s="1">
        <v>1</v>
      </c>
      <c r="AO41">
        <f t="shared" si="142"/>
        <v>9.2897195816040039</v>
      </c>
      <c r="AP41" s="1">
        <v>31.184427261352539</v>
      </c>
      <c r="AQ41" s="1">
        <v>31.636014938354492</v>
      </c>
      <c r="AR41" s="1">
        <v>29.915777206420898</v>
      </c>
      <c r="AS41" s="1">
        <v>399.6697998046875</v>
      </c>
      <c r="AT41" s="1">
        <v>373.84152221679688</v>
      </c>
      <c r="AU41" s="1">
        <v>20.775447845458984</v>
      </c>
      <c r="AV41" s="1">
        <v>27.31776237487793</v>
      </c>
      <c r="AW41" s="1">
        <v>44.959480285644531</v>
      </c>
      <c r="AX41" s="1">
        <v>59.120960235595703</v>
      </c>
      <c r="AY41" s="1">
        <v>300.21832275390625</v>
      </c>
      <c r="AZ41" s="1">
        <v>1699.8468017578125</v>
      </c>
      <c r="BA41" s="1">
        <v>0.11809320002794266</v>
      </c>
      <c r="BB41" s="1">
        <v>98.66253662109375</v>
      </c>
      <c r="BC41" s="1">
        <v>17.965936660766602</v>
      </c>
      <c r="BD41" s="1">
        <v>0.11669725924730301</v>
      </c>
      <c r="BE41" s="1">
        <v>0.5</v>
      </c>
      <c r="BF41" s="1">
        <v>-1.355140209197998</v>
      </c>
      <c r="BG41" s="1">
        <v>7.355140209197998</v>
      </c>
      <c r="BH41" s="1">
        <v>1</v>
      </c>
      <c r="BI41" s="1">
        <v>0</v>
      </c>
      <c r="BJ41" s="1">
        <v>0.15999999642372131</v>
      </c>
      <c r="BK41" s="1">
        <v>111115</v>
      </c>
      <c r="BL41">
        <f t="shared" si="143"/>
        <v>1.5010916137695309</v>
      </c>
      <c r="BM41">
        <f t="shared" si="144"/>
        <v>1.0096425219741969E-2</v>
      </c>
      <c r="BN41">
        <f t="shared" si="145"/>
        <v>304.78601493835447</v>
      </c>
      <c r="BO41">
        <f t="shared" si="146"/>
        <v>304.33442726135252</v>
      </c>
      <c r="BP41">
        <f t="shared" si="147"/>
        <v>271.97548220212411</v>
      </c>
      <c r="BQ41">
        <f t="shared" si="148"/>
        <v>-0.71240025056383127</v>
      </c>
      <c r="BR41">
        <f t="shared" si="149"/>
        <v>4.677585853503043</v>
      </c>
      <c r="BS41">
        <f t="shared" si="150"/>
        <v>47.40994924412869</v>
      </c>
      <c r="BT41">
        <f t="shared" si="151"/>
        <v>20.09218686925076</v>
      </c>
      <c r="BU41">
        <f t="shared" si="152"/>
        <v>31.410221099853516</v>
      </c>
      <c r="BV41">
        <f t="shared" si="153"/>
        <v>4.6179796298463076</v>
      </c>
      <c r="BW41">
        <f t="shared" si="154"/>
        <v>0.48372951669658276</v>
      </c>
      <c r="BX41">
        <f t="shared" si="155"/>
        <v>2.6952397307177307</v>
      </c>
      <c r="BY41">
        <f t="shared" si="156"/>
        <v>1.9227398991285769</v>
      </c>
      <c r="BZ41">
        <f t="shared" si="157"/>
        <v>0.3046110457838862</v>
      </c>
      <c r="CA41">
        <f t="shared" si="158"/>
        <v>24.531198095728374</v>
      </c>
      <c r="CB41">
        <f t="shared" si="159"/>
        <v>0.665087745896351</v>
      </c>
      <c r="CC41">
        <f t="shared" si="160"/>
        <v>58.26781339092453</v>
      </c>
      <c r="CD41">
        <f t="shared" si="161"/>
        <v>368.75581437960619</v>
      </c>
      <c r="CE41">
        <f t="shared" si="162"/>
        <v>5.5298084435083168E-2</v>
      </c>
      <c r="CF41">
        <f t="shared" si="163"/>
        <v>0</v>
      </c>
      <c r="CG41">
        <f t="shared" si="164"/>
        <v>1487.1921825615177</v>
      </c>
      <c r="CH41">
        <f t="shared" si="165"/>
        <v>0</v>
      </c>
      <c r="CI41" t="e">
        <f t="shared" si="166"/>
        <v>#DIV/0!</v>
      </c>
      <c r="CJ41" t="e">
        <f t="shared" si="167"/>
        <v>#DIV/0!</v>
      </c>
    </row>
    <row r="42" spans="1:88" x14ac:dyDescent="0.35">
      <c r="A42" t="s">
        <v>139</v>
      </c>
      <c r="B42" s="1">
        <v>40</v>
      </c>
      <c r="C42" s="1" t="s">
        <v>130</v>
      </c>
      <c r="D42" s="1" t="s">
        <v>0</v>
      </c>
      <c r="E42" s="1">
        <v>0</v>
      </c>
      <c r="F42" s="1" t="s">
        <v>91</v>
      </c>
      <c r="G42" s="1" t="s">
        <v>0</v>
      </c>
      <c r="H42" s="1">
        <v>10642.000023363158</v>
      </c>
      <c r="I42" s="1">
        <v>0</v>
      </c>
      <c r="J42">
        <f t="shared" si="126"/>
        <v>56.094159557407167</v>
      </c>
      <c r="K42">
        <f t="shared" si="127"/>
        <v>0.41194149163795846</v>
      </c>
      <c r="L42">
        <f t="shared" si="128"/>
        <v>413.27502074518799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t="e">
        <f t="shared" si="129"/>
        <v>#DIV/0!</v>
      </c>
      <c r="U42" t="e">
        <f t="shared" si="130"/>
        <v>#DIV/0!</v>
      </c>
      <c r="V42" t="e">
        <f t="shared" si="131"/>
        <v>#DIV/0!</v>
      </c>
      <c r="W42" s="1">
        <v>-1</v>
      </c>
      <c r="X42" s="1">
        <v>0.87</v>
      </c>
      <c r="Y42" s="1">
        <v>0.92</v>
      </c>
      <c r="Z42" s="1">
        <v>9.7955474853515625</v>
      </c>
      <c r="AA42">
        <f t="shared" si="132"/>
        <v>0.87489777374267574</v>
      </c>
      <c r="AB42">
        <f t="shared" si="133"/>
        <v>3.8388510600286849E-2</v>
      </c>
      <c r="AC42" t="e">
        <f t="shared" si="134"/>
        <v>#DIV/0!</v>
      </c>
      <c r="AD42" t="e">
        <f t="shared" si="135"/>
        <v>#DIV/0!</v>
      </c>
      <c r="AE42" t="e">
        <f t="shared" si="136"/>
        <v>#DIV/0!</v>
      </c>
      <c r="AF42" s="1">
        <v>0</v>
      </c>
      <c r="AG42" s="1">
        <v>0.5</v>
      </c>
      <c r="AH42" t="e">
        <f t="shared" si="137"/>
        <v>#DIV/0!</v>
      </c>
      <c r="AI42">
        <f t="shared" si="138"/>
        <v>8.8951375802828814</v>
      </c>
      <c r="AJ42">
        <f t="shared" si="139"/>
        <v>2.1414638106630886</v>
      </c>
      <c r="AK42">
        <f t="shared" si="140"/>
        <v>31.994876861572266</v>
      </c>
      <c r="AL42" s="1">
        <v>2</v>
      </c>
      <c r="AM42">
        <f t="shared" si="141"/>
        <v>4.644859790802002</v>
      </c>
      <c r="AN42" s="1">
        <v>1</v>
      </c>
      <c r="AO42">
        <f t="shared" si="142"/>
        <v>9.2897195816040039</v>
      </c>
      <c r="AP42" s="1">
        <v>31.17848014831543</v>
      </c>
      <c r="AQ42" s="1">
        <v>31.994876861572266</v>
      </c>
      <c r="AR42" s="1">
        <v>29.917201995849609</v>
      </c>
      <c r="AS42" s="1">
        <v>699.9110107421875</v>
      </c>
      <c r="AT42" s="1">
        <v>658.6397705078125</v>
      </c>
      <c r="AU42" s="1">
        <v>20.910900115966797</v>
      </c>
      <c r="AV42" s="1">
        <v>26.678501129150391</v>
      </c>
      <c r="AW42" s="1">
        <v>45.269802093505859</v>
      </c>
      <c r="AX42" s="1">
        <v>57.759471893310547</v>
      </c>
      <c r="AY42" s="1">
        <v>300.22286987304688</v>
      </c>
      <c r="AZ42" s="1">
        <v>1699.9381103515625</v>
      </c>
      <c r="BA42" s="1">
        <v>7.8349538147449493E-2</v>
      </c>
      <c r="BB42" s="1">
        <v>98.665023803710938</v>
      </c>
      <c r="BC42" s="1">
        <v>21.586639404296875</v>
      </c>
      <c r="BD42" s="1">
        <v>0.10952610522508621</v>
      </c>
      <c r="BE42" s="1">
        <v>0.25</v>
      </c>
      <c r="BF42" s="1">
        <v>-1.355140209197998</v>
      </c>
      <c r="BG42" s="1">
        <v>7.355140209197998</v>
      </c>
      <c r="BH42" s="1">
        <v>1</v>
      </c>
      <c r="BI42" s="1">
        <v>0</v>
      </c>
      <c r="BJ42" s="1">
        <v>0.15999999642372131</v>
      </c>
      <c r="BK42" s="1">
        <v>111115</v>
      </c>
      <c r="BL42">
        <f t="shared" si="143"/>
        <v>1.5011143493652341</v>
      </c>
      <c r="BM42">
        <f t="shared" si="144"/>
        <v>8.8951375802828817E-3</v>
      </c>
      <c r="BN42">
        <f t="shared" si="145"/>
        <v>305.14487686157224</v>
      </c>
      <c r="BO42">
        <f t="shared" si="146"/>
        <v>304.32848014831541</v>
      </c>
      <c r="BP42">
        <f t="shared" si="147"/>
        <v>271.99009157679757</v>
      </c>
      <c r="BQ42">
        <f t="shared" si="148"/>
        <v>-0.51891083558072559</v>
      </c>
      <c r="BR42">
        <f t="shared" si="149"/>
        <v>4.7736987596180409</v>
      </c>
      <c r="BS42">
        <f t="shared" si="150"/>
        <v>48.382887629106257</v>
      </c>
      <c r="BT42">
        <f t="shared" si="151"/>
        <v>21.704386499955866</v>
      </c>
      <c r="BU42">
        <f t="shared" si="152"/>
        <v>31.586678504943848</v>
      </c>
      <c r="BV42">
        <f t="shared" si="153"/>
        <v>4.6645048835760274</v>
      </c>
      <c r="BW42">
        <f t="shared" si="154"/>
        <v>0.39445007534833543</v>
      </c>
      <c r="BX42">
        <f t="shared" si="155"/>
        <v>2.6322349489549524</v>
      </c>
      <c r="BY42">
        <f t="shared" si="156"/>
        <v>2.0322699346210751</v>
      </c>
      <c r="BZ42">
        <f t="shared" si="157"/>
        <v>0.24804530556061899</v>
      </c>
      <c r="CA42">
        <f t="shared" si="158"/>
        <v>40.775789759303102</v>
      </c>
      <c r="CB42">
        <f t="shared" si="159"/>
        <v>0.62746745527764314</v>
      </c>
      <c r="CC42">
        <f t="shared" si="160"/>
        <v>55.370158169560732</v>
      </c>
      <c r="CD42">
        <f t="shared" si="161"/>
        <v>650.48805885093338</v>
      </c>
      <c r="CE42">
        <f t="shared" si="162"/>
        <v>4.7747878609313149E-2</v>
      </c>
      <c r="CF42">
        <f t="shared" si="163"/>
        <v>0</v>
      </c>
      <c r="CG42">
        <f t="shared" si="164"/>
        <v>1487.272068246913</v>
      </c>
      <c r="CH42">
        <f t="shared" si="165"/>
        <v>0</v>
      </c>
      <c r="CI42" t="e">
        <f t="shared" si="166"/>
        <v>#DIV/0!</v>
      </c>
      <c r="CJ42" t="e">
        <f t="shared" si="167"/>
        <v>#DIV/0!</v>
      </c>
    </row>
    <row r="43" spans="1:88" x14ac:dyDescent="0.35">
      <c r="A43" t="s">
        <v>139</v>
      </c>
      <c r="B43" s="1">
        <v>41</v>
      </c>
      <c r="C43" s="1" t="s">
        <v>131</v>
      </c>
      <c r="D43" s="1" t="s">
        <v>0</v>
      </c>
      <c r="E43" s="1">
        <v>0</v>
      </c>
      <c r="F43" s="1" t="s">
        <v>91</v>
      </c>
      <c r="G43" s="1" t="s">
        <v>0</v>
      </c>
      <c r="H43" s="1">
        <v>10865.000023363158</v>
      </c>
      <c r="I43" s="1">
        <v>0</v>
      </c>
      <c r="J43">
        <f t="shared" si="126"/>
        <v>59.370968373402491</v>
      </c>
      <c r="K43">
        <f t="shared" si="127"/>
        <v>0.34498481564470979</v>
      </c>
      <c r="L43">
        <f t="shared" si="128"/>
        <v>640.28493931429784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t="e">
        <f t="shared" si="129"/>
        <v>#DIV/0!</v>
      </c>
      <c r="U43" t="e">
        <f t="shared" si="130"/>
        <v>#DIV/0!</v>
      </c>
      <c r="V43" t="e">
        <f t="shared" si="131"/>
        <v>#DIV/0!</v>
      </c>
      <c r="W43" s="1">
        <v>-1</v>
      </c>
      <c r="X43" s="1">
        <v>0.87</v>
      </c>
      <c r="Y43" s="1">
        <v>0.92</v>
      </c>
      <c r="Z43" s="1">
        <v>9.7955474853515625</v>
      </c>
      <c r="AA43">
        <f t="shared" si="132"/>
        <v>0.87489777374267574</v>
      </c>
      <c r="AB43">
        <f t="shared" si="133"/>
        <v>4.0612278655904485E-2</v>
      </c>
      <c r="AC43" t="e">
        <f t="shared" si="134"/>
        <v>#DIV/0!</v>
      </c>
      <c r="AD43" t="e">
        <f t="shared" si="135"/>
        <v>#DIV/0!</v>
      </c>
      <c r="AE43" t="e">
        <f t="shared" si="136"/>
        <v>#DIV/0!</v>
      </c>
      <c r="AF43" s="1">
        <v>0</v>
      </c>
      <c r="AG43" s="1">
        <v>0.5</v>
      </c>
      <c r="AH43" t="e">
        <f t="shared" si="137"/>
        <v>#DIV/0!</v>
      </c>
      <c r="AI43">
        <f t="shared" si="138"/>
        <v>8.0693192498698121</v>
      </c>
      <c r="AJ43">
        <f t="shared" si="139"/>
        <v>2.3029491374996125</v>
      </c>
      <c r="AK43">
        <f t="shared" si="140"/>
        <v>32.414199829101563</v>
      </c>
      <c r="AL43" s="1">
        <v>2</v>
      </c>
      <c r="AM43">
        <f t="shared" si="141"/>
        <v>4.644859790802002</v>
      </c>
      <c r="AN43" s="1">
        <v>1</v>
      </c>
      <c r="AO43">
        <f t="shared" si="142"/>
        <v>9.2897195816040039</v>
      </c>
      <c r="AP43" s="1">
        <v>31.22273063659668</v>
      </c>
      <c r="AQ43" s="1">
        <v>32.414199829101563</v>
      </c>
      <c r="AR43" s="1">
        <v>29.91496467590332</v>
      </c>
      <c r="AS43" s="1">
        <v>999.8836669921875</v>
      </c>
      <c r="AT43" s="1">
        <v>955.200927734375</v>
      </c>
      <c r="AU43" s="1">
        <v>20.96684455871582</v>
      </c>
      <c r="AV43" s="1">
        <v>26.201169967651367</v>
      </c>
      <c r="AW43" s="1">
        <v>45.276885986328125</v>
      </c>
      <c r="AX43" s="1">
        <v>56.582695007324219</v>
      </c>
      <c r="AY43" s="1">
        <v>300.2447509765625</v>
      </c>
      <c r="AZ43" s="1">
        <v>1699.07861328125</v>
      </c>
      <c r="BA43" s="1">
        <v>8.7926656007766724E-2</v>
      </c>
      <c r="BB43" s="1">
        <v>98.668487548828125</v>
      </c>
      <c r="BC43" s="1">
        <v>23.966297149658203</v>
      </c>
      <c r="BD43" s="1">
        <v>9.1972202062606812E-2</v>
      </c>
      <c r="BE43" s="1">
        <v>0.5</v>
      </c>
      <c r="BF43" s="1">
        <v>-1.355140209197998</v>
      </c>
      <c r="BG43" s="1">
        <v>7.355140209197998</v>
      </c>
      <c r="BH43" s="1">
        <v>1</v>
      </c>
      <c r="BI43" s="1">
        <v>0</v>
      </c>
      <c r="BJ43" s="1">
        <v>0.15999999642372131</v>
      </c>
      <c r="BK43" s="1">
        <v>111115</v>
      </c>
      <c r="BL43">
        <f t="shared" si="143"/>
        <v>1.5012237548828122</v>
      </c>
      <c r="BM43">
        <f t="shared" si="144"/>
        <v>8.0693192498698125E-3</v>
      </c>
      <c r="BN43">
        <f t="shared" si="145"/>
        <v>305.56419982910154</v>
      </c>
      <c r="BO43">
        <f t="shared" si="146"/>
        <v>304.37273063659666</v>
      </c>
      <c r="BP43">
        <f t="shared" si="147"/>
        <v>271.85257204862137</v>
      </c>
      <c r="BQ43">
        <f t="shared" si="148"/>
        <v>-0.39263544608883699</v>
      </c>
      <c r="BR43">
        <f t="shared" si="149"/>
        <v>4.8881789502175508</v>
      </c>
      <c r="BS43">
        <f t="shared" si="150"/>
        <v>49.541439943513225</v>
      </c>
      <c r="BT43">
        <f t="shared" si="151"/>
        <v>23.340269975861858</v>
      </c>
      <c r="BU43">
        <f t="shared" si="152"/>
        <v>31.818465232849121</v>
      </c>
      <c r="BV43">
        <f t="shared" si="153"/>
        <v>4.7262382700961494</v>
      </c>
      <c r="BW43">
        <f t="shared" si="154"/>
        <v>0.33263212498412242</v>
      </c>
      <c r="BX43">
        <f t="shared" si="155"/>
        <v>2.5852298127179383</v>
      </c>
      <c r="BY43">
        <f t="shared" si="156"/>
        <v>2.1410084573782111</v>
      </c>
      <c r="BZ43">
        <f t="shared" si="157"/>
        <v>0.20897068806666694</v>
      </c>
      <c r="CA43">
        <f t="shared" si="158"/>
        <v>63.175946562434973</v>
      </c>
      <c r="CB43">
        <f t="shared" si="159"/>
        <v>0.67031440268067888</v>
      </c>
      <c r="CC43">
        <f t="shared" si="160"/>
        <v>52.786272145378121</v>
      </c>
      <c r="CD43">
        <f t="shared" si="161"/>
        <v>946.57302388862149</v>
      </c>
      <c r="CE43">
        <f t="shared" si="162"/>
        <v>3.3108614074151131E-2</v>
      </c>
      <c r="CF43">
        <f t="shared" si="163"/>
        <v>0</v>
      </c>
      <c r="CG43">
        <f t="shared" si="164"/>
        <v>1486.5200961735584</v>
      </c>
      <c r="CH43">
        <f t="shared" si="165"/>
        <v>0</v>
      </c>
      <c r="CI43" t="e">
        <f t="shared" si="166"/>
        <v>#DIV/0!</v>
      </c>
      <c r="CJ43" t="e">
        <f t="shared" si="167"/>
        <v>#DIV/0!</v>
      </c>
    </row>
    <row r="44" spans="1:88" x14ac:dyDescent="0.35">
      <c r="A44" t="s">
        <v>139</v>
      </c>
      <c r="B44" s="1">
        <v>42</v>
      </c>
      <c r="C44" s="1" t="s">
        <v>132</v>
      </c>
      <c r="D44" s="1" t="s">
        <v>0</v>
      </c>
      <c r="E44" s="1">
        <v>0</v>
      </c>
      <c r="F44" s="1" t="s">
        <v>91</v>
      </c>
      <c r="G44" s="1" t="s">
        <v>0</v>
      </c>
      <c r="H44" s="1">
        <v>11017.000023363158</v>
      </c>
      <c r="I44" s="1">
        <v>0</v>
      </c>
      <c r="J44">
        <f t="shared" si="126"/>
        <v>58.739896692321174</v>
      </c>
      <c r="K44">
        <f t="shared" si="127"/>
        <v>0.31584766097596578</v>
      </c>
      <c r="L44">
        <f t="shared" si="128"/>
        <v>905.73506589726878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t="e">
        <f t="shared" si="129"/>
        <v>#DIV/0!</v>
      </c>
      <c r="U44" t="e">
        <f t="shared" si="130"/>
        <v>#DIV/0!</v>
      </c>
      <c r="V44" t="e">
        <f t="shared" si="131"/>
        <v>#DIV/0!</v>
      </c>
      <c r="W44" s="1">
        <v>-1</v>
      </c>
      <c r="X44" s="1">
        <v>0.87</v>
      </c>
      <c r="Y44" s="1">
        <v>0.92</v>
      </c>
      <c r="Z44" s="1">
        <v>9.7955474853515625</v>
      </c>
      <c r="AA44">
        <f t="shared" si="132"/>
        <v>0.87489777374267574</v>
      </c>
      <c r="AB44">
        <f t="shared" si="133"/>
        <v>4.0158700909010442E-2</v>
      </c>
      <c r="AC44" t="e">
        <f t="shared" si="134"/>
        <v>#DIV/0!</v>
      </c>
      <c r="AD44" t="e">
        <f t="shared" si="135"/>
        <v>#DIV/0!</v>
      </c>
      <c r="AE44" t="e">
        <f t="shared" si="136"/>
        <v>#DIV/0!</v>
      </c>
      <c r="AF44" s="1">
        <v>0</v>
      </c>
      <c r="AG44" s="1">
        <v>0.5</v>
      </c>
      <c r="AH44" t="e">
        <f t="shared" si="137"/>
        <v>#DIV/0!</v>
      </c>
      <c r="AI44">
        <f t="shared" si="138"/>
        <v>7.5323637041767464</v>
      </c>
      <c r="AJ44">
        <f t="shared" si="139"/>
        <v>2.3407248206032145</v>
      </c>
      <c r="AK44">
        <f t="shared" si="140"/>
        <v>32.511196136474609</v>
      </c>
      <c r="AL44" s="1">
        <v>2</v>
      </c>
      <c r="AM44">
        <f t="shared" si="141"/>
        <v>4.644859790802002</v>
      </c>
      <c r="AN44" s="1">
        <v>1</v>
      </c>
      <c r="AO44">
        <f t="shared" si="142"/>
        <v>9.2897195816040039</v>
      </c>
      <c r="AP44" s="1">
        <v>31.192481994628906</v>
      </c>
      <c r="AQ44" s="1">
        <v>32.511196136474609</v>
      </c>
      <c r="AR44" s="1">
        <v>29.914693832397461</v>
      </c>
      <c r="AS44" s="1">
        <v>1299.7947998046875</v>
      </c>
      <c r="AT44" s="1">
        <v>1254.36962890625</v>
      </c>
      <c r="AU44" s="1">
        <v>21.203126907348633</v>
      </c>
      <c r="AV44" s="1">
        <v>26.090066909790039</v>
      </c>
      <c r="AW44" s="1">
        <v>45.866302490234375</v>
      </c>
      <c r="AX44" s="1">
        <v>56.439804077148438</v>
      </c>
      <c r="AY44" s="1">
        <v>300.22238159179688</v>
      </c>
      <c r="AZ44" s="1">
        <v>1700.3076171875</v>
      </c>
      <c r="BA44" s="1">
        <v>8.6997926235198975E-2</v>
      </c>
      <c r="BB44" s="1">
        <v>98.668701171875</v>
      </c>
      <c r="BC44" s="1">
        <v>25.807600021362305</v>
      </c>
      <c r="BD44" s="1">
        <v>6.6780038177967072E-2</v>
      </c>
      <c r="BE44" s="1">
        <v>1</v>
      </c>
      <c r="BF44" s="1">
        <v>-1.355140209197998</v>
      </c>
      <c r="BG44" s="1">
        <v>7.355140209197998</v>
      </c>
      <c r="BH44" s="1">
        <v>1</v>
      </c>
      <c r="BI44" s="1">
        <v>0</v>
      </c>
      <c r="BJ44" s="1">
        <v>0.15999999642372131</v>
      </c>
      <c r="BK44" s="1">
        <v>111115</v>
      </c>
      <c r="BL44">
        <f t="shared" si="143"/>
        <v>1.5011119079589841</v>
      </c>
      <c r="BM44">
        <f t="shared" si="144"/>
        <v>7.5323637041767467E-3</v>
      </c>
      <c r="BN44">
        <f t="shared" si="145"/>
        <v>305.66119613647459</v>
      </c>
      <c r="BO44">
        <f t="shared" si="146"/>
        <v>304.34248199462888</v>
      </c>
      <c r="BP44">
        <f t="shared" si="147"/>
        <v>272.04921266922611</v>
      </c>
      <c r="BQ44">
        <f t="shared" si="148"/>
        <v>-0.30372786155409048</v>
      </c>
      <c r="BR44">
        <f t="shared" si="149"/>
        <v>4.9149978360795119</v>
      </c>
      <c r="BS44">
        <f t="shared" si="150"/>
        <v>49.813140111349789</v>
      </c>
      <c r="BT44">
        <f t="shared" si="151"/>
        <v>23.72307320155975</v>
      </c>
      <c r="BU44">
        <f t="shared" si="152"/>
        <v>31.851839065551758</v>
      </c>
      <c r="BV44">
        <f t="shared" si="153"/>
        <v>4.7351852810014119</v>
      </c>
      <c r="BW44">
        <f t="shared" si="154"/>
        <v>0.30546204371624069</v>
      </c>
      <c r="BX44">
        <f t="shared" si="155"/>
        <v>2.5742730154762974</v>
      </c>
      <c r="BY44">
        <f t="shared" si="156"/>
        <v>2.1609122655251145</v>
      </c>
      <c r="BZ44">
        <f t="shared" si="157"/>
        <v>0.1918204644293352</v>
      </c>
      <c r="CA44">
        <f t="shared" si="158"/>
        <v>89.367702557906128</v>
      </c>
      <c r="CB44">
        <f t="shared" si="159"/>
        <v>0.72206393157575588</v>
      </c>
      <c r="CC44">
        <f t="shared" si="160"/>
        <v>52.124899641956304</v>
      </c>
      <c r="CD44">
        <f t="shared" si="161"/>
        <v>1245.8334336166026</v>
      </c>
      <c r="CE44">
        <f t="shared" si="162"/>
        <v>2.457640915268915E-2</v>
      </c>
      <c r="CF44">
        <f t="shared" si="163"/>
        <v>0</v>
      </c>
      <c r="CG44">
        <f t="shared" si="164"/>
        <v>1487.5953489550575</v>
      </c>
      <c r="CH44">
        <f t="shared" si="165"/>
        <v>0</v>
      </c>
      <c r="CI44" t="e">
        <f t="shared" si="166"/>
        <v>#DIV/0!</v>
      </c>
      <c r="CJ44" t="e">
        <f t="shared" si="167"/>
        <v>#DIV/0!</v>
      </c>
    </row>
    <row r="45" spans="1:88" x14ac:dyDescent="0.35">
      <c r="A45" t="s">
        <v>139</v>
      </c>
      <c r="B45" s="1">
        <v>43</v>
      </c>
      <c r="C45" s="1" t="s">
        <v>133</v>
      </c>
      <c r="D45" s="1" t="s">
        <v>0</v>
      </c>
      <c r="E45" s="1">
        <v>0</v>
      </c>
      <c r="F45" s="1" t="s">
        <v>91</v>
      </c>
      <c r="G45" s="1" t="s">
        <v>0</v>
      </c>
      <c r="H45" s="1">
        <v>11215.500023397617</v>
      </c>
      <c r="I45" s="1">
        <v>0</v>
      </c>
      <c r="J45">
        <f t="shared" si="126"/>
        <v>57.690545099075898</v>
      </c>
      <c r="K45">
        <f t="shared" si="127"/>
        <v>0.28785704437390114</v>
      </c>
      <c r="L45">
        <f t="shared" si="128"/>
        <v>1266.0659462709993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t="e">
        <f t="shared" si="129"/>
        <v>#DIV/0!</v>
      </c>
      <c r="U45" t="e">
        <f t="shared" si="130"/>
        <v>#DIV/0!</v>
      </c>
      <c r="V45" t="e">
        <f t="shared" si="131"/>
        <v>#DIV/0!</v>
      </c>
      <c r="W45" s="1">
        <v>-1</v>
      </c>
      <c r="X45" s="1">
        <v>0.87</v>
      </c>
      <c r="Y45" s="1">
        <v>0.92</v>
      </c>
      <c r="Z45" s="1">
        <v>9.7955474853515625</v>
      </c>
      <c r="AA45">
        <f t="shared" si="132"/>
        <v>0.87489777374267574</v>
      </c>
      <c r="AB45">
        <f t="shared" si="133"/>
        <v>3.9444744628492935E-2</v>
      </c>
      <c r="AC45" t="e">
        <f t="shared" si="134"/>
        <v>#DIV/0!</v>
      </c>
      <c r="AD45" t="e">
        <f t="shared" si="135"/>
        <v>#DIV/0!</v>
      </c>
      <c r="AE45" t="e">
        <f t="shared" si="136"/>
        <v>#DIV/0!</v>
      </c>
      <c r="AF45" s="1">
        <v>0</v>
      </c>
      <c r="AG45" s="1">
        <v>0.5</v>
      </c>
      <c r="AH45" t="e">
        <f t="shared" si="137"/>
        <v>#DIV/0!</v>
      </c>
      <c r="AI45">
        <f t="shared" si="138"/>
        <v>7.0172786011328068</v>
      </c>
      <c r="AJ45">
        <f t="shared" si="139"/>
        <v>2.385677299364211</v>
      </c>
      <c r="AK45">
        <f t="shared" si="140"/>
        <v>32.604652404785156</v>
      </c>
      <c r="AL45" s="1">
        <v>2</v>
      </c>
      <c r="AM45">
        <f t="shared" si="141"/>
        <v>4.644859790802002</v>
      </c>
      <c r="AN45" s="1">
        <v>1</v>
      </c>
      <c r="AO45">
        <f t="shared" si="142"/>
        <v>9.2897195816040039</v>
      </c>
      <c r="AP45" s="1">
        <v>31.152641296386719</v>
      </c>
      <c r="AQ45" s="1">
        <v>32.604652404785156</v>
      </c>
      <c r="AR45" s="1">
        <v>29.918344497680664</v>
      </c>
      <c r="AS45" s="1">
        <v>1699.8507080078125</v>
      </c>
      <c r="AT45" s="1">
        <v>1653.688232421875</v>
      </c>
      <c r="AU45" s="1">
        <v>21.343557357788086</v>
      </c>
      <c r="AV45" s="1">
        <v>25.897222518920898</v>
      </c>
      <c r="AW45" s="1">
        <v>46.276866912841797</v>
      </c>
      <c r="AX45" s="1">
        <v>56.150650024414063</v>
      </c>
      <c r="AY45" s="1">
        <v>300.221923828125</v>
      </c>
      <c r="AZ45" s="1">
        <v>1700.6763916015625</v>
      </c>
      <c r="BA45" s="1">
        <v>0.11269417405128479</v>
      </c>
      <c r="BB45" s="1">
        <v>98.67010498046875</v>
      </c>
      <c r="BC45" s="1">
        <v>27.051942825317383</v>
      </c>
      <c r="BD45" s="1">
        <v>4.9376148730516434E-2</v>
      </c>
      <c r="BE45" s="1">
        <v>1</v>
      </c>
      <c r="BF45" s="1">
        <v>-1.355140209197998</v>
      </c>
      <c r="BG45" s="1">
        <v>7.355140209197998</v>
      </c>
      <c r="BH45" s="1">
        <v>1</v>
      </c>
      <c r="BI45" s="1">
        <v>0</v>
      </c>
      <c r="BJ45" s="1">
        <v>0.15999999642372131</v>
      </c>
      <c r="BK45" s="1">
        <v>111115</v>
      </c>
      <c r="BL45">
        <f t="shared" si="143"/>
        <v>1.5011096191406248</v>
      </c>
      <c r="BM45">
        <f t="shared" si="144"/>
        <v>7.0172786011328068E-3</v>
      </c>
      <c r="BN45">
        <f t="shared" si="145"/>
        <v>305.75465240478513</v>
      </c>
      <c r="BO45">
        <f t="shared" si="146"/>
        <v>304.3026412963867</v>
      </c>
      <c r="BP45">
        <f t="shared" si="147"/>
        <v>272.10821657415727</v>
      </c>
      <c r="BQ45">
        <f t="shared" si="148"/>
        <v>-0.21951310872453328</v>
      </c>
      <c r="BR45">
        <f t="shared" si="149"/>
        <v>4.9409589640086953</v>
      </c>
      <c r="BS45">
        <f t="shared" si="150"/>
        <v>50.075541776171548</v>
      </c>
      <c r="BT45">
        <f t="shared" si="151"/>
        <v>24.178319257250649</v>
      </c>
      <c r="BU45">
        <f t="shared" si="152"/>
        <v>31.878646850585938</v>
      </c>
      <c r="BV45">
        <f t="shared" si="153"/>
        <v>4.7423827115465853</v>
      </c>
      <c r="BW45">
        <f t="shared" si="154"/>
        <v>0.27920541137407456</v>
      </c>
      <c r="BX45">
        <f t="shared" si="155"/>
        <v>2.5552816646444843</v>
      </c>
      <c r="BY45">
        <f t="shared" si="156"/>
        <v>2.1871010469021011</v>
      </c>
      <c r="BZ45">
        <f t="shared" si="157"/>
        <v>0.1752605868796413</v>
      </c>
      <c r="CA45">
        <f t="shared" si="158"/>
        <v>124.92285983075602</v>
      </c>
      <c r="CB45">
        <f t="shared" si="159"/>
        <v>0.76560135184417955</v>
      </c>
      <c r="CC45">
        <f t="shared" si="160"/>
        <v>51.31824787384425</v>
      </c>
      <c r="CD45">
        <f t="shared" si="161"/>
        <v>1645.3045309334061</v>
      </c>
      <c r="CE45">
        <f t="shared" si="162"/>
        <v>1.7994101625016416E-2</v>
      </c>
      <c r="CF45">
        <f t="shared" si="163"/>
        <v>0</v>
      </c>
      <c r="CG45">
        <f t="shared" si="164"/>
        <v>1487.9179888689341</v>
      </c>
      <c r="CH45">
        <f t="shared" si="165"/>
        <v>0</v>
      </c>
      <c r="CI45" t="e">
        <f t="shared" si="166"/>
        <v>#DIV/0!</v>
      </c>
      <c r="CJ45" t="e">
        <f t="shared" si="167"/>
        <v>#DIV/0!</v>
      </c>
    </row>
    <row r="46" spans="1:88" x14ac:dyDescent="0.35">
      <c r="A46" t="s">
        <v>139</v>
      </c>
      <c r="B46" s="1">
        <v>44</v>
      </c>
      <c r="C46" s="1" t="s">
        <v>134</v>
      </c>
      <c r="D46" s="1" t="s">
        <v>0</v>
      </c>
      <c r="E46" s="1">
        <v>0</v>
      </c>
      <c r="F46" s="1" t="s">
        <v>91</v>
      </c>
      <c r="G46" s="1" t="s">
        <v>0</v>
      </c>
      <c r="H46" s="1">
        <v>11366.500023397617</v>
      </c>
      <c r="I46" s="1">
        <v>0</v>
      </c>
      <c r="J46">
        <f t="shared" si="126"/>
        <v>58.739187516068732</v>
      </c>
      <c r="K46">
        <f t="shared" si="127"/>
        <v>0.26894230527202356</v>
      </c>
      <c r="L46">
        <f t="shared" si="128"/>
        <v>1522.1653993048715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t="e">
        <f t="shared" si="129"/>
        <v>#DIV/0!</v>
      </c>
      <c r="U46" t="e">
        <f t="shared" si="130"/>
        <v>#DIV/0!</v>
      </c>
      <c r="V46" t="e">
        <f t="shared" si="131"/>
        <v>#DIV/0!</v>
      </c>
      <c r="W46" s="1">
        <v>-1</v>
      </c>
      <c r="X46" s="1">
        <v>0.87</v>
      </c>
      <c r="Y46" s="1">
        <v>0.92</v>
      </c>
      <c r="Z46" s="1">
        <v>9.7955474853515625</v>
      </c>
      <c r="AA46">
        <f t="shared" si="132"/>
        <v>0.87489777374267574</v>
      </c>
      <c r="AB46">
        <f t="shared" si="133"/>
        <v>4.0199379070638586E-2</v>
      </c>
      <c r="AC46" t="e">
        <f t="shared" si="134"/>
        <v>#DIV/0!</v>
      </c>
      <c r="AD46" t="e">
        <f t="shared" si="135"/>
        <v>#DIV/0!</v>
      </c>
      <c r="AE46" t="e">
        <f t="shared" si="136"/>
        <v>#DIV/0!</v>
      </c>
      <c r="AF46" s="1">
        <v>0</v>
      </c>
      <c r="AG46" s="1">
        <v>0.5</v>
      </c>
      <c r="AH46" t="e">
        <f t="shared" si="137"/>
        <v>#DIV/0!</v>
      </c>
      <c r="AI46">
        <f t="shared" si="138"/>
        <v>6.7868362693991564</v>
      </c>
      <c r="AJ46">
        <f t="shared" si="139"/>
        <v>2.4642176082199096</v>
      </c>
      <c r="AK46">
        <f t="shared" si="140"/>
        <v>32.820949554443359</v>
      </c>
      <c r="AL46" s="1">
        <v>2</v>
      </c>
      <c r="AM46">
        <f t="shared" si="141"/>
        <v>4.644859790802002</v>
      </c>
      <c r="AN46" s="1">
        <v>1</v>
      </c>
      <c r="AO46">
        <f t="shared" si="142"/>
        <v>9.2897195816040039</v>
      </c>
      <c r="AP46" s="1">
        <v>31.21710205078125</v>
      </c>
      <c r="AQ46" s="1">
        <v>32.820949554443359</v>
      </c>
      <c r="AR46" s="1">
        <v>29.918659210205078</v>
      </c>
      <c r="AS46" s="1">
        <v>2000.1156005859375</v>
      </c>
      <c r="AT46" s="1">
        <v>1952.16015625</v>
      </c>
      <c r="AU46" s="1">
        <v>21.309593200683594</v>
      </c>
      <c r="AV46" s="1">
        <v>25.714435577392578</v>
      </c>
      <c r="AW46" s="1">
        <v>46.033863067626953</v>
      </c>
      <c r="AX46" s="1">
        <v>55.551349639892578</v>
      </c>
      <c r="AY46" s="1">
        <v>300.22943115234375</v>
      </c>
      <c r="AZ46" s="1">
        <v>1698.56689453125</v>
      </c>
      <c r="BA46" s="1">
        <v>0.13142602145671844</v>
      </c>
      <c r="BB46" s="1">
        <v>98.671600341796875</v>
      </c>
      <c r="BC46" s="1">
        <v>27.588966369628906</v>
      </c>
      <c r="BD46" s="1">
        <v>2.4433273822069168E-2</v>
      </c>
      <c r="BE46" s="1">
        <v>1</v>
      </c>
      <c r="BF46" s="1">
        <v>-1.355140209197998</v>
      </c>
      <c r="BG46" s="1">
        <v>7.355140209197998</v>
      </c>
      <c r="BH46" s="1">
        <v>1</v>
      </c>
      <c r="BI46" s="1">
        <v>0</v>
      </c>
      <c r="BJ46" s="1">
        <v>0.15999999642372131</v>
      </c>
      <c r="BK46" s="1">
        <v>111115</v>
      </c>
      <c r="BL46">
        <f t="shared" si="143"/>
        <v>1.5011471557617186</v>
      </c>
      <c r="BM46">
        <f t="shared" si="144"/>
        <v>6.7868362693991567E-3</v>
      </c>
      <c r="BN46">
        <f t="shared" si="145"/>
        <v>305.97094955444334</v>
      </c>
      <c r="BO46">
        <f t="shared" si="146"/>
        <v>304.36710205078123</v>
      </c>
      <c r="BP46">
        <f t="shared" si="147"/>
        <v>271.77069705045142</v>
      </c>
      <c r="BQ46">
        <f t="shared" si="148"/>
        <v>-0.18786430076173311</v>
      </c>
      <c r="BR46">
        <f t="shared" si="149"/>
        <v>5.0015021185272728</v>
      </c>
      <c r="BS46">
        <f t="shared" si="150"/>
        <v>50.688365256083287</v>
      </c>
      <c r="BT46">
        <f t="shared" si="151"/>
        <v>24.973929678690709</v>
      </c>
      <c r="BU46">
        <f t="shared" si="152"/>
        <v>32.019025802612305</v>
      </c>
      <c r="BV46">
        <f t="shared" si="153"/>
        <v>4.7802277890397225</v>
      </c>
      <c r="BW46">
        <f t="shared" si="154"/>
        <v>0.26137535035500337</v>
      </c>
      <c r="BX46">
        <f t="shared" si="155"/>
        <v>2.5372845103073631</v>
      </c>
      <c r="BY46">
        <f t="shared" si="156"/>
        <v>2.2429432787323593</v>
      </c>
      <c r="BZ46">
        <f t="shared" si="157"/>
        <v>0.16402299265974296</v>
      </c>
      <c r="CA46">
        <f t="shared" si="158"/>
        <v>150.19449593432194</v>
      </c>
      <c r="CB46">
        <f t="shared" si="159"/>
        <v>0.77973387297734498</v>
      </c>
      <c r="CC46">
        <f t="shared" si="160"/>
        <v>50.214833507596325</v>
      </c>
      <c r="CD46">
        <f t="shared" si="161"/>
        <v>1943.6240640192159</v>
      </c>
      <c r="CE46">
        <f t="shared" si="162"/>
        <v>1.5175663730934905E-2</v>
      </c>
      <c r="CF46">
        <f t="shared" si="163"/>
        <v>0</v>
      </c>
      <c r="CG46">
        <f t="shared" si="164"/>
        <v>1486.0723945784009</v>
      </c>
      <c r="CH46">
        <f t="shared" si="165"/>
        <v>0</v>
      </c>
      <c r="CI46" t="e">
        <f t="shared" si="166"/>
        <v>#DIV/0!</v>
      </c>
      <c r="CJ46" t="e">
        <f t="shared" si="167"/>
        <v>#DIV/0!</v>
      </c>
    </row>
  </sheetData>
  <sortState xmlns:xlrd2="http://schemas.microsoft.com/office/spreadsheetml/2017/richdata2" ref="B37:CJ46">
    <sortCondition ref="AS37:AS46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2017-07-07-bern2-katripe_.xls</vt:lpstr>
    </vt:vector>
  </TitlesOfParts>
  <Company>University of Illinois at Urbana-Champaign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Ainsworth</dc:creator>
  <cp:lastModifiedBy>PengFu</cp:lastModifiedBy>
  <dcterms:created xsi:type="dcterms:W3CDTF">2017-10-26T17:30:48Z</dcterms:created>
  <dcterms:modified xsi:type="dcterms:W3CDTF">2022-10-21T22:20:45Z</dcterms:modified>
</cp:coreProperties>
</file>