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79B6840B-1269-4496-9CC0-E210C394FA58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2017-07-07-hubern-katherineripe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3" i="1" l="1"/>
  <c r="J3" i="1"/>
  <c r="BP3" i="1"/>
  <c r="BO3" i="1"/>
  <c r="BN3" i="1"/>
  <c r="BM3" i="1"/>
  <c r="AM3" i="1"/>
  <c r="BQ3" i="1"/>
  <c r="AK3" i="1"/>
  <c r="BR3" i="1"/>
  <c r="BS3" i="1"/>
  <c r="BT3" i="1"/>
  <c r="BW3" i="1"/>
  <c r="AO3" i="1"/>
  <c r="K3" i="1"/>
  <c r="BZ3" i="1"/>
  <c r="L3" i="1"/>
  <c r="CF3" i="1"/>
  <c r="T3" i="1"/>
  <c r="CH3" i="1"/>
  <c r="U3" i="1"/>
  <c r="V3" i="1"/>
  <c r="AA3" i="1"/>
  <c r="CG3" i="1"/>
  <c r="AB3" i="1"/>
  <c r="AC3" i="1"/>
  <c r="AD3" i="1"/>
  <c r="AE3" i="1"/>
  <c r="AH3" i="1"/>
  <c r="AI3" i="1"/>
  <c r="BX3" i="1"/>
  <c r="AJ3" i="1"/>
  <c r="BU3" i="1"/>
  <c r="BV3" i="1"/>
  <c r="BY3" i="1"/>
  <c r="CA3" i="1"/>
  <c r="CB3" i="1"/>
  <c r="CC3" i="1"/>
  <c r="CD3" i="1"/>
  <c r="CE3" i="1"/>
  <c r="CI3" i="1"/>
  <c r="CJ3" i="1"/>
  <c r="BL6" i="1"/>
  <c r="J6" i="1"/>
  <c r="BP6" i="1"/>
  <c r="BO6" i="1"/>
  <c r="BN6" i="1"/>
  <c r="BM6" i="1"/>
  <c r="AM6" i="1"/>
  <c r="BQ6" i="1"/>
  <c r="AK6" i="1"/>
  <c r="BR6" i="1"/>
  <c r="BS6" i="1"/>
  <c r="BT6" i="1"/>
  <c r="BW6" i="1"/>
  <c r="AO6" i="1"/>
  <c r="K6" i="1"/>
  <c r="BZ6" i="1"/>
  <c r="L6" i="1"/>
  <c r="CF6" i="1"/>
  <c r="T6" i="1"/>
  <c r="CH6" i="1"/>
  <c r="U6" i="1"/>
  <c r="V6" i="1"/>
  <c r="AA6" i="1"/>
  <c r="CG6" i="1"/>
  <c r="AB6" i="1"/>
  <c r="AC6" i="1"/>
  <c r="AD6" i="1"/>
  <c r="AE6" i="1"/>
  <c r="AH6" i="1"/>
  <c r="AI6" i="1"/>
  <c r="BX6" i="1"/>
  <c r="AJ6" i="1"/>
  <c r="BU6" i="1"/>
  <c r="BV6" i="1"/>
  <c r="BY6" i="1"/>
  <c r="CA6" i="1"/>
  <c r="CB6" i="1"/>
  <c r="CC6" i="1"/>
  <c r="CD6" i="1"/>
  <c r="CE6" i="1"/>
  <c r="CI6" i="1"/>
  <c r="CJ6" i="1"/>
  <c r="BL4" i="1"/>
  <c r="J4" i="1"/>
  <c r="BP4" i="1"/>
  <c r="BO4" i="1"/>
  <c r="BN4" i="1"/>
  <c r="BM4" i="1"/>
  <c r="AM4" i="1"/>
  <c r="BQ4" i="1"/>
  <c r="AK4" i="1"/>
  <c r="BR4" i="1"/>
  <c r="BS4" i="1"/>
  <c r="BT4" i="1"/>
  <c r="BW4" i="1"/>
  <c r="AO4" i="1"/>
  <c r="K4" i="1"/>
  <c r="BZ4" i="1"/>
  <c r="L4" i="1"/>
  <c r="CF4" i="1"/>
  <c r="T4" i="1"/>
  <c r="CH4" i="1"/>
  <c r="U4" i="1"/>
  <c r="V4" i="1"/>
  <c r="AA4" i="1"/>
  <c r="CG4" i="1"/>
  <c r="AB4" i="1"/>
  <c r="AC4" i="1"/>
  <c r="AD4" i="1"/>
  <c r="AE4" i="1"/>
  <c r="AH4" i="1"/>
  <c r="AI4" i="1"/>
  <c r="BX4" i="1"/>
  <c r="AJ4" i="1"/>
  <c r="BU4" i="1"/>
  <c r="BV4" i="1"/>
  <c r="BY4" i="1"/>
  <c r="CA4" i="1"/>
  <c r="CB4" i="1"/>
  <c r="CC4" i="1"/>
  <c r="CD4" i="1"/>
  <c r="CE4" i="1"/>
  <c r="CI4" i="1"/>
  <c r="CJ4" i="1"/>
  <c r="BL5" i="1"/>
  <c r="J5" i="1"/>
  <c r="BP5" i="1"/>
  <c r="BO5" i="1"/>
  <c r="BN5" i="1"/>
  <c r="BM5" i="1"/>
  <c r="AM5" i="1"/>
  <c r="BQ5" i="1"/>
  <c r="AK5" i="1"/>
  <c r="BR5" i="1"/>
  <c r="BS5" i="1"/>
  <c r="BT5" i="1"/>
  <c r="BW5" i="1"/>
  <c r="AO5" i="1"/>
  <c r="K5" i="1"/>
  <c r="BZ5" i="1"/>
  <c r="L5" i="1"/>
  <c r="CF5" i="1"/>
  <c r="T5" i="1"/>
  <c r="CH5" i="1"/>
  <c r="U5" i="1"/>
  <c r="V5" i="1"/>
  <c r="AA5" i="1"/>
  <c r="CG5" i="1"/>
  <c r="AB5" i="1"/>
  <c r="AC5" i="1"/>
  <c r="AD5" i="1"/>
  <c r="AE5" i="1"/>
  <c r="AH5" i="1"/>
  <c r="AI5" i="1"/>
  <c r="BX5" i="1"/>
  <c r="AJ5" i="1"/>
  <c r="BU5" i="1"/>
  <c r="BV5" i="1"/>
  <c r="BY5" i="1"/>
  <c r="CA5" i="1"/>
  <c r="CB5" i="1"/>
  <c r="CC5" i="1"/>
  <c r="CD5" i="1"/>
  <c r="CE5" i="1"/>
  <c r="CI5" i="1"/>
  <c r="CJ5" i="1"/>
  <c r="BL7" i="1"/>
  <c r="J7" i="1"/>
  <c r="BP7" i="1"/>
  <c r="BO7" i="1"/>
  <c r="BN7" i="1"/>
  <c r="BM7" i="1"/>
  <c r="AM7" i="1"/>
  <c r="BQ7" i="1"/>
  <c r="AK7" i="1"/>
  <c r="BR7" i="1"/>
  <c r="BS7" i="1"/>
  <c r="BT7" i="1"/>
  <c r="BW7" i="1"/>
  <c r="AO7" i="1"/>
  <c r="K7" i="1"/>
  <c r="BZ7" i="1"/>
  <c r="L7" i="1"/>
  <c r="CF7" i="1"/>
  <c r="T7" i="1"/>
  <c r="CH7" i="1"/>
  <c r="U7" i="1"/>
  <c r="V7" i="1"/>
  <c r="AA7" i="1"/>
  <c r="CG7" i="1"/>
  <c r="AB7" i="1"/>
  <c r="AC7" i="1"/>
  <c r="AD7" i="1"/>
  <c r="AE7" i="1"/>
  <c r="AH7" i="1"/>
  <c r="AI7" i="1"/>
  <c r="BX7" i="1"/>
  <c r="AJ7" i="1"/>
  <c r="BU7" i="1"/>
  <c r="BV7" i="1"/>
  <c r="BY7" i="1"/>
  <c r="CA7" i="1"/>
  <c r="CB7" i="1"/>
  <c r="CC7" i="1"/>
  <c r="CD7" i="1"/>
  <c r="CE7" i="1"/>
  <c r="CI7" i="1"/>
  <c r="CJ7" i="1"/>
  <c r="BL8" i="1"/>
  <c r="J8" i="1"/>
  <c r="BP8" i="1"/>
  <c r="BO8" i="1"/>
  <c r="BN8" i="1"/>
  <c r="BM8" i="1"/>
  <c r="AM8" i="1"/>
  <c r="BQ8" i="1"/>
  <c r="AK8" i="1"/>
  <c r="BR8" i="1"/>
  <c r="BS8" i="1"/>
  <c r="BT8" i="1"/>
  <c r="BW8" i="1"/>
  <c r="AO8" i="1"/>
  <c r="K8" i="1"/>
  <c r="BZ8" i="1"/>
  <c r="L8" i="1"/>
  <c r="CF8" i="1"/>
  <c r="T8" i="1"/>
  <c r="CH8" i="1"/>
  <c r="U8" i="1"/>
  <c r="V8" i="1"/>
  <c r="AA8" i="1"/>
  <c r="CG8" i="1"/>
  <c r="AB8" i="1"/>
  <c r="AC8" i="1"/>
  <c r="AD8" i="1"/>
  <c r="AE8" i="1"/>
  <c r="AH8" i="1"/>
  <c r="AI8" i="1"/>
  <c r="BX8" i="1"/>
  <c r="AJ8" i="1"/>
  <c r="BU8" i="1"/>
  <c r="BV8" i="1"/>
  <c r="BY8" i="1"/>
  <c r="CA8" i="1"/>
  <c r="CB8" i="1"/>
  <c r="CC8" i="1"/>
  <c r="CD8" i="1"/>
  <c r="CE8" i="1"/>
  <c r="CI8" i="1"/>
  <c r="CJ8" i="1"/>
  <c r="BL9" i="1"/>
  <c r="J9" i="1"/>
  <c r="BP9" i="1"/>
  <c r="BO9" i="1"/>
  <c r="BN9" i="1"/>
  <c r="BM9" i="1"/>
  <c r="AM9" i="1"/>
  <c r="BQ9" i="1"/>
  <c r="AK9" i="1"/>
  <c r="BR9" i="1"/>
  <c r="BS9" i="1"/>
  <c r="BT9" i="1"/>
  <c r="BW9" i="1"/>
  <c r="AO9" i="1"/>
  <c r="K9" i="1"/>
  <c r="BZ9" i="1"/>
  <c r="L9" i="1"/>
  <c r="CF9" i="1"/>
  <c r="T9" i="1"/>
  <c r="CH9" i="1"/>
  <c r="U9" i="1"/>
  <c r="V9" i="1"/>
  <c r="AA9" i="1"/>
  <c r="CG9" i="1"/>
  <c r="AB9" i="1"/>
  <c r="AC9" i="1"/>
  <c r="AD9" i="1"/>
  <c r="AE9" i="1"/>
  <c r="AH9" i="1"/>
  <c r="AI9" i="1"/>
  <c r="BX9" i="1"/>
  <c r="AJ9" i="1"/>
  <c r="BU9" i="1"/>
  <c r="BV9" i="1"/>
  <c r="BY9" i="1"/>
  <c r="CA9" i="1"/>
  <c r="CB9" i="1"/>
  <c r="CC9" i="1"/>
  <c r="CD9" i="1"/>
  <c r="CE9" i="1"/>
  <c r="CI9" i="1"/>
  <c r="CJ9" i="1"/>
  <c r="BL10" i="1"/>
  <c r="J10" i="1"/>
  <c r="BP10" i="1"/>
  <c r="BO10" i="1"/>
  <c r="BN10" i="1"/>
  <c r="BM10" i="1"/>
  <c r="AM10" i="1"/>
  <c r="BQ10" i="1"/>
  <c r="AK10" i="1"/>
  <c r="BR10" i="1"/>
  <c r="BS10" i="1"/>
  <c r="BT10" i="1"/>
  <c r="BW10" i="1"/>
  <c r="AO10" i="1"/>
  <c r="K10" i="1"/>
  <c r="BZ10" i="1"/>
  <c r="L10" i="1"/>
  <c r="CF10" i="1"/>
  <c r="T10" i="1"/>
  <c r="CH10" i="1"/>
  <c r="U10" i="1"/>
  <c r="V10" i="1"/>
  <c r="AA10" i="1"/>
  <c r="CG10" i="1"/>
  <c r="AB10" i="1"/>
  <c r="AC10" i="1"/>
  <c r="AD10" i="1"/>
  <c r="AE10" i="1"/>
  <c r="AH10" i="1"/>
  <c r="AI10" i="1"/>
  <c r="BX10" i="1"/>
  <c r="AJ10" i="1"/>
  <c r="BU10" i="1"/>
  <c r="BV10" i="1"/>
  <c r="BY10" i="1"/>
  <c r="CA10" i="1"/>
  <c r="CB10" i="1"/>
  <c r="CC10" i="1"/>
  <c r="CD10" i="1"/>
  <c r="CE10" i="1"/>
  <c r="CI10" i="1"/>
  <c r="CJ10" i="1"/>
  <c r="BL11" i="1"/>
  <c r="J11" i="1"/>
  <c r="BP11" i="1"/>
  <c r="BO11" i="1"/>
  <c r="BN11" i="1"/>
  <c r="BM11" i="1"/>
  <c r="AM11" i="1"/>
  <c r="BQ11" i="1"/>
  <c r="AK11" i="1"/>
  <c r="BR11" i="1"/>
  <c r="BS11" i="1"/>
  <c r="BT11" i="1"/>
  <c r="BW11" i="1"/>
  <c r="AO11" i="1"/>
  <c r="K11" i="1"/>
  <c r="BZ11" i="1"/>
  <c r="L11" i="1"/>
  <c r="CF11" i="1"/>
  <c r="T11" i="1"/>
  <c r="CH11" i="1"/>
  <c r="U11" i="1"/>
  <c r="V11" i="1"/>
  <c r="AA11" i="1"/>
  <c r="CG11" i="1"/>
  <c r="AB11" i="1"/>
  <c r="AC11" i="1"/>
  <c r="AD11" i="1"/>
  <c r="AE11" i="1"/>
  <c r="AH11" i="1"/>
  <c r="AI11" i="1"/>
  <c r="BX11" i="1"/>
  <c r="AJ11" i="1"/>
  <c r="BU11" i="1"/>
  <c r="BV11" i="1"/>
  <c r="BY11" i="1"/>
  <c r="CA11" i="1"/>
  <c r="CB11" i="1"/>
  <c r="CC11" i="1"/>
  <c r="CD11" i="1"/>
  <c r="CE11" i="1"/>
  <c r="CI11" i="1"/>
  <c r="CJ11" i="1"/>
  <c r="BL12" i="1"/>
  <c r="J12" i="1"/>
  <c r="BP12" i="1"/>
  <c r="BO12" i="1"/>
  <c r="BN12" i="1"/>
  <c r="BM12" i="1"/>
  <c r="AM12" i="1"/>
  <c r="BQ12" i="1"/>
  <c r="AK12" i="1"/>
  <c r="BR12" i="1"/>
  <c r="BS12" i="1"/>
  <c r="BT12" i="1"/>
  <c r="BW12" i="1"/>
  <c r="AO12" i="1"/>
  <c r="K12" i="1"/>
  <c r="BZ12" i="1"/>
  <c r="L12" i="1"/>
  <c r="CF12" i="1"/>
  <c r="T12" i="1"/>
  <c r="CH12" i="1"/>
  <c r="U12" i="1"/>
  <c r="V12" i="1"/>
  <c r="AA12" i="1"/>
  <c r="CG12" i="1"/>
  <c r="AB12" i="1"/>
  <c r="AC12" i="1"/>
  <c r="AD12" i="1"/>
  <c r="AE12" i="1"/>
  <c r="AH12" i="1"/>
  <c r="AI12" i="1"/>
  <c r="BX12" i="1"/>
  <c r="AJ12" i="1"/>
  <c r="BU12" i="1"/>
  <c r="BV12" i="1"/>
  <c r="BY12" i="1"/>
  <c r="CA12" i="1"/>
  <c r="CB12" i="1"/>
  <c r="CC12" i="1"/>
  <c r="CD12" i="1"/>
  <c r="CE12" i="1"/>
  <c r="CI12" i="1"/>
  <c r="CJ12" i="1"/>
  <c r="BL13" i="1"/>
  <c r="J13" i="1"/>
  <c r="BP13" i="1"/>
  <c r="BO13" i="1"/>
  <c r="BN13" i="1"/>
  <c r="BM13" i="1"/>
  <c r="AM13" i="1"/>
  <c r="BQ13" i="1"/>
  <c r="AK13" i="1"/>
  <c r="BR13" i="1"/>
  <c r="BS13" i="1"/>
  <c r="BT13" i="1"/>
  <c r="BW13" i="1"/>
  <c r="AO13" i="1"/>
  <c r="K13" i="1"/>
  <c r="BZ13" i="1"/>
  <c r="L13" i="1"/>
  <c r="CF13" i="1"/>
  <c r="T13" i="1"/>
  <c r="CH13" i="1"/>
  <c r="U13" i="1"/>
  <c r="V13" i="1"/>
  <c r="AA13" i="1"/>
  <c r="CG13" i="1"/>
  <c r="AB13" i="1"/>
  <c r="AC13" i="1"/>
  <c r="AD13" i="1"/>
  <c r="AE13" i="1"/>
  <c r="AH13" i="1"/>
  <c r="AI13" i="1"/>
  <c r="BX13" i="1"/>
  <c r="AJ13" i="1"/>
  <c r="BU13" i="1"/>
  <c r="BV13" i="1"/>
  <c r="BY13" i="1"/>
  <c r="CA13" i="1"/>
  <c r="CB13" i="1"/>
  <c r="CC13" i="1"/>
  <c r="CD13" i="1"/>
  <c r="CE13" i="1"/>
  <c r="CI13" i="1"/>
  <c r="CJ13" i="1"/>
  <c r="BL14" i="1"/>
  <c r="J14" i="1"/>
  <c r="BP14" i="1"/>
  <c r="BO14" i="1"/>
  <c r="BN14" i="1"/>
  <c r="BM14" i="1"/>
  <c r="AM14" i="1"/>
  <c r="BQ14" i="1"/>
  <c r="AK14" i="1"/>
  <c r="BR14" i="1"/>
  <c r="BS14" i="1"/>
  <c r="BT14" i="1"/>
  <c r="BW14" i="1"/>
  <c r="AO14" i="1"/>
  <c r="K14" i="1"/>
  <c r="BZ14" i="1"/>
  <c r="L14" i="1"/>
  <c r="CF14" i="1"/>
  <c r="T14" i="1"/>
  <c r="CH14" i="1"/>
  <c r="U14" i="1"/>
  <c r="V14" i="1"/>
  <c r="AA14" i="1"/>
  <c r="CG14" i="1"/>
  <c r="AB14" i="1"/>
  <c r="AC14" i="1"/>
  <c r="AD14" i="1"/>
  <c r="AE14" i="1"/>
  <c r="AH14" i="1"/>
  <c r="AI14" i="1"/>
  <c r="BX14" i="1"/>
  <c r="AJ14" i="1"/>
  <c r="BU14" i="1"/>
  <c r="BV14" i="1"/>
  <c r="BY14" i="1"/>
  <c r="CA14" i="1"/>
  <c r="CB14" i="1"/>
  <c r="CC14" i="1"/>
  <c r="CD14" i="1"/>
  <c r="CE14" i="1"/>
  <c r="CI14" i="1"/>
  <c r="CJ14" i="1"/>
  <c r="BL17" i="1"/>
  <c r="J17" i="1"/>
  <c r="BP17" i="1"/>
  <c r="BO17" i="1"/>
  <c r="BN17" i="1"/>
  <c r="BM17" i="1"/>
  <c r="AM17" i="1"/>
  <c r="BQ17" i="1"/>
  <c r="AK17" i="1"/>
  <c r="BR17" i="1"/>
  <c r="BS17" i="1"/>
  <c r="BT17" i="1"/>
  <c r="BW17" i="1"/>
  <c r="AO17" i="1"/>
  <c r="K17" i="1"/>
  <c r="BZ17" i="1"/>
  <c r="L17" i="1"/>
  <c r="CF17" i="1"/>
  <c r="T17" i="1"/>
  <c r="CH17" i="1"/>
  <c r="U17" i="1"/>
  <c r="V17" i="1"/>
  <c r="AA17" i="1"/>
  <c r="CG17" i="1"/>
  <c r="AB17" i="1"/>
  <c r="AC17" i="1"/>
  <c r="AD17" i="1"/>
  <c r="AE17" i="1"/>
  <c r="AH17" i="1"/>
  <c r="AI17" i="1"/>
  <c r="BX17" i="1"/>
  <c r="AJ17" i="1"/>
  <c r="BU17" i="1"/>
  <c r="BV17" i="1"/>
  <c r="BY17" i="1"/>
  <c r="CA17" i="1"/>
  <c r="CB17" i="1"/>
  <c r="CC17" i="1"/>
  <c r="CD17" i="1"/>
  <c r="CE17" i="1"/>
  <c r="CI17" i="1"/>
  <c r="CJ17" i="1"/>
  <c r="BL15" i="1"/>
  <c r="J15" i="1"/>
  <c r="BP15" i="1"/>
  <c r="BO15" i="1"/>
  <c r="BN15" i="1"/>
  <c r="BM15" i="1"/>
  <c r="AM15" i="1"/>
  <c r="BQ15" i="1"/>
  <c r="AK15" i="1"/>
  <c r="BR15" i="1"/>
  <c r="BS15" i="1"/>
  <c r="BT15" i="1"/>
  <c r="BW15" i="1"/>
  <c r="AO15" i="1"/>
  <c r="K15" i="1"/>
  <c r="BZ15" i="1"/>
  <c r="L15" i="1"/>
  <c r="CF15" i="1"/>
  <c r="T15" i="1"/>
  <c r="CH15" i="1"/>
  <c r="U15" i="1"/>
  <c r="V15" i="1"/>
  <c r="AA15" i="1"/>
  <c r="CG15" i="1"/>
  <c r="AB15" i="1"/>
  <c r="AC15" i="1"/>
  <c r="AD15" i="1"/>
  <c r="AE15" i="1"/>
  <c r="AH15" i="1"/>
  <c r="AI15" i="1"/>
  <c r="BX15" i="1"/>
  <c r="AJ15" i="1"/>
  <c r="BU15" i="1"/>
  <c r="BV15" i="1"/>
  <c r="BY15" i="1"/>
  <c r="CA15" i="1"/>
  <c r="CB15" i="1"/>
  <c r="CC15" i="1"/>
  <c r="CD15" i="1"/>
  <c r="CE15" i="1"/>
  <c r="CI15" i="1"/>
  <c r="CJ15" i="1"/>
  <c r="BL16" i="1"/>
  <c r="J16" i="1"/>
  <c r="BP16" i="1"/>
  <c r="BO16" i="1"/>
  <c r="BN16" i="1"/>
  <c r="BM16" i="1"/>
  <c r="AM16" i="1"/>
  <c r="BQ16" i="1"/>
  <c r="AK16" i="1"/>
  <c r="BR16" i="1"/>
  <c r="BS16" i="1"/>
  <c r="BT16" i="1"/>
  <c r="BW16" i="1"/>
  <c r="AO16" i="1"/>
  <c r="K16" i="1"/>
  <c r="BZ16" i="1"/>
  <c r="L16" i="1"/>
  <c r="CF16" i="1"/>
  <c r="T16" i="1"/>
  <c r="CH16" i="1"/>
  <c r="U16" i="1"/>
  <c r="V16" i="1"/>
  <c r="AA16" i="1"/>
  <c r="CG16" i="1"/>
  <c r="AB16" i="1"/>
  <c r="AC16" i="1"/>
  <c r="AD16" i="1"/>
  <c r="AE16" i="1"/>
  <c r="AH16" i="1"/>
  <c r="AI16" i="1"/>
  <c r="BX16" i="1"/>
  <c r="AJ16" i="1"/>
  <c r="BU16" i="1"/>
  <c r="BV16" i="1"/>
  <c r="BY16" i="1"/>
  <c r="CA16" i="1"/>
  <c r="CB16" i="1"/>
  <c r="CC16" i="1"/>
  <c r="CD16" i="1"/>
  <c r="CE16" i="1"/>
  <c r="CI16" i="1"/>
  <c r="CJ16" i="1"/>
  <c r="BL18" i="1"/>
  <c r="J18" i="1"/>
  <c r="BP18" i="1"/>
  <c r="BO18" i="1"/>
  <c r="BN18" i="1"/>
  <c r="BM18" i="1"/>
  <c r="AM18" i="1"/>
  <c r="BQ18" i="1"/>
  <c r="AK18" i="1"/>
  <c r="BR18" i="1"/>
  <c r="BS18" i="1"/>
  <c r="BT18" i="1"/>
  <c r="BW18" i="1"/>
  <c r="AO18" i="1"/>
  <c r="K18" i="1"/>
  <c r="BZ18" i="1"/>
  <c r="L18" i="1"/>
  <c r="CF18" i="1"/>
  <c r="T18" i="1"/>
  <c r="CH18" i="1"/>
  <c r="U18" i="1"/>
  <c r="V18" i="1"/>
  <c r="AA18" i="1"/>
  <c r="CG18" i="1"/>
  <c r="AB18" i="1"/>
  <c r="AC18" i="1"/>
  <c r="AD18" i="1"/>
  <c r="AE18" i="1"/>
  <c r="AH18" i="1"/>
  <c r="AI18" i="1"/>
  <c r="BX18" i="1"/>
  <c r="AJ18" i="1"/>
  <c r="BU18" i="1"/>
  <c r="BV18" i="1"/>
  <c r="BY18" i="1"/>
  <c r="CA18" i="1"/>
  <c r="CB18" i="1"/>
  <c r="CC18" i="1"/>
  <c r="CD18" i="1"/>
  <c r="CE18" i="1"/>
  <c r="CI18" i="1"/>
  <c r="CJ18" i="1"/>
  <c r="BL19" i="1"/>
  <c r="J19" i="1"/>
  <c r="BP19" i="1"/>
  <c r="BO19" i="1"/>
  <c r="BN19" i="1"/>
  <c r="BM19" i="1"/>
  <c r="AM19" i="1"/>
  <c r="BQ19" i="1"/>
  <c r="AK19" i="1"/>
  <c r="BR19" i="1"/>
  <c r="BS19" i="1"/>
  <c r="BT19" i="1"/>
  <c r="BW19" i="1"/>
  <c r="AO19" i="1"/>
  <c r="K19" i="1"/>
  <c r="BZ19" i="1"/>
  <c r="L19" i="1"/>
  <c r="CF19" i="1"/>
  <c r="T19" i="1"/>
  <c r="CH19" i="1"/>
  <c r="U19" i="1"/>
  <c r="V19" i="1"/>
  <c r="AA19" i="1"/>
  <c r="CG19" i="1"/>
  <c r="AB19" i="1"/>
  <c r="AC19" i="1"/>
  <c r="AD19" i="1"/>
  <c r="AE19" i="1"/>
  <c r="AH19" i="1"/>
  <c r="AI19" i="1"/>
  <c r="BX19" i="1"/>
  <c r="AJ19" i="1"/>
  <c r="BU19" i="1"/>
  <c r="BV19" i="1"/>
  <c r="BY19" i="1"/>
  <c r="CA19" i="1"/>
  <c r="CB19" i="1"/>
  <c r="CC19" i="1"/>
  <c r="CD19" i="1"/>
  <c r="CE19" i="1"/>
  <c r="CI19" i="1"/>
  <c r="CJ19" i="1"/>
  <c r="BL20" i="1"/>
  <c r="J20" i="1"/>
  <c r="BP20" i="1"/>
  <c r="BO20" i="1"/>
  <c r="BN20" i="1"/>
  <c r="BM20" i="1"/>
  <c r="AM20" i="1"/>
  <c r="BQ20" i="1"/>
  <c r="AK20" i="1"/>
  <c r="BR20" i="1"/>
  <c r="BS20" i="1"/>
  <c r="BT20" i="1"/>
  <c r="BW20" i="1"/>
  <c r="AO20" i="1"/>
  <c r="K20" i="1"/>
  <c r="BZ20" i="1"/>
  <c r="L20" i="1"/>
  <c r="CF20" i="1"/>
  <c r="T20" i="1"/>
  <c r="CH20" i="1"/>
  <c r="U20" i="1"/>
  <c r="V20" i="1"/>
  <c r="AA20" i="1"/>
  <c r="CG20" i="1"/>
  <c r="AB20" i="1"/>
  <c r="AC20" i="1"/>
  <c r="AD20" i="1"/>
  <c r="AE20" i="1"/>
  <c r="AH20" i="1"/>
  <c r="AI20" i="1"/>
  <c r="BX20" i="1"/>
  <c r="AJ20" i="1"/>
  <c r="BU20" i="1"/>
  <c r="BV20" i="1"/>
  <c r="BY20" i="1"/>
  <c r="CA20" i="1"/>
  <c r="CB20" i="1"/>
  <c r="CC20" i="1"/>
  <c r="CD20" i="1"/>
  <c r="CE20" i="1"/>
  <c r="CI20" i="1"/>
  <c r="CJ20" i="1"/>
  <c r="BL21" i="1"/>
  <c r="J21" i="1"/>
  <c r="BP21" i="1"/>
  <c r="BO21" i="1"/>
  <c r="BN21" i="1"/>
  <c r="BM21" i="1"/>
  <c r="AM21" i="1"/>
  <c r="BQ21" i="1"/>
  <c r="AK21" i="1"/>
  <c r="BR21" i="1"/>
  <c r="BS21" i="1"/>
  <c r="BT21" i="1"/>
  <c r="BW21" i="1"/>
  <c r="AO21" i="1"/>
  <c r="K21" i="1"/>
  <c r="BZ21" i="1"/>
  <c r="L21" i="1"/>
  <c r="CF21" i="1"/>
  <c r="T21" i="1"/>
  <c r="CH21" i="1"/>
  <c r="U21" i="1"/>
  <c r="V21" i="1"/>
  <c r="AA21" i="1"/>
  <c r="CG21" i="1"/>
  <c r="AB21" i="1"/>
  <c r="AC21" i="1"/>
  <c r="AD21" i="1"/>
  <c r="AE21" i="1"/>
  <c r="AH21" i="1"/>
  <c r="AI21" i="1"/>
  <c r="BX21" i="1"/>
  <c r="AJ21" i="1"/>
  <c r="BU21" i="1"/>
  <c r="BV21" i="1"/>
  <c r="BY21" i="1"/>
  <c r="CA21" i="1"/>
  <c r="CB21" i="1"/>
  <c r="CC21" i="1"/>
  <c r="CD21" i="1"/>
  <c r="CE21" i="1"/>
  <c r="CI21" i="1"/>
  <c r="CJ21" i="1"/>
  <c r="BL22" i="1"/>
  <c r="J22" i="1"/>
  <c r="BP22" i="1"/>
  <c r="BO22" i="1"/>
  <c r="BN22" i="1"/>
  <c r="BM22" i="1"/>
  <c r="AM22" i="1"/>
  <c r="BQ22" i="1"/>
  <c r="AK22" i="1"/>
  <c r="BR22" i="1"/>
  <c r="BS22" i="1"/>
  <c r="BT22" i="1"/>
  <c r="BW22" i="1"/>
  <c r="AO22" i="1"/>
  <c r="K22" i="1"/>
  <c r="BZ22" i="1"/>
  <c r="L22" i="1"/>
  <c r="CF22" i="1"/>
  <c r="T22" i="1"/>
  <c r="CH22" i="1"/>
  <c r="U22" i="1"/>
  <c r="V22" i="1"/>
  <c r="AA22" i="1"/>
  <c r="CG22" i="1"/>
  <c r="AB22" i="1"/>
  <c r="AC22" i="1"/>
  <c r="AD22" i="1"/>
  <c r="AE22" i="1"/>
  <c r="AH22" i="1"/>
  <c r="AI22" i="1"/>
  <c r="BX22" i="1"/>
  <c r="AJ22" i="1"/>
  <c r="BU22" i="1"/>
  <c r="BV22" i="1"/>
  <c r="BY22" i="1"/>
  <c r="CA22" i="1"/>
  <c r="CB22" i="1"/>
  <c r="CC22" i="1"/>
  <c r="CD22" i="1"/>
  <c r="CE22" i="1"/>
  <c r="CI22" i="1"/>
  <c r="CJ22" i="1"/>
  <c r="BL23" i="1"/>
  <c r="J23" i="1"/>
  <c r="BP23" i="1"/>
  <c r="BO23" i="1"/>
  <c r="BN23" i="1"/>
  <c r="BM23" i="1"/>
  <c r="AM23" i="1"/>
  <c r="BQ23" i="1"/>
  <c r="AK23" i="1"/>
  <c r="BR23" i="1"/>
  <c r="BS23" i="1"/>
  <c r="BT23" i="1"/>
  <c r="BW23" i="1"/>
  <c r="AO23" i="1"/>
  <c r="K23" i="1"/>
  <c r="BZ23" i="1"/>
  <c r="L23" i="1"/>
  <c r="CF23" i="1"/>
  <c r="T23" i="1"/>
  <c r="CH23" i="1"/>
  <c r="U23" i="1"/>
  <c r="V23" i="1"/>
  <c r="AA23" i="1"/>
  <c r="CG23" i="1"/>
  <c r="AB23" i="1"/>
  <c r="AC23" i="1"/>
  <c r="AD23" i="1"/>
  <c r="AE23" i="1"/>
  <c r="AH23" i="1"/>
  <c r="AI23" i="1"/>
  <c r="BX23" i="1"/>
  <c r="AJ23" i="1"/>
  <c r="BU23" i="1"/>
  <c r="BV23" i="1"/>
  <c r="BY23" i="1"/>
  <c r="CA23" i="1"/>
  <c r="CB23" i="1"/>
  <c r="CC23" i="1"/>
  <c r="CD23" i="1"/>
  <c r="CE23" i="1"/>
  <c r="CI23" i="1"/>
  <c r="CJ23" i="1"/>
  <c r="BL24" i="1"/>
  <c r="J24" i="1"/>
  <c r="BP24" i="1"/>
  <c r="BO24" i="1"/>
  <c r="BN24" i="1"/>
  <c r="BM24" i="1"/>
  <c r="AM24" i="1"/>
  <c r="BQ24" i="1"/>
  <c r="AK24" i="1"/>
  <c r="BR24" i="1"/>
  <c r="BS24" i="1"/>
  <c r="BT24" i="1"/>
  <c r="BW24" i="1"/>
  <c r="AO24" i="1"/>
  <c r="K24" i="1"/>
  <c r="BZ24" i="1"/>
  <c r="L24" i="1"/>
  <c r="CF24" i="1"/>
  <c r="T24" i="1"/>
  <c r="CH24" i="1"/>
  <c r="U24" i="1"/>
  <c r="V24" i="1"/>
  <c r="AA24" i="1"/>
  <c r="CG24" i="1"/>
  <c r="AB24" i="1"/>
  <c r="AC24" i="1"/>
  <c r="AD24" i="1"/>
  <c r="AE24" i="1"/>
  <c r="AH24" i="1"/>
  <c r="AI24" i="1"/>
  <c r="BX24" i="1"/>
  <c r="AJ24" i="1"/>
  <c r="BU24" i="1"/>
  <c r="BV24" i="1"/>
  <c r="BY24" i="1"/>
  <c r="CA24" i="1"/>
  <c r="CB24" i="1"/>
  <c r="CC24" i="1"/>
  <c r="CD24" i="1"/>
  <c r="CE24" i="1"/>
  <c r="CI24" i="1"/>
  <c r="CJ24" i="1"/>
  <c r="BL25" i="1"/>
  <c r="J25" i="1"/>
  <c r="BP25" i="1"/>
  <c r="BO25" i="1"/>
  <c r="BN25" i="1"/>
  <c r="BM25" i="1"/>
  <c r="AM25" i="1"/>
  <c r="BQ25" i="1"/>
  <c r="AK25" i="1"/>
  <c r="BR25" i="1"/>
  <c r="BS25" i="1"/>
  <c r="BT25" i="1"/>
  <c r="BW25" i="1"/>
  <c r="AO25" i="1"/>
  <c r="K25" i="1"/>
  <c r="BZ25" i="1"/>
  <c r="L25" i="1"/>
  <c r="CF25" i="1"/>
  <c r="T25" i="1"/>
  <c r="CH25" i="1"/>
  <c r="U25" i="1"/>
  <c r="V25" i="1"/>
  <c r="AA25" i="1"/>
  <c r="CG25" i="1"/>
  <c r="AB25" i="1"/>
  <c r="AC25" i="1"/>
  <c r="AD25" i="1"/>
  <c r="AE25" i="1"/>
  <c r="AH25" i="1"/>
  <c r="AI25" i="1"/>
  <c r="BX25" i="1"/>
  <c r="AJ25" i="1"/>
  <c r="BU25" i="1"/>
  <c r="BV25" i="1"/>
  <c r="BY25" i="1"/>
  <c r="CA25" i="1"/>
  <c r="CB25" i="1"/>
  <c r="CC25" i="1"/>
  <c r="CD25" i="1"/>
  <c r="CE25" i="1"/>
  <c r="CI25" i="1"/>
  <c r="CJ25" i="1"/>
  <c r="BL28" i="1"/>
  <c r="J28" i="1"/>
  <c r="BP28" i="1"/>
  <c r="BO28" i="1"/>
  <c r="BN28" i="1"/>
  <c r="BM28" i="1"/>
  <c r="AM28" i="1"/>
  <c r="BQ28" i="1"/>
  <c r="AK28" i="1"/>
  <c r="BR28" i="1"/>
  <c r="BS28" i="1"/>
  <c r="BT28" i="1"/>
  <c r="BW28" i="1"/>
  <c r="AO28" i="1"/>
  <c r="K28" i="1"/>
  <c r="BZ28" i="1"/>
  <c r="L28" i="1"/>
  <c r="CF28" i="1"/>
  <c r="T28" i="1"/>
  <c r="CH28" i="1"/>
  <c r="U28" i="1"/>
  <c r="V28" i="1"/>
  <c r="AA28" i="1"/>
  <c r="CG28" i="1"/>
  <c r="AB28" i="1"/>
  <c r="AC28" i="1"/>
  <c r="AD28" i="1"/>
  <c r="AE28" i="1"/>
  <c r="AH28" i="1"/>
  <c r="AI28" i="1"/>
  <c r="BX28" i="1"/>
  <c r="AJ28" i="1"/>
  <c r="BU28" i="1"/>
  <c r="BV28" i="1"/>
  <c r="BY28" i="1"/>
  <c r="CA28" i="1"/>
  <c r="CB28" i="1"/>
  <c r="CC28" i="1"/>
  <c r="CD28" i="1"/>
  <c r="CE28" i="1"/>
  <c r="CI28" i="1"/>
  <c r="CJ28" i="1"/>
  <c r="BL26" i="1"/>
  <c r="J26" i="1"/>
  <c r="BP26" i="1"/>
  <c r="BO26" i="1"/>
  <c r="BN26" i="1"/>
  <c r="BM26" i="1"/>
  <c r="AM26" i="1"/>
  <c r="BQ26" i="1"/>
  <c r="AK26" i="1"/>
  <c r="BR26" i="1"/>
  <c r="BS26" i="1"/>
  <c r="BT26" i="1"/>
  <c r="BW26" i="1"/>
  <c r="AO26" i="1"/>
  <c r="K26" i="1"/>
  <c r="BZ26" i="1"/>
  <c r="L26" i="1"/>
  <c r="CF26" i="1"/>
  <c r="T26" i="1"/>
  <c r="CH26" i="1"/>
  <c r="U26" i="1"/>
  <c r="V26" i="1"/>
  <c r="AA26" i="1"/>
  <c r="CG26" i="1"/>
  <c r="AB26" i="1"/>
  <c r="AC26" i="1"/>
  <c r="AD26" i="1"/>
  <c r="AE26" i="1"/>
  <c r="AH26" i="1"/>
  <c r="AI26" i="1"/>
  <c r="BX26" i="1"/>
  <c r="AJ26" i="1"/>
  <c r="BU26" i="1"/>
  <c r="BV26" i="1"/>
  <c r="BY26" i="1"/>
  <c r="CA26" i="1"/>
  <c r="CB26" i="1"/>
  <c r="CC26" i="1"/>
  <c r="CD26" i="1"/>
  <c r="CE26" i="1"/>
  <c r="CI26" i="1"/>
  <c r="CJ26" i="1"/>
  <c r="BL27" i="1"/>
  <c r="J27" i="1"/>
  <c r="BP27" i="1"/>
  <c r="BO27" i="1"/>
  <c r="BN27" i="1"/>
  <c r="BM27" i="1"/>
  <c r="AM27" i="1"/>
  <c r="BQ27" i="1"/>
  <c r="AK27" i="1"/>
  <c r="BR27" i="1"/>
  <c r="BS27" i="1"/>
  <c r="BT27" i="1"/>
  <c r="BW27" i="1"/>
  <c r="AO27" i="1"/>
  <c r="K27" i="1"/>
  <c r="BZ27" i="1"/>
  <c r="L27" i="1"/>
  <c r="CF27" i="1"/>
  <c r="T27" i="1"/>
  <c r="CH27" i="1"/>
  <c r="U27" i="1"/>
  <c r="V27" i="1"/>
  <c r="AA27" i="1"/>
  <c r="CG27" i="1"/>
  <c r="AB27" i="1"/>
  <c r="AC27" i="1"/>
  <c r="AD27" i="1"/>
  <c r="AE27" i="1"/>
  <c r="AH27" i="1"/>
  <c r="AI27" i="1"/>
  <c r="BX27" i="1"/>
  <c r="AJ27" i="1"/>
  <c r="BU27" i="1"/>
  <c r="BV27" i="1"/>
  <c r="BY27" i="1"/>
  <c r="CA27" i="1"/>
  <c r="CB27" i="1"/>
  <c r="CC27" i="1"/>
  <c r="CD27" i="1"/>
  <c r="CE27" i="1"/>
  <c r="CI27" i="1"/>
  <c r="CJ27" i="1"/>
  <c r="BL29" i="1"/>
  <c r="J29" i="1"/>
  <c r="BP29" i="1"/>
  <c r="BO29" i="1"/>
  <c r="BN29" i="1"/>
  <c r="BM29" i="1"/>
  <c r="AM29" i="1"/>
  <c r="BQ29" i="1"/>
  <c r="AK29" i="1"/>
  <c r="BR29" i="1"/>
  <c r="BS29" i="1"/>
  <c r="BT29" i="1"/>
  <c r="BW29" i="1"/>
  <c r="AO29" i="1"/>
  <c r="K29" i="1"/>
  <c r="BZ29" i="1"/>
  <c r="L29" i="1"/>
  <c r="CF29" i="1"/>
  <c r="T29" i="1"/>
  <c r="CH29" i="1"/>
  <c r="U29" i="1"/>
  <c r="V29" i="1"/>
  <c r="AA29" i="1"/>
  <c r="CG29" i="1"/>
  <c r="AB29" i="1"/>
  <c r="AC29" i="1"/>
  <c r="AD29" i="1"/>
  <c r="AE29" i="1"/>
  <c r="AH29" i="1"/>
  <c r="AI29" i="1"/>
  <c r="BX29" i="1"/>
  <c r="AJ29" i="1"/>
  <c r="BU29" i="1"/>
  <c r="BV29" i="1"/>
  <c r="BY29" i="1"/>
  <c r="CA29" i="1"/>
  <c r="CB29" i="1"/>
  <c r="CC29" i="1"/>
  <c r="CD29" i="1"/>
  <c r="CE29" i="1"/>
  <c r="CI29" i="1"/>
  <c r="CJ29" i="1"/>
  <c r="BL30" i="1"/>
  <c r="J30" i="1"/>
  <c r="BP30" i="1"/>
  <c r="BO30" i="1"/>
  <c r="BN30" i="1"/>
  <c r="BM30" i="1"/>
  <c r="AM30" i="1"/>
  <c r="BQ30" i="1"/>
  <c r="AK30" i="1"/>
  <c r="BR30" i="1"/>
  <c r="BS30" i="1"/>
  <c r="BT30" i="1"/>
  <c r="BW30" i="1"/>
  <c r="AO30" i="1"/>
  <c r="K30" i="1"/>
  <c r="BZ30" i="1"/>
  <c r="L30" i="1"/>
  <c r="CF30" i="1"/>
  <c r="T30" i="1"/>
  <c r="CH30" i="1"/>
  <c r="U30" i="1"/>
  <c r="V30" i="1"/>
  <c r="AA30" i="1"/>
  <c r="CG30" i="1"/>
  <c r="AB30" i="1"/>
  <c r="AC30" i="1"/>
  <c r="AD30" i="1"/>
  <c r="AE30" i="1"/>
  <c r="AH30" i="1"/>
  <c r="AI30" i="1"/>
  <c r="BX30" i="1"/>
  <c r="AJ30" i="1"/>
  <c r="BU30" i="1"/>
  <c r="BV30" i="1"/>
  <c r="BY30" i="1"/>
  <c r="CA30" i="1"/>
  <c r="CB30" i="1"/>
  <c r="CC30" i="1"/>
  <c r="CD30" i="1"/>
  <c r="CE30" i="1"/>
  <c r="CI30" i="1"/>
  <c r="CJ30" i="1"/>
  <c r="BL31" i="1"/>
  <c r="J31" i="1"/>
  <c r="BP31" i="1"/>
  <c r="BO31" i="1"/>
  <c r="BN31" i="1"/>
  <c r="BM31" i="1"/>
  <c r="AM31" i="1"/>
  <c r="BQ31" i="1"/>
  <c r="AK31" i="1"/>
  <c r="BR31" i="1"/>
  <c r="BS31" i="1"/>
  <c r="BT31" i="1"/>
  <c r="BW31" i="1"/>
  <c r="AO31" i="1"/>
  <c r="K31" i="1"/>
  <c r="BZ31" i="1"/>
  <c r="L31" i="1"/>
  <c r="CF31" i="1"/>
  <c r="T31" i="1"/>
  <c r="CH31" i="1"/>
  <c r="U31" i="1"/>
  <c r="V31" i="1"/>
  <c r="AA31" i="1"/>
  <c r="CG31" i="1"/>
  <c r="AB31" i="1"/>
  <c r="AC31" i="1"/>
  <c r="AD31" i="1"/>
  <c r="AE31" i="1"/>
  <c r="AH31" i="1"/>
  <c r="AI31" i="1"/>
  <c r="BX31" i="1"/>
  <c r="AJ31" i="1"/>
  <c r="BU31" i="1"/>
  <c r="BV31" i="1"/>
  <c r="BY31" i="1"/>
  <c r="CA31" i="1"/>
  <c r="CB31" i="1"/>
  <c r="CC31" i="1"/>
  <c r="CD31" i="1"/>
  <c r="CE31" i="1"/>
  <c r="CI31" i="1"/>
  <c r="CJ31" i="1"/>
  <c r="BL32" i="1"/>
  <c r="J32" i="1"/>
  <c r="BP32" i="1"/>
  <c r="BO32" i="1"/>
  <c r="BN32" i="1"/>
  <c r="BM32" i="1"/>
  <c r="AM32" i="1"/>
  <c r="BQ32" i="1"/>
  <c r="AK32" i="1"/>
  <c r="BR32" i="1"/>
  <c r="BS32" i="1"/>
  <c r="BT32" i="1"/>
  <c r="BW32" i="1"/>
  <c r="AO32" i="1"/>
  <c r="K32" i="1"/>
  <c r="BZ32" i="1"/>
  <c r="L32" i="1"/>
  <c r="CF32" i="1"/>
  <c r="T32" i="1"/>
  <c r="CH32" i="1"/>
  <c r="U32" i="1"/>
  <c r="V32" i="1"/>
  <c r="AA32" i="1"/>
  <c r="CG32" i="1"/>
  <c r="AB32" i="1"/>
  <c r="AC32" i="1"/>
  <c r="AD32" i="1"/>
  <c r="AE32" i="1"/>
  <c r="AH32" i="1"/>
  <c r="AI32" i="1"/>
  <c r="BX32" i="1"/>
  <c r="AJ32" i="1"/>
  <c r="BU32" i="1"/>
  <c r="BV32" i="1"/>
  <c r="BY32" i="1"/>
  <c r="CA32" i="1"/>
  <c r="CB32" i="1"/>
  <c r="CC32" i="1"/>
  <c r="CD32" i="1"/>
  <c r="CE32" i="1"/>
  <c r="CI32" i="1"/>
  <c r="CJ32" i="1"/>
  <c r="BL33" i="1"/>
  <c r="J33" i="1"/>
  <c r="BP33" i="1"/>
  <c r="BO33" i="1"/>
  <c r="BN33" i="1"/>
  <c r="BM33" i="1"/>
  <c r="AM33" i="1"/>
  <c r="BQ33" i="1"/>
  <c r="AK33" i="1"/>
  <c r="BR33" i="1"/>
  <c r="BS33" i="1"/>
  <c r="BT33" i="1"/>
  <c r="BW33" i="1"/>
  <c r="AO33" i="1"/>
  <c r="K33" i="1"/>
  <c r="BZ33" i="1"/>
  <c r="L33" i="1"/>
  <c r="CF33" i="1"/>
  <c r="T33" i="1"/>
  <c r="CH33" i="1"/>
  <c r="U33" i="1"/>
  <c r="V33" i="1"/>
  <c r="AA33" i="1"/>
  <c r="CG33" i="1"/>
  <c r="AB33" i="1"/>
  <c r="AC33" i="1"/>
  <c r="AD33" i="1"/>
  <c r="AE33" i="1"/>
  <c r="AH33" i="1"/>
  <c r="AI33" i="1"/>
  <c r="BX33" i="1"/>
  <c r="AJ33" i="1"/>
  <c r="BU33" i="1"/>
  <c r="BV33" i="1"/>
  <c r="BY33" i="1"/>
  <c r="CA33" i="1"/>
  <c r="CB33" i="1"/>
  <c r="CC33" i="1"/>
  <c r="CD33" i="1"/>
  <c r="CE33" i="1"/>
  <c r="CI33" i="1"/>
  <c r="CJ33" i="1"/>
  <c r="BL34" i="1"/>
  <c r="J34" i="1"/>
  <c r="BP34" i="1"/>
  <c r="BO34" i="1"/>
  <c r="BN34" i="1"/>
  <c r="BM34" i="1"/>
  <c r="AM34" i="1"/>
  <c r="BQ34" i="1"/>
  <c r="AK34" i="1"/>
  <c r="BR34" i="1"/>
  <c r="BS34" i="1"/>
  <c r="BT34" i="1"/>
  <c r="BW34" i="1"/>
  <c r="AO34" i="1"/>
  <c r="K34" i="1"/>
  <c r="BZ34" i="1"/>
  <c r="L34" i="1"/>
  <c r="CF34" i="1"/>
  <c r="T34" i="1"/>
  <c r="CH34" i="1"/>
  <c r="U34" i="1"/>
  <c r="V34" i="1"/>
  <c r="AA34" i="1"/>
  <c r="CG34" i="1"/>
  <c r="AB34" i="1"/>
  <c r="AC34" i="1"/>
  <c r="AD34" i="1"/>
  <c r="AE34" i="1"/>
  <c r="AH34" i="1"/>
  <c r="AI34" i="1"/>
  <c r="BX34" i="1"/>
  <c r="AJ34" i="1"/>
  <c r="BU34" i="1"/>
  <c r="BV34" i="1"/>
  <c r="BY34" i="1"/>
  <c r="CA34" i="1"/>
  <c r="CB34" i="1"/>
  <c r="CC34" i="1"/>
  <c r="CD34" i="1"/>
  <c r="CE34" i="1"/>
  <c r="CI34" i="1"/>
  <c r="CJ34" i="1"/>
  <c r="BL35" i="1"/>
  <c r="J35" i="1"/>
  <c r="BP35" i="1"/>
  <c r="BO35" i="1"/>
  <c r="BN35" i="1"/>
  <c r="BM35" i="1"/>
  <c r="AM35" i="1"/>
  <c r="BQ35" i="1"/>
  <c r="AK35" i="1"/>
  <c r="BR35" i="1"/>
  <c r="BS35" i="1"/>
  <c r="BT35" i="1"/>
  <c r="BW35" i="1"/>
  <c r="AO35" i="1"/>
  <c r="K35" i="1"/>
  <c r="BZ35" i="1"/>
  <c r="L35" i="1"/>
  <c r="CF35" i="1"/>
  <c r="T35" i="1"/>
  <c r="CH35" i="1"/>
  <c r="U35" i="1"/>
  <c r="V35" i="1"/>
  <c r="AA35" i="1"/>
  <c r="CG35" i="1"/>
  <c r="AB35" i="1"/>
  <c r="AC35" i="1"/>
  <c r="AD35" i="1"/>
  <c r="AE35" i="1"/>
  <c r="AH35" i="1"/>
  <c r="AI35" i="1"/>
  <c r="BX35" i="1"/>
  <c r="AJ35" i="1"/>
  <c r="BU35" i="1"/>
  <c r="BV35" i="1"/>
  <c r="BY35" i="1"/>
  <c r="CA35" i="1"/>
  <c r="CB35" i="1"/>
  <c r="CC35" i="1"/>
  <c r="CD35" i="1"/>
  <c r="CE35" i="1"/>
  <c r="CI35" i="1"/>
  <c r="CJ35" i="1"/>
  <c r="BL36" i="1"/>
  <c r="J36" i="1"/>
  <c r="BP36" i="1"/>
  <c r="BO36" i="1"/>
  <c r="BN36" i="1"/>
  <c r="BM36" i="1"/>
  <c r="AM36" i="1"/>
  <c r="BQ36" i="1"/>
  <c r="AK36" i="1"/>
  <c r="BR36" i="1"/>
  <c r="BS36" i="1"/>
  <c r="BT36" i="1"/>
  <c r="BW36" i="1"/>
  <c r="AO36" i="1"/>
  <c r="K36" i="1"/>
  <c r="BZ36" i="1"/>
  <c r="L36" i="1"/>
  <c r="CF36" i="1"/>
  <c r="T36" i="1"/>
  <c r="CH36" i="1"/>
  <c r="U36" i="1"/>
  <c r="V36" i="1"/>
  <c r="AA36" i="1"/>
  <c r="CG36" i="1"/>
  <c r="AB36" i="1"/>
  <c r="AC36" i="1"/>
  <c r="AD36" i="1"/>
  <c r="AE36" i="1"/>
  <c r="AH36" i="1"/>
  <c r="AI36" i="1"/>
  <c r="BX36" i="1"/>
  <c r="AJ36" i="1"/>
  <c r="BU36" i="1"/>
  <c r="BV36" i="1"/>
  <c r="BY36" i="1"/>
  <c r="CA36" i="1"/>
  <c r="CB36" i="1"/>
  <c r="CC36" i="1"/>
  <c r="CD36" i="1"/>
  <c r="CE36" i="1"/>
  <c r="CI36" i="1"/>
  <c r="CJ36" i="1"/>
  <c r="BL39" i="1"/>
  <c r="J39" i="1"/>
  <c r="BP39" i="1"/>
  <c r="BO39" i="1"/>
  <c r="BN39" i="1"/>
  <c r="BM39" i="1"/>
  <c r="AM39" i="1"/>
  <c r="BQ39" i="1"/>
  <c r="AK39" i="1"/>
  <c r="BR39" i="1"/>
  <c r="BS39" i="1"/>
  <c r="BT39" i="1"/>
  <c r="BW39" i="1"/>
  <c r="AO39" i="1"/>
  <c r="K39" i="1"/>
  <c r="BZ39" i="1"/>
  <c r="L39" i="1"/>
  <c r="CF39" i="1"/>
  <c r="T39" i="1"/>
  <c r="CH39" i="1"/>
  <c r="U39" i="1"/>
  <c r="V39" i="1"/>
  <c r="AA39" i="1"/>
  <c r="CG39" i="1"/>
  <c r="AB39" i="1"/>
  <c r="AC39" i="1"/>
  <c r="AD39" i="1"/>
  <c r="AE39" i="1"/>
  <c r="AH39" i="1"/>
  <c r="AI39" i="1"/>
  <c r="BX39" i="1"/>
  <c r="AJ39" i="1"/>
  <c r="BU39" i="1"/>
  <c r="BV39" i="1"/>
  <c r="BY39" i="1"/>
  <c r="CA39" i="1"/>
  <c r="CB39" i="1"/>
  <c r="CC39" i="1"/>
  <c r="CD39" i="1"/>
  <c r="CE39" i="1"/>
  <c r="CI39" i="1"/>
  <c r="CJ39" i="1"/>
  <c r="BL37" i="1"/>
  <c r="J37" i="1"/>
  <c r="BP37" i="1"/>
  <c r="BO37" i="1"/>
  <c r="BN37" i="1"/>
  <c r="BM37" i="1"/>
  <c r="AM37" i="1"/>
  <c r="BQ37" i="1"/>
  <c r="AK37" i="1"/>
  <c r="BR37" i="1"/>
  <c r="BS37" i="1"/>
  <c r="BT37" i="1"/>
  <c r="BW37" i="1"/>
  <c r="AO37" i="1"/>
  <c r="K37" i="1"/>
  <c r="BZ37" i="1"/>
  <c r="L37" i="1"/>
  <c r="CF37" i="1"/>
  <c r="T37" i="1"/>
  <c r="CH37" i="1"/>
  <c r="U37" i="1"/>
  <c r="V37" i="1"/>
  <c r="AA37" i="1"/>
  <c r="CG37" i="1"/>
  <c r="AB37" i="1"/>
  <c r="AC37" i="1"/>
  <c r="AD37" i="1"/>
  <c r="AE37" i="1"/>
  <c r="AH37" i="1"/>
  <c r="AI37" i="1"/>
  <c r="BX37" i="1"/>
  <c r="AJ37" i="1"/>
  <c r="BU37" i="1"/>
  <c r="BV37" i="1"/>
  <c r="BY37" i="1"/>
  <c r="CA37" i="1"/>
  <c r="CB37" i="1"/>
  <c r="CC37" i="1"/>
  <c r="CD37" i="1"/>
  <c r="CE37" i="1"/>
  <c r="CI37" i="1"/>
  <c r="CJ37" i="1"/>
  <c r="BL38" i="1"/>
  <c r="J38" i="1"/>
  <c r="BP38" i="1"/>
  <c r="BO38" i="1"/>
  <c r="BN38" i="1"/>
  <c r="BM38" i="1"/>
  <c r="AM38" i="1"/>
  <c r="BQ38" i="1"/>
  <c r="AK38" i="1"/>
  <c r="BR38" i="1"/>
  <c r="BS38" i="1"/>
  <c r="BT38" i="1"/>
  <c r="BW38" i="1"/>
  <c r="AO38" i="1"/>
  <c r="K38" i="1"/>
  <c r="BZ38" i="1"/>
  <c r="L38" i="1"/>
  <c r="CF38" i="1"/>
  <c r="T38" i="1"/>
  <c r="CH38" i="1"/>
  <c r="U38" i="1"/>
  <c r="V38" i="1"/>
  <c r="AA38" i="1"/>
  <c r="CG38" i="1"/>
  <c r="AB38" i="1"/>
  <c r="AC38" i="1"/>
  <c r="AD38" i="1"/>
  <c r="AE38" i="1"/>
  <c r="AH38" i="1"/>
  <c r="AI38" i="1"/>
  <c r="BX38" i="1"/>
  <c r="AJ38" i="1"/>
  <c r="BU38" i="1"/>
  <c r="BV38" i="1"/>
  <c r="BY38" i="1"/>
  <c r="CA38" i="1"/>
  <c r="CB38" i="1"/>
  <c r="CC38" i="1"/>
  <c r="CD38" i="1"/>
  <c r="CE38" i="1"/>
  <c r="CI38" i="1"/>
  <c r="CJ38" i="1"/>
  <c r="BL40" i="1"/>
  <c r="J40" i="1"/>
  <c r="BP40" i="1"/>
  <c r="BO40" i="1"/>
  <c r="BN40" i="1"/>
  <c r="BM40" i="1"/>
  <c r="AM40" i="1"/>
  <c r="BQ40" i="1"/>
  <c r="AK40" i="1"/>
  <c r="BR40" i="1"/>
  <c r="BS40" i="1"/>
  <c r="BT40" i="1"/>
  <c r="BW40" i="1"/>
  <c r="AO40" i="1"/>
  <c r="K40" i="1"/>
  <c r="BZ40" i="1"/>
  <c r="L40" i="1"/>
  <c r="CF40" i="1"/>
  <c r="T40" i="1"/>
  <c r="CH40" i="1"/>
  <c r="U40" i="1"/>
  <c r="V40" i="1"/>
  <c r="AA40" i="1"/>
  <c r="CG40" i="1"/>
  <c r="AB40" i="1"/>
  <c r="AC40" i="1"/>
  <c r="AD40" i="1"/>
  <c r="AE40" i="1"/>
  <c r="AH40" i="1"/>
  <c r="AI40" i="1"/>
  <c r="BX40" i="1"/>
  <c r="AJ40" i="1"/>
  <c r="BU40" i="1"/>
  <c r="BV40" i="1"/>
  <c r="BY40" i="1"/>
  <c r="CA40" i="1"/>
  <c r="CB40" i="1"/>
  <c r="CC40" i="1"/>
  <c r="CD40" i="1"/>
  <c r="CE40" i="1"/>
  <c r="CI40" i="1"/>
  <c r="CJ40" i="1"/>
  <c r="BL41" i="1"/>
  <c r="J41" i="1"/>
  <c r="BP41" i="1"/>
  <c r="BO41" i="1"/>
  <c r="BN41" i="1"/>
  <c r="BM41" i="1"/>
  <c r="AM41" i="1"/>
  <c r="BQ41" i="1"/>
  <c r="AK41" i="1"/>
  <c r="BR41" i="1"/>
  <c r="BS41" i="1"/>
  <c r="BT41" i="1"/>
  <c r="BW41" i="1"/>
  <c r="AO41" i="1"/>
  <c r="K41" i="1"/>
  <c r="BZ41" i="1"/>
  <c r="L41" i="1"/>
  <c r="CF41" i="1"/>
  <c r="T41" i="1"/>
  <c r="CH41" i="1"/>
  <c r="U41" i="1"/>
  <c r="V41" i="1"/>
  <c r="AA41" i="1"/>
  <c r="CG41" i="1"/>
  <c r="AB41" i="1"/>
  <c r="AC41" i="1"/>
  <c r="AD41" i="1"/>
  <c r="AE41" i="1"/>
  <c r="AH41" i="1"/>
  <c r="AI41" i="1"/>
  <c r="BX41" i="1"/>
  <c r="AJ41" i="1"/>
  <c r="BU41" i="1"/>
  <c r="BV41" i="1"/>
  <c r="BY41" i="1"/>
  <c r="CA41" i="1"/>
  <c r="CB41" i="1"/>
  <c r="CC41" i="1"/>
  <c r="CD41" i="1"/>
  <c r="CE41" i="1"/>
  <c r="CI41" i="1"/>
  <c r="CJ41" i="1"/>
  <c r="BL42" i="1"/>
  <c r="J42" i="1"/>
  <c r="BP42" i="1"/>
  <c r="BO42" i="1"/>
  <c r="BN42" i="1"/>
  <c r="BM42" i="1"/>
  <c r="AM42" i="1"/>
  <c r="BQ42" i="1"/>
  <c r="AK42" i="1"/>
  <c r="BR42" i="1"/>
  <c r="BS42" i="1"/>
  <c r="BT42" i="1"/>
  <c r="BW42" i="1"/>
  <c r="AO42" i="1"/>
  <c r="K42" i="1"/>
  <c r="BZ42" i="1"/>
  <c r="L42" i="1"/>
  <c r="CF42" i="1"/>
  <c r="T42" i="1"/>
  <c r="CH42" i="1"/>
  <c r="U42" i="1"/>
  <c r="V42" i="1"/>
  <c r="AA42" i="1"/>
  <c r="CG42" i="1"/>
  <c r="AB42" i="1"/>
  <c r="AC42" i="1"/>
  <c r="AD42" i="1"/>
  <c r="AE42" i="1"/>
  <c r="AH42" i="1"/>
  <c r="AI42" i="1"/>
  <c r="BX42" i="1"/>
  <c r="AJ42" i="1"/>
  <c r="BU42" i="1"/>
  <c r="BV42" i="1"/>
  <c r="BY42" i="1"/>
  <c r="CA42" i="1"/>
  <c r="CB42" i="1"/>
  <c r="CC42" i="1"/>
  <c r="CD42" i="1"/>
  <c r="CE42" i="1"/>
  <c r="CI42" i="1"/>
  <c r="CJ42" i="1"/>
  <c r="BL43" i="1"/>
  <c r="J43" i="1"/>
  <c r="BP43" i="1"/>
  <c r="BO43" i="1"/>
  <c r="BN43" i="1"/>
  <c r="BM43" i="1"/>
  <c r="AM43" i="1"/>
  <c r="BQ43" i="1"/>
  <c r="AK43" i="1"/>
  <c r="BR43" i="1"/>
  <c r="BS43" i="1"/>
  <c r="BT43" i="1"/>
  <c r="BW43" i="1"/>
  <c r="AO43" i="1"/>
  <c r="K43" i="1"/>
  <c r="BZ43" i="1"/>
  <c r="L43" i="1"/>
  <c r="CF43" i="1"/>
  <c r="T43" i="1"/>
  <c r="CH43" i="1"/>
  <c r="U43" i="1"/>
  <c r="V43" i="1"/>
  <c r="AA43" i="1"/>
  <c r="CG43" i="1"/>
  <c r="AB43" i="1"/>
  <c r="AC43" i="1"/>
  <c r="AD43" i="1"/>
  <c r="AE43" i="1"/>
  <c r="AH43" i="1"/>
  <c r="AI43" i="1"/>
  <c r="BX43" i="1"/>
  <c r="AJ43" i="1"/>
  <c r="BU43" i="1"/>
  <c r="BV43" i="1"/>
  <c r="BY43" i="1"/>
  <c r="CA43" i="1"/>
  <c r="CB43" i="1"/>
  <c r="CC43" i="1"/>
  <c r="CD43" i="1"/>
  <c r="CE43" i="1"/>
  <c r="CI43" i="1"/>
  <c r="CJ43" i="1"/>
  <c r="BL44" i="1"/>
  <c r="J44" i="1"/>
  <c r="BP44" i="1"/>
  <c r="BO44" i="1"/>
  <c r="BN44" i="1"/>
  <c r="BM44" i="1"/>
  <c r="AM44" i="1"/>
  <c r="BQ44" i="1"/>
  <c r="AK44" i="1"/>
  <c r="BR44" i="1"/>
  <c r="BS44" i="1"/>
  <c r="BT44" i="1"/>
  <c r="BW44" i="1"/>
  <c r="AO44" i="1"/>
  <c r="K44" i="1"/>
  <c r="BZ44" i="1"/>
  <c r="L44" i="1"/>
  <c r="CF44" i="1"/>
  <c r="T44" i="1"/>
  <c r="CH44" i="1"/>
  <c r="U44" i="1"/>
  <c r="V44" i="1"/>
  <c r="AA44" i="1"/>
  <c r="CG44" i="1"/>
  <c r="AB44" i="1"/>
  <c r="AC44" i="1"/>
  <c r="AD44" i="1"/>
  <c r="AE44" i="1"/>
  <c r="AH44" i="1"/>
  <c r="AI44" i="1"/>
  <c r="BX44" i="1"/>
  <c r="AJ44" i="1"/>
  <c r="BU44" i="1"/>
  <c r="BV44" i="1"/>
  <c r="BY44" i="1"/>
  <c r="CA44" i="1"/>
  <c r="CB44" i="1"/>
  <c r="CC44" i="1"/>
  <c r="CD44" i="1"/>
  <c r="CE44" i="1"/>
  <c r="CI44" i="1"/>
  <c r="CJ44" i="1"/>
  <c r="BL45" i="1"/>
  <c r="J45" i="1"/>
  <c r="BP45" i="1"/>
  <c r="BO45" i="1"/>
  <c r="BN45" i="1"/>
  <c r="BM45" i="1"/>
  <c r="AM45" i="1"/>
  <c r="BQ45" i="1"/>
  <c r="AK45" i="1"/>
  <c r="BR45" i="1"/>
  <c r="BS45" i="1"/>
  <c r="BT45" i="1"/>
  <c r="BW45" i="1"/>
  <c r="AO45" i="1"/>
  <c r="K45" i="1"/>
  <c r="BZ45" i="1"/>
  <c r="L45" i="1"/>
  <c r="CF45" i="1"/>
  <c r="T45" i="1"/>
  <c r="CH45" i="1"/>
  <c r="U45" i="1"/>
  <c r="V45" i="1"/>
  <c r="AA45" i="1"/>
  <c r="CG45" i="1"/>
  <c r="AB45" i="1"/>
  <c r="AC45" i="1"/>
  <c r="AD45" i="1"/>
  <c r="AE45" i="1"/>
  <c r="AH45" i="1"/>
  <c r="AI45" i="1"/>
  <c r="BX45" i="1"/>
  <c r="AJ45" i="1"/>
  <c r="BU45" i="1"/>
  <c r="BV45" i="1"/>
  <c r="BY45" i="1"/>
  <c r="CA45" i="1"/>
  <c r="CB45" i="1"/>
  <c r="CC45" i="1"/>
  <c r="CD45" i="1"/>
  <c r="CE45" i="1"/>
  <c r="CI45" i="1"/>
  <c r="CJ45" i="1"/>
  <c r="BL46" i="1"/>
  <c r="J46" i="1"/>
  <c r="BP46" i="1"/>
  <c r="BO46" i="1"/>
  <c r="BN46" i="1"/>
  <c r="BM46" i="1"/>
  <c r="AM46" i="1"/>
  <c r="BQ46" i="1"/>
  <c r="AK46" i="1"/>
  <c r="BR46" i="1"/>
  <c r="BS46" i="1"/>
  <c r="BT46" i="1"/>
  <c r="BW46" i="1"/>
  <c r="AO46" i="1"/>
  <c r="K46" i="1"/>
  <c r="BZ46" i="1"/>
  <c r="L46" i="1"/>
  <c r="CF46" i="1"/>
  <c r="T46" i="1"/>
  <c r="CH46" i="1"/>
  <c r="U46" i="1"/>
  <c r="V46" i="1"/>
  <c r="AA46" i="1"/>
  <c r="CG46" i="1"/>
  <c r="AB46" i="1"/>
  <c r="AC46" i="1"/>
  <c r="AD46" i="1"/>
  <c r="AE46" i="1"/>
  <c r="AH46" i="1"/>
  <c r="AI46" i="1"/>
  <c r="BX46" i="1"/>
  <c r="AJ46" i="1"/>
  <c r="BU46" i="1"/>
  <c r="BV46" i="1"/>
  <c r="BY46" i="1"/>
  <c r="CA46" i="1"/>
  <c r="CB46" i="1"/>
  <c r="CC46" i="1"/>
  <c r="CD46" i="1"/>
  <c r="CE46" i="1"/>
  <c r="CI46" i="1"/>
  <c r="CJ46" i="1"/>
</calcChain>
</file>

<file path=xl/sharedStrings.xml><?xml version="1.0" encoding="utf-8"?>
<sst xmlns="http://schemas.openxmlformats.org/spreadsheetml/2006/main" count="395" uniqueCount="140">
  <si>
    <t/>
  </si>
  <si>
    <t>Obs</t>
  </si>
  <si>
    <t>HHMMSS</t>
  </si>
  <si>
    <t>id</t>
  </si>
  <si>
    <t>ring</t>
  </si>
  <si>
    <t>plot</t>
  </si>
  <si>
    <t>rep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</si>
  <si>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</si>
  <si>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</si>
  <si>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</si>
  <si>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</si>
  <si>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</si>
  <si>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</si>
  <si>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</si>
  <si>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</si>
  <si>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</si>
  <si>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</si>
  <si>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</si>
  <si>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</si>
  <si>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</si>
  <si>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</si>
  <si>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</si>
  <si>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</si>
  <si>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</si>
  <si>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</si>
  <si>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</si>
  <si>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</si>
  <si>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</si>
  <si>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</si>
  <si>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</si>
  <si>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</si>
  <si>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</si>
  <si>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</si>
  <si>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</si>
  <si>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</si>
  <si>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</si>
  <si>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</si>
  <si>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</si>
  <si>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</si>
  <si>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</si>
  <si>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</si>
  <si>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</si>
  <si>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</si>
  <si>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</si>
  <si>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</si>
  <si>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</si>
  <si>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</si>
  <si>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</si>
  <si>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</si>
  <si>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</si>
  <si>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</si>
  <si>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</si>
  <si>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</si>
  <si>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</si>
  <si>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</si>
  <si>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</si>
  <si>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</si>
  <si>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</si>
  <si>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</si>
  <si>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</si>
  <si>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</si>
  <si>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</si>
  <si>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</si>
  <si>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</si>
  <si>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</si>
  <si>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</si>
  <si>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</si>
  <si>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</si>
  <si>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</si>
  <si>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</si>
  <si>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</si>
  <si>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</si>
  <si>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</si>
  <si>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</si>
  <si>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</si>
  <si>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</si>
  <si>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</si>
  <si>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</si>
  <si>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</si>
  <si>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</si>
  <si>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</si>
  <si>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</si>
  <si>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</si>
  <si>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</si>
  <si>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</si>
  <si>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</si>
  <si>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</si>
  <si>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</si>
  <si>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</si>
  <si>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</si>
  <si>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09:10:05</t>
  </si>
  <si>
    <t>0</t>
  </si>
  <si>
    <t>09:13:48</t>
  </si>
  <si>
    <t>09:16:11</t>
  </si>
  <si>
    <t>09:18:38</t>
  </si>
  <si>
    <t>09:21:00</t>
  </si>
  <si>
    <t>09:23:55</t>
  </si>
  <si>
    <t>09:26:17</t>
  </si>
  <si>
    <t>09:29:59</t>
  </si>
  <si>
    <t>09:33:41</t>
  </si>
  <si>
    <t>09:37:23</t>
  </si>
  <si>
    <t>09:40:24</t>
  </si>
  <si>
    <t>09:54:52</t>
  </si>
  <si>
    <t>09:57:29</t>
  </si>
  <si>
    <t>10:01:11</t>
  </si>
  <si>
    <t>10:04:53</t>
  </si>
  <si>
    <t>10:07:26</t>
  </si>
  <si>
    <t>10:09:55</t>
  </si>
  <si>
    <t>10:12:23</t>
  </si>
  <si>
    <t>10:16:05</t>
  </si>
  <si>
    <t>10:19:29</t>
  </si>
  <si>
    <t>10:23:11</t>
  </si>
  <si>
    <t>10:26:12</t>
  </si>
  <si>
    <t>10:35:09</t>
  </si>
  <si>
    <t>10:37:31</t>
  </si>
  <si>
    <t>10:41:13</t>
  </si>
  <si>
    <t>10:44:55</t>
  </si>
  <si>
    <t>10:47:50</t>
  </si>
  <si>
    <t>10:50:12</t>
  </si>
  <si>
    <t>10:52:58</t>
  </si>
  <si>
    <t>10:56:40</t>
  </si>
  <si>
    <t>11:00:22</t>
  </si>
  <si>
    <t>11:04:04</t>
  </si>
  <si>
    <t>11:07:14</t>
  </si>
  <si>
    <t>11:22:31</t>
  </si>
  <si>
    <t>11:26:13</t>
  </si>
  <si>
    <t>11:29:55</t>
  </si>
  <si>
    <t>11:32:27</t>
  </si>
  <si>
    <t>11:36:09</t>
  </si>
  <si>
    <t>11:39:51</t>
  </si>
  <si>
    <t>11:43:33</t>
  </si>
  <si>
    <t>11:47:15</t>
  </si>
  <si>
    <t>11:50:41</t>
  </si>
  <si>
    <t>11:53:38</t>
  </si>
  <si>
    <t>11:56:04</t>
  </si>
  <si>
    <t>ID</t>
  </si>
  <si>
    <t>T2 Samsun Plot1 Leaf2</t>
  </si>
  <si>
    <t>T2 Samsun Plot2 Leaf1</t>
  </si>
  <si>
    <t>T2 Samsun Plot3 Leaf1</t>
  </si>
  <si>
    <t>T2 Samsun Plot4 Leaf1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</si>
</sst>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46"/>
  <sheetViews>
    <sheetView tabSelected="1" zoomScale="125" zoomScaleNormal="125" zoomScalePageLayoutView="125" workbookViewId="0">
      <selection sqref="A1:XFD1"/>
    </sheetView>
  </sheetViews>
  <sheetFormatPr defaultColWidth="10.6640625" defaultRowHeight="15.5" x14ac:dyDescent="0.35"/>
  <cols>
    <col min="1" max="1" width="21.25" customWidth="1"/>
  </cols>
  <sheetData>
    <row r="1" spans="1:88" x14ac:dyDescent="0.35">
      <c r="A1" t="s">
        <v>135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</row>
    <row r="2" spans="1:88" x14ac:dyDescent="0.35">
      <c r="B2" s="1" t="s">
        <v>88</v>
      </c>
      <c r="C2" s="1" t="s">
        <v>88</v>
      </c>
      <c r="D2" s="1" t="s">
        <v>88</v>
      </c>
      <c r="E2" s="1" t="s">
        <v>88</v>
      </c>
      <c r="F2" s="1" t="s">
        <v>88</v>
      </c>
      <c r="G2" s="1" t="s">
        <v>88</v>
      </c>
      <c r="H2" s="1" t="s">
        <v>88</v>
      </c>
      <c r="I2" s="1" t="s">
        <v>88</v>
      </c>
      <c r="J2" s="1" t="s">
        <v>89</v>
      </c>
      <c r="K2" s="1" t="s">
        <v>89</v>
      </c>
      <c r="L2" s="1" t="s">
        <v>89</v>
      </c>
      <c r="M2" s="1" t="s">
        <v>88</v>
      </c>
      <c r="N2" s="1" t="s">
        <v>88</v>
      </c>
      <c r="O2" s="1" t="s">
        <v>88</v>
      </c>
      <c r="P2" s="1" t="s">
        <v>88</v>
      </c>
      <c r="Q2" s="1" t="s">
        <v>88</v>
      </c>
      <c r="R2" s="1" t="s">
        <v>88</v>
      </c>
      <c r="S2" s="1" t="s">
        <v>88</v>
      </c>
      <c r="T2" s="1" t="s">
        <v>89</v>
      </c>
      <c r="U2" s="1" t="s">
        <v>89</v>
      </c>
      <c r="V2" s="1" t="s">
        <v>89</v>
      </c>
      <c r="W2" s="1" t="s">
        <v>88</v>
      </c>
      <c r="X2" s="1" t="s">
        <v>88</v>
      </c>
      <c r="Y2" s="1" t="s">
        <v>88</v>
      </c>
      <c r="Z2" s="1" t="s">
        <v>88</v>
      </c>
      <c r="AA2" s="1" t="s">
        <v>89</v>
      </c>
      <c r="AB2" s="1" t="s">
        <v>89</v>
      </c>
      <c r="AC2" s="1" t="s">
        <v>89</v>
      </c>
      <c r="AD2" s="1" t="s">
        <v>89</v>
      </c>
      <c r="AE2" s="1" t="s">
        <v>89</v>
      </c>
      <c r="AF2" s="1" t="s">
        <v>88</v>
      </c>
      <c r="AG2" s="1" t="s">
        <v>88</v>
      </c>
      <c r="AH2" s="1" t="s">
        <v>89</v>
      </c>
      <c r="AI2" s="1" t="s">
        <v>89</v>
      </c>
      <c r="AJ2" s="1" t="s">
        <v>89</v>
      </c>
      <c r="AK2" s="1" t="s">
        <v>89</v>
      </c>
      <c r="AL2" s="1" t="s">
        <v>88</v>
      </c>
      <c r="AM2" s="1" t="s">
        <v>89</v>
      </c>
      <c r="AN2" s="1" t="s">
        <v>88</v>
      </c>
      <c r="AO2" s="1" t="s">
        <v>89</v>
      </c>
      <c r="AP2" s="1" t="s">
        <v>88</v>
      </c>
      <c r="AQ2" s="1" t="s">
        <v>88</v>
      </c>
      <c r="AR2" s="1" t="s">
        <v>88</v>
      </c>
      <c r="AS2" s="1" t="s">
        <v>88</v>
      </c>
      <c r="AT2" s="1" t="s">
        <v>88</v>
      </c>
      <c r="AU2" s="1" t="s">
        <v>88</v>
      </c>
      <c r="AV2" s="1" t="s">
        <v>88</v>
      </c>
      <c r="AW2" s="1" t="s">
        <v>88</v>
      </c>
      <c r="AX2" s="1" t="s">
        <v>88</v>
      </c>
      <c r="AY2" s="1" t="s">
        <v>88</v>
      </c>
      <c r="AZ2" s="1" t="s">
        <v>88</v>
      </c>
      <c r="BA2" s="1" t="s">
        <v>88</v>
      </c>
      <c r="BB2" s="1" t="s">
        <v>88</v>
      </c>
      <c r="BC2" s="1" t="s">
        <v>88</v>
      </c>
      <c r="BD2" s="1" t="s">
        <v>88</v>
      </c>
      <c r="BE2" s="1" t="s">
        <v>88</v>
      </c>
      <c r="BF2" s="1" t="s">
        <v>88</v>
      </c>
      <c r="BG2" s="1" t="s">
        <v>88</v>
      </c>
      <c r="BH2" s="1" t="s">
        <v>88</v>
      </c>
      <c r="BI2" s="1" t="s">
        <v>88</v>
      </c>
      <c r="BJ2" s="1" t="s">
        <v>88</v>
      </c>
      <c r="BK2" s="1" t="s">
        <v>88</v>
      </c>
      <c r="BL2" s="1" t="s">
        <v>89</v>
      </c>
      <c r="BM2" s="1" t="s">
        <v>89</v>
      </c>
      <c r="BN2" s="1" t="s">
        <v>89</v>
      </c>
      <c r="BO2" s="1" t="s">
        <v>89</v>
      </c>
      <c r="BP2" s="1" t="s">
        <v>89</v>
      </c>
      <c r="BQ2" s="1" t="s">
        <v>89</v>
      </c>
      <c r="BR2" s="1" t="s">
        <v>89</v>
      </c>
      <c r="BS2" s="1" t="s">
        <v>89</v>
      </c>
      <c r="BT2" s="1" t="s">
        <v>89</v>
      </c>
      <c r="BU2" s="1" t="s">
        <v>89</v>
      </c>
      <c r="BV2" s="1" t="s">
        <v>89</v>
      </c>
      <c r="BW2" s="1" t="s">
        <v>89</v>
      </c>
      <c r="BX2" s="1" t="s">
        <v>89</v>
      </c>
      <c r="BY2" s="1" t="s">
        <v>89</v>
      </c>
      <c r="BZ2" s="1" t="s">
        <v>89</v>
      </c>
      <c r="CA2" s="1" t="s">
        <v>89</v>
      </c>
      <c r="CB2" s="1" t="s">
        <v>89</v>
      </c>
      <c r="CC2" s="1" t="s">
        <v>89</v>
      </c>
      <c r="CD2" s="1" t="s">
        <v>89</v>
      </c>
      <c r="CE2" s="1" t="s">
        <v>89</v>
      </c>
      <c r="CF2" s="1" t="s">
        <v>89</v>
      </c>
      <c r="CG2" s="1" t="s">
        <v>89</v>
      </c>
      <c r="CH2" s="1" t="s">
        <v>89</v>
      </c>
      <c r="CI2" s="1" t="s">
        <v>89</v>
      </c>
      <c r="CJ2" s="1" t="s">
        <v>89</v>
      </c>
    </row>
    <row r="3" spans="1:88" x14ac:dyDescent="0.35">
      <c r="A3" t="s">
        <v>136</v>
      </c>
      <c r="B3" s="1">
        <v>1</v>
      </c>
      <c r="C3" s="1" t="s">
        <v>90</v>
      </c>
      <c r="D3" s="1" t="s">
        <v>0</v>
      </c>
      <c r="E3" s="1">
        <v>0</v>
      </c>
      <c r="F3" s="1" t="s">
        <v>91</v>
      </c>
      <c r="G3" s="1" t="s">
        <v>0</v>
      </c>
      <c r="H3" s="1">
        <v>628.00002770498395</v>
      </c>
      <c r="I3" s="1">
        <v>0</v>
      </c>
      <c r="J3">
        <f t="shared" ref="J3:J13" si="0">(AS3-AT3*(1000-AU3)/(1000-AV3))*BL3</f>
        <v>17.069296489526099</v>
      </c>
      <c r="K3">
        <f t="shared" ref="K3:K13" si="1">IF(BW3&lt;&gt;0,1/(1/BW3-1/AO3),0)</f>
        <v>0.69976440462795608</v>
      </c>
      <c r="L3">
        <f t="shared" ref="L3:L13" si="2">((BZ3-BM3/2)*AT3-J3)/(BZ3+BM3/2)</f>
        <v>336.10387395969173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t="e">
        <f t="shared" ref="T3:T13" si="3">CF3/P3</f>
        <v>#DIV/0!</v>
      </c>
      <c r="U3" t="e">
        <f t="shared" ref="U3:U13" si="4">CH3/R3</f>
        <v>#DIV/0!</v>
      </c>
      <c r="V3" t="e">
        <f t="shared" ref="V3:V13" si="5">(R3-S3)/R3</f>
        <v>#DIV/0!</v>
      </c>
      <c r="W3" s="1">
        <v>-1</v>
      </c>
      <c r="X3" s="1">
        <v>0.87</v>
      </c>
      <c r="Y3" s="1">
        <v>0.92</v>
      </c>
      <c r="Z3" s="1">
        <v>10.125350952148438</v>
      </c>
      <c r="AA3">
        <f t="shared" ref="AA3:AA13" si="6">(Z3*Y3+(100-Z3)*X3)/100</f>
        <v>0.87506267547607419</v>
      </c>
      <c r="AB3">
        <f t="shared" ref="AB3:AB13" si="7">(J3-W3)/CG3</f>
        <v>1.2154589169219408E-2</v>
      </c>
      <c r="AC3" t="e">
        <f t="shared" ref="AC3:AC13" si="8">(R3-S3)/(R3-Q3)</f>
        <v>#DIV/0!</v>
      </c>
      <c r="AD3" t="e">
        <f t="shared" ref="AD3:AD13" si="9">(P3-R3)/(P3-Q3)</f>
        <v>#DIV/0!</v>
      </c>
      <c r="AE3" t="e">
        <f t="shared" ref="AE3:AE13" si="10">(P3-R3)/R3</f>
        <v>#DIV/0!</v>
      </c>
      <c r="AF3" s="1">
        <v>0</v>
      </c>
      <c r="AG3" s="1">
        <v>0.5</v>
      </c>
      <c r="AH3" t="e">
        <f t="shared" ref="AH3:AH13" si="11">V3*AG3*AA3*AF3</f>
        <v>#DIV/0!</v>
      </c>
      <c r="AI3">
        <f t="shared" ref="AI3:AI13" si="12">BM3*1000</f>
        <v>7.6579162533656442</v>
      </c>
      <c r="AJ3">
        <f t="shared" ref="AJ3:AJ13" si="13">(BR3-BX3)</f>
        <v>1.1279543765001137</v>
      </c>
      <c r="AK3">
        <f t="shared" ref="AK3:AK13" si="14">(AQ3+BQ3*I3)</f>
        <v>26.837783813476563</v>
      </c>
      <c r="AL3" s="1">
        <v>2</v>
      </c>
      <c r="AM3">
        <f t="shared" ref="AM3:AM13" si="15">(AL3*BF3+BG3)</f>
        <v>4.644859790802002</v>
      </c>
      <c r="AN3" s="1">
        <v>1</v>
      </c>
      <c r="AO3">
        <f t="shared" ref="AO3:AO13" si="16">AM3*(AN3+1)*(AN3+1)/(AN3*AN3+1)</f>
        <v>9.2897195816040039</v>
      </c>
      <c r="AP3" s="1">
        <v>26.614839553833008</v>
      </c>
      <c r="AQ3" s="1">
        <v>26.837783813476563</v>
      </c>
      <c r="AR3" s="1">
        <v>26.046846389770508</v>
      </c>
      <c r="AS3" s="1">
        <v>397.7012939453125</v>
      </c>
      <c r="AT3" s="1">
        <v>384.3642578125</v>
      </c>
      <c r="AU3" s="1">
        <v>19.479694366455078</v>
      </c>
      <c r="AV3" s="1">
        <v>24.458320617675781</v>
      </c>
      <c r="AW3" s="1">
        <v>55.004169464111328</v>
      </c>
      <c r="AX3" s="1">
        <v>69.080596923828125</v>
      </c>
      <c r="AY3" s="1">
        <v>300.1075439453125</v>
      </c>
      <c r="AZ3" s="1">
        <v>1698.87646484375</v>
      </c>
      <c r="BA3" s="1">
        <v>164.50950622558594</v>
      </c>
      <c r="BB3" s="1">
        <v>98.831268310546875</v>
      </c>
      <c r="BC3" s="1">
        <v>8.8699531555175781</v>
      </c>
      <c r="BD3" s="1">
        <v>-0.22047165036201477</v>
      </c>
      <c r="BE3" s="1">
        <v>0.25</v>
      </c>
      <c r="BF3" s="1">
        <v>-1.355140209197998</v>
      </c>
      <c r="BG3" s="1">
        <v>7.355140209197998</v>
      </c>
      <c r="BH3" s="1">
        <v>1</v>
      </c>
      <c r="BI3" s="1">
        <v>0</v>
      </c>
      <c r="BJ3" s="1">
        <v>0.15999999642372131</v>
      </c>
      <c r="BK3" s="1">
        <v>111115</v>
      </c>
      <c r="BL3">
        <f t="shared" ref="BL3:BL13" si="17">AY3*0.000001/(AL3*0.0001)</f>
        <v>1.5005377197265624</v>
      </c>
      <c r="BM3">
        <f t="shared" ref="BM3:BM13" si="18">(AV3-AU3)/(1000-AV3)*BL3</f>
        <v>7.6579162533656443E-3</v>
      </c>
      <c r="BN3">
        <f t="shared" ref="BN3:BN13" si="19">(AQ3+273.15)</f>
        <v>299.98778381347654</v>
      </c>
      <c r="BO3">
        <f t="shared" ref="BO3:BO13" si="20">(AP3+273.15)</f>
        <v>299.76483955383299</v>
      </c>
      <c r="BP3">
        <f t="shared" ref="BP3:BP13" si="21">(AZ3*BH3+BA3*BI3)*BJ3</f>
        <v>271.82022829934431</v>
      </c>
      <c r="BQ3">
        <f t="shared" ref="BQ3:BQ13" si="22">((BP3+0.00000010773*(BO3^4-BN3^4))-BM3*44100)/(AM3*51.4+0.00000043092*BN3^3)</f>
        <v>-0.27352347676307542</v>
      </c>
      <c r="BR3">
        <f t="shared" ref="BR3:BR13" si="23">0.61365*EXP(17.502*AK3/(240.97+AK3))</f>
        <v>3.5452012238910093</v>
      </c>
      <c r="BS3">
        <f t="shared" ref="BS3:BS13" si="24">BR3*1000/BB3</f>
        <v>35.871250915765891</v>
      </c>
      <c r="BT3">
        <f t="shared" ref="BT3:BT13" si="25">(BS3-AV3)</f>
        <v>11.41293029809011</v>
      </c>
      <c r="BU3">
        <f t="shared" ref="BU3:BU13" si="26">IF(I3,AQ3,(AP3+AQ3)/2)</f>
        <v>26.726311683654785</v>
      </c>
      <c r="BV3">
        <f t="shared" ref="BV3:BV13" si="27">0.61365*EXP(17.502*BU3/(240.97+BU3))</f>
        <v>3.5220289285118049</v>
      </c>
      <c r="BW3">
        <f t="shared" ref="BW3:BW13" si="28">IF(BT3&lt;&gt;0,(1000-(BS3+AV3)/2)/BT3*BM3,0)</f>
        <v>0.650745834433619</v>
      </c>
      <c r="BX3">
        <f t="shared" ref="BX3:BX13" si="29">AV3*BB3/1000</f>
        <v>2.4172468473908957</v>
      </c>
      <c r="BY3">
        <f t="shared" ref="BY3:BY13" si="30">(BV3-BX3)</f>
        <v>1.1047820811209093</v>
      </c>
      <c r="BZ3">
        <f t="shared" ref="BZ3:BZ13" si="31">1/(1.6/K3+1.37/AO3)</f>
        <v>0.41085331725013674</v>
      </c>
      <c r="CA3">
        <f t="shared" ref="CA3:CA13" si="32">L3*BB3*0.001</f>
        <v>33.217572147524521</v>
      </c>
      <c r="CB3">
        <f t="shared" ref="CB3:CB13" si="33">L3/AT3</f>
        <v>0.87444102079764507</v>
      </c>
      <c r="CC3">
        <f t="shared" ref="CC3:CC13" si="34">(1-BM3*BB3/BR3/K3)*100</f>
        <v>69.492104955790367</v>
      </c>
      <c r="CD3">
        <f t="shared" ref="CD3:CD13" si="35">(AT3-J3/(AO3/1.35))</f>
        <v>381.88371466386803</v>
      </c>
      <c r="CE3">
        <f t="shared" ref="CE3:CE13" si="36">J3*CC3/100/CD3</f>
        <v>3.1061323057876983E-2</v>
      </c>
      <c r="CF3">
        <f t="shared" ref="CF3:CF13" si="37">(P3-O3)</f>
        <v>0</v>
      </c>
      <c r="CG3">
        <f t="shared" ref="CG3:CG13" si="38">AZ3*AA3</f>
        <v>1486.6233846295065</v>
      </c>
      <c r="CH3">
        <f t="shared" ref="CH3:CH13" si="39">(R3-Q3)</f>
        <v>0</v>
      </c>
      <c r="CI3" t="e">
        <f t="shared" ref="CI3:CI13" si="40">(R3-S3)/(R3-O3)</f>
        <v>#DIV/0!</v>
      </c>
      <c r="CJ3" t="e">
        <f t="shared" ref="CJ3:CJ13" si="41">(P3-R3)/(P3-O3)</f>
        <v>#DIV/0!</v>
      </c>
    </row>
    <row r="4" spans="1:88" x14ac:dyDescent="0.35">
      <c r="A4" t="s">
        <v>136</v>
      </c>
      <c r="B4" s="1">
        <v>3</v>
      </c>
      <c r="C4" s="1" t="s">
        <v>93</v>
      </c>
      <c r="D4" s="1" t="s">
        <v>0</v>
      </c>
      <c r="E4" s="1">
        <v>0</v>
      </c>
      <c r="F4" s="1" t="s">
        <v>91</v>
      </c>
      <c r="G4" s="1" t="s">
        <v>0</v>
      </c>
      <c r="H4" s="1">
        <v>993.50002773944288</v>
      </c>
      <c r="I4" s="1">
        <v>0</v>
      </c>
      <c r="J4">
        <f t="shared" si="0"/>
        <v>-3.9370162959323758</v>
      </c>
      <c r="K4">
        <f t="shared" si="1"/>
        <v>0.66014424035608199</v>
      </c>
      <c r="L4">
        <f t="shared" si="2"/>
        <v>61.118922868904527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t="e">
        <f t="shared" si="3"/>
        <v>#DIV/0!</v>
      </c>
      <c r="U4" t="e">
        <f t="shared" si="4"/>
        <v>#DIV/0!</v>
      </c>
      <c r="V4" t="e">
        <f t="shared" si="5"/>
        <v>#DIV/0!</v>
      </c>
      <c r="W4" s="1">
        <v>-1</v>
      </c>
      <c r="X4" s="1">
        <v>0.87</v>
      </c>
      <c r="Y4" s="1">
        <v>0.92</v>
      </c>
      <c r="Z4" s="1">
        <v>10.099023818969727</v>
      </c>
      <c r="AA4">
        <f t="shared" si="6"/>
        <v>0.87504951190948488</v>
      </c>
      <c r="AB4">
        <f t="shared" si="7"/>
        <v>-1.9753293069531266E-3</v>
      </c>
      <c r="AC4" t="e">
        <f t="shared" si="8"/>
        <v>#DIV/0!</v>
      </c>
      <c r="AD4" t="e">
        <f t="shared" si="9"/>
        <v>#DIV/0!</v>
      </c>
      <c r="AE4" t="e">
        <f t="shared" si="10"/>
        <v>#DIV/0!</v>
      </c>
      <c r="AF4" s="1">
        <v>0</v>
      </c>
      <c r="AG4" s="1">
        <v>0.5</v>
      </c>
      <c r="AH4" t="e">
        <f t="shared" si="11"/>
        <v>#DIV/0!</v>
      </c>
      <c r="AI4">
        <f t="shared" si="12"/>
        <v>8.352607492835272</v>
      </c>
      <c r="AJ4">
        <f t="shared" si="13"/>
        <v>1.299780706638817</v>
      </c>
      <c r="AK4">
        <f t="shared" si="14"/>
        <v>27.022500991821289</v>
      </c>
      <c r="AL4" s="1">
        <v>2</v>
      </c>
      <c r="AM4">
        <f t="shared" si="15"/>
        <v>4.644859790802002</v>
      </c>
      <c r="AN4" s="1">
        <v>1</v>
      </c>
      <c r="AO4">
        <f t="shared" si="16"/>
        <v>9.2897195816040039</v>
      </c>
      <c r="AP4" s="1">
        <v>26.734617233276367</v>
      </c>
      <c r="AQ4" s="1">
        <v>27.022500991821289</v>
      </c>
      <c r="AR4" s="1">
        <v>26.041107177734375</v>
      </c>
      <c r="AS4" s="1">
        <v>49.879959106445313</v>
      </c>
      <c r="AT4" s="1">
        <v>52.213081359863281</v>
      </c>
      <c r="AU4" s="1">
        <v>17.669973373413086</v>
      </c>
      <c r="AV4" s="1">
        <v>23.107812881469727</v>
      </c>
      <c r="AW4" s="1">
        <v>49.559879302978516</v>
      </c>
      <c r="AX4" s="1">
        <v>64.816726684570313</v>
      </c>
      <c r="AY4" s="1">
        <v>300.1043701171875</v>
      </c>
      <c r="AZ4" s="1">
        <v>1699.1597900390625</v>
      </c>
      <c r="BA4" s="1">
        <v>172.07086181640625</v>
      </c>
      <c r="BB4" s="1">
        <v>98.845863342285156</v>
      </c>
      <c r="BC4" s="1">
        <v>5.7653093338012695</v>
      </c>
      <c r="BD4" s="1">
        <v>-0.20044800639152527</v>
      </c>
      <c r="BE4" s="1">
        <v>1</v>
      </c>
      <c r="BF4" s="1">
        <v>-1.355140209197998</v>
      </c>
      <c r="BG4" s="1">
        <v>7.355140209197998</v>
      </c>
      <c r="BH4" s="1">
        <v>1</v>
      </c>
      <c r="BI4" s="1">
        <v>0</v>
      </c>
      <c r="BJ4" s="1">
        <v>0.15999999642372131</v>
      </c>
      <c r="BK4" s="1">
        <v>111115</v>
      </c>
      <c r="BL4">
        <f t="shared" si="17"/>
        <v>1.5005218505859372</v>
      </c>
      <c r="BM4">
        <f t="shared" si="18"/>
        <v>8.3526074928352723E-3</v>
      </c>
      <c r="BN4">
        <f t="shared" si="19"/>
        <v>300.17250099182127</v>
      </c>
      <c r="BO4">
        <f t="shared" si="20"/>
        <v>299.88461723327634</v>
      </c>
      <c r="BP4">
        <f t="shared" si="21"/>
        <v>271.86556032958106</v>
      </c>
      <c r="BQ4">
        <f t="shared" si="22"/>
        <v>-0.39870041511838539</v>
      </c>
      <c r="BR4">
        <f t="shared" si="23"/>
        <v>3.5838924208596703</v>
      </c>
      <c r="BS4">
        <f t="shared" si="24"/>
        <v>36.257383968100982</v>
      </c>
      <c r="BT4">
        <f t="shared" si="25"/>
        <v>13.149571086631255</v>
      </c>
      <c r="BU4">
        <f t="shared" si="26"/>
        <v>26.878559112548828</v>
      </c>
      <c r="BV4">
        <f t="shared" si="27"/>
        <v>3.553710583536672</v>
      </c>
      <c r="BW4">
        <f t="shared" si="28"/>
        <v>0.61634560895034485</v>
      </c>
      <c r="BX4">
        <f t="shared" si="29"/>
        <v>2.2841117142208534</v>
      </c>
      <c r="BY4">
        <f t="shared" si="30"/>
        <v>1.2695988693158187</v>
      </c>
      <c r="BZ4">
        <f t="shared" si="31"/>
        <v>0.38892533833735798</v>
      </c>
      <c r="CA4">
        <f t="shared" si="32"/>
        <v>6.0413526975274037</v>
      </c>
      <c r="CB4">
        <f t="shared" si="33"/>
        <v>1.1705672463124779</v>
      </c>
      <c r="CC4">
        <f t="shared" si="34"/>
        <v>65.103106411883729</v>
      </c>
      <c r="CD4">
        <f t="shared" si="35"/>
        <v>52.785216175432275</v>
      </c>
      <c r="CE4">
        <f t="shared" si="36"/>
        <v>-4.8557533610840954E-2</v>
      </c>
      <c r="CF4">
        <f t="shared" si="37"/>
        <v>0</v>
      </c>
      <c r="CG4">
        <f t="shared" si="38"/>
        <v>1486.8489449299045</v>
      </c>
      <c r="CH4">
        <f t="shared" si="39"/>
        <v>0</v>
      </c>
      <c r="CI4" t="e">
        <f t="shared" si="40"/>
        <v>#DIV/0!</v>
      </c>
      <c r="CJ4" t="e">
        <f t="shared" si="41"/>
        <v>#DIV/0!</v>
      </c>
    </row>
    <row r="5" spans="1:88" x14ac:dyDescent="0.35">
      <c r="A5" t="s">
        <v>136</v>
      </c>
      <c r="B5" s="1">
        <v>4</v>
      </c>
      <c r="C5" s="1" t="s">
        <v>94</v>
      </c>
      <c r="D5" s="1" t="s">
        <v>0</v>
      </c>
      <c r="E5" s="1">
        <v>0</v>
      </c>
      <c r="F5" s="1" t="s">
        <v>91</v>
      </c>
      <c r="G5" s="1" t="s">
        <v>0</v>
      </c>
      <c r="H5" s="1">
        <v>1140.5000277394429</v>
      </c>
      <c r="I5" s="1">
        <v>0</v>
      </c>
      <c r="J5">
        <f t="shared" si="0"/>
        <v>6.0021351101326541</v>
      </c>
      <c r="K5">
        <f t="shared" si="1"/>
        <v>0.66058939183735987</v>
      </c>
      <c r="L5">
        <f t="shared" si="2"/>
        <v>78.217764455493835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t="e">
        <f t="shared" si="3"/>
        <v>#DIV/0!</v>
      </c>
      <c r="U5" t="e">
        <f t="shared" si="4"/>
        <v>#DIV/0!</v>
      </c>
      <c r="V5" t="e">
        <f t="shared" si="5"/>
        <v>#DIV/0!</v>
      </c>
      <c r="W5" s="1">
        <v>-1</v>
      </c>
      <c r="X5" s="1">
        <v>0.87</v>
      </c>
      <c r="Y5" s="1">
        <v>0.92</v>
      </c>
      <c r="Z5" s="1">
        <v>10.099023818969727</v>
      </c>
      <c r="AA5">
        <f t="shared" si="6"/>
        <v>0.87504951190948488</v>
      </c>
      <c r="AB5">
        <f t="shared" si="7"/>
        <v>4.7103657159340059E-3</v>
      </c>
      <c r="AC5" t="e">
        <f t="shared" si="8"/>
        <v>#DIV/0!</v>
      </c>
      <c r="AD5" t="e">
        <f t="shared" si="9"/>
        <v>#DIV/0!</v>
      </c>
      <c r="AE5" t="e">
        <f t="shared" si="10"/>
        <v>#DIV/0!</v>
      </c>
      <c r="AF5" s="1">
        <v>0</v>
      </c>
      <c r="AG5" s="1">
        <v>0.5</v>
      </c>
      <c r="AH5" t="e">
        <f t="shared" si="11"/>
        <v>#DIV/0!</v>
      </c>
      <c r="AI5">
        <f t="shared" si="12"/>
        <v>8.5213187879245282</v>
      </c>
      <c r="AJ5">
        <f t="shared" si="13"/>
        <v>1.3256089199870735</v>
      </c>
      <c r="AK5">
        <f t="shared" si="14"/>
        <v>26.947444915771484</v>
      </c>
      <c r="AL5" s="1">
        <v>2</v>
      </c>
      <c r="AM5">
        <f t="shared" si="15"/>
        <v>4.644859790802002</v>
      </c>
      <c r="AN5" s="1">
        <v>1</v>
      </c>
      <c r="AO5">
        <f t="shared" si="16"/>
        <v>9.2897195816040039</v>
      </c>
      <c r="AP5" s="1">
        <v>26.735647201538086</v>
      </c>
      <c r="AQ5" s="1">
        <v>26.947444915771484</v>
      </c>
      <c r="AR5" s="1">
        <v>26.047979354858398</v>
      </c>
      <c r="AS5" s="1">
        <v>100.08540344238281</v>
      </c>
      <c r="AT5" s="1">
        <v>95.54290771484375</v>
      </c>
      <c r="AU5" s="1">
        <v>17.136884689331055</v>
      </c>
      <c r="AV5" s="1">
        <v>22.686811447143555</v>
      </c>
      <c r="AW5" s="1">
        <v>48.065299987792969</v>
      </c>
      <c r="AX5" s="1">
        <v>63.634006500244141</v>
      </c>
      <c r="AY5" s="1">
        <v>300.11196899414063</v>
      </c>
      <c r="AZ5" s="1">
        <v>1698.8038330078125</v>
      </c>
      <c r="BA5" s="1">
        <v>171.78166198730469</v>
      </c>
      <c r="BB5" s="1">
        <v>98.846763610839844</v>
      </c>
      <c r="BC5" s="1">
        <v>6.3978824615478516</v>
      </c>
      <c r="BD5" s="1">
        <v>-0.18962675333023071</v>
      </c>
      <c r="BE5" s="1">
        <v>1</v>
      </c>
      <c r="BF5" s="1">
        <v>-1.355140209197998</v>
      </c>
      <c r="BG5" s="1">
        <v>7.355140209197998</v>
      </c>
      <c r="BH5" s="1">
        <v>1</v>
      </c>
      <c r="BI5" s="1">
        <v>0</v>
      </c>
      <c r="BJ5" s="1">
        <v>0.15999999642372131</v>
      </c>
      <c r="BK5" s="1">
        <v>111115</v>
      </c>
      <c r="BL5">
        <f t="shared" si="17"/>
        <v>1.5005598449707029</v>
      </c>
      <c r="BM5">
        <f t="shared" si="18"/>
        <v>8.5213187879245277E-3</v>
      </c>
      <c r="BN5">
        <f t="shared" si="19"/>
        <v>300.09744491577146</v>
      </c>
      <c r="BO5">
        <f t="shared" si="20"/>
        <v>299.88564720153806</v>
      </c>
      <c r="BP5">
        <f t="shared" si="21"/>
        <v>271.80860720585406</v>
      </c>
      <c r="BQ5">
        <f t="shared" si="22"/>
        <v>-0.42511576524737155</v>
      </c>
      <c r="BR5">
        <f t="shared" si="23"/>
        <v>3.5681268081865678</v>
      </c>
      <c r="BS5">
        <f t="shared" si="24"/>
        <v>36.097558259310333</v>
      </c>
      <c r="BT5">
        <f t="shared" si="25"/>
        <v>13.410746812166778</v>
      </c>
      <c r="BU5">
        <f t="shared" si="26"/>
        <v>26.841546058654785</v>
      </c>
      <c r="BV5">
        <f t="shared" si="27"/>
        <v>3.5459856177596114</v>
      </c>
      <c r="BW5">
        <f t="shared" si="28"/>
        <v>0.61673363361188149</v>
      </c>
      <c r="BX5">
        <f t="shared" si="29"/>
        <v>2.2425178881994943</v>
      </c>
      <c r="BY5">
        <f t="shared" si="30"/>
        <v>1.3034677295601171</v>
      </c>
      <c r="BZ5">
        <f t="shared" si="31"/>
        <v>0.3891725482083776</v>
      </c>
      <c r="CA5">
        <f t="shared" si="32"/>
        <v>7.73157287330055</v>
      </c>
      <c r="CB5">
        <f t="shared" si="33"/>
        <v>0.81866635971496349</v>
      </c>
      <c r="CC5">
        <f t="shared" si="34"/>
        <v>64.264703354719103</v>
      </c>
      <c r="CD5">
        <f t="shared" si="35"/>
        <v>94.670665842793611</v>
      </c>
      <c r="CE5">
        <f t="shared" si="36"/>
        <v>4.0743923042449046E-2</v>
      </c>
      <c r="CF5">
        <f t="shared" si="37"/>
        <v>0</v>
      </c>
      <c r="CG5">
        <f t="shared" si="38"/>
        <v>1486.5374649034484</v>
      </c>
      <c r="CH5">
        <f t="shared" si="39"/>
        <v>0</v>
      </c>
      <c r="CI5" t="e">
        <f t="shared" si="40"/>
        <v>#DIV/0!</v>
      </c>
      <c r="CJ5" t="e">
        <f t="shared" si="41"/>
        <v>#DIV/0!</v>
      </c>
    </row>
    <row r="6" spans="1:88" x14ac:dyDescent="0.35">
      <c r="A6" t="s">
        <v>136</v>
      </c>
      <c r="B6" s="1">
        <v>2</v>
      </c>
      <c r="C6" s="1" t="s">
        <v>92</v>
      </c>
      <c r="D6" s="1" t="s">
        <v>0</v>
      </c>
      <c r="E6" s="1">
        <v>0</v>
      </c>
      <c r="F6" s="1" t="s">
        <v>91</v>
      </c>
      <c r="G6" s="1" t="s">
        <v>0</v>
      </c>
      <c r="H6" s="1">
        <v>851.00002770498395</v>
      </c>
      <c r="I6" s="1">
        <v>0</v>
      </c>
      <c r="J6">
        <f t="shared" si="0"/>
        <v>14.862313058294212</v>
      </c>
      <c r="K6">
        <f t="shared" si="1"/>
        <v>0.66513180365347113</v>
      </c>
      <c r="L6">
        <f t="shared" si="2"/>
        <v>147.41763445661229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t="e">
        <f t="shared" si="3"/>
        <v>#DIV/0!</v>
      </c>
      <c r="U6" t="e">
        <f t="shared" si="4"/>
        <v>#DIV/0!</v>
      </c>
      <c r="V6" t="e">
        <f t="shared" si="5"/>
        <v>#DIV/0!</v>
      </c>
      <c r="W6" s="1">
        <v>-1</v>
      </c>
      <c r="X6" s="1">
        <v>0.87</v>
      </c>
      <c r="Y6" s="1">
        <v>0.92</v>
      </c>
      <c r="Z6" s="1">
        <v>10.099023818969727</v>
      </c>
      <c r="AA6">
        <f t="shared" si="6"/>
        <v>0.87504951190948488</v>
      </c>
      <c r="AB6">
        <f t="shared" si="7"/>
        <v>1.0668633834295421E-2</v>
      </c>
      <c r="AC6" t="e">
        <f t="shared" si="8"/>
        <v>#DIV/0!</v>
      </c>
      <c r="AD6" t="e">
        <f t="shared" si="9"/>
        <v>#DIV/0!</v>
      </c>
      <c r="AE6" t="e">
        <f t="shared" si="10"/>
        <v>#DIV/0!</v>
      </c>
      <c r="AF6" s="1">
        <v>0</v>
      </c>
      <c r="AG6" s="1">
        <v>0.5</v>
      </c>
      <c r="AH6" t="e">
        <f t="shared" si="11"/>
        <v>#DIV/0!</v>
      </c>
      <c r="AI6">
        <f t="shared" si="12"/>
        <v>8.3147705199790938</v>
      </c>
      <c r="AJ6">
        <f t="shared" si="13"/>
        <v>1.2846084081921076</v>
      </c>
      <c r="AK6">
        <f t="shared" si="14"/>
        <v>27.030683517456055</v>
      </c>
      <c r="AL6" s="1">
        <v>2</v>
      </c>
      <c r="AM6">
        <f t="shared" si="15"/>
        <v>4.644859790802002</v>
      </c>
      <c r="AN6" s="1">
        <v>1</v>
      </c>
      <c r="AO6">
        <f t="shared" si="16"/>
        <v>9.2897195816040039</v>
      </c>
      <c r="AP6" s="1">
        <v>26.765487670898438</v>
      </c>
      <c r="AQ6" s="1">
        <v>27.030683517456055</v>
      </c>
      <c r="AR6" s="1">
        <v>26.057888031005859</v>
      </c>
      <c r="AS6" s="1">
        <v>199.88279724121094</v>
      </c>
      <c r="AT6" s="1">
        <v>188.9312744140625</v>
      </c>
      <c r="AU6" s="1">
        <v>17.868335723876953</v>
      </c>
      <c r="AV6" s="1">
        <v>23.280508041381836</v>
      </c>
      <c r="AW6" s="1">
        <v>50.0228271484375</v>
      </c>
      <c r="AX6" s="1">
        <v>65.180183410644531</v>
      </c>
      <c r="AY6" s="1">
        <v>300.108642578125</v>
      </c>
      <c r="AZ6" s="1">
        <v>1699.1240234375</v>
      </c>
      <c r="BA6" s="1">
        <v>166.14945983886719</v>
      </c>
      <c r="BB6" s="1">
        <v>98.838325500488281</v>
      </c>
      <c r="BC6" s="1">
        <v>7.5650596618652344</v>
      </c>
      <c r="BD6" s="1">
        <v>-0.19570243358612061</v>
      </c>
      <c r="BE6" s="1">
        <v>0.5</v>
      </c>
      <c r="BF6" s="1">
        <v>-1.355140209197998</v>
      </c>
      <c r="BG6" s="1">
        <v>7.355140209197998</v>
      </c>
      <c r="BH6" s="1">
        <v>1</v>
      </c>
      <c r="BI6" s="1">
        <v>0</v>
      </c>
      <c r="BJ6" s="1">
        <v>0.15999999642372131</v>
      </c>
      <c r="BK6" s="1">
        <v>111115</v>
      </c>
      <c r="BL6">
        <f t="shared" si="17"/>
        <v>1.5005432128906249</v>
      </c>
      <c r="BM6">
        <f t="shared" si="18"/>
        <v>8.3147705199790936E-3</v>
      </c>
      <c r="BN6">
        <f t="shared" si="19"/>
        <v>300.18068351745603</v>
      </c>
      <c r="BO6">
        <f t="shared" si="20"/>
        <v>299.91548767089841</v>
      </c>
      <c r="BP6">
        <f t="shared" si="21"/>
        <v>271.85983767345897</v>
      </c>
      <c r="BQ6">
        <f t="shared" si="22"/>
        <v>-0.3910059335937513</v>
      </c>
      <c r="BR6">
        <f t="shared" si="23"/>
        <v>3.5856148398029406</v>
      </c>
      <c r="BS6">
        <f t="shared" si="24"/>
        <v>36.277575744494243</v>
      </c>
      <c r="BT6">
        <f t="shared" si="25"/>
        <v>12.997067703112407</v>
      </c>
      <c r="BU6">
        <f t="shared" si="26"/>
        <v>26.898085594177246</v>
      </c>
      <c r="BV6">
        <f t="shared" si="27"/>
        <v>3.5577918569124489</v>
      </c>
      <c r="BW6">
        <f t="shared" si="28"/>
        <v>0.62069112853837227</v>
      </c>
      <c r="BX6">
        <f t="shared" si="29"/>
        <v>2.301006431610833</v>
      </c>
      <c r="BY6">
        <f t="shared" si="30"/>
        <v>1.256785425301616</v>
      </c>
      <c r="BZ6">
        <f t="shared" si="31"/>
        <v>0.39169403287481452</v>
      </c>
      <c r="CA6">
        <f t="shared" si="32"/>
        <v>14.570512138934642</v>
      </c>
      <c r="CB6">
        <f t="shared" si="33"/>
        <v>0.78027121191979709</v>
      </c>
      <c r="CC6">
        <f t="shared" si="34"/>
        <v>65.540871016626852</v>
      </c>
      <c r="CD6">
        <f t="shared" si="35"/>
        <v>186.7714543621818</v>
      </c>
      <c r="CE6">
        <f t="shared" si="36"/>
        <v>5.2154058899892955E-2</v>
      </c>
      <c r="CF6">
        <f t="shared" si="37"/>
        <v>0</v>
      </c>
      <c r="CG6">
        <f t="shared" si="38"/>
        <v>1486.8176473826645</v>
      </c>
      <c r="CH6">
        <f t="shared" si="39"/>
        <v>0</v>
      </c>
      <c r="CI6" t="e">
        <f t="shared" si="40"/>
        <v>#DIV/0!</v>
      </c>
      <c r="CJ6" t="e">
        <f t="shared" si="41"/>
        <v>#DIV/0!</v>
      </c>
    </row>
    <row r="7" spans="1:88" x14ac:dyDescent="0.35">
      <c r="A7" t="s">
        <v>136</v>
      </c>
      <c r="B7" s="1">
        <v>5</v>
      </c>
      <c r="C7" s="1" t="s">
        <v>95</v>
      </c>
      <c r="D7" s="1" t="s">
        <v>0</v>
      </c>
      <c r="E7" s="1">
        <v>0</v>
      </c>
      <c r="F7" s="1" t="s">
        <v>91</v>
      </c>
      <c r="G7" s="1" t="s">
        <v>0</v>
      </c>
      <c r="H7" s="1">
        <v>1282.5000277394429</v>
      </c>
      <c r="I7" s="1">
        <v>0</v>
      </c>
      <c r="J7">
        <f t="shared" si="0"/>
        <v>29.920811251877293</v>
      </c>
      <c r="K7">
        <f t="shared" si="1"/>
        <v>0.66378019306150238</v>
      </c>
      <c r="L7">
        <f t="shared" si="2"/>
        <v>196.80915055876011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t="e">
        <f t="shared" si="3"/>
        <v>#DIV/0!</v>
      </c>
      <c r="U7" t="e">
        <f t="shared" si="4"/>
        <v>#DIV/0!</v>
      </c>
      <c r="V7" t="e">
        <f t="shared" si="5"/>
        <v>#DIV/0!</v>
      </c>
      <c r="W7" s="1">
        <v>-1</v>
      </c>
      <c r="X7" s="1">
        <v>0.87</v>
      </c>
      <c r="Y7" s="1">
        <v>0.92</v>
      </c>
      <c r="Z7" s="1">
        <v>10.099023818969727</v>
      </c>
      <c r="AA7">
        <f t="shared" si="6"/>
        <v>0.87504951190948488</v>
      </c>
      <c r="AB7">
        <f t="shared" si="7"/>
        <v>2.0798678073453217E-2</v>
      </c>
      <c r="AC7" t="e">
        <f t="shared" si="8"/>
        <v>#DIV/0!</v>
      </c>
      <c r="AD7" t="e">
        <f t="shared" si="9"/>
        <v>#DIV/0!</v>
      </c>
      <c r="AE7" t="e">
        <f t="shared" si="10"/>
        <v>#DIV/0!</v>
      </c>
      <c r="AF7" s="1">
        <v>0</v>
      </c>
      <c r="AG7" s="1">
        <v>0.5</v>
      </c>
      <c r="AH7" t="e">
        <f t="shared" si="11"/>
        <v>#DIV/0!</v>
      </c>
      <c r="AI7">
        <f t="shared" si="12"/>
        <v>8.4625598752788527</v>
      </c>
      <c r="AJ7">
        <f t="shared" si="13"/>
        <v>1.3107430560856335</v>
      </c>
      <c r="AK7">
        <f t="shared" si="14"/>
        <v>26.857763290405273</v>
      </c>
      <c r="AL7" s="1">
        <v>2</v>
      </c>
      <c r="AM7">
        <f t="shared" si="15"/>
        <v>4.644859790802002</v>
      </c>
      <c r="AN7" s="1">
        <v>1</v>
      </c>
      <c r="AO7">
        <f t="shared" si="16"/>
        <v>9.2897195816040039</v>
      </c>
      <c r="AP7" s="1">
        <v>26.728744506835938</v>
      </c>
      <c r="AQ7" s="1">
        <v>26.857763290405273</v>
      </c>
      <c r="AR7" s="1">
        <v>26.047262191772461</v>
      </c>
      <c r="AS7" s="1">
        <v>299.99856567382813</v>
      </c>
      <c r="AT7" s="1">
        <v>278.48818969726563</v>
      </c>
      <c r="AU7" s="1">
        <v>17.135063171386719</v>
      </c>
      <c r="AV7" s="1">
        <v>22.646957397460938</v>
      </c>
      <c r="AW7" s="1">
        <v>48.082908630371094</v>
      </c>
      <c r="AX7" s="1">
        <v>63.552299499511719</v>
      </c>
      <c r="AY7" s="1">
        <v>300.11129760742188</v>
      </c>
      <c r="AZ7" s="1">
        <v>1698.95751953125</v>
      </c>
      <c r="BA7" s="1">
        <v>175.45426940917969</v>
      </c>
      <c r="BB7" s="1">
        <v>98.848838806152344</v>
      </c>
      <c r="BC7" s="1">
        <v>8.5514030456542969</v>
      </c>
      <c r="BD7" s="1">
        <v>-0.18396736681461334</v>
      </c>
      <c r="BE7" s="1">
        <v>1</v>
      </c>
      <c r="BF7" s="1">
        <v>-1.355140209197998</v>
      </c>
      <c r="BG7" s="1">
        <v>7.355140209197998</v>
      </c>
      <c r="BH7" s="1">
        <v>1</v>
      </c>
      <c r="BI7" s="1">
        <v>0</v>
      </c>
      <c r="BJ7" s="1">
        <v>0.15999999642372131</v>
      </c>
      <c r="BK7" s="1">
        <v>111115</v>
      </c>
      <c r="BL7">
        <f t="shared" si="17"/>
        <v>1.5005564880371094</v>
      </c>
      <c r="BM7">
        <f t="shared" si="18"/>
        <v>8.4625598752788526E-3</v>
      </c>
      <c r="BN7">
        <f t="shared" si="19"/>
        <v>300.00776329040525</v>
      </c>
      <c r="BO7">
        <f t="shared" si="20"/>
        <v>299.87874450683591</v>
      </c>
      <c r="BP7">
        <f t="shared" si="21"/>
        <v>271.83319704905443</v>
      </c>
      <c r="BQ7">
        <f t="shared" si="22"/>
        <v>-0.41083682204753058</v>
      </c>
      <c r="BR7">
        <f t="shared" si="23"/>
        <v>3.5493684973170492</v>
      </c>
      <c r="BS7">
        <f t="shared" si="24"/>
        <v>35.907032800633537</v>
      </c>
      <c r="BT7">
        <f t="shared" si="25"/>
        <v>13.2600754031726</v>
      </c>
      <c r="BU7">
        <f t="shared" si="26"/>
        <v>26.793253898620605</v>
      </c>
      <c r="BV7">
        <f t="shared" si="27"/>
        <v>3.5359286422728107</v>
      </c>
      <c r="BW7">
        <f t="shared" si="28"/>
        <v>0.61951393951496303</v>
      </c>
      <c r="BX7">
        <f t="shared" si="29"/>
        <v>2.2386254412314157</v>
      </c>
      <c r="BY7">
        <f t="shared" si="30"/>
        <v>1.297303201041395</v>
      </c>
      <c r="BZ7">
        <f t="shared" si="31"/>
        <v>0.39094396419096106</v>
      </c>
      <c r="CA7">
        <f t="shared" si="32"/>
        <v>19.454355999158643</v>
      </c>
      <c r="CB7">
        <f t="shared" si="33"/>
        <v>0.70670555463304985</v>
      </c>
      <c r="CC7">
        <f t="shared" si="34"/>
        <v>64.494310814956251</v>
      </c>
      <c r="CD7">
        <f t="shared" si="35"/>
        <v>274.1400395905581</v>
      </c>
      <c r="CE7">
        <f t="shared" si="36"/>
        <v>7.0391837091595633E-2</v>
      </c>
      <c r="CF7">
        <f t="shared" si="37"/>
        <v>0</v>
      </c>
      <c r="CG7">
        <f t="shared" si="38"/>
        <v>1486.6719482207695</v>
      </c>
      <c r="CH7">
        <f t="shared" si="39"/>
        <v>0</v>
      </c>
      <c r="CI7" t="e">
        <f t="shared" si="40"/>
        <v>#DIV/0!</v>
      </c>
      <c r="CJ7" t="e">
        <f t="shared" si="41"/>
        <v>#DIV/0!</v>
      </c>
    </row>
    <row r="8" spans="1:88" x14ac:dyDescent="0.35">
      <c r="A8" t="s">
        <v>136</v>
      </c>
      <c r="B8" s="1">
        <v>6</v>
      </c>
      <c r="C8" s="1" t="s">
        <v>96</v>
      </c>
      <c r="D8" s="1" t="s">
        <v>0</v>
      </c>
      <c r="E8" s="1">
        <v>0</v>
      </c>
      <c r="F8" s="1" t="s">
        <v>91</v>
      </c>
      <c r="G8" s="1" t="s">
        <v>0</v>
      </c>
      <c r="H8" s="1">
        <v>1457.5000277394429</v>
      </c>
      <c r="I8" s="1">
        <v>0</v>
      </c>
      <c r="J8">
        <f t="shared" si="0"/>
        <v>36.573323663268972</v>
      </c>
      <c r="K8">
        <f t="shared" si="1"/>
        <v>0.64803732741071662</v>
      </c>
      <c r="L8">
        <f t="shared" si="2"/>
        <v>270.7684783790109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t="e">
        <f t="shared" si="3"/>
        <v>#DIV/0!</v>
      </c>
      <c r="U8" t="e">
        <f t="shared" si="4"/>
        <v>#DIV/0!</v>
      </c>
      <c r="V8" t="e">
        <f t="shared" si="5"/>
        <v>#DIV/0!</v>
      </c>
      <c r="W8" s="1">
        <v>-1</v>
      </c>
      <c r="X8" s="1">
        <v>0.87</v>
      </c>
      <c r="Y8" s="1">
        <v>0.92</v>
      </c>
      <c r="Z8" s="1">
        <v>10.099023818969727</v>
      </c>
      <c r="AA8">
        <f t="shared" si="6"/>
        <v>0.87504951190948488</v>
      </c>
      <c r="AB8">
        <f t="shared" si="7"/>
        <v>2.5273620637180506E-2</v>
      </c>
      <c r="AC8" t="e">
        <f t="shared" si="8"/>
        <v>#DIV/0!</v>
      </c>
      <c r="AD8" t="e">
        <f t="shared" si="9"/>
        <v>#DIV/0!</v>
      </c>
      <c r="AE8" t="e">
        <f t="shared" si="10"/>
        <v>#DIV/0!</v>
      </c>
      <c r="AF8" s="1">
        <v>0</v>
      </c>
      <c r="AG8" s="1">
        <v>0.5</v>
      </c>
      <c r="AH8" t="e">
        <f t="shared" si="11"/>
        <v>#DIV/0!</v>
      </c>
      <c r="AI8">
        <f t="shared" si="12"/>
        <v>8.4328465743790826</v>
      </c>
      <c r="AJ8">
        <f t="shared" si="13"/>
        <v>1.3359180551756333</v>
      </c>
      <c r="AK8">
        <f t="shared" si="14"/>
        <v>26.876194000244141</v>
      </c>
      <c r="AL8" s="1">
        <v>2</v>
      </c>
      <c r="AM8">
        <f t="shared" si="15"/>
        <v>4.644859790802002</v>
      </c>
      <c r="AN8" s="1">
        <v>1</v>
      </c>
      <c r="AO8">
        <f t="shared" si="16"/>
        <v>9.2897195816040039</v>
      </c>
      <c r="AP8" s="1">
        <v>26.737678527832031</v>
      </c>
      <c r="AQ8" s="1">
        <v>26.876194000244141</v>
      </c>
      <c r="AR8" s="1">
        <v>26.050998687744141</v>
      </c>
      <c r="AS8" s="1">
        <v>400.04147338867188</v>
      </c>
      <c r="AT8" s="1">
        <v>373.56985473632813</v>
      </c>
      <c r="AU8" s="1">
        <v>16.936969757080078</v>
      </c>
      <c r="AV8" s="1">
        <v>22.430530548095703</v>
      </c>
      <c r="AW8" s="1">
        <v>47.503860473632813</v>
      </c>
      <c r="AX8" s="1">
        <v>62.915863037109375</v>
      </c>
      <c r="AY8" s="1">
        <v>300.12203979492188</v>
      </c>
      <c r="AZ8" s="1">
        <v>1698.94580078125</v>
      </c>
      <c r="BA8" s="1">
        <v>182.05848693847656</v>
      </c>
      <c r="BB8" s="1">
        <v>98.851806640625</v>
      </c>
      <c r="BC8" s="1">
        <v>9.3267555236816406</v>
      </c>
      <c r="BD8" s="1">
        <v>-0.17459170520305634</v>
      </c>
      <c r="BE8" s="1">
        <v>1</v>
      </c>
      <c r="BF8" s="1">
        <v>-1.355140209197998</v>
      </c>
      <c r="BG8" s="1">
        <v>7.355140209197998</v>
      </c>
      <c r="BH8" s="1">
        <v>1</v>
      </c>
      <c r="BI8" s="1">
        <v>0</v>
      </c>
      <c r="BJ8" s="1">
        <v>0.15999999642372131</v>
      </c>
      <c r="BK8" s="1">
        <v>111115</v>
      </c>
      <c r="BL8">
        <f t="shared" si="17"/>
        <v>1.5006101989746092</v>
      </c>
      <c r="BM8">
        <f t="shared" si="18"/>
        <v>8.4328465743790833E-3</v>
      </c>
      <c r="BN8">
        <f t="shared" si="19"/>
        <v>300.02619400024412</v>
      </c>
      <c r="BO8">
        <f t="shared" si="20"/>
        <v>299.88767852783201</v>
      </c>
      <c r="BP8">
        <f t="shared" si="21"/>
        <v>271.83132204909634</v>
      </c>
      <c r="BQ8">
        <f t="shared" si="22"/>
        <v>-0.40604931976328035</v>
      </c>
      <c r="BR8">
        <f t="shared" si="23"/>
        <v>3.5532165237626221</v>
      </c>
      <c r="BS8">
        <f t="shared" si="24"/>
        <v>35.944881985620299</v>
      </c>
      <c r="BT8">
        <f t="shared" si="25"/>
        <v>13.514351437524596</v>
      </c>
      <c r="BU8">
        <f t="shared" si="26"/>
        <v>26.806936264038086</v>
      </c>
      <c r="BV8">
        <f t="shared" si="27"/>
        <v>3.5387755012911075</v>
      </c>
      <c r="BW8">
        <f t="shared" si="28"/>
        <v>0.60577906112764046</v>
      </c>
      <c r="BX8">
        <f t="shared" si="29"/>
        <v>2.2172984685869888</v>
      </c>
      <c r="BY8">
        <f t="shared" si="30"/>
        <v>1.3214770327041188</v>
      </c>
      <c r="BZ8">
        <f t="shared" si="31"/>
        <v>0.38219456011250941</v>
      </c>
      <c r="CA8">
        <f t="shared" si="32"/>
        <v>26.765953269098237</v>
      </c>
      <c r="CB8">
        <f t="shared" si="33"/>
        <v>0.72481351197388189</v>
      </c>
      <c r="CC8">
        <f t="shared" si="34"/>
        <v>63.797620672260827</v>
      </c>
      <c r="CD8">
        <f t="shared" si="35"/>
        <v>368.25494867143613</v>
      </c>
      <c r="CE8">
        <f t="shared" si="36"/>
        <v>6.3360751517689995E-2</v>
      </c>
      <c r="CF8">
        <f t="shared" si="37"/>
        <v>0</v>
      </c>
      <c r="CG8">
        <f t="shared" si="38"/>
        <v>1486.6616937343017</v>
      </c>
      <c r="CH8">
        <f t="shared" si="39"/>
        <v>0</v>
      </c>
      <c r="CI8" t="e">
        <f t="shared" si="40"/>
        <v>#DIV/0!</v>
      </c>
      <c r="CJ8" t="e">
        <f t="shared" si="41"/>
        <v>#DIV/0!</v>
      </c>
    </row>
    <row r="9" spans="1:88" x14ac:dyDescent="0.35">
      <c r="A9" t="s">
        <v>136</v>
      </c>
      <c r="B9" s="1">
        <v>7</v>
      </c>
      <c r="C9" s="1" t="s">
        <v>97</v>
      </c>
      <c r="D9" s="1" t="s">
        <v>0</v>
      </c>
      <c r="E9" s="1">
        <v>0</v>
      </c>
      <c r="F9" s="1" t="s">
        <v>91</v>
      </c>
      <c r="G9" s="1" t="s">
        <v>0</v>
      </c>
      <c r="H9" s="1">
        <v>1599.5000277394429</v>
      </c>
      <c r="I9" s="1">
        <v>0</v>
      </c>
      <c r="J9">
        <f t="shared" si="0"/>
        <v>51.720833542722779</v>
      </c>
      <c r="K9">
        <f t="shared" si="1"/>
        <v>0.61777945867133166</v>
      </c>
      <c r="L9">
        <f t="shared" si="2"/>
        <v>506.93399868857603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t="e">
        <f t="shared" si="3"/>
        <v>#DIV/0!</v>
      </c>
      <c r="U9" t="e">
        <f t="shared" si="4"/>
        <v>#DIV/0!</v>
      </c>
      <c r="V9" t="e">
        <f t="shared" si="5"/>
        <v>#DIV/0!</v>
      </c>
      <c r="W9" s="1">
        <v>-1</v>
      </c>
      <c r="X9" s="1">
        <v>0.87</v>
      </c>
      <c r="Y9" s="1">
        <v>0.92</v>
      </c>
      <c r="Z9" s="1">
        <v>10.099023818969727</v>
      </c>
      <c r="AA9">
        <f t="shared" si="6"/>
        <v>0.87504951190948488</v>
      </c>
      <c r="AB9">
        <f t="shared" si="7"/>
        <v>3.5479078937284352E-2</v>
      </c>
      <c r="AC9" t="e">
        <f t="shared" si="8"/>
        <v>#DIV/0!</v>
      </c>
      <c r="AD9" t="e">
        <f t="shared" si="9"/>
        <v>#DIV/0!</v>
      </c>
      <c r="AE9" t="e">
        <f t="shared" si="10"/>
        <v>#DIV/0!</v>
      </c>
      <c r="AF9" s="1">
        <v>0</v>
      </c>
      <c r="AG9" s="1">
        <v>0.5</v>
      </c>
      <c r="AH9" t="e">
        <f t="shared" si="11"/>
        <v>#DIV/0!</v>
      </c>
      <c r="AI9">
        <f t="shared" si="12"/>
        <v>8.262905506984632</v>
      </c>
      <c r="AJ9">
        <f t="shared" si="13"/>
        <v>1.3686013489343445</v>
      </c>
      <c r="AK9">
        <f t="shared" si="14"/>
        <v>27.039693832397461</v>
      </c>
      <c r="AL9" s="1">
        <v>2</v>
      </c>
      <c r="AM9">
        <f t="shared" si="15"/>
        <v>4.644859790802002</v>
      </c>
      <c r="AN9" s="1">
        <v>1</v>
      </c>
      <c r="AO9">
        <f t="shared" si="16"/>
        <v>9.2897195816040039</v>
      </c>
      <c r="AP9" s="1">
        <v>26.821008682250977</v>
      </c>
      <c r="AQ9" s="1">
        <v>27.039693832397461</v>
      </c>
      <c r="AR9" s="1">
        <v>26.054840087890625</v>
      </c>
      <c r="AS9" s="1">
        <v>699.844482421875</v>
      </c>
      <c r="AT9" s="1">
        <v>661.7313232421875</v>
      </c>
      <c r="AU9" s="1">
        <v>17.064802169799805</v>
      </c>
      <c r="AV9" s="1">
        <v>22.447967529296875</v>
      </c>
      <c r="AW9" s="1">
        <v>47.627796173095703</v>
      </c>
      <c r="AX9" s="1">
        <v>62.652568817138672</v>
      </c>
      <c r="AY9" s="1">
        <v>300.09927368164063</v>
      </c>
      <c r="AZ9" s="1">
        <v>1698.1549072265625</v>
      </c>
      <c r="BA9" s="1">
        <v>185.44569396972656</v>
      </c>
      <c r="BB9" s="1">
        <v>98.846855163574219</v>
      </c>
      <c r="BC9" s="1">
        <v>11.345691680908203</v>
      </c>
      <c r="BD9" s="1">
        <v>-0.16758191585540771</v>
      </c>
      <c r="BE9" s="1">
        <v>1</v>
      </c>
      <c r="BF9" s="1">
        <v>-1.355140209197998</v>
      </c>
      <c r="BG9" s="1">
        <v>7.355140209197998</v>
      </c>
      <c r="BH9" s="1">
        <v>1</v>
      </c>
      <c r="BI9" s="1">
        <v>0</v>
      </c>
      <c r="BJ9" s="1">
        <v>0.15999999642372131</v>
      </c>
      <c r="BK9" s="1">
        <v>111115</v>
      </c>
      <c r="BL9">
        <f t="shared" si="17"/>
        <v>1.5004963684082031</v>
      </c>
      <c r="BM9">
        <f t="shared" si="18"/>
        <v>8.2629055069846323E-3</v>
      </c>
      <c r="BN9">
        <f t="shared" si="19"/>
        <v>300.18969383239744</v>
      </c>
      <c r="BO9">
        <f t="shared" si="20"/>
        <v>299.97100868225095</v>
      </c>
      <c r="BP9">
        <f t="shared" si="21"/>
        <v>271.7047790831748</v>
      </c>
      <c r="BQ9">
        <f t="shared" si="22"/>
        <v>-0.38033040003739998</v>
      </c>
      <c r="BR9">
        <f t="shared" si="23"/>
        <v>3.5875123440193697</v>
      </c>
      <c r="BS9">
        <f t="shared" si="24"/>
        <v>36.293641695354552</v>
      </c>
      <c r="BT9">
        <f t="shared" si="25"/>
        <v>13.845674166057677</v>
      </c>
      <c r="BU9">
        <f t="shared" si="26"/>
        <v>26.930351257324219</v>
      </c>
      <c r="BV9">
        <f t="shared" si="27"/>
        <v>3.564544742075566</v>
      </c>
      <c r="BW9">
        <f t="shared" si="28"/>
        <v>0.57925798539086215</v>
      </c>
      <c r="BX9">
        <f t="shared" si="29"/>
        <v>2.2189109950850252</v>
      </c>
      <c r="BY9">
        <f t="shared" si="30"/>
        <v>1.3456337469905408</v>
      </c>
      <c r="BZ9">
        <f t="shared" si="31"/>
        <v>0.36531070073720656</v>
      </c>
      <c r="CA9">
        <f t="shared" si="32"/>
        <v>50.1088315458612</v>
      </c>
      <c r="CB9">
        <f t="shared" si="33"/>
        <v>0.76607224243946348</v>
      </c>
      <c r="CC9">
        <f t="shared" si="34"/>
        <v>63.147345543142208</v>
      </c>
      <c r="CD9">
        <f t="shared" si="35"/>
        <v>654.21515177228184</v>
      </c>
      <c r="CE9">
        <f t="shared" si="36"/>
        <v>4.9922924265112273E-2</v>
      </c>
      <c r="CF9">
        <f t="shared" si="37"/>
        <v>0</v>
      </c>
      <c r="CG9">
        <f t="shared" si="38"/>
        <v>1485.9696227153001</v>
      </c>
      <c r="CH9">
        <f t="shared" si="39"/>
        <v>0</v>
      </c>
      <c r="CI9" t="e">
        <f t="shared" si="40"/>
        <v>#DIV/0!</v>
      </c>
      <c r="CJ9" t="e">
        <f t="shared" si="41"/>
        <v>#DIV/0!</v>
      </c>
    </row>
    <row r="10" spans="1:88" x14ac:dyDescent="0.35">
      <c r="A10" t="s">
        <v>136</v>
      </c>
      <c r="B10" s="1">
        <v>8</v>
      </c>
      <c r="C10" s="1" t="s">
        <v>98</v>
      </c>
      <c r="D10" s="1" t="s">
        <v>0</v>
      </c>
      <c r="E10" s="1">
        <v>0</v>
      </c>
      <c r="F10" s="1" t="s">
        <v>91</v>
      </c>
      <c r="G10" s="1" t="s">
        <v>0</v>
      </c>
      <c r="H10" s="1">
        <v>1821.5000277394429</v>
      </c>
      <c r="I10" s="1">
        <v>0</v>
      </c>
      <c r="J10">
        <f t="shared" si="0"/>
        <v>54.530010757137774</v>
      </c>
      <c r="K10">
        <f t="shared" si="1"/>
        <v>0.52275489093773286</v>
      </c>
      <c r="L10">
        <f t="shared" si="2"/>
        <v>762.43231502492961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t="e">
        <f t="shared" si="3"/>
        <v>#DIV/0!</v>
      </c>
      <c r="U10" t="e">
        <f t="shared" si="4"/>
        <v>#DIV/0!</v>
      </c>
      <c r="V10" t="e">
        <f t="shared" si="5"/>
        <v>#DIV/0!</v>
      </c>
      <c r="W10" s="1">
        <v>-1</v>
      </c>
      <c r="X10" s="1">
        <v>0.87</v>
      </c>
      <c r="Y10" s="1">
        <v>0.92</v>
      </c>
      <c r="Z10" s="1">
        <v>10.099023818969727</v>
      </c>
      <c r="AA10">
        <f t="shared" si="6"/>
        <v>0.87504951190948488</v>
      </c>
      <c r="AB10">
        <f t="shared" si="7"/>
        <v>3.7345366765083134E-2</v>
      </c>
      <c r="AC10" t="e">
        <f t="shared" si="8"/>
        <v>#DIV/0!</v>
      </c>
      <c r="AD10" t="e">
        <f t="shared" si="9"/>
        <v>#DIV/0!</v>
      </c>
      <c r="AE10" t="e">
        <f t="shared" si="10"/>
        <v>#DIV/0!</v>
      </c>
      <c r="AF10" s="1">
        <v>0</v>
      </c>
      <c r="AG10" s="1">
        <v>0.5</v>
      </c>
      <c r="AH10" t="e">
        <f t="shared" si="11"/>
        <v>#DIV/0!</v>
      </c>
      <c r="AI10">
        <f t="shared" si="12"/>
        <v>7.7403618008999517</v>
      </c>
      <c r="AJ10">
        <f t="shared" si="13"/>
        <v>1.4996978331943378</v>
      </c>
      <c r="AK10">
        <f t="shared" si="14"/>
        <v>27.596494674682617</v>
      </c>
      <c r="AL10" s="1">
        <v>2</v>
      </c>
      <c r="AM10">
        <f t="shared" si="15"/>
        <v>4.644859790802002</v>
      </c>
      <c r="AN10" s="1">
        <v>1</v>
      </c>
      <c r="AO10">
        <f t="shared" si="16"/>
        <v>9.2897195816040039</v>
      </c>
      <c r="AP10" s="1">
        <v>26.950143814086914</v>
      </c>
      <c r="AQ10" s="1">
        <v>27.596494674682617</v>
      </c>
      <c r="AR10" s="1">
        <v>26.039104461669922</v>
      </c>
      <c r="AS10" s="1">
        <v>1000.0315551757813</v>
      </c>
      <c r="AT10" s="1">
        <v>958.7451171875</v>
      </c>
      <c r="AU10" s="1">
        <v>17.282497406005859</v>
      </c>
      <c r="AV10" s="1">
        <v>22.325790405273438</v>
      </c>
      <c r="AW10" s="1">
        <v>47.865253448486328</v>
      </c>
      <c r="AX10" s="1">
        <v>61.837989807128906</v>
      </c>
      <c r="AY10" s="1">
        <v>300.10360717773438</v>
      </c>
      <c r="AZ10" s="1">
        <v>1699.25439453125</v>
      </c>
      <c r="BA10" s="1">
        <v>184.80335998535156</v>
      </c>
      <c r="BB10" s="1">
        <v>98.8447265625</v>
      </c>
      <c r="BC10" s="1">
        <v>13.215338706970215</v>
      </c>
      <c r="BD10" s="1">
        <v>-0.15286357700824738</v>
      </c>
      <c r="BE10" s="1">
        <v>0.75</v>
      </c>
      <c r="BF10" s="1">
        <v>-1.355140209197998</v>
      </c>
      <c r="BG10" s="1">
        <v>7.355140209197998</v>
      </c>
      <c r="BH10" s="1">
        <v>1</v>
      </c>
      <c r="BI10" s="1">
        <v>0</v>
      </c>
      <c r="BJ10" s="1">
        <v>0.15999999642372131</v>
      </c>
      <c r="BK10" s="1">
        <v>111115</v>
      </c>
      <c r="BL10">
        <f t="shared" si="17"/>
        <v>1.5005180358886718</v>
      </c>
      <c r="BM10">
        <f t="shared" si="18"/>
        <v>7.7403618008999517E-3</v>
      </c>
      <c r="BN10">
        <f t="shared" si="19"/>
        <v>300.74649467468259</v>
      </c>
      <c r="BO10">
        <f t="shared" si="20"/>
        <v>300.10014381408689</v>
      </c>
      <c r="BP10">
        <f t="shared" si="21"/>
        <v>271.88069704799273</v>
      </c>
      <c r="BQ10">
        <f t="shared" si="22"/>
        <v>-0.30751004772875984</v>
      </c>
      <c r="BR10">
        <f t="shared" si="23"/>
        <v>3.7064844810952766</v>
      </c>
      <c r="BS10">
        <f t="shared" si="24"/>
        <v>37.49804982010496</v>
      </c>
      <c r="BT10">
        <f t="shared" si="25"/>
        <v>15.172259414831522</v>
      </c>
      <c r="BU10">
        <f t="shared" si="26"/>
        <v>27.273319244384766</v>
      </c>
      <c r="BV10">
        <f t="shared" si="27"/>
        <v>3.6370190705025798</v>
      </c>
      <c r="BW10">
        <f t="shared" si="28"/>
        <v>0.49490537379870536</v>
      </c>
      <c r="BX10">
        <f t="shared" si="29"/>
        <v>2.2067866479009388</v>
      </c>
      <c r="BY10">
        <f t="shared" si="30"/>
        <v>1.430232422601641</v>
      </c>
      <c r="BZ10">
        <f t="shared" si="31"/>
        <v>0.31170294605085519</v>
      </c>
      <c r="CA10">
        <f t="shared" si="32"/>
        <v>75.362413701053029</v>
      </c>
      <c r="CB10">
        <f t="shared" si="33"/>
        <v>0.79523984149357829</v>
      </c>
      <c r="CC10">
        <f t="shared" si="34"/>
        <v>60.512969567082308</v>
      </c>
      <c r="CD10">
        <f t="shared" si="35"/>
        <v>950.82071065665991</v>
      </c>
      <c r="CE10">
        <f t="shared" si="36"/>
        <v>3.4704469985308226E-2</v>
      </c>
      <c r="CF10">
        <f t="shared" si="37"/>
        <v>0</v>
      </c>
      <c r="CG10">
        <f t="shared" si="38"/>
        <v>1486.9317285446175</v>
      </c>
      <c r="CH10">
        <f t="shared" si="39"/>
        <v>0</v>
      </c>
      <c r="CI10" t="e">
        <f t="shared" si="40"/>
        <v>#DIV/0!</v>
      </c>
      <c r="CJ10" t="e">
        <f t="shared" si="41"/>
        <v>#DIV/0!</v>
      </c>
    </row>
    <row r="11" spans="1:88" x14ac:dyDescent="0.35">
      <c r="A11" t="s">
        <v>136</v>
      </c>
      <c r="B11" s="1">
        <v>9</v>
      </c>
      <c r="C11" s="1" t="s">
        <v>99</v>
      </c>
      <c r="D11" s="1" t="s">
        <v>0</v>
      </c>
      <c r="E11" s="1">
        <v>0</v>
      </c>
      <c r="F11" s="1" t="s">
        <v>91</v>
      </c>
      <c r="G11" s="1" t="s">
        <v>0</v>
      </c>
      <c r="H11" s="1">
        <v>2043.5000277394429</v>
      </c>
      <c r="I11" s="1">
        <v>0</v>
      </c>
      <c r="J11">
        <f t="shared" si="0"/>
        <v>55.647404580076866</v>
      </c>
      <c r="K11">
        <f t="shared" si="1"/>
        <v>0.40309175704669226</v>
      </c>
      <c r="L11">
        <f t="shared" si="2"/>
        <v>997.00949816092225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t="e">
        <f t="shared" si="3"/>
        <v>#DIV/0!</v>
      </c>
      <c r="U11" t="e">
        <f t="shared" si="4"/>
        <v>#DIV/0!</v>
      </c>
      <c r="V11" t="e">
        <f t="shared" si="5"/>
        <v>#DIV/0!</v>
      </c>
      <c r="W11" s="1">
        <v>-1</v>
      </c>
      <c r="X11" s="1">
        <v>0.87</v>
      </c>
      <c r="Y11" s="1">
        <v>0.92</v>
      </c>
      <c r="Z11" s="1">
        <v>10.099023818969727</v>
      </c>
      <c r="AA11">
        <f t="shared" si="6"/>
        <v>0.87504951190948488</v>
      </c>
      <c r="AB11">
        <f t="shared" si="7"/>
        <v>3.8105901151118719E-2</v>
      </c>
      <c r="AC11" t="e">
        <f t="shared" si="8"/>
        <v>#DIV/0!</v>
      </c>
      <c r="AD11" t="e">
        <f t="shared" si="9"/>
        <v>#DIV/0!</v>
      </c>
      <c r="AE11" t="e">
        <f t="shared" si="10"/>
        <v>#DIV/0!</v>
      </c>
      <c r="AF11" s="1">
        <v>0</v>
      </c>
      <c r="AG11" s="1">
        <v>0.5</v>
      </c>
      <c r="AH11" t="e">
        <f t="shared" si="11"/>
        <v>#DIV/0!</v>
      </c>
      <c r="AI11">
        <f t="shared" si="12"/>
        <v>6.6944507973909388</v>
      </c>
      <c r="AJ11">
        <f t="shared" si="13"/>
        <v>1.6608269270649969</v>
      </c>
      <c r="AK11">
        <f t="shared" si="14"/>
        <v>28.170782089233398</v>
      </c>
      <c r="AL11" s="1">
        <v>2</v>
      </c>
      <c r="AM11">
        <f t="shared" si="15"/>
        <v>4.644859790802002</v>
      </c>
      <c r="AN11" s="1">
        <v>1</v>
      </c>
      <c r="AO11">
        <f t="shared" si="16"/>
        <v>9.2897195816040039</v>
      </c>
      <c r="AP11" s="1">
        <v>26.962215423583984</v>
      </c>
      <c r="AQ11" s="1">
        <v>28.170782089233398</v>
      </c>
      <c r="AR11" s="1">
        <v>26.042697906494141</v>
      </c>
      <c r="AS11" s="1">
        <v>1299.8544921875</v>
      </c>
      <c r="AT11" s="1">
        <v>1257.1605224609375</v>
      </c>
      <c r="AU11" s="1">
        <v>17.609640121459961</v>
      </c>
      <c r="AV11" s="1">
        <v>21.973012924194336</v>
      </c>
      <c r="AW11" s="1">
        <v>48.739780426025391</v>
      </c>
      <c r="AX11" s="1">
        <v>60.82135009765625</v>
      </c>
      <c r="AY11" s="1">
        <v>300.10516357421875</v>
      </c>
      <c r="AZ11" s="1">
        <v>1698.8504638671875</v>
      </c>
      <c r="BA11" s="1">
        <v>191.67840576171875</v>
      </c>
      <c r="BB11" s="1">
        <v>98.846649169921875</v>
      </c>
      <c r="BC11" s="1">
        <v>13.944134712219238</v>
      </c>
      <c r="BD11" s="1">
        <v>-0.13850562274456024</v>
      </c>
      <c r="BE11" s="1">
        <v>0.75</v>
      </c>
      <c r="BF11" s="1">
        <v>-1.355140209197998</v>
      </c>
      <c r="BG11" s="1">
        <v>7.355140209197998</v>
      </c>
      <c r="BH11" s="1">
        <v>1</v>
      </c>
      <c r="BI11" s="1">
        <v>0</v>
      </c>
      <c r="BJ11" s="1">
        <v>0.15999999642372131</v>
      </c>
      <c r="BK11" s="1">
        <v>111115</v>
      </c>
      <c r="BL11">
        <f t="shared" si="17"/>
        <v>1.5005258178710936</v>
      </c>
      <c r="BM11">
        <f t="shared" si="18"/>
        <v>6.6944507973909391E-3</v>
      </c>
      <c r="BN11">
        <f t="shared" si="19"/>
        <v>301.32078208923338</v>
      </c>
      <c r="BO11">
        <f t="shared" si="20"/>
        <v>300.11221542358396</v>
      </c>
      <c r="BP11">
        <f t="shared" si="21"/>
        <v>271.81606814318729</v>
      </c>
      <c r="BQ11">
        <f t="shared" si="22"/>
        <v>-0.14996604421095686</v>
      </c>
      <c r="BR11">
        <f t="shared" si="23"/>
        <v>3.8327856267889935</v>
      </c>
      <c r="BS11">
        <f t="shared" si="24"/>
        <v>38.775068846292008</v>
      </c>
      <c r="BT11">
        <f t="shared" si="25"/>
        <v>16.802055922097672</v>
      </c>
      <c r="BU11">
        <f t="shared" si="26"/>
        <v>27.566498756408691</v>
      </c>
      <c r="BV11">
        <f t="shared" si="27"/>
        <v>3.6999885859398032</v>
      </c>
      <c r="BW11">
        <f t="shared" si="28"/>
        <v>0.38632851272859869</v>
      </c>
      <c r="BX11">
        <f t="shared" si="29"/>
        <v>2.1719586997239966</v>
      </c>
      <c r="BY11">
        <f t="shared" si="30"/>
        <v>1.5280298862158066</v>
      </c>
      <c r="BZ11">
        <f t="shared" si="31"/>
        <v>0.24290744153751351</v>
      </c>
      <c r="CA11">
        <f t="shared" si="32"/>
        <v>98.551048083792566</v>
      </c>
      <c r="CB11">
        <f t="shared" si="33"/>
        <v>0.79306459306345367</v>
      </c>
      <c r="CC11">
        <f t="shared" si="34"/>
        <v>57.16897584702749</v>
      </c>
      <c r="CD11">
        <f t="shared" si="35"/>
        <v>1249.0737341006227</v>
      </c>
      <c r="CE11">
        <f t="shared" si="36"/>
        <v>2.5469314112820041E-2</v>
      </c>
      <c r="CF11">
        <f t="shared" si="37"/>
        <v>0</v>
      </c>
      <c r="CG11">
        <f t="shared" si="38"/>
        <v>1486.5782692141845</v>
      </c>
      <c r="CH11">
        <f t="shared" si="39"/>
        <v>0</v>
      </c>
      <c r="CI11" t="e">
        <f t="shared" si="40"/>
        <v>#DIV/0!</v>
      </c>
      <c r="CJ11" t="e">
        <f t="shared" si="41"/>
        <v>#DIV/0!</v>
      </c>
    </row>
    <row r="12" spans="1:88" x14ac:dyDescent="0.35">
      <c r="A12" t="s">
        <v>136</v>
      </c>
      <c r="B12" s="1">
        <v>10</v>
      </c>
      <c r="C12" s="1" t="s">
        <v>100</v>
      </c>
      <c r="D12" s="1" t="s">
        <v>0</v>
      </c>
      <c r="E12" s="1">
        <v>0</v>
      </c>
      <c r="F12" s="1" t="s">
        <v>91</v>
      </c>
      <c r="G12" s="1" t="s">
        <v>0</v>
      </c>
      <c r="H12" s="1">
        <v>2265.5000277394429</v>
      </c>
      <c r="I12" s="1">
        <v>0</v>
      </c>
      <c r="J12">
        <f t="shared" si="0"/>
        <v>57.596550813952135</v>
      </c>
      <c r="K12">
        <f t="shared" si="1"/>
        <v>0.29818373420043082</v>
      </c>
      <c r="L12">
        <f t="shared" si="2"/>
        <v>1291.7001125892853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t="e">
        <f t="shared" si="3"/>
        <v>#DIV/0!</v>
      </c>
      <c r="U12" t="e">
        <f t="shared" si="4"/>
        <v>#DIV/0!</v>
      </c>
      <c r="V12" t="e">
        <f t="shared" si="5"/>
        <v>#DIV/0!</v>
      </c>
      <c r="W12" s="1">
        <v>-1</v>
      </c>
      <c r="X12" s="1">
        <v>0.87</v>
      </c>
      <c r="Y12" s="1">
        <v>0.92</v>
      </c>
      <c r="Z12" s="1">
        <v>10.099023818969727</v>
      </c>
      <c r="AA12">
        <f t="shared" si="6"/>
        <v>0.87504951190948488</v>
      </c>
      <c r="AB12">
        <f t="shared" si="7"/>
        <v>3.9426619685950549E-2</v>
      </c>
      <c r="AC12" t="e">
        <f t="shared" si="8"/>
        <v>#DIV/0!</v>
      </c>
      <c r="AD12" t="e">
        <f t="shared" si="9"/>
        <v>#DIV/0!</v>
      </c>
      <c r="AE12" t="e">
        <f t="shared" si="10"/>
        <v>#DIV/0!</v>
      </c>
      <c r="AF12" s="1">
        <v>0</v>
      </c>
      <c r="AG12" s="1">
        <v>0.5</v>
      </c>
      <c r="AH12" t="e">
        <f t="shared" si="11"/>
        <v>#DIV/0!</v>
      </c>
      <c r="AI12">
        <f t="shared" si="12"/>
        <v>5.6854044965835779</v>
      </c>
      <c r="AJ12">
        <f t="shared" si="13"/>
        <v>1.8851591869406294</v>
      </c>
      <c r="AK12">
        <f t="shared" si="14"/>
        <v>28.865205764770508</v>
      </c>
      <c r="AL12" s="1">
        <v>2</v>
      </c>
      <c r="AM12">
        <f t="shared" si="15"/>
        <v>4.644859790802002</v>
      </c>
      <c r="AN12" s="1">
        <v>1</v>
      </c>
      <c r="AO12">
        <f t="shared" si="16"/>
        <v>9.2897195816040039</v>
      </c>
      <c r="AP12" s="1">
        <v>26.980123519897461</v>
      </c>
      <c r="AQ12" s="1">
        <v>28.865205764770508</v>
      </c>
      <c r="AR12" s="1">
        <v>26.048807144165039</v>
      </c>
      <c r="AS12" s="1">
        <v>1700.089111328125</v>
      </c>
      <c r="AT12" s="1">
        <v>1655.436279296875</v>
      </c>
      <c r="AU12" s="1">
        <v>17.591714859008789</v>
      </c>
      <c r="AV12" s="1">
        <v>21.299640655517578</v>
      </c>
      <c r="AW12" s="1">
        <v>48.640438079833984</v>
      </c>
      <c r="AX12" s="1">
        <v>58.896633148193359</v>
      </c>
      <c r="AY12" s="1">
        <v>300.13046264648438</v>
      </c>
      <c r="AZ12" s="1">
        <v>1698.438720703125</v>
      </c>
      <c r="BA12" s="1">
        <v>194.26255798339844</v>
      </c>
      <c r="BB12" s="1">
        <v>98.844413757324219</v>
      </c>
      <c r="BC12" s="1">
        <v>14.726226806640625</v>
      </c>
      <c r="BD12" s="1">
        <v>-0.11358782649040222</v>
      </c>
      <c r="BE12" s="1">
        <v>0.5</v>
      </c>
      <c r="BF12" s="1">
        <v>-1.355140209197998</v>
      </c>
      <c r="BG12" s="1">
        <v>7.355140209197998</v>
      </c>
      <c r="BH12" s="1">
        <v>1</v>
      </c>
      <c r="BI12" s="1">
        <v>0</v>
      </c>
      <c r="BJ12" s="1">
        <v>0.15999999642372131</v>
      </c>
      <c r="BK12" s="1">
        <v>111115</v>
      </c>
      <c r="BL12">
        <f t="shared" si="17"/>
        <v>1.5006523132324217</v>
      </c>
      <c r="BM12">
        <f t="shared" si="18"/>
        <v>5.6854044965835779E-3</v>
      </c>
      <c r="BN12">
        <f t="shared" si="19"/>
        <v>302.01520576477049</v>
      </c>
      <c r="BO12">
        <f t="shared" si="20"/>
        <v>300.13012351989744</v>
      </c>
      <c r="BP12">
        <f t="shared" si="21"/>
        <v>271.7501892384098</v>
      </c>
      <c r="BQ12">
        <f t="shared" si="22"/>
        <v>-4.5691388784744194E-3</v>
      </c>
      <c r="BR12">
        <f t="shared" si="23"/>
        <v>3.9905096807769334</v>
      </c>
      <c r="BS12">
        <f t="shared" si="24"/>
        <v>40.37162576100809</v>
      </c>
      <c r="BT12">
        <f t="shared" si="25"/>
        <v>19.071985105490512</v>
      </c>
      <c r="BU12">
        <f t="shared" si="26"/>
        <v>27.922664642333984</v>
      </c>
      <c r="BV12">
        <f t="shared" si="27"/>
        <v>3.7777646881308238</v>
      </c>
      <c r="BW12">
        <f t="shared" si="28"/>
        <v>0.28891022189924287</v>
      </c>
      <c r="BX12">
        <f t="shared" si="29"/>
        <v>2.1053504938363039</v>
      </c>
      <c r="BY12">
        <f t="shared" si="30"/>
        <v>1.6724141942945199</v>
      </c>
      <c r="BZ12">
        <f t="shared" si="31"/>
        <v>0.18137976945863282</v>
      </c>
      <c r="CA12">
        <f t="shared" si="32"/>
        <v>127.67734037915758</v>
      </c>
      <c r="CB12">
        <f t="shared" si="33"/>
        <v>0.78027776045715158</v>
      </c>
      <c r="CC12">
        <f t="shared" si="34"/>
        <v>52.771823161435009</v>
      </c>
      <c r="CD12">
        <f t="shared" si="35"/>
        <v>1647.0662372395441</v>
      </c>
      <c r="CE12">
        <f t="shared" si="36"/>
        <v>1.8453872258085976E-2</v>
      </c>
      <c r="CF12">
        <f t="shared" si="37"/>
        <v>0</v>
      </c>
      <c r="CG12">
        <f t="shared" si="38"/>
        <v>1486.2179735594395</v>
      </c>
      <c r="CH12">
        <f t="shared" si="39"/>
        <v>0</v>
      </c>
      <c r="CI12" t="e">
        <f t="shared" si="40"/>
        <v>#DIV/0!</v>
      </c>
      <c r="CJ12" t="e">
        <f t="shared" si="41"/>
        <v>#DIV/0!</v>
      </c>
    </row>
    <row r="13" spans="1:88" x14ac:dyDescent="0.35">
      <c r="A13" t="s">
        <v>136</v>
      </c>
      <c r="B13" s="1">
        <v>11</v>
      </c>
      <c r="C13" s="1" t="s">
        <v>101</v>
      </c>
      <c r="D13" s="1" t="s">
        <v>0</v>
      </c>
      <c r="E13" s="1">
        <v>0</v>
      </c>
      <c r="F13" s="1" t="s">
        <v>91</v>
      </c>
      <c r="G13" s="1" t="s">
        <v>0</v>
      </c>
      <c r="H13" s="1">
        <v>2446.5000277394429</v>
      </c>
      <c r="I13" s="1">
        <v>0</v>
      </c>
      <c r="J13">
        <f t="shared" si="0"/>
        <v>56.490821884508193</v>
      </c>
      <c r="K13">
        <f t="shared" si="1"/>
        <v>0.22320962698693103</v>
      </c>
      <c r="L13">
        <f t="shared" si="2"/>
        <v>1484.7811341321483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t="e">
        <f t="shared" si="3"/>
        <v>#DIV/0!</v>
      </c>
      <c r="U13" t="e">
        <f t="shared" si="4"/>
        <v>#DIV/0!</v>
      </c>
      <c r="V13" t="e">
        <f t="shared" si="5"/>
        <v>#DIV/0!</v>
      </c>
      <c r="W13" s="1">
        <v>-1</v>
      </c>
      <c r="X13" s="1">
        <v>0.87</v>
      </c>
      <c r="Y13" s="1">
        <v>0.92</v>
      </c>
      <c r="Z13" s="1">
        <v>10.099023818969727</v>
      </c>
      <c r="AA13">
        <f t="shared" si="6"/>
        <v>0.87504951190948488</v>
      </c>
      <c r="AB13">
        <f t="shared" si="7"/>
        <v>3.8682389411837381E-2</v>
      </c>
      <c r="AC13" t="e">
        <f t="shared" si="8"/>
        <v>#DIV/0!</v>
      </c>
      <c r="AD13" t="e">
        <f t="shared" si="9"/>
        <v>#DIV/0!</v>
      </c>
      <c r="AE13" t="e">
        <f t="shared" si="10"/>
        <v>#DIV/0!</v>
      </c>
      <c r="AF13" s="1">
        <v>0</v>
      </c>
      <c r="AG13" s="1">
        <v>0.5</v>
      </c>
      <c r="AH13" t="e">
        <f t="shared" si="11"/>
        <v>#DIV/0!</v>
      </c>
      <c r="AI13">
        <f t="shared" si="12"/>
        <v>4.6228509108506532</v>
      </c>
      <c r="AJ13">
        <f t="shared" si="13"/>
        <v>2.0309771144635604</v>
      </c>
      <c r="AK13">
        <f t="shared" si="14"/>
        <v>29.288324356079102</v>
      </c>
      <c r="AL13" s="1">
        <v>2</v>
      </c>
      <c r="AM13">
        <f t="shared" si="15"/>
        <v>4.644859790802002</v>
      </c>
      <c r="AN13" s="1">
        <v>1</v>
      </c>
      <c r="AO13">
        <f t="shared" si="16"/>
        <v>9.2897195816040039</v>
      </c>
      <c r="AP13" s="1">
        <v>26.913694381713867</v>
      </c>
      <c r="AQ13" s="1">
        <v>29.288324356079102</v>
      </c>
      <c r="AR13" s="1">
        <v>26.040372848510742</v>
      </c>
      <c r="AS13" s="1">
        <v>1999.905517578125</v>
      </c>
      <c r="AT13" s="1">
        <v>1956.232666015625</v>
      </c>
      <c r="AU13" s="1">
        <v>17.809577941894531</v>
      </c>
      <c r="AV13" s="1">
        <v>20.826147079467773</v>
      </c>
      <c r="AW13" s="1">
        <v>49.427768707275391</v>
      </c>
      <c r="AX13" s="1">
        <v>57.801837921142578</v>
      </c>
      <c r="AY13" s="1">
        <v>300.11410522460938</v>
      </c>
      <c r="AZ13" s="1">
        <v>1698.4493408203125</v>
      </c>
      <c r="BA13" s="1">
        <v>192.17436218261719</v>
      </c>
      <c r="BB13" s="1">
        <v>98.836578369140625</v>
      </c>
      <c r="BC13" s="1">
        <v>14.360852241516113</v>
      </c>
      <c r="BD13" s="1">
        <v>-9.9341645836830139E-2</v>
      </c>
      <c r="BE13" s="1">
        <v>1</v>
      </c>
      <c r="BF13" s="1">
        <v>-1.355140209197998</v>
      </c>
      <c r="BG13" s="1">
        <v>7.355140209197998</v>
      </c>
      <c r="BH13" s="1">
        <v>1</v>
      </c>
      <c r="BI13" s="1">
        <v>0</v>
      </c>
      <c r="BJ13" s="1">
        <v>0.15999999642372131</v>
      </c>
      <c r="BK13" s="1">
        <v>111115</v>
      </c>
      <c r="BL13">
        <f t="shared" si="17"/>
        <v>1.5005705261230469</v>
      </c>
      <c r="BM13">
        <f t="shared" si="18"/>
        <v>4.6228509108506531E-3</v>
      </c>
      <c r="BN13">
        <f t="shared" si="19"/>
        <v>302.43832435607908</v>
      </c>
      <c r="BO13">
        <f t="shared" si="20"/>
        <v>300.06369438171384</v>
      </c>
      <c r="BP13">
        <f t="shared" si="21"/>
        <v>271.75188845712182</v>
      </c>
      <c r="BQ13">
        <f t="shared" si="22"/>
        <v>0.1592083061599239</v>
      </c>
      <c r="BR13">
        <f t="shared" si="23"/>
        <v>4.0893622324106262</v>
      </c>
      <c r="BS13">
        <f t="shared" si="24"/>
        <v>41.374987882901387</v>
      </c>
      <c r="BT13">
        <f t="shared" si="25"/>
        <v>20.548840803433613</v>
      </c>
      <c r="BU13">
        <f t="shared" si="26"/>
        <v>28.101009368896484</v>
      </c>
      <c r="BV13">
        <f t="shared" si="27"/>
        <v>3.8172430734576324</v>
      </c>
      <c r="BW13">
        <f t="shared" si="28"/>
        <v>0.21797227721934825</v>
      </c>
      <c r="BX13">
        <f t="shared" si="29"/>
        <v>2.0583851179470658</v>
      </c>
      <c r="BY13">
        <f t="shared" si="30"/>
        <v>1.7588579555105666</v>
      </c>
      <c r="BZ13">
        <f t="shared" si="31"/>
        <v>0.13669373077902641</v>
      </c>
      <c r="CA13">
        <f t="shared" si="32"/>
        <v>146.75068692467357</v>
      </c>
      <c r="CB13">
        <f t="shared" si="33"/>
        <v>0.75900027636093514</v>
      </c>
      <c r="CC13">
        <f t="shared" si="34"/>
        <v>49.943660656857304</v>
      </c>
      <c r="CD13">
        <f t="shared" si="35"/>
        <v>1948.0233106229061</v>
      </c>
      <c r="CE13">
        <f t="shared" si="36"/>
        <v>1.4483186228016334E-2</v>
      </c>
      <c r="CF13">
        <f t="shared" si="37"/>
        <v>0</v>
      </c>
      <c r="CG13">
        <f t="shared" si="38"/>
        <v>1486.2272666878007</v>
      </c>
      <c r="CH13">
        <f t="shared" si="39"/>
        <v>0</v>
      </c>
      <c r="CI13" t="e">
        <f t="shared" si="40"/>
        <v>#DIV/0!</v>
      </c>
      <c r="CJ13" t="e">
        <f t="shared" si="41"/>
        <v>#DIV/0!</v>
      </c>
    </row>
    <row r="14" spans="1:88" x14ac:dyDescent="0.35">
      <c r="A14" t="s">
        <v>137</v>
      </c>
      <c r="B14" s="1">
        <v>12</v>
      </c>
      <c r="C14" s="1" t="s">
        <v>102</v>
      </c>
      <c r="D14" s="1" t="s">
        <v>0</v>
      </c>
      <c r="E14" s="1">
        <v>0</v>
      </c>
      <c r="F14" s="1" t="s">
        <v>91</v>
      </c>
      <c r="G14" s="1" t="s">
        <v>0</v>
      </c>
      <c r="H14" s="1">
        <v>3314.5000277394429</v>
      </c>
      <c r="I14" s="1">
        <v>0</v>
      </c>
      <c r="J14">
        <f t="shared" ref="J14:J24" si="42">(AS14-AT14*(1000-AU14)/(1000-AV14))*BL14</f>
        <v>12.43787670639014</v>
      </c>
      <c r="K14">
        <f t="shared" ref="K14:K24" si="43">IF(BW14&lt;&gt;0,1/(1/BW14-1/AO14),0)</f>
        <v>0.16718171886491001</v>
      </c>
      <c r="L14">
        <f t="shared" ref="L14:L24" si="44">((BZ14-BM14/2)*AT14-J14)/(BZ14+BM14/2)</f>
        <v>258.16053358081609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t="e">
        <f t="shared" ref="T14:T24" si="45">CF14/P14</f>
        <v>#DIV/0!</v>
      </c>
      <c r="U14" t="e">
        <f t="shared" ref="U14:U24" si="46">CH14/R14</f>
        <v>#DIV/0!</v>
      </c>
      <c r="V14" t="e">
        <f t="shared" ref="V14:V24" si="47">(R14-S14)/R14</f>
        <v>#DIV/0!</v>
      </c>
      <c r="W14" s="1">
        <v>-1</v>
      </c>
      <c r="X14" s="1">
        <v>0.87</v>
      </c>
      <c r="Y14" s="1">
        <v>0.92</v>
      </c>
      <c r="Z14" s="1">
        <v>10.072834014892578</v>
      </c>
      <c r="AA14">
        <f t="shared" ref="AA14:AA24" si="48">(Z14*Y14+(100-Z14)*X14)/100</f>
        <v>0.87503641700744628</v>
      </c>
      <c r="AB14">
        <f t="shared" ref="AB14:AB24" si="49">(J14-W14)/CG14</f>
        <v>9.0435984056089404E-3</v>
      </c>
      <c r="AC14" t="e">
        <f t="shared" ref="AC14:AC24" si="50">(R14-S14)/(R14-Q14)</f>
        <v>#DIV/0!</v>
      </c>
      <c r="AD14" t="e">
        <f t="shared" ref="AD14:AD24" si="51">(P14-R14)/(P14-Q14)</f>
        <v>#DIV/0!</v>
      </c>
      <c r="AE14" t="e">
        <f t="shared" ref="AE14:AE24" si="52">(P14-R14)/R14</f>
        <v>#DIV/0!</v>
      </c>
      <c r="AF14" s="1">
        <v>0</v>
      </c>
      <c r="AG14" s="1">
        <v>0.5</v>
      </c>
      <c r="AH14" t="e">
        <f t="shared" ref="AH14:AH24" si="53">V14*AG14*AA14*AF14</f>
        <v>#DIV/0!</v>
      </c>
      <c r="AI14">
        <f t="shared" ref="AI14:AI24" si="54">BM14*1000</f>
        <v>3.6830569504529573</v>
      </c>
      <c r="AJ14">
        <f t="shared" ref="AJ14:AJ24" si="55">(BR14-BX14)</f>
        <v>2.1379875180435897</v>
      </c>
      <c r="AK14">
        <f t="shared" ref="AK14:AK24" si="56">(AQ14+BQ14*I14)</f>
        <v>31.10194206237793</v>
      </c>
      <c r="AL14" s="1">
        <v>2</v>
      </c>
      <c r="AM14">
        <f t="shared" ref="AM14:AM24" si="57">(AL14*BF14+BG14)</f>
        <v>4.644859790802002</v>
      </c>
      <c r="AN14" s="1">
        <v>1</v>
      </c>
      <c r="AO14">
        <f t="shared" ref="AO14:AO24" si="58">AM14*(AN14+1)*(AN14+1)/(AN14*AN14+1)</f>
        <v>9.2897195816040039</v>
      </c>
      <c r="AP14" s="1">
        <v>28.834367752075195</v>
      </c>
      <c r="AQ14" s="1">
        <v>31.10194206237793</v>
      </c>
      <c r="AR14" s="1">
        <v>28.069990158081055</v>
      </c>
      <c r="AS14" s="1">
        <v>399.88723754882813</v>
      </c>
      <c r="AT14" s="1">
        <v>390.64138793945313</v>
      </c>
      <c r="AU14" s="1">
        <v>21.893680572509766</v>
      </c>
      <c r="AV14" s="1">
        <v>24.288059234619141</v>
      </c>
      <c r="AW14" s="1">
        <v>54.303379058837891</v>
      </c>
      <c r="AX14" s="1">
        <v>60.240367889404297</v>
      </c>
      <c r="AY14" s="1">
        <v>300.16995239257813</v>
      </c>
      <c r="AZ14" s="1">
        <v>1698.0999755859375</v>
      </c>
      <c r="BA14" s="1">
        <v>179.87602233886719</v>
      </c>
      <c r="BB14" s="1">
        <v>98.800796508789063</v>
      </c>
      <c r="BC14" s="1">
        <v>9.9771900177001953</v>
      </c>
      <c r="BD14" s="1">
        <v>-0.19905678927898407</v>
      </c>
      <c r="BE14" s="1">
        <v>1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ref="BL14:BL24" si="59">AY14*0.000001/(AL14*0.0001)</f>
        <v>1.5008497619628907</v>
      </c>
      <c r="BM14">
        <f t="shared" ref="BM14:BM24" si="60">(AV14-AU14)/(1000-AV14)*BL14</f>
        <v>3.6830569504529573E-3</v>
      </c>
      <c r="BN14">
        <f t="shared" ref="BN14:BN24" si="61">(AQ14+273.15)</f>
        <v>304.25194206237791</v>
      </c>
      <c r="BO14">
        <f t="shared" ref="BO14:BO24" si="62">(AP14+273.15)</f>
        <v>301.98436775207517</v>
      </c>
      <c r="BP14">
        <f t="shared" ref="BP14:BP24" si="63">(AZ14*BH14+BA14*BI14)*BJ14</f>
        <v>271.69599002087125</v>
      </c>
      <c r="BQ14">
        <f t="shared" ref="BQ14:BQ24" si="64">((BP14+0.00000010773*(BO14^4-BN14^4))-BM14*44100)/(AM14*51.4+0.00000043092*BN14^3)</f>
        <v>0.32708033615310567</v>
      </c>
      <c r="BR14">
        <f t="shared" ref="BR14:BR24" si="65">0.61365*EXP(17.502*AK14/(240.97+AK14))</f>
        <v>4.5376671160766104</v>
      </c>
      <c r="BS14">
        <f t="shared" ref="BS14:BS24" si="66">BR14*1000/BB14</f>
        <v>45.927434559426359</v>
      </c>
      <c r="BT14">
        <f t="shared" ref="BT14:BT24" si="67">(BS14-AV14)</f>
        <v>21.639375324807219</v>
      </c>
      <c r="BU14">
        <f t="shared" ref="BU14:BU24" si="68">IF(I14,AQ14,(AP14+AQ14)/2)</f>
        <v>29.968154907226563</v>
      </c>
      <c r="BV14">
        <f t="shared" ref="BV14:BV24" si="69">0.61365*EXP(17.502*BU14/(240.97+BU14))</f>
        <v>4.2526629537304164</v>
      </c>
      <c r="BW14">
        <f t="shared" ref="BW14:BW24" si="70">IF(BT14&lt;&gt;0,(1000-(BS14+AV14)/2)/BT14*BM14,0)</f>
        <v>0.164226234162829</v>
      </c>
      <c r="BX14">
        <f t="shared" ref="BX14:BX24" si="71">AV14*BB14/1000</f>
        <v>2.3996795980330208</v>
      </c>
      <c r="BY14">
        <f t="shared" ref="BY14:BY24" si="72">(BV14-BX14)</f>
        <v>1.8529833556973956</v>
      </c>
      <c r="BZ14">
        <f t="shared" ref="BZ14:BZ24" si="73">1/(1.6/K14+1.37/AO14)</f>
        <v>0.10290289857843594</v>
      </c>
      <c r="CA14">
        <f t="shared" ref="CA14:CA24" si="74">L14*BB14*0.001</f>
        <v>25.506466344918618</v>
      </c>
      <c r="CB14">
        <f t="shared" ref="CB14:CB24" si="75">L14/AT14</f>
        <v>0.66086324068874469</v>
      </c>
      <c r="CC14">
        <f t="shared" ref="CC14:CC24" si="76">(1-BM14*BB14/BR14/K14)*100</f>
        <v>52.032458361759524</v>
      </c>
      <c r="CD14">
        <f t="shared" ref="CD14:CD24" si="77">(AT14-J14/(AO14/1.35))</f>
        <v>388.83389166293716</v>
      </c>
      <c r="CE14">
        <f t="shared" ref="CE14:CE24" si="78">J14*CC14/100/CD14</f>
        <v>1.6643953001785901E-2</v>
      </c>
      <c r="CF14">
        <f t="shared" ref="CF14:CF24" si="79">(P14-O14)</f>
        <v>0</v>
      </c>
      <c r="CG14">
        <f t="shared" ref="CG14:CG24" si="80">AZ14*AA14</f>
        <v>1485.8993183571508</v>
      </c>
      <c r="CH14">
        <f t="shared" ref="CH14:CH24" si="81">(R14-Q14)</f>
        <v>0</v>
      </c>
      <c r="CI14" t="e">
        <f t="shared" ref="CI14:CI24" si="82">(R14-S14)/(R14-O14)</f>
        <v>#DIV/0!</v>
      </c>
      <c r="CJ14" t="e">
        <f t="shared" ref="CJ14:CJ24" si="83">(P14-R14)/(P14-O14)</f>
        <v>#DIV/0!</v>
      </c>
    </row>
    <row r="15" spans="1:88" x14ac:dyDescent="0.35">
      <c r="A15" t="s">
        <v>137</v>
      </c>
      <c r="B15" s="1">
        <v>14</v>
      </c>
      <c r="C15" s="1" t="s">
        <v>104</v>
      </c>
      <c r="D15" s="1" t="s">
        <v>0</v>
      </c>
      <c r="E15" s="1">
        <v>0</v>
      </c>
      <c r="F15" s="1" t="s">
        <v>91</v>
      </c>
      <c r="G15" s="1" t="s">
        <v>0</v>
      </c>
      <c r="H15" s="1">
        <v>3693.5000277394429</v>
      </c>
      <c r="I15" s="1">
        <v>0</v>
      </c>
      <c r="J15">
        <f t="shared" si="42"/>
        <v>-4.9944913956468406</v>
      </c>
      <c r="K15">
        <f t="shared" si="43"/>
        <v>0.24258044029651366</v>
      </c>
      <c r="L15">
        <f t="shared" si="44"/>
        <v>84.510749265493416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t="e">
        <f t="shared" si="45"/>
        <v>#DIV/0!</v>
      </c>
      <c r="U15" t="e">
        <f t="shared" si="46"/>
        <v>#DIV/0!</v>
      </c>
      <c r="V15" t="e">
        <f t="shared" si="47"/>
        <v>#DIV/0!</v>
      </c>
      <c r="W15" s="1">
        <v>-1</v>
      </c>
      <c r="X15" s="1">
        <v>0.87</v>
      </c>
      <c r="Y15" s="1">
        <v>0.92</v>
      </c>
      <c r="Z15" s="1">
        <v>10.072834014892578</v>
      </c>
      <c r="AA15">
        <f t="shared" si="48"/>
        <v>0.87503641700744628</v>
      </c>
      <c r="AB15">
        <f t="shared" si="49"/>
        <v>-2.6860288215959775E-3</v>
      </c>
      <c r="AC15" t="e">
        <f t="shared" si="50"/>
        <v>#DIV/0!</v>
      </c>
      <c r="AD15" t="e">
        <f t="shared" si="51"/>
        <v>#DIV/0!</v>
      </c>
      <c r="AE15" t="e">
        <f t="shared" si="52"/>
        <v>#DIV/0!</v>
      </c>
      <c r="AF15" s="1">
        <v>0</v>
      </c>
      <c r="AG15" s="1">
        <v>0.5</v>
      </c>
      <c r="AH15" t="e">
        <f t="shared" si="53"/>
        <v>#DIV/0!</v>
      </c>
      <c r="AI15">
        <f t="shared" si="54"/>
        <v>4.7872122754116733</v>
      </c>
      <c r="AJ15">
        <f t="shared" si="55"/>
        <v>1.9304986800390935</v>
      </c>
      <c r="AK15">
        <f t="shared" si="56"/>
        <v>30.648429870605469</v>
      </c>
      <c r="AL15" s="1">
        <v>2</v>
      </c>
      <c r="AM15">
        <f t="shared" si="57"/>
        <v>4.644859790802002</v>
      </c>
      <c r="AN15" s="1">
        <v>1</v>
      </c>
      <c r="AO15">
        <f t="shared" si="58"/>
        <v>9.2897195816040039</v>
      </c>
      <c r="AP15" s="1">
        <v>28.874664306640625</v>
      </c>
      <c r="AQ15" s="1">
        <v>30.648429870605469</v>
      </c>
      <c r="AR15" s="1">
        <v>28.064956665039063</v>
      </c>
      <c r="AS15" s="1">
        <v>49.893325805664063</v>
      </c>
      <c r="AT15" s="1">
        <v>53.052120208740234</v>
      </c>
      <c r="AU15" s="1">
        <v>22.107875823974609</v>
      </c>
      <c r="AV15" s="1">
        <v>25.217342376708984</v>
      </c>
      <c r="AW15" s="1">
        <v>54.696952819824219</v>
      </c>
      <c r="AX15" s="1">
        <v>62.388473510742188</v>
      </c>
      <c r="AY15" s="1">
        <v>300.14739990234375</v>
      </c>
      <c r="AZ15" s="1">
        <v>1699.5137939453125</v>
      </c>
      <c r="BA15" s="1">
        <v>187.23973083496094</v>
      </c>
      <c r="BB15" s="1">
        <v>98.790412902832031</v>
      </c>
      <c r="BC15" s="1">
        <v>6.3683681488037109</v>
      </c>
      <c r="BD15" s="1">
        <v>-0.23051679134368896</v>
      </c>
      <c r="BE15" s="1">
        <v>0.5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si="59"/>
        <v>1.5007369995117186</v>
      </c>
      <c r="BM15">
        <f t="shared" si="60"/>
        <v>4.7872122754116734E-3</v>
      </c>
      <c r="BN15">
        <f t="shared" si="61"/>
        <v>303.79842987060545</v>
      </c>
      <c r="BO15">
        <f t="shared" si="62"/>
        <v>302.0246643066406</v>
      </c>
      <c r="BP15">
        <f t="shared" si="63"/>
        <v>271.92220095331504</v>
      </c>
      <c r="BQ15">
        <f t="shared" si="64"/>
        <v>0.15772452876039955</v>
      </c>
      <c r="BR15">
        <f t="shared" si="65"/>
        <v>4.4217303457462576</v>
      </c>
      <c r="BS15">
        <f t="shared" si="66"/>
        <v>44.758698904268876</v>
      </c>
      <c r="BT15">
        <f t="shared" si="67"/>
        <v>19.541356527559891</v>
      </c>
      <c r="BU15">
        <f t="shared" si="68"/>
        <v>29.761547088623047</v>
      </c>
      <c r="BV15">
        <f t="shared" si="69"/>
        <v>4.2024434576479424</v>
      </c>
      <c r="BW15">
        <f t="shared" si="70"/>
        <v>0.2364071904114646</v>
      </c>
      <c r="BX15">
        <f t="shared" si="71"/>
        <v>2.491231665707164</v>
      </c>
      <c r="BY15">
        <f t="shared" si="72"/>
        <v>1.7112117919407783</v>
      </c>
      <c r="BZ15">
        <f t="shared" si="73"/>
        <v>0.14829699217141853</v>
      </c>
      <c r="CA15">
        <f t="shared" si="74"/>
        <v>8.3488518146658031</v>
      </c>
      <c r="CB15">
        <f t="shared" si="75"/>
        <v>1.5929759062027165</v>
      </c>
      <c r="CC15">
        <f t="shared" si="76"/>
        <v>55.909050446267194</v>
      </c>
      <c r="CD15">
        <f t="shared" si="77"/>
        <v>53.777929349144777</v>
      </c>
      <c r="CE15">
        <f t="shared" si="78"/>
        <v>-5.1924139655835852E-2</v>
      </c>
      <c r="CF15">
        <f t="shared" si="79"/>
        <v>0</v>
      </c>
      <c r="CG15">
        <f t="shared" si="80"/>
        <v>1487.1364609086377</v>
      </c>
      <c r="CH15">
        <f t="shared" si="81"/>
        <v>0</v>
      </c>
      <c r="CI15" t="e">
        <f t="shared" si="82"/>
        <v>#DIV/0!</v>
      </c>
      <c r="CJ15" t="e">
        <f t="shared" si="83"/>
        <v>#DIV/0!</v>
      </c>
    </row>
    <row r="16" spans="1:88" x14ac:dyDescent="0.35">
      <c r="A16" t="s">
        <v>137</v>
      </c>
      <c r="B16" s="1">
        <v>15</v>
      </c>
      <c r="C16" s="1" t="s">
        <v>105</v>
      </c>
      <c r="D16" s="1" t="s">
        <v>0</v>
      </c>
      <c r="E16" s="1">
        <v>0</v>
      </c>
      <c r="F16" s="1" t="s">
        <v>91</v>
      </c>
      <c r="G16" s="1" t="s">
        <v>0</v>
      </c>
      <c r="H16" s="1">
        <v>3915.5000277394429</v>
      </c>
      <c r="I16" s="1">
        <v>0</v>
      </c>
      <c r="J16">
        <f t="shared" si="42"/>
        <v>3.6864836145275373</v>
      </c>
      <c r="K16">
        <f t="shared" si="43"/>
        <v>0.31719336529440706</v>
      </c>
      <c r="L16">
        <f t="shared" si="44"/>
        <v>75.646896604971346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t="e">
        <f t="shared" si="45"/>
        <v>#DIV/0!</v>
      </c>
      <c r="U16" t="e">
        <f t="shared" si="46"/>
        <v>#DIV/0!</v>
      </c>
      <c r="V16" t="e">
        <f t="shared" si="47"/>
        <v>#DIV/0!</v>
      </c>
      <c r="W16" s="1">
        <v>-1</v>
      </c>
      <c r="X16" s="1">
        <v>0.87</v>
      </c>
      <c r="Y16" s="1">
        <v>0.92</v>
      </c>
      <c r="Z16" s="1">
        <v>10.072834014892578</v>
      </c>
      <c r="AA16">
        <f t="shared" si="48"/>
        <v>0.87503641700744628</v>
      </c>
      <c r="AB16">
        <f t="shared" si="49"/>
        <v>3.1536805338710609E-3</v>
      </c>
      <c r="AC16" t="e">
        <f t="shared" si="50"/>
        <v>#DIV/0!</v>
      </c>
      <c r="AD16" t="e">
        <f t="shared" si="51"/>
        <v>#DIV/0!</v>
      </c>
      <c r="AE16" t="e">
        <f t="shared" si="52"/>
        <v>#DIV/0!</v>
      </c>
      <c r="AF16" s="1">
        <v>0</v>
      </c>
      <c r="AG16" s="1">
        <v>0.5</v>
      </c>
      <c r="AH16" t="e">
        <f t="shared" si="53"/>
        <v>#DIV/0!</v>
      </c>
      <c r="AI16">
        <f t="shared" si="54"/>
        <v>5.7011711441764694</v>
      </c>
      <c r="AJ16">
        <f t="shared" si="55"/>
        <v>1.771608002230423</v>
      </c>
      <c r="AK16">
        <f t="shared" si="56"/>
        <v>30.407352447509766</v>
      </c>
      <c r="AL16" s="1">
        <v>2</v>
      </c>
      <c r="AM16">
        <f t="shared" si="57"/>
        <v>4.644859790802002</v>
      </c>
      <c r="AN16" s="1">
        <v>1</v>
      </c>
      <c r="AO16">
        <f t="shared" si="58"/>
        <v>9.2897195816040039</v>
      </c>
      <c r="AP16" s="1">
        <v>28.96452522277832</v>
      </c>
      <c r="AQ16" s="1">
        <v>30.407352447509766</v>
      </c>
      <c r="AR16" s="1">
        <v>28.076351165771484</v>
      </c>
      <c r="AS16" s="1">
        <v>100.17253112792969</v>
      </c>
      <c r="AT16" s="1">
        <v>97.346275329589844</v>
      </c>
      <c r="AU16" s="1">
        <v>22.514116287231445</v>
      </c>
      <c r="AV16" s="1">
        <v>26.213443756103516</v>
      </c>
      <c r="AW16" s="1">
        <v>55.415336608886719</v>
      </c>
      <c r="AX16" s="1">
        <v>64.517410278320313</v>
      </c>
      <c r="AY16" s="1">
        <v>300.14773559570313</v>
      </c>
      <c r="AZ16" s="1">
        <v>1698.2564697265625</v>
      </c>
      <c r="BA16" s="1">
        <v>193.21687316894531</v>
      </c>
      <c r="BB16" s="1">
        <v>98.787094116210938</v>
      </c>
      <c r="BC16" s="1">
        <v>7.2142500877380371</v>
      </c>
      <c r="BD16" s="1">
        <v>-0.24383847415447235</v>
      </c>
      <c r="BE16" s="1">
        <v>0.75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59"/>
        <v>1.5007386779785155</v>
      </c>
      <c r="BM16">
        <f t="shared" si="60"/>
        <v>5.701171144176469E-3</v>
      </c>
      <c r="BN16">
        <f t="shared" si="61"/>
        <v>303.55735244750974</v>
      </c>
      <c r="BO16">
        <f t="shared" si="62"/>
        <v>302.1145252227783</v>
      </c>
      <c r="BP16">
        <f t="shared" si="63"/>
        <v>271.72102908281158</v>
      </c>
      <c r="BQ16">
        <f t="shared" si="64"/>
        <v>1.2087882519120369E-2</v>
      </c>
      <c r="BR16">
        <f t="shared" si="65"/>
        <v>4.3611579376746228</v>
      </c>
      <c r="BS16">
        <f t="shared" si="66"/>
        <v>44.147041439889449</v>
      </c>
      <c r="BT16">
        <f t="shared" si="67"/>
        <v>17.933597683785933</v>
      </c>
      <c r="BU16">
        <f t="shared" si="68"/>
        <v>29.685938835144043</v>
      </c>
      <c r="BV16">
        <f t="shared" si="69"/>
        <v>4.1841952300303848</v>
      </c>
      <c r="BW16">
        <f t="shared" si="70"/>
        <v>0.30672052854206888</v>
      </c>
      <c r="BX16">
        <f t="shared" si="71"/>
        <v>2.5895499354441998</v>
      </c>
      <c r="BY16">
        <f t="shared" si="72"/>
        <v>1.5946452945861851</v>
      </c>
      <c r="BZ16">
        <f t="shared" si="73"/>
        <v>0.19261452171310764</v>
      </c>
      <c r="CA16">
        <f t="shared" si="74"/>
        <v>7.4729370945145819</v>
      </c>
      <c r="CB16">
        <f t="shared" si="75"/>
        <v>0.77709081676571712</v>
      </c>
      <c r="CC16">
        <f t="shared" si="76"/>
        <v>59.286505557529082</v>
      </c>
      <c r="CD16">
        <f t="shared" si="77"/>
        <v>96.810548407383564</v>
      </c>
      <c r="CE16">
        <f t="shared" si="78"/>
        <v>2.257592120857748E-2</v>
      </c>
      <c r="CF16">
        <f t="shared" si="79"/>
        <v>0</v>
      </c>
      <c r="CG16">
        <f t="shared" si="80"/>
        <v>1486.0362564292459</v>
      </c>
      <c r="CH16">
        <f t="shared" si="81"/>
        <v>0</v>
      </c>
      <c r="CI16" t="e">
        <f t="shared" si="82"/>
        <v>#DIV/0!</v>
      </c>
      <c r="CJ16" t="e">
        <f t="shared" si="83"/>
        <v>#DIV/0!</v>
      </c>
    </row>
    <row r="17" spans="1:88" x14ac:dyDescent="0.35">
      <c r="A17" t="s">
        <v>137</v>
      </c>
      <c r="B17" s="1">
        <v>13</v>
      </c>
      <c r="C17" s="1" t="s">
        <v>103</v>
      </c>
      <c r="D17" s="1" t="s">
        <v>0</v>
      </c>
      <c r="E17" s="1">
        <v>0</v>
      </c>
      <c r="F17" s="1" t="s">
        <v>91</v>
      </c>
      <c r="G17" s="1" t="s">
        <v>0</v>
      </c>
      <c r="H17" s="1">
        <v>3471.5000277394429</v>
      </c>
      <c r="I17" s="1">
        <v>0</v>
      </c>
      <c r="J17">
        <f t="shared" si="42"/>
        <v>5.2570699847360087</v>
      </c>
      <c r="K17">
        <f t="shared" si="43"/>
        <v>0.18144588284244681</v>
      </c>
      <c r="L17">
        <f t="shared" si="44"/>
        <v>142.9164159908108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t="e">
        <f t="shared" si="45"/>
        <v>#DIV/0!</v>
      </c>
      <c r="U17" t="e">
        <f t="shared" si="46"/>
        <v>#DIV/0!</v>
      </c>
      <c r="V17" t="e">
        <f t="shared" si="47"/>
        <v>#DIV/0!</v>
      </c>
      <c r="W17" s="1">
        <v>-1</v>
      </c>
      <c r="X17" s="1">
        <v>0.87</v>
      </c>
      <c r="Y17" s="1">
        <v>0.92</v>
      </c>
      <c r="Z17" s="1">
        <v>10.072834014892578</v>
      </c>
      <c r="AA17">
        <f t="shared" si="48"/>
        <v>0.87503641700744628</v>
      </c>
      <c r="AB17">
        <f t="shared" si="49"/>
        <v>4.2062041754956057E-3</v>
      </c>
      <c r="AC17" t="e">
        <f t="shared" si="50"/>
        <v>#DIV/0!</v>
      </c>
      <c r="AD17" t="e">
        <f t="shared" si="51"/>
        <v>#DIV/0!</v>
      </c>
      <c r="AE17" t="e">
        <f t="shared" si="52"/>
        <v>#DIV/0!</v>
      </c>
      <c r="AF17" s="1">
        <v>0</v>
      </c>
      <c r="AG17" s="1">
        <v>0.5</v>
      </c>
      <c r="AH17" t="e">
        <f t="shared" si="53"/>
        <v>#DIV/0!</v>
      </c>
      <c r="AI17">
        <f t="shared" si="54"/>
        <v>3.883729004588619</v>
      </c>
      <c r="AJ17">
        <f t="shared" si="55"/>
        <v>2.0801759754595213</v>
      </c>
      <c r="AK17">
        <f t="shared" si="56"/>
        <v>31.00554084777832</v>
      </c>
      <c r="AL17" s="1">
        <v>2</v>
      </c>
      <c r="AM17">
        <f t="shared" si="57"/>
        <v>4.644859790802002</v>
      </c>
      <c r="AN17" s="1">
        <v>1</v>
      </c>
      <c r="AO17">
        <f t="shared" si="58"/>
        <v>9.2897195816040039</v>
      </c>
      <c r="AP17" s="1">
        <v>28.857875823974609</v>
      </c>
      <c r="AQ17" s="1">
        <v>31.00554084777832</v>
      </c>
      <c r="AR17" s="1">
        <v>28.068748474121094</v>
      </c>
      <c r="AS17" s="1">
        <v>199.95860290527344</v>
      </c>
      <c r="AT17" s="1">
        <v>195.94842529296875</v>
      </c>
      <c r="AU17" s="1">
        <v>22.098600387573242</v>
      </c>
      <c r="AV17" s="1">
        <v>24.622819900512695</v>
      </c>
      <c r="AW17" s="1">
        <v>54.732677459716797</v>
      </c>
      <c r="AX17" s="1">
        <v>60.982551574707031</v>
      </c>
      <c r="AY17" s="1">
        <v>300.14035034179688</v>
      </c>
      <c r="AZ17" s="1">
        <v>1700.02197265625</v>
      </c>
      <c r="BA17" s="1">
        <v>183.98637390136719</v>
      </c>
      <c r="BB17" s="1">
        <v>98.795661926269531</v>
      </c>
      <c r="BC17" s="1">
        <v>8.1999664306640625</v>
      </c>
      <c r="BD17" s="1">
        <v>-0.20883385837078094</v>
      </c>
      <c r="BE17" s="1">
        <v>1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59"/>
        <v>1.5007017517089842</v>
      </c>
      <c r="BM17">
        <f t="shared" si="60"/>
        <v>3.8837290045886192E-3</v>
      </c>
      <c r="BN17">
        <f t="shared" si="61"/>
        <v>304.1555408477783</v>
      </c>
      <c r="BO17">
        <f t="shared" si="62"/>
        <v>302.00787582397459</v>
      </c>
      <c r="BP17">
        <f t="shared" si="63"/>
        <v>272.00350954524765</v>
      </c>
      <c r="BQ17">
        <f t="shared" si="64"/>
        <v>0.29881913726054654</v>
      </c>
      <c r="BR17">
        <f t="shared" si="65"/>
        <v>4.5128037660219951</v>
      </c>
      <c r="BS17">
        <f t="shared" si="66"/>
        <v>45.678157097523851</v>
      </c>
      <c r="BT17">
        <f t="shared" si="67"/>
        <v>21.055337197011156</v>
      </c>
      <c r="BU17">
        <f t="shared" si="68"/>
        <v>29.931708335876465</v>
      </c>
      <c r="BV17">
        <f t="shared" si="69"/>
        <v>4.2437661971247174</v>
      </c>
      <c r="BW17">
        <f t="shared" si="70"/>
        <v>0.17796979444297134</v>
      </c>
      <c r="BX17">
        <f t="shared" si="71"/>
        <v>2.4326277905624738</v>
      </c>
      <c r="BY17">
        <f t="shared" si="72"/>
        <v>1.8111384065622436</v>
      </c>
      <c r="BZ17">
        <f t="shared" si="73"/>
        <v>0.11153828921318809</v>
      </c>
      <c r="CA17">
        <f t="shared" si="74"/>
        <v>14.119521917942246</v>
      </c>
      <c r="CB17">
        <f t="shared" si="75"/>
        <v>0.7293573080627308</v>
      </c>
      <c r="CC17">
        <f t="shared" si="76"/>
        <v>53.140977312945125</v>
      </c>
      <c r="CD17">
        <f t="shared" si="77"/>
        <v>195.18445772462067</v>
      </c>
      <c r="CE17">
        <f t="shared" si="78"/>
        <v>1.4312914053104019E-2</v>
      </c>
      <c r="CF17">
        <f t="shared" si="79"/>
        <v>0</v>
      </c>
      <c r="CG17">
        <f t="shared" si="80"/>
        <v>1487.5811357870557</v>
      </c>
      <c r="CH17">
        <f t="shared" si="81"/>
        <v>0</v>
      </c>
      <c r="CI17" t="e">
        <f t="shared" si="82"/>
        <v>#DIV/0!</v>
      </c>
      <c r="CJ17" t="e">
        <f t="shared" si="83"/>
        <v>#DIV/0!</v>
      </c>
    </row>
    <row r="18" spans="1:88" x14ac:dyDescent="0.35">
      <c r="A18" t="s">
        <v>137</v>
      </c>
      <c r="B18" s="1">
        <v>16</v>
      </c>
      <c r="C18" s="1" t="s">
        <v>106</v>
      </c>
      <c r="D18" s="1" t="s">
        <v>0</v>
      </c>
      <c r="E18" s="1">
        <v>0</v>
      </c>
      <c r="F18" s="1" t="s">
        <v>91</v>
      </c>
      <c r="G18" s="1" t="s">
        <v>0</v>
      </c>
      <c r="H18" s="1">
        <v>4068.5000277394429</v>
      </c>
      <c r="I18" s="1">
        <v>0</v>
      </c>
      <c r="J18">
        <f t="shared" si="42"/>
        <v>24.848437676036948</v>
      </c>
      <c r="K18">
        <f t="shared" si="43"/>
        <v>0.36765418986977039</v>
      </c>
      <c r="L18">
        <f t="shared" si="44"/>
        <v>164.08100038912463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t="e">
        <f t="shared" si="45"/>
        <v>#DIV/0!</v>
      </c>
      <c r="U18" t="e">
        <f t="shared" si="46"/>
        <v>#DIV/0!</v>
      </c>
      <c r="V18" t="e">
        <f t="shared" si="47"/>
        <v>#DIV/0!</v>
      </c>
      <c r="W18" s="1">
        <v>-1</v>
      </c>
      <c r="X18" s="1">
        <v>0.87</v>
      </c>
      <c r="Y18" s="1">
        <v>0.92</v>
      </c>
      <c r="Z18" s="1">
        <v>10.072834014892578</v>
      </c>
      <c r="AA18">
        <f t="shared" si="48"/>
        <v>0.87503641700744628</v>
      </c>
      <c r="AB18">
        <f t="shared" si="49"/>
        <v>1.7394907566996763E-2</v>
      </c>
      <c r="AC18" t="e">
        <f t="shared" si="50"/>
        <v>#DIV/0!</v>
      </c>
      <c r="AD18" t="e">
        <f t="shared" si="51"/>
        <v>#DIV/0!</v>
      </c>
      <c r="AE18" t="e">
        <f t="shared" si="52"/>
        <v>#DIV/0!</v>
      </c>
      <c r="AF18" s="1">
        <v>0</v>
      </c>
      <c r="AG18" s="1">
        <v>0.5</v>
      </c>
      <c r="AH18" t="e">
        <f t="shared" si="53"/>
        <v>#DIV/0!</v>
      </c>
      <c r="AI18">
        <f t="shared" si="54"/>
        <v>6.1289926359123514</v>
      </c>
      <c r="AJ18">
        <f t="shared" si="55"/>
        <v>1.6518927905589282</v>
      </c>
      <c r="AK18">
        <f t="shared" si="56"/>
        <v>30.127676010131836</v>
      </c>
      <c r="AL18" s="1">
        <v>2</v>
      </c>
      <c r="AM18">
        <f t="shared" si="57"/>
        <v>4.644859790802002</v>
      </c>
      <c r="AN18" s="1">
        <v>1</v>
      </c>
      <c r="AO18">
        <f t="shared" si="58"/>
        <v>9.2897195816040039</v>
      </c>
      <c r="AP18" s="1">
        <v>28.968711853027344</v>
      </c>
      <c r="AQ18" s="1">
        <v>30.127676010131836</v>
      </c>
      <c r="AR18" s="1">
        <v>28.066539764404297</v>
      </c>
      <c r="AS18" s="1">
        <v>299.74453735351563</v>
      </c>
      <c r="AT18" s="1">
        <v>282.0350341796875</v>
      </c>
      <c r="AU18" s="1">
        <v>22.749074935913086</v>
      </c>
      <c r="AV18" s="1">
        <v>26.723964691162109</v>
      </c>
      <c r="AW18" s="1">
        <v>55.976364135742188</v>
      </c>
      <c r="AX18" s="1">
        <v>65.755661010742188</v>
      </c>
      <c r="AY18" s="1">
        <v>300.14425659179688</v>
      </c>
      <c r="AZ18" s="1">
        <v>1698.1890869140625</v>
      </c>
      <c r="BA18" s="1">
        <v>197.91783142089844</v>
      </c>
      <c r="BB18" s="1">
        <v>98.784049987792969</v>
      </c>
      <c r="BC18" s="1">
        <v>9.5112686157226563</v>
      </c>
      <c r="BD18" s="1">
        <v>-0.24985015392303467</v>
      </c>
      <c r="BE18" s="1">
        <v>1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59"/>
        <v>1.5007212829589842</v>
      </c>
      <c r="BM18">
        <f t="shared" si="60"/>
        <v>6.1289926359123512E-3</v>
      </c>
      <c r="BN18">
        <f t="shared" si="61"/>
        <v>303.27767601013181</v>
      </c>
      <c r="BO18">
        <f t="shared" si="62"/>
        <v>302.11871185302732</v>
      </c>
      <c r="BP18">
        <f t="shared" si="63"/>
        <v>271.71024783305256</v>
      </c>
      <c r="BQ18">
        <f t="shared" si="64"/>
        <v>-4.9567520304554087E-2</v>
      </c>
      <c r="BR18">
        <f t="shared" si="65"/>
        <v>4.2917942544827001</v>
      </c>
      <c r="BS18">
        <f t="shared" si="66"/>
        <v>43.446226946688761</v>
      </c>
      <c r="BT18">
        <f t="shared" si="67"/>
        <v>16.722262255526651</v>
      </c>
      <c r="BU18">
        <f t="shared" si="68"/>
        <v>29.54819393157959</v>
      </c>
      <c r="BV18">
        <f t="shared" si="69"/>
        <v>4.1511276578601271</v>
      </c>
      <c r="BW18">
        <f t="shared" si="70"/>
        <v>0.35365767212826338</v>
      </c>
      <c r="BX18">
        <f t="shared" si="71"/>
        <v>2.6399014639237719</v>
      </c>
      <c r="BY18">
        <f t="shared" si="72"/>
        <v>1.5112261939363552</v>
      </c>
      <c r="BZ18">
        <f t="shared" si="73"/>
        <v>0.22225232812217496</v>
      </c>
      <c r="CA18">
        <f t="shared" si="74"/>
        <v>16.208585744486367</v>
      </c>
      <c r="CB18">
        <f t="shared" si="75"/>
        <v>0.5817752424494429</v>
      </c>
      <c r="CC18">
        <f t="shared" si="76"/>
        <v>61.62949514355347</v>
      </c>
      <c r="CD18">
        <f t="shared" si="77"/>
        <v>278.42401120230096</v>
      </c>
      <c r="CE18">
        <f t="shared" si="78"/>
        <v>5.5002320470396063E-2</v>
      </c>
      <c r="CF18">
        <f t="shared" si="79"/>
        <v>0</v>
      </c>
      <c r="CG18">
        <f t="shared" si="80"/>
        <v>1485.977294014428</v>
      </c>
      <c r="CH18">
        <f t="shared" si="81"/>
        <v>0</v>
      </c>
      <c r="CI18" t="e">
        <f t="shared" si="82"/>
        <v>#DIV/0!</v>
      </c>
      <c r="CJ18" t="e">
        <f t="shared" si="83"/>
        <v>#DIV/0!</v>
      </c>
    </row>
    <row r="19" spans="1:88" x14ac:dyDescent="0.35">
      <c r="A19" t="s">
        <v>137</v>
      </c>
      <c r="B19" s="1">
        <v>17</v>
      </c>
      <c r="C19" s="1" t="s">
        <v>107</v>
      </c>
      <c r="D19" s="1" t="s">
        <v>0</v>
      </c>
      <c r="E19" s="1">
        <v>0</v>
      </c>
      <c r="F19" s="1" t="s">
        <v>91</v>
      </c>
      <c r="G19" s="1" t="s">
        <v>0</v>
      </c>
      <c r="H19" s="1">
        <v>4217.5000277394429</v>
      </c>
      <c r="I19" s="1">
        <v>0</v>
      </c>
      <c r="J19">
        <f t="shared" si="42"/>
        <v>32.218216850763902</v>
      </c>
      <c r="K19">
        <f t="shared" si="43"/>
        <v>0.40697780190397553</v>
      </c>
      <c r="L19">
        <f t="shared" si="44"/>
        <v>237.33506481256268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t="e">
        <f t="shared" si="45"/>
        <v>#DIV/0!</v>
      </c>
      <c r="U19" t="e">
        <f t="shared" si="46"/>
        <v>#DIV/0!</v>
      </c>
      <c r="V19" t="e">
        <f t="shared" si="47"/>
        <v>#DIV/0!</v>
      </c>
      <c r="W19" s="1">
        <v>-1</v>
      </c>
      <c r="X19" s="1">
        <v>0.87</v>
      </c>
      <c r="Y19" s="1">
        <v>0.92</v>
      </c>
      <c r="Z19" s="1">
        <v>10.072834014892578</v>
      </c>
      <c r="AA19">
        <f t="shared" si="48"/>
        <v>0.87503641700744628</v>
      </c>
      <c r="AB19">
        <f t="shared" si="49"/>
        <v>2.2325194477648611E-2</v>
      </c>
      <c r="AC19" t="e">
        <f t="shared" si="50"/>
        <v>#DIV/0!</v>
      </c>
      <c r="AD19" t="e">
        <f t="shared" si="51"/>
        <v>#DIV/0!</v>
      </c>
      <c r="AE19" t="e">
        <f t="shared" si="52"/>
        <v>#DIV/0!</v>
      </c>
      <c r="AF19" s="1">
        <v>0</v>
      </c>
      <c r="AG19" s="1">
        <v>0.5</v>
      </c>
      <c r="AH19" t="e">
        <f t="shared" si="53"/>
        <v>#DIV/0!</v>
      </c>
      <c r="AI19">
        <f t="shared" si="54"/>
        <v>6.4367992879441278</v>
      </c>
      <c r="AJ19">
        <f t="shared" si="55"/>
        <v>1.573426362398183</v>
      </c>
      <c r="AK19">
        <f t="shared" si="56"/>
        <v>29.981269836425781</v>
      </c>
      <c r="AL19" s="1">
        <v>2</v>
      </c>
      <c r="AM19">
        <f t="shared" si="57"/>
        <v>4.644859790802002</v>
      </c>
      <c r="AN19" s="1">
        <v>1</v>
      </c>
      <c r="AO19">
        <f t="shared" si="58"/>
        <v>9.2897195816040039</v>
      </c>
      <c r="AP19" s="1">
        <v>28.975866317749023</v>
      </c>
      <c r="AQ19" s="1">
        <v>29.981269836425781</v>
      </c>
      <c r="AR19" s="1">
        <v>28.073001861572266</v>
      </c>
      <c r="AS19" s="1">
        <v>399.89569091796875</v>
      </c>
      <c r="AT19" s="1">
        <v>376.81195068359375</v>
      </c>
      <c r="AU19" s="1">
        <v>22.984220504760742</v>
      </c>
      <c r="AV19" s="1">
        <v>27.156707763671875</v>
      </c>
      <c r="AW19" s="1">
        <v>56.529067993164063</v>
      </c>
      <c r="AX19" s="1">
        <v>66.78973388671875</v>
      </c>
      <c r="AY19" s="1">
        <v>300.15655517578125</v>
      </c>
      <c r="AZ19" s="1">
        <v>1700.4150390625</v>
      </c>
      <c r="BA19" s="1">
        <v>195.58009338378906</v>
      </c>
      <c r="BB19" s="1">
        <v>98.776405334472656</v>
      </c>
      <c r="BC19" s="1">
        <v>10.46888256072998</v>
      </c>
      <c r="BD19" s="1">
        <v>-0.25392559170722961</v>
      </c>
      <c r="BE19" s="1">
        <v>1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59"/>
        <v>1.5007827758789063</v>
      </c>
      <c r="BM19">
        <f t="shared" si="60"/>
        <v>6.4367992879441277E-3</v>
      </c>
      <c r="BN19">
        <f t="shared" si="61"/>
        <v>303.13126983642576</v>
      </c>
      <c r="BO19">
        <f t="shared" si="62"/>
        <v>302.125866317749</v>
      </c>
      <c r="BP19">
        <f t="shared" si="63"/>
        <v>272.06640016884194</v>
      </c>
      <c r="BQ19">
        <f t="shared" si="64"/>
        <v>-9.4933168109188684E-2</v>
      </c>
      <c r="BR19">
        <f t="shared" si="65"/>
        <v>4.2558683360124565</v>
      </c>
      <c r="BS19">
        <f t="shared" si="66"/>
        <v>43.085879888030021</v>
      </c>
      <c r="BT19">
        <f t="shared" si="67"/>
        <v>15.929172124358146</v>
      </c>
      <c r="BU19">
        <f t="shared" si="68"/>
        <v>29.478568077087402</v>
      </c>
      <c r="BV19">
        <f t="shared" si="69"/>
        <v>4.1344998554018142</v>
      </c>
      <c r="BW19">
        <f t="shared" si="70"/>
        <v>0.38989663244061845</v>
      </c>
      <c r="BX19">
        <f t="shared" si="71"/>
        <v>2.6824419736142735</v>
      </c>
      <c r="BY19">
        <f t="shared" si="72"/>
        <v>1.4520578817875407</v>
      </c>
      <c r="BZ19">
        <f t="shared" si="73"/>
        <v>0.24516454589043404</v>
      </c>
      <c r="CA19">
        <f t="shared" si="74"/>
        <v>23.443104562009029</v>
      </c>
      <c r="CB19">
        <f t="shared" si="75"/>
        <v>0.6298501530591083</v>
      </c>
      <c r="CC19">
        <f t="shared" si="76"/>
        <v>63.291699441032911</v>
      </c>
      <c r="CD19">
        <f t="shared" si="77"/>
        <v>372.12993715600982</v>
      </c>
      <c r="CE19">
        <f t="shared" si="78"/>
        <v>5.4796604461029692E-2</v>
      </c>
      <c r="CF19">
        <f t="shared" si="79"/>
        <v>0</v>
      </c>
      <c r="CG19">
        <f t="shared" si="80"/>
        <v>1487.9250832068269</v>
      </c>
      <c r="CH19">
        <f t="shared" si="81"/>
        <v>0</v>
      </c>
      <c r="CI19" t="e">
        <f t="shared" si="82"/>
        <v>#DIV/0!</v>
      </c>
      <c r="CJ19" t="e">
        <f t="shared" si="83"/>
        <v>#DIV/0!</v>
      </c>
    </row>
    <row r="20" spans="1:88" x14ac:dyDescent="0.35">
      <c r="A20" t="s">
        <v>137</v>
      </c>
      <c r="B20" s="1">
        <v>18</v>
      </c>
      <c r="C20" s="1" t="s">
        <v>108</v>
      </c>
      <c r="D20" s="1" t="s">
        <v>0</v>
      </c>
      <c r="E20" s="1">
        <v>0</v>
      </c>
      <c r="F20" s="1" t="s">
        <v>91</v>
      </c>
      <c r="G20" s="1" t="s">
        <v>0</v>
      </c>
      <c r="H20" s="1">
        <v>4365.5000277394429</v>
      </c>
      <c r="I20" s="1">
        <v>0</v>
      </c>
      <c r="J20">
        <f t="shared" si="42"/>
        <v>52.973773180598279</v>
      </c>
      <c r="K20">
        <f t="shared" si="43"/>
        <v>0.42515926542185428</v>
      </c>
      <c r="L20">
        <f t="shared" si="44"/>
        <v>440.21908224676326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t="e">
        <f t="shared" si="45"/>
        <v>#DIV/0!</v>
      </c>
      <c r="U20" t="e">
        <f t="shared" si="46"/>
        <v>#DIV/0!</v>
      </c>
      <c r="V20" t="e">
        <f t="shared" si="47"/>
        <v>#DIV/0!</v>
      </c>
      <c r="W20" s="1">
        <v>-1</v>
      </c>
      <c r="X20" s="1">
        <v>0.87</v>
      </c>
      <c r="Y20" s="1">
        <v>0.92</v>
      </c>
      <c r="Z20" s="1">
        <v>10.072834014892578</v>
      </c>
      <c r="AA20">
        <f t="shared" si="48"/>
        <v>0.87503641700744628</v>
      </c>
      <c r="AB20">
        <f t="shared" si="49"/>
        <v>3.6279057650755994E-2</v>
      </c>
      <c r="AC20" t="e">
        <f t="shared" si="50"/>
        <v>#DIV/0!</v>
      </c>
      <c r="AD20" t="e">
        <f t="shared" si="51"/>
        <v>#DIV/0!</v>
      </c>
      <c r="AE20" t="e">
        <f t="shared" si="52"/>
        <v>#DIV/0!</v>
      </c>
      <c r="AF20" s="1">
        <v>0</v>
      </c>
      <c r="AG20" s="1">
        <v>0.5</v>
      </c>
      <c r="AH20" t="e">
        <f t="shared" si="53"/>
        <v>#DIV/0!</v>
      </c>
      <c r="AI20">
        <f t="shared" si="54"/>
        <v>6.6183348433933702</v>
      </c>
      <c r="AJ20">
        <f t="shared" si="55"/>
        <v>1.5513720135947677</v>
      </c>
      <c r="AK20">
        <f t="shared" si="56"/>
        <v>29.941587448120117</v>
      </c>
      <c r="AL20" s="1">
        <v>2</v>
      </c>
      <c r="AM20">
        <f t="shared" si="57"/>
        <v>4.644859790802002</v>
      </c>
      <c r="AN20" s="1">
        <v>1</v>
      </c>
      <c r="AO20">
        <f t="shared" si="58"/>
        <v>9.2897195816040039</v>
      </c>
      <c r="AP20" s="1">
        <v>28.981134414672852</v>
      </c>
      <c r="AQ20" s="1">
        <v>29.941587448120117</v>
      </c>
      <c r="AR20" s="1">
        <v>28.063405990600586</v>
      </c>
      <c r="AS20" s="1">
        <v>699.862060546875</v>
      </c>
      <c r="AT20" s="1">
        <v>661.64703369140625</v>
      </c>
      <c r="AU20" s="1">
        <v>22.994451522827148</v>
      </c>
      <c r="AV20" s="1">
        <v>27.284029006958008</v>
      </c>
      <c r="AW20" s="1">
        <v>56.533168792724609</v>
      </c>
      <c r="AX20" s="1">
        <v>67.078659057617188</v>
      </c>
      <c r="AY20" s="1">
        <v>300.15823364257813</v>
      </c>
      <c r="AZ20" s="1">
        <v>1700.2025146484375</v>
      </c>
      <c r="BA20" s="1">
        <v>193.449951171875</v>
      </c>
      <c r="BB20" s="1">
        <v>98.7685546875</v>
      </c>
      <c r="BC20" s="1">
        <v>12.690757751464844</v>
      </c>
      <c r="BD20" s="1">
        <v>-0.24601772427558899</v>
      </c>
      <c r="BE20" s="1">
        <v>1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si="59"/>
        <v>1.5007911682128905</v>
      </c>
      <c r="BM20">
        <f t="shared" si="60"/>
        <v>6.6183348433933699E-3</v>
      </c>
      <c r="BN20">
        <f t="shared" si="61"/>
        <v>303.09158744812009</v>
      </c>
      <c r="BO20">
        <f t="shared" si="62"/>
        <v>302.13113441467283</v>
      </c>
      <c r="BP20">
        <f t="shared" si="63"/>
        <v>272.03239626335198</v>
      </c>
      <c r="BQ20">
        <f t="shared" si="64"/>
        <v>-0.1248495258106021</v>
      </c>
      <c r="BR20">
        <f t="shared" si="65"/>
        <v>4.2461761246638359</v>
      </c>
      <c r="BS20">
        <f t="shared" si="66"/>
        <v>42.99117404419431</v>
      </c>
      <c r="BT20">
        <f t="shared" si="67"/>
        <v>15.707145037236302</v>
      </c>
      <c r="BU20">
        <f t="shared" si="68"/>
        <v>29.461360931396484</v>
      </c>
      <c r="BV20">
        <f t="shared" si="69"/>
        <v>4.1303994642364241</v>
      </c>
      <c r="BW20">
        <f t="shared" si="70"/>
        <v>0.40655271316110331</v>
      </c>
      <c r="BX20">
        <f t="shared" si="71"/>
        <v>2.6948041110690681</v>
      </c>
      <c r="BY20">
        <f t="shared" si="72"/>
        <v>1.435595353167356</v>
      </c>
      <c r="BZ20">
        <f t="shared" si="73"/>
        <v>0.25570408914110077</v>
      </c>
      <c r="CA20">
        <f t="shared" si="74"/>
        <v>43.4798024993705</v>
      </c>
      <c r="CB20">
        <f t="shared" si="75"/>
        <v>0.6653382541303472</v>
      </c>
      <c r="CC20">
        <f t="shared" si="76"/>
        <v>63.790895660072913</v>
      </c>
      <c r="CD20">
        <f t="shared" si="77"/>
        <v>653.94878261228598</v>
      </c>
      <c r="CE20">
        <f t="shared" si="78"/>
        <v>5.1674451081399203E-2</v>
      </c>
      <c r="CF20">
        <f t="shared" si="79"/>
        <v>0</v>
      </c>
      <c r="CG20">
        <f t="shared" si="80"/>
        <v>1487.739116605019</v>
      </c>
      <c r="CH20">
        <f t="shared" si="81"/>
        <v>0</v>
      </c>
      <c r="CI20" t="e">
        <f t="shared" si="82"/>
        <v>#DIV/0!</v>
      </c>
      <c r="CJ20" t="e">
        <f t="shared" si="83"/>
        <v>#DIV/0!</v>
      </c>
    </row>
    <row r="21" spans="1:88" x14ac:dyDescent="0.35">
      <c r="A21" t="s">
        <v>137</v>
      </c>
      <c r="B21" s="1">
        <v>19</v>
      </c>
      <c r="C21" s="1" t="s">
        <v>109</v>
      </c>
      <c r="D21" s="1" t="s">
        <v>0</v>
      </c>
      <c r="E21" s="1">
        <v>0</v>
      </c>
      <c r="F21" s="1" t="s">
        <v>91</v>
      </c>
      <c r="G21" s="1" t="s">
        <v>0</v>
      </c>
      <c r="H21" s="1">
        <v>4587.5000277394429</v>
      </c>
      <c r="I21" s="1">
        <v>0</v>
      </c>
      <c r="J21">
        <f t="shared" si="42"/>
        <v>57.890066742317529</v>
      </c>
      <c r="K21">
        <f t="shared" si="43"/>
        <v>0.38331714999197514</v>
      </c>
      <c r="L21">
        <f t="shared" si="44"/>
        <v>685.11388563997286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t="e">
        <f t="shared" si="45"/>
        <v>#DIV/0!</v>
      </c>
      <c r="U21" t="e">
        <f t="shared" si="46"/>
        <v>#DIV/0!</v>
      </c>
      <c r="V21" t="e">
        <f t="shared" si="47"/>
        <v>#DIV/0!</v>
      </c>
      <c r="W21" s="1">
        <v>-1</v>
      </c>
      <c r="X21" s="1">
        <v>0.87</v>
      </c>
      <c r="Y21" s="1">
        <v>0.92</v>
      </c>
      <c r="Z21" s="1">
        <v>10.072834014892578</v>
      </c>
      <c r="AA21">
        <f t="shared" si="48"/>
        <v>0.87503641700744628</v>
      </c>
      <c r="AB21">
        <f t="shared" si="49"/>
        <v>3.9589143272128764E-2</v>
      </c>
      <c r="AC21" t="e">
        <f t="shared" si="50"/>
        <v>#DIV/0!</v>
      </c>
      <c r="AD21" t="e">
        <f t="shared" si="51"/>
        <v>#DIV/0!</v>
      </c>
      <c r="AE21" t="e">
        <f t="shared" si="52"/>
        <v>#DIV/0!</v>
      </c>
      <c r="AF21" s="1">
        <v>0</v>
      </c>
      <c r="AG21" s="1">
        <v>0.5</v>
      </c>
      <c r="AH21" t="e">
        <f t="shared" si="53"/>
        <v>#DIV/0!</v>
      </c>
      <c r="AI21">
        <f t="shared" si="54"/>
        <v>6.3073343814783955</v>
      </c>
      <c r="AJ21">
        <f t="shared" si="55"/>
        <v>1.632472504071063</v>
      </c>
      <c r="AK21">
        <f t="shared" si="56"/>
        <v>30.162069320678711</v>
      </c>
      <c r="AL21" s="1">
        <v>2</v>
      </c>
      <c r="AM21">
        <f t="shared" si="57"/>
        <v>4.644859790802002</v>
      </c>
      <c r="AN21" s="1">
        <v>1</v>
      </c>
      <c r="AO21">
        <f t="shared" si="58"/>
        <v>9.2897195816040039</v>
      </c>
      <c r="AP21" s="1">
        <v>28.979652404785156</v>
      </c>
      <c r="AQ21" s="1">
        <v>30.162069320678711</v>
      </c>
      <c r="AR21" s="1">
        <v>28.068729400634766</v>
      </c>
      <c r="AS21" s="1">
        <v>1000.2765502929688</v>
      </c>
      <c r="AT21" s="1">
        <v>957.67877197265625</v>
      </c>
      <c r="AU21" s="1">
        <v>22.922931671142578</v>
      </c>
      <c r="AV21" s="1">
        <v>27.012075424194336</v>
      </c>
      <c r="AW21" s="1">
        <v>56.360553741455078</v>
      </c>
      <c r="AX21" s="1">
        <v>66.416267395019531</v>
      </c>
      <c r="AY21" s="1">
        <v>300.15869140625</v>
      </c>
      <c r="AZ21" s="1">
        <v>1699.96435546875</v>
      </c>
      <c r="BA21" s="1">
        <v>198.65504455566406</v>
      </c>
      <c r="BB21" s="1">
        <v>98.763221740722656</v>
      </c>
      <c r="BC21" s="1">
        <v>14.084797859191895</v>
      </c>
      <c r="BD21" s="1">
        <v>-0.23294122517108917</v>
      </c>
      <c r="BE21" s="1">
        <v>0.5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111115</v>
      </c>
      <c r="BL21">
        <f t="shared" si="59"/>
        <v>1.5007934570312498</v>
      </c>
      <c r="BM21">
        <f t="shared" si="60"/>
        <v>6.3073343814783953E-3</v>
      </c>
      <c r="BN21">
        <f t="shared" si="61"/>
        <v>303.31206932067869</v>
      </c>
      <c r="BO21">
        <f t="shared" si="62"/>
        <v>302.12965240478513</v>
      </c>
      <c r="BP21">
        <f t="shared" si="63"/>
        <v>271.99429079545371</v>
      </c>
      <c r="BQ21">
        <f t="shared" si="64"/>
        <v>-8.0927305536398847E-2</v>
      </c>
      <c r="BR21">
        <f t="shared" si="65"/>
        <v>4.3002720988678931</v>
      </c>
      <c r="BS21">
        <f t="shared" si="66"/>
        <v>43.541229448317786</v>
      </c>
      <c r="BT21">
        <f t="shared" si="67"/>
        <v>16.52915402412345</v>
      </c>
      <c r="BU21">
        <f t="shared" si="68"/>
        <v>29.570860862731934</v>
      </c>
      <c r="BV21">
        <f t="shared" si="69"/>
        <v>4.1565534580508361</v>
      </c>
      <c r="BW21">
        <f t="shared" si="70"/>
        <v>0.36812729373948805</v>
      </c>
      <c r="BX21">
        <f t="shared" si="71"/>
        <v>2.66779959479683</v>
      </c>
      <c r="BY21">
        <f t="shared" si="72"/>
        <v>1.488753863254006</v>
      </c>
      <c r="BZ21">
        <f t="shared" si="73"/>
        <v>0.23139770091601447</v>
      </c>
      <c r="CA21">
        <f t="shared" si="74"/>
        <v>67.664054605108745</v>
      </c>
      <c r="CB21">
        <f t="shared" si="75"/>
        <v>0.71539007200582949</v>
      </c>
      <c r="CC21">
        <f t="shared" si="76"/>
        <v>62.209127630689821</v>
      </c>
      <c r="CD21">
        <f t="shared" si="77"/>
        <v>949.26607561345838</v>
      </c>
      <c r="CE21">
        <f t="shared" si="78"/>
        <v>3.7937630376126817E-2</v>
      </c>
      <c r="CF21">
        <f t="shared" si="79"/>
        <v>0</v>
      </c>
      <c r="CG21">
        <f t="shared" si="80"/>
        <v>1487.5307186497478</v>
      </c>
      <c r="CH21">
        <f t="shared" si="81"/>
        <v>0</v>
      </c>
      <c r="CI21" t="e">
        <f t="shared" si="82"/>
        <v>#DIV/0!</v>
      </c>
      <c r="CJ21" t="e">
        <f t="shared" si="83"/>
        <v>#DIV/0!</v>
      </c>
    </row>
    <row r="22" spans="1:88" x14ac:dyDescent="0.35">
      <c r="A22" t="s">
        <v>137</v>
      </c>
      <c r="B22" s="1">
        <v>20</v>
      </c>
      <c r="C22" s="1" t="s">
        <v>110</v>
      </c>
      <c r="D22" s="1" t="s">
        <v>0</v>
      </c>
      <c r="E22" s="1">
        <v>0</v>
      </c>
      <c r="F22" s="1" t="s">
        <v>91</v>
      </c>
      <c r="G22" s="1" t="s">
        <v>0</v>
      </c>
      <c r="H22" s="1">
        <v>4791.5000277394429</v>
      </c>
      <c r="I22" s="1">
        <v>0</v>
      </c>
      <c r="J22">
        <f t="shared" si="42"/>
        <v>59.297802452977876</v>
      </c>
      <c r="K22">
        <f t="shared" si="43"/>
        <v>0.3083659964284709</v>
      </c>
      <c r="L22">
        <f t="shared" si="44"/>
        <v>906.6286530637193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t="e">
        <f t="shared" si="45"/>
        <v>#DIV/0!</v>
      </c>
      <c r="U22" t="e">
        <f t="shared" si="46"/>
        <v>#DIV/0!</v>
      </c>
      <c r="V22" t="e">
        <f t="shared" si="47"/>
        <v>#DIV/0!</v>
      </c>
      <c r="W22" s="1">
        <v>-1</v>
      </c>
      <c r="X22" s="1">
        <v>0.87</v>
      </c>
      <c r="Y22" s="1">
        <v>0.92</v>
      </c>
      <c r="Z22" s="1">
        <v>10.072834014892578</v>
      </c>
      <c r="AA22">
        <f t="shared" si="48"/>
        <v>0.87503641700744628</v>
      </c>
      <c r="AB22">
        <f t="shared" si="49"/>
        <v>4.0544802676195937E-2</v>
      </c>
      <c r="AC22" t="e">
        <f t="shared" si="50"/>
        <v>#DIV/0!</v>
      </c>
      <c r="AD22" t="e">
        <f t="shared" si="51"/>
        <v>#DIV/0!</v>
      </c>
      <c r="AE22" t="e">
        <f t="shared" si="52"/>
        <v>#DIV/0!</v>
      </c>
      <c r="AF22" s="1">
        <v>0</v>
      </c>
      <c r="AG22" s="1">
        <v>0.5</v>
      </c>
      <c r="AH22" t="e">
        <f t="shared" si="53"/>
        <v>#DIV/0!</v>
      </c>
      <c r="AI22">
        <f t="shared" si="54"/>
        <v>5.640132277359494</v>
      </c>
      <c r="AJ22">
        <f t="shared" si="55"/>
        <v>1.7996926199077743</v>
      </c>
      <c r="AK22">
        <f t="shared" si="56"/>
        <v>30.632968902587891</v>
      </c>
      <c r="AL22" s="1">
        <v>2</v>
      </c>
      <c r="AM22">
        <f t="shared" si="57"/>
        <v>4.644859790802002</v>
      </c>
      <c r="AN22" s="1">
        <v>1</v>
      </c>
      <c r="AO22">
        <f t="shared" si="58"/>
        <v>9.2897195816040039</v>
      </c>
      <c r="AP22" s="1">
        <v>28.998449325561523</v>
      </c>
      <c r="AQ22" s="1">
        <v>30.632968902587891</v>
      </c>
      <c r="AR22" s="1">
        <v>28.063167572021484</v>
      </c>
      <c r="AS22" s="1">
        <v>1299.8153076171875</v>
      </c>
      <c r="AT22" s="1">
        <v>1255.5859375</v>
      </c>
      <c r="AU22" s="1">
        <v>22.853654861450195</v>
      </c>
      <c r="AV22" s="1">
        <v>26.512102127075195</v>
      </c>
      <c r="AW22" s="1">
        <v>56.120891571044922</v>
      </c>
      <c r="AX22" s="1">
        <v>65.107330322265625</v>
      </c>
      <c r="AY22" s="1">
        <v>300.16015625</v>
      </c>
      <c r="AZ22" s="1">
        <v>1699.5743408203125</v>
      </c>
      <c r="BA22" s="1">
        <v>202.03982543945313</v>
      </c>
      <c r="BB22" s="1">
        <v>98.752304077148438</v>
      </c>
      <c r="BC22" s="1">
        <v>15.066596984863281</v>
      </c>
      <c r="BD22" s="1">
        <v>-0.21530817449092865</v>
      </c>
      <c r="BE22" s="1">
        <v>1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111115</v>
      </c>
      <c r="BL22">
        <f t="shared" si="59"/>
        <v>1.5008007812499997</v>
      </c>
      <c r="BM22">
        <f t="shared" si="60"/>
        <v>5.6401322773594938E-3</v>
      </c>
      <c r="BN22">
        <f t="shared" si="61"/>
        <v>303.78296890258787</v>
      </c>
      <c r="BO22">
        <f t="shared" si="62"/>
        <v>302.1484493255615</v>
      </c>
      <c r="BP22">
        <f t="shared" si="63"/>
        <v>271.93188845309851</v>
      </c>
      <c r="BQ22">
        <f t="shared" si="64"/>
        <v>1.4412141540795721E-2</v>
      </c>
      <c r="BR22">
        <f t="shared" si="65"/>
        <v>4.4178237908851177</v>
      </c>
      <c r="BS22">
        <f t="shared" si="66"/>
        <v>44.736412301162851</v>
      </c>
      <c r="BT22">
        <f t="shared" si="67"/>
        <v>18.224310174087655</v>
      </c>
      <c r="BU22">
        <f t="shared" si="68"/>
        <v>29.815709114074707</v>
      </c>
      <c r="BV22">
        <f t="shared" si="69"/>
        <v>4.2155581953269321</v>
      </c>
      <c r="BW22">
        <f t="shared" si="70"/>
        <v>0.29845885536578243</v>
      </c>
      <c r="BX22">
        <f t="shared" si="71"/>
        <v>2.6181311709773434</v>
      </c>
      <c r="BY22">
        <f t="shared" si="72"/>
        <v>1.5974270243495887</v>
      </c>
      <c r="BZ22">
        <f t="shared" si="73"/>
        <v>0.18740227965158598</v>
      </c>
      <c r="CA22">
        <f t="shared" si="74"/>
        <v>89.531668432403919</v>
      </c>
      <c r="CB22">
        <f t="shared" si="75"/>
        <v>0.72207614467943915</v>
      </c>
      <c r="CC22">
        <f t="shared" si="76"/>
        <v>59.115220960689172</v>
      </c>
      <c r="CD22">
        <f t="shared" si="77"/>
        <v>1246.96866626718</v>
      </c>
      <c r="CE22">
        <f t="shared" si="78"/>
        <v>2.8111393568409065E-2</v>
      </c>
      <c r="CF22">
        <f t="shared" si="79"/>
        <v>0</v>
      </c>
      <c r="CG22">
        <f t="shared" si="80"/>
        <v>1487.1894416291987</v>
      </c>
      <c r="CH22">
        <f t="shared" si="81"/>
        <v>0</v>
      </c>
      <c r="CI22" t="e">
        <f t="shared" si="82"/>
        <v>#DIV/0!</v>
      </c>
      <c r="CJ22" t="e">
        <f t="shared" si="83"/>
        <v>#DIV/0!</v>
      </c>
    </row>
    <row r="23" spans="1:88" x14ac:dyDescent="0.35">
      <c r="A23" t="s">
        <v>137</v>
      </c>
      <c r="B23" s="1">
        <v>21</v>
      </c>
      <c r="C23" s="1" t="s">
        <v>111</v>
      </c>
      <c r="D23" s="1" t="s">
        <v>0</v>
      </c>
      <c r="E23" s="1">
        <v>0</v>
      </c>
      <c r="F23" s="1" t="s">
        <v>91</v>
      </c>
      <c r="G23" s="1" t="s">
        <v>0</v>
      </c>
      <c r="H23" s="1">
        <v>5013.5000277394429</v>
      </c>
      <c r="I23" s="1">
        <v>0</v>
      </c>
      <c r="J23">
        <f t="shared" si="42"/>
        <v>60.563266884848254</v>
      </c>
      <c r="K23">
        <f t="shared" si="43"/>
        <v>0.21863869642714617</v>
      </c>
      <c r="L23">
        <f t="shared" si="44"/>
        <v>1154.5604965272303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t="e">
        <f t="shared" si="45"/>
        <v>#DIV/0!</v>
      </c>
      <c r="U23" t="e">
        <f t="shared" si="46"/>
        <v>#DIV/0!</v>
      </c>
      <c r="V23" t="e">
        <f t="shared" si="47"/>
        <v>#DIV/0!</v>
      </c>
      <c r="W23" s="1">
        <v>-1</v>
      </c>
      <c r="X23" s="1">
        <v>0.87</v>
      </c>
      <c r="Y23" s="1">
        <v>0.92</v>
      </c>
      <c r="Z23" s="1">
        <v>10.072834014892578</v>
      </c>
      <c r="AA23">
        <f t="shared" si="48"/>
        <v>0.87503641700744628</v>
      </c>
      <c r="AB23">
        <f t="shared" si="49"/>
        <v>4.1405612895019824E-2</v>
      </c>
      <c r="AC23" t="e">
        <f t="shared" si="50"/>
        <v>#DIV/0!</v>
      </c>
      <c r="AD23" t="e">
        <f t="shared" si="51"/>
        <v>#DIV/0!</v>
      </c>
      <c r="AE23" t="e">
        <f t="shared" si="52"/>
        <v>#DIV/0!</v>
      </c>
      <c r="AF23" s="1">
        <v>0</v>
      </c>
      <c r="AG23" s="1">
        <v>0.5</v>
      </c>
      <c r="AH23" t="e">
        <f t="shared" si="53"/>
        <v>#DIV/0!</v>
      </c>
      <c r="AI23">
        <f t="shared" si="54"/>
        <v>4.5649136025377217</v>
      </c>
      <c r="AJ23">
        <f t="shared" si="55"/>
        <v>2.0341074620455775</v>
      </c>
      <c r="AK23">
        <f t="shared" si="56"/>
        <v>31.295001983642578</v>
      </c>
      <c r="AL23" s="1">
        <v>2</v>
      </c>
      <c r="AM23">
        <f t="shared" si="57"/>
        <v>4.644859790802002</v>
      </c>
      <c r="AN23" s="1">
        <v>1</v>
      </c>
      <c r="AO23">
        <f t="shared" si="58"/>
        <v>9.2897195816040039</v>
      </c>
      <c r="AP23" s="1">
        <v>29.026176452636719</v>
      </c>
      <c r="AQ23" s="1">
        <v>31.295001983642578</v>
      </c>
      <c r="AR23" s="1">
        <v>28.068185806274414</v>
      </c>
      <c r="AS23" s="1">
        <v>1699.947509765625</v>
      </c>
      <c r="AT23" s="1">
        <v>1654.56103515625</v>
      </c>
      <c r="AU23" s="1">
        <v>22.896047592163086</v>
      </c>
      <c r="AV23" s="1">
        <v>25.859039306640625</v>
      </c>
      <c r="AW23" s="1">
        <v>56.135711669921875</v>
      </c>
      <c r="AX23" s="1">
        <v>63.404129028320313</v>
      </c>
      <c r="AY23" s="1">
        <v>300.1607666015625</v>
      </c>
      <c r="AZ23" s="1">
        <v>1699.16796875</v>
      </c>
      <c r="BA23" s="1">
        <v>213.70138549804688</v>
      </c>
      <c r="BB23" s="1">
        <v>98.755088806152344</v>
      </c>
      <c r="BC23" s="1">
        <v>15.800618171691895</v>
      </c>
      <c r="BD23" s="1">
        <v>-0.19330300390720367</v>
      </c>
      <c r="BE23" s="1">
        <v>0.5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59"/>
        <v>1.5008038330078124</v>
      </c>
      <c r="BM23">
        <f t="shared" si="60"/>
        <v>4.5649136025377214E-3</v>
      </c>
      <c r="BN23">
        <f t="shared" si="61"/>
        <v>304.44500198364256</v>
      </c>
      <c r="BO23">
        <f t="shared" si="62"/>
        <v>302.1761764526367</v>
      </c>
      <c r="BP23">
        <f t="shared" si="63"/>
        <v>271.86686892330181</v>
      </c>
      <c r="BQ23">
        <f t="shared" si="64"/>
        <v>0.17246646800995999</v>
      </c>
      <c r="BR23">
        <f t="shared" si="65"/>
        <v>4.5878191852146566</v>
      </c>
      <c r="BS23">
        <f t="shared" si="66"/>
        <v>46.456534449785636</v>
      </c>
      <c r="BT23">
        <f t="shared" si="67"/>
        <v>20.597495143145011</v>
      </c>
      <c r="BU23">
        <f t="shared" si="68"/>
        <v>30.160589218139648</v>
      </c>
      <c r="BV23">
        <f t="shared" si="69"/>
        <v>4.2999069579089939</v>
      </c>
      <c r="BW23">
        <f t="shared" si="70"/>
        <v>0.21361123761905629</v>
      </c>
      <c r="BX23">
        <f t="shared" si="71"/>
        <v>2.5537117231690791</v>
      </c>
      <c r="BY23">
        <f t="shared" si="72"/>
        <v>1.7461952347399148</v>
      </c>
      <c r="BZ23">
        <f t="shared" si="73"/>
        <v>0.13394978656237566</v>
      </c>
      <c r="CA23">
        <f t="shared" si="74"/>
        <v>114.01872436662198</v>
      </c>
      <c r="CB23">
        <f t="shared" si="75"/>
        <v>0.69780471798563681</v>
      </c>
      <c r="CC23">
        <f t="shared" si="76"/>
        <v>55.05734512819285</v>
      </c>
      <c r="CD23">
        <f t="shared" si="77"/>
        <v>1645.7598641869506</v>
      </c>
      <c r="CE23">
        <f t="shared" si="78"/>
        <v>2.0260870127716064E-2</v>
      </c>
      <c r="CF23">
        <f t="shared" si="79"/>
        <v>0</v>
      </c>
      <c r="CG23">
        <f t="shared" si="80"/>
        <v>1486.8338512688204</v>
      </c>
      <c r="CH23">
        <f t="shared" si="81"/>
        <v>0</v>
      </c>
      <c r="CI23" t="e">
        <f t="shared" si="82"/>
        <v>#DIV/0!</v>
      </c>
      <c r="CJ23" t="e">
        <f t="shared" si="83"/>
        <v>#DIV/0!</v>
      </c>
    </row>
    <row r="24" spans="1:88" x14ac:dyDescent="0.35">
      <c r="A24" t="s">
        <v>137</v>
      </c>
      <c r="B24" s="1">
        <v>22</v>
      </c>
      <c r="C24" s="1" t="s">
        <v>112</v>
      </c>
      <c r="D24" s="1" t="s">
        <v>0</v>
      </c>
      <c r="E24" s="1">
        <v>0</v>
      </c>
      <c r="F24" s="1" t="s">
        <v>91</v>
      </c>
      <c r="G24" s="1" t="s">
        <v>0</v>
      </c>
      <c r="H24" s="1">
        <v>5194.5000277394429</v>
      </c>
      <c r="I24" s="1">
        <v>0</v>
      </c>
      <c r="J24">
        <f t="shared" si="42"/>
        <v>60.019065384174745</v>
      </c>
      <c r="K24">
        <f t="shared" si="43"/>
        <v>0.17129616914786078</v>
      </c>
      <c r="L24">
        <f t="shared" si="44"/>
        <v>1325.1862509836303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t="e">
        <f t="shared" si="45"/>
        <v>#DIV/0!</v>
      </c>
      <c r="U24" t="e">
        <f t="shared" si="46"/>
        <v>#DIV/0!</v>
      </c>
      <c r="V24" t="e">
        <f t="shared" si="47"/>
        <v>#DIV/0!</v>
      </c>
      <c r="W24" s="1">
        <v>-1</v>
      </c>
      <c r="X24" s="1">
        <v>0.87</v>
      </c>
      <c r="Y24" s="1">
        <v>0.92</v>
      </c>
      <c r="Z24" s="1">
        <v>10.072834014892578</v>
      </c>
      <c r="AA24">
        <f t="shared" si="48"/>
        <v>0.87503641700744628</v>
      </c>
      <c r="AB24">
        <f t="shared" si="49"/>
        <v>4.1052699919930297E-2</v>
      </c>
      <c r="AC24" t="e">
        <f t="shared" si="50"/>
        <v>#DIV/0!</v>
      </c>
      <c r="AD24" t="e">
        <f t="shared" si="51"/>
        <v>#DIV/0!</v>
      </c>
      <c r="AE24" t="e">
        <f t="shared" si="52"/>
        <v>#DIV/0!</v>
      </c>
      <c r="AF24" s="1">
        <v>0</v>
      </c>
      <c r="AG24" s="1">
        <v>0.5</v>
      </c>
      <c r="AH24" t="e">
        <f t="shared" si="53"/>
        <v>#DIV/0!</v>
      </c>
      <c r="AI24">
        <f t="shared" si="54"/>
        <v>3.8416714176993891</v>
      </c>
      <c r="AJ24">
        <f t="shared" si="55"/>
        <v>2.1730118520890191</v>
      </c>
      <c r="AK24">
        <f t="shared" si="56"/>
        <v>31.705989837646484</v>
      </c>
      <c r="AL24" s="1">
        <v>2</v>
      </c>
      <c r="AM24">
        <f t="shared" si="57"/>
        <v>4.644859790802002</v>
      </c>
      <c r="AN24" s="1">
        <v>1</v>
      </c>
      <c r="AO24">
        <f t="shared" si="58"/>
        <v>9.2897195816040039</v>
      </c>
      <c r="AP24" s="1">
        <v>29.060613632202148</v>
      </c>
      <c r="AQ24" s="1">
        <v>31.705989837646484</v>
      </c>
      <c r="AR24" s="1">
        <v>28.058738708496094</v>
      </c>
      <c r="AS24" s="1">
        <v>1999.411376953125</v>
      </c>
      <c r="AT24" s="1">
        <v>1954.4190673828125</v>
      </c>
      <c r="AU24" s="1">
        <v>23.057548522949219</v>
      </c>
      <c r="AV24" s="1">
        <v>25.551786422729492</v>
      </c>
      <c r="AW24" s="1">
        <v>56.413925170898438</v>
      </c>
      <c r="AX24" s="1">
        <v>62.518997192382813</v>
      </c>
      <c r="AY24" s="1">
        <v>300.17263793945313</v>
      </c>
      <c r="AZ24" s="1">
        <v>1698.625732421875</v>
      </c>
      <c r="BA24" s="1">
        <v>210.7783203125</v>
      </c>
      <c r="BB24" s="1">
        <v>98.747764587402344</v>
      </c>
      <c r="BC24" s="1">
        <v>15.880348205566406</v>
      </c>
      <c r="BD24" s="1">
        <v>-0.17406310141086578</v>
      </c>
      <c r="BE24" s="1">
        <v>1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59"/>
        <v>1.5008631896972655</v>
      </c>
      <c r="BM24">
        <f t="shared" si="60"/>
        <v>3.841671417699389E-3</v>
      </c>
      <c r="BN24">
        <f t="shared" si="61"/>
        <v>304.85598983764646</v>
      </c>
      <c r="BO24">
        <f t="shared" si="62"/>
        <v>302.21061363220213</v>
      </c>
      <c r="BP24">
        <f t="shared" si="63"/>
        <v>271.780111112741</v>
      </c>
      <c r="BQ24">
        <f t="shared" si="64"/>
        <v>0.28085896947220085</v>
      </c>
      <c r="BR24">
        <f t="shared" si="65"/>
        <v>4.6961936425482946</v>
      </c>
      <c r="BS24">
        <f t="shared" si="66"/>
        <v>47.557467879606129</v>
      </c>
      <c r="BT24">
        <f t="shared" si="67"/>
        <v>22.005681456876637</v>
      </c>
      <c r="BU24">
        <f t="shared" si="68"/>
        <v>30.383301734924316</v>
      </c>
      <c r="BV24">
        <f t="shared" si="69"/>
        <v>4.3551548783148579</v>
      </c>
      <c r="BW24">
        <f t="shared" si="70"/>
        <v>0.16819477091137641</v>
      </c>
      <c r="BX24">
        <f t="shared" si="71"/>
        <v>2.5231817904592755</v>
      </c>
      <c r="BY24">
        <f t="shared" si="72"/>
        <v>1.8319730878555824</v>
      </c>
      <c r="BZ24">
        <f t="shared" si="73"/>
        <v>0.10539604207253259</v>
      </c>
      <c r="CA24">
        <f t="shared" si="74"/>
        <v>130.8591799465938</v>
      </c>
      <c r="CB24">
        <f t="shared" si="75"/>
        <v>0.67804611257615499</v>
      </c>
      <c r="CC24">
        <f t="shared" si="76"/>
        <v>52.842166730687289</v>
      </c>
      <c r="CD24">
        <f t="shared" si="77"/>
        <v>1945.6969808271442</v>
      </c>
      <c r="CE24">
        <f t="shared" si="78"/>
        <v>1.6300264076589754E-2</v>
      </c>
      <c r="CF24">
        <f t="shared" si="79"/>
        <v>0</v>
      </c>
      <c r="CG24">
        <f t="shared" si="80"/>
        <v>1486.3593747350867</v>
      </c>
      <c r="CH24">
        <f t="shared" si="81"/>
        <v>0</v>
      </c>
      <c r="CI24" t="e">
        <f t="shared" si="82"/>
        <v>#DIV/0!</v>
      </c>
      <c r="CJ24" t="e">
        <f t="shared" si="83"/>
        <v>#DIV/0!</v>
      </c>
    </row>
    <row r="25" spans="1:88" x14ac:dyDescent="0.35">
      <c r="A25" t="s">
        <v>138</v>
      </c>
      <c r="B25" s="1">
        <v>23</v>
      </c>
      <c r="C25" s="1" t="s">
        <v>113</v>
      </c>
      <c r="D25" s="1" t="s">
        <v>0</v>
      </c>
      <c r="E25" s="1">
        <v>0</v>
      </c>
      <c r="F25" s="1" t="s">
        <v>91</v>
      </c>
      <c r="G25" s="1" t="s">
        <v>0</v>
      </c>
      <c r="H25" s="1">
        <v>5731.5000277394429</v>
      </c>
      <c r="I25" s="1">
        <v>0</v>
      </c>
      <c r="J25">
        <f t="shared" ref="J25:J35" si="84">(AS25-AT25*(1000-AU25)/(1000-AV25))*BL25</f>
        <v>20.385956832851576</v>
      </c>
      <c r="K25">
        <f t="shared" ref="K25:K35" si="85">IF(BW25&lt;&gt;0,1/(1/BW25-1/AO25),0)</f>
        <v>0.37862391932406331</v>
      </c>
      <c r="L25">
        <f t="shared" ref="L25:L35" si="86">((BZ25-BM25/2)*AT25-J25)/(BZ25+BM25/2)</f>
        <v>285.02834111015511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t="e">
        <f t="shared" ref="T25:T35" si="87">CF25/P25</f>
        <v>#DIV/0!</v>
      </c>
      <c r="U25" t="e">
        <f t="shared" ref="U25:U35" si="88">CH25/R25</f>
        <v>#DIV/0!</v>
      </c>
      <c r="V25" t="e">
        <f t="shared" ref="V25:V35" si="89">(R25-S25)/R25</f>
        <v>#DIV/0!</v>
      </c>
      <c r="W25" s="1">
        <v>-1</v>
      </c>
      <c r="X25" s="1">
        <v>0.87</v>
      </c>
      <c r="Y25" s="1">
        <v>0.92</v>
      </c>
      <c r="Z25" s="1">
        <v>10.02086067199707</v>
      </c>
      <c r="AA25">
        <f t="shared" ref="AA25:AA35" si="90">(Z25*Y25+(100-Z25)*X25)/100</f>
        <v>0.87501043033599857</v>
      </c>
      <c r="AB25">
        <f t="shared" ref="AB25:AB35" si="91">(J25-W25)/CG25</f>
        <v>1.4387890620078492E-2</v>
      </c>
      <c r="AC25" t="e">
        <f t="shared" ref="AC25:AC35" si="92">(R25-S25)/(R25-Q25)</f>
        <v>#DIV/0!</v>
      </c>
      <c r="AD25" t="e">
        <f t="shared" ref="AD25:AD35" si="93">(P25-R25)/(P25-Q25)</f>
        <v>#DIV/0!</v>
      </c>
      <c r="AE25" t="e">
        <f t="shared" ref="AE25:AE35" si="94">(P25-R25)/R25</f>
        <v>#DIV/0!</v>
      </c>
      <c r="AF25" s="1">
        <v>0</v>
      </c>
      <c r="AG25" s="1">
        <v>0.5</v>
      </c>
      <c r="AH25" t="e">
        <f t="shared" ref="AH25:AH35" si="95">V25*AG25*AA25*AF25</f>
        <v>#DIV/0!</v>
      </c>
      <c r="AI25">
        <f t="shared" ref="AI25:AI35" si="96">BM25*1000</f>
        <v>7.1084147900208832</v>
      </c>
      <c r="AJ25">
        <f t="shared" ref="AJ25:AJ35" si="97">(BR25-BX25)</f>
        <v>1.8584806733120955</v>
      </c>
      <c r="AK25">
        <f t="shared" ref="AK25:AK35" si="98">(AQ25+BQ25*I25)</f>
        <v>31.157218933105469</v>
      </c>
      <c r="AL25" s="1">
        <v>2</v>
      </c>
      <c r="AM25">
        <f t="shared" ref="AM25:AM35" si="99">(AL25*BF25+BG25)</f>
        <v>4.644859790802002</v>
      </c>
      <c r="AN25" s="1">
        <v>1</v>
      </c>
      <c r="AO25">
        <f t="shared" ref="AO25:AO35" si="100">AM25*(AN25+1)*(AN25+1)/(AN25*AN25+1)</f>
        <v>9.2897195816040039</v>
      </c>
      <c r="AP25" s="1">
        <v>30.690647125244141</v>
      </c>
      <c r="AQ25" s="1">
        <v>31.157218933105469</v>
      </c>
      <c r="AR25" s="1">
        <v>30.058685302734375</v>
      </c>
      <c r="AS25" s="1">
        <v>399.9951171875</v>
      </c>
      <c r="AT25" s="1">
        <v>384.59063720703125</v>
      </c>
      <c r="AU25" s="1">
        <v>22.672555923461914</v>
      </c>
      <c r="AV25" s="1">
        <v>27.279617309570313</v>
      </c>
      <c r="AW25" s="1">
        <v>50.5059814453125</v>
      </c>
      <c r="AX25" s="1">
        <v>60.768596649169922</v>
      </c>
      <c r="AY25" s="1">
        <v>300.16964721679688</v>
      </c>
      <c r="AZ25" s="1">
        <v>1698.7064208984375</v>
      </c>
      <c r="BA25" s="1">
        <v>1357.89111328125</v>
      </c>
      <c r="BB25" s="1">
        <v>98.736610412597656</v>
      </c>
      <c r="BC25" s="1">
        <v>10.57526969909668</v>
      </c>
      <c r="BD25" s="1">
        <v>-0.23677109181880951</v>
      </c>
      <c r="BE25" s="1">
        <v>1</v>
      </c>
      <c r="BF25" s="1">
        <v>-1.355140209197998</v>
      </c>
      <c r="BG25" s="1">
        <v>7.355140209197998</v>
      </c>
      <c r="BH25" s="1">
        <v>1</v>
      </c>
      <c r="BI25" s="1">
        <v>0</v>
      </c>
      <c r="BJ25" s="1">
        <v>0.15999999642372131</v>
      </c>
      <c r="BK25" s="1">
        <v>111115</v>
      </c>
      <c r="BL25">
        <f t="shared" ref="BL25:BL35" si="101">AY25*0.000001/(AL25*0.0001)</f>
        <v>1.5008482360839841</v>
      </c>
      <c r="BM25">
        <f t="shared" ref="BM25:BM35" si="102">(AV25-AU25)/(1000-AV25)*BL25</f>
        <v>7.1084147900208833E-3</v>
      </c>
      <c r="BN25">
        <f t="shared" ref="BN25:BN35" si="103">(AQ25+273.15)</f>
        <v>304.30721893310545</v>
      </c>
      <c r="BO25">
        <f t="shared" ref="BO25:BO35" si="104">(AP25+273.15)</f>
        <v>303.84064712524412</v>
      </c>
      <c r="BP25">
        <f t="shared" ref="BP25:BP35" si="105">(AZ25*BH25+BA25*BI25)*BJ25</f>
        <v>271.79302126870243</v>
      </c>
      <c r="BQ25">
        <f t="shared" ref="BQ25:BQ35" si="106">((BP25+0.00000010773*(BO25^4-BN25^4))-BM25*44100)/(AM25*51.4+0.00000043092*BN25^3)</f>
        <v>-0.18869194054502442</v>
      </c>
      <c r="BR25">
        <f t="shared" ref="BR25:BR35" si="107">0.61365*EXP(17.502*AK25/(240.97+AK25))</f>
        <v>4.5519776198118951</v>
      </c>
      <c r="BS25">
        <f t="shared" ref="BS25:BS35" si="108">BR25*1000/BB25</f>
        <v>46.10222693274789</v>
      </c>
      <c r="BT25">
        <f t="shared" ref="BT25:BT35" si="109">(BS25-AV25)</f>
        <v>18.822609623177577</v>
      </c>
      <c r="BU25">
        <f t="shared" ref="BU25:BU35" si="110">IF(I25,AQ25,(AP25+AQ25)/2)</f>
        <v>30.923933029174805</v>
      </c>
      <c r="BV25">
        <f t="shared" ref="BV25:BV35" si="111">0.61365*EXP(17.502*BU25/(240.97+BU25))</f>
        <v>4.4918486902213113</v>
      </c>
      <c r="BW25">
        <f t="shared" ref="BW25:BW35" si="112">IF(BT25&lt;&gt;0,(1000-(BS25+AV25)/2)/BT25*BM25,0)</f>
        <v>0.36379655285011109</v>
      </c>
      <c r="BX25">
        <f t="shared" ref="BX25:BX35" si="113">AV25*BB25/1000</f>
        <v>2.6934969464997995</v>
      </c>
      <c r="BY25">
        <f t="shared" ref="BY25:BY35" si="114">(BV25-BX25)</f>
        <v>1.7983517437215117</v>
      </c>
      <c r="BZ25">
        <f t="shared" ref="BZ25:BZ35" si="115">1/(1.6/K25+1.37/AO25)</f>
        <v>0.2286600696238881</v>
      </c>
      <c r="CA25">
        <f t="shared" ref="CA25:CA35" si="116">L25*BB25*0.001</f>
        <v>28.142732272742379</v>
      </c>
      <c r="CB25">
        <f t="shared" ref="CB25:CB35" si="117">L25/AT25</f>
        <v>0.74112137305287495</v>
      </c>
      <c r="CC25">
        <f t="shared" ref="CC25:CC35" si="118">(1-BM25*BB25/BR25/K25)*100</f>
        <v>59.276714327000214</v>
      </c>
      <c r="CD25">
        <f t="shared" ref="CD25:CD35" si="119">(AT25-J25/(AO25/1.35))</f>
        <v>381.62811056856862</v>
      </c>
      <c r="CE25">
        <f t="shared" ref="CE25:CE35" si="120">J25*CC25/100/CD25</f>
        <v>3.1664662691203424E-2</v>
      </c>
      <c r="CF25">
        <f t="shared" ref="CF25:CF35" si="121">(P25-O25)</f>
        <v>0</v>
      </c>
      <c r="CG25">
        <f t="shared" ref="CG25:CG35" si="122">AZ25*AA25</f>
        <v>1486.3858363648658</v>
      </c>
      <c r="CH25">
        <f t="shared" ref="CH25:CH35" si="123">(R25-Q25)</f>
        <v>0</v>
      </c>
      <c r="CI25" t="e">
        <f t="shared" ref="CI25:CI35" si="124">(R25-S25)/(R25-O25)</f>
        <v>#DIV/0!</v>
      </c>
      <c r="CJ25" t="e">
        <f t="shared" ref="CJ25:CJ35" si="125">(P25-R25)/(P25-O25)</f>
        <v>#DIV/0!</v>
      </c>
    </row>
    <row r="26" spans="1:88" x14ac:dyDescent="0.35">
      <c r="A26" t="s">
        <v>138</v>
      </c>
      <c r="B26" s="1">
        <v>25</v>
      </c>
      <c r="C26" s="1" t="s">
        <v>115</v>
      </c>
      <c r="D26" s="1" t="s">
        <v>0</v>
      </c>
      <c r="E26" s="1">
        <v>0</v>
      </c>
      <c r="F26" s="1" t="s">
        <v>91</v>
      </c>
      <c r="G26" s="1" t="s">
        <v>0</v>
      </c>
      <c r="H26" s="1">
        <v>6095.5000277394429</v>
      </c>
      <c r="I26" s="1">
        <v>0</v>
      </c>
      <c r="J26">
        <f t="shared" si="84"/>
        <v>-5.5544659056687689</v>
      </c>
      <c r="K26">
        <f t="shared" si="85"/>
        <v>0.44672438995276526</v>
      </c>
      <c r="L26">
        <f t="shared" si="86"/>
        <v>72.126624711863073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t="e">
        <f t="shared" si="87"/>
        <v>#DIV/0!</v>
      </c>
      <c r="U26" t="e">
        <f t="shared" si="88"/>
        <v>#DIV/0!</v>
      </c>
      <c r="V26" t="e">
        <f t="shared" si="89"/>
        <v>#DIV/0!</v>
      </c>
      <c r="W26" s="1">
        <v>-1</v>
      </c>
      <c r="X26" s="1">
        <v>0.87</v>
      </c>
      <c r="Y26" s="1">
        <v>0.92</v>
      </c>
      <c r="Z26" s="1">
        <v>10.02086067199707</v>
      </c>
      <c r="AA26">
        <f t="shared" si="90"/>
        <v>0.87501043033599857</v>
      </c>
      <c r="AB26">
        <f t="shared" si="91"/>
        <v>-3.0625213936791009E-3</v>
      </c>
      <c r="AC26" t="e">
        <f t="shared" si="92"/>
        <v>#DIV/0!</v>
      </c>
      <c r="AD26" t="e">
        <f t="shared" si="93"/>
        <v>#DIV/0!</v>
      </c>
      <c r="AE26" t="e">
        <f t="shared" si="94"/>
        <v>#DIV/0!</v>
      </c>
      <c r="AF26" s="1">
        <v>0</v>
      </c>
      <c r="AG26" s="1">
        <v>0.5</v>
      </c>
      <c r="AH26" t="e">
        <f t="shared" si="95"/>
        <v>#DIV/0!</v>
      </c>
      <c r="AI26">
        <f t="shared" si="96"/>
        <v>8.0110026691232132</v>
      </c>
      <c r="AJ26">
        <f t="shared" si="97"/>
        <v>1.7868826542284202</v>
      </c>
      <c r="AK26">
        <f t="shared" si="98"/>
        <v>31.169025421142578</v>
      </c>
      <c r="AL26" s="1">
        <v>2</v>
      </c>
      <c r="AM26">
        <f t="shared" si="99"/>
        <v>4.644859790802002</v>
      </c>
      <c r="AN26" s="1">
        <v>1</v>
      </c>
      <c r="AO26">
        <f t="shared" si="100"/>
        <v>9.2897195816040039</v>
      </c>
      <c r="AP26" s="1">
        <v>30.770046234130859</v>
      </c>
      <c r="AQ26" s="1">
        <v>31.169025421142578</v>
      </c>
      <c r="AR26" s="1">
        <v>30.053028106689453</v>
      </c>
      <c r="AS26" s="1">
        <v>49.870269775390625</v>
      </c>
      <c r="AT26" s="1">
        <v>53.286746978759766</v>
      </c>
      <c r="AU26" s="1">
        <v>22.848691940307617</v>
      </c>
      <c r="AV26" s="1">
        <v>28.036720275878906</v>
      </c>
      <c r="AW26" s="1">
        <v>50.667812347412109</v>
      </c>
      <c r="AX26" s="1">
        <v>62.16888427734375</v>
      </c>
      <c r="AY26" s="1">
        <v>300.16799926757813</v>
      </c>
      <c r="AZ26" s="1">
        <v>1699.5936279296875</v>
      </c>
      <c r="BA26" s="1">
        <v>686.46319580078125</v>
      </c>
      <c r="BB26" s="1">
        <v>98.733253479003906</v>
      </c>
      <c r="BC26" s="1">
        <v>6.6517820358276367</v>
      </c>
      <c r="BD26" s="1">
        <v>-0.24546565115451813</v>
      </c>
      <c r="BE26" s="1">
        <v>0.5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si="101"/>
        <v>1.5008399963378907</v>
      </c>
      <c r="BM26">
        <f t="shared" si="102"/>
        <v>8.0110026691232131E-3</v>
      </c>
      <c r="BN26">
        <f t="shared" si="103"/>
        <v>304.31902542114256</v>
      </c>
      <c r="BO26">
        <f t="shared" si="104"/>
        <v>303.92004623413084</v>
      </c>
      <c r="BP26">
        <f t="shared" si="105"/>
        <v>271.93497439052953</v>
      </c>
      <c r="BQ26">
        <f t="shared" si="106"/>
        <v>-0.34352119003318632</v>
      </c>
      <c r="BR26">
        <f t="shared" si="107"/>
        <v>4.5550392639467008</v>
      </c>
      <c r="BS26">
        <f t="shared" si="108"/>
        <v>46.13480365979585</v>
      </c>
      <c r="BT26">
        <f t="shared" si="109"/>
        <v>18.098083383916943</v>
      </c>
      <c r="BU26">
        <f t="shared" si="110"/>
        <v>30.969535827636719</v>
      </c>
      <c r="BV26">
        <f t="shared" si="111"/>
        <v>4.5035480032846777</v>
      </c>
      <c r="BW26">
        <f t="shared" si="112"/>
        <v>0.42622792521043679</v>
      </c>
      <c r="BX26">
        <f t="shared" si="113"/>
        <v>2.7681566097182806</v>
      </c>
      <c r="BY26">
        <f t="shared" si="114"/>
        <v>1.7353913935663972</v>
      </c>
      <c r="BZ26">
        <f t="shared" si="115"/>
        <v>0.26816110749556954</v>
      </c>
      <c r="CA26">
        <f t="shared" si="116"/>
        <v>7.1212963202613642</v>
      </c>
      <c r="CB26">
        <f t="shared" si="117"/>
        <v>1.3535565370618876</v>
      </c>
      <c r="CC26">
        <f t="shared" si="118"/>
        <v>61.129642467795861</v>
      </c>
      <c r="CD26">
        <f t="shared" si="119"/>
        <v>54.09393269699197</v>
      </c>
      <c r="CE26">
        <f t="shared" si="120"/>
        <v>-6.2769057079847868E-2</v>
      </c>
      <c r="CF26">
        <f t="shared" si="121"/>
        <v>0</v>
      </c>
      <c r="CG26">
        <f t="shared" si="122"/>
        <v>1487.1621517710769</v>
      </c>
      <c r="CH26">
        <f t="shared" si="123"/>
        <v>0</v>
      </c>
      <c r="CI26" t="e">
        <f t="shared" si="124"/>
        <v>#DIV/0!</v>
      </c>
      <c r="CJ26" t="e">
        <f t="shared" si="125"/>
        <v>#DIV/0!</v>
      </c>
    </row>
    <row r="27" spans="1:88" x14ac:dyDescent="0.35">
      <c r="A27" t="s">
        <v>138</v>
      </c>
      <c r="B27" s="1">
        <v>26</v>
      </c>
      <c r="C27" s="1" t="s">
        <v>116</v>
      </c>
      <c r="D27" s="1" t="s">
        <v>0</v>
      </c>
      <c r="E27" s="1">
        <v>0</v>
      </c>
      <c r="F27" s="1" t="s">
        <v>91</v>
      </c>
      <c r="G27" s="1" t="s">
        <v>0</v>
      </c>
      <c r="H27" s="1">
        <v>6317.5000277394429</v>
      </c>
      <c r="I27" s="1">
        <v>0</v>
      </c>
      <c r="J27">
        <f t="shared" si="84"/>
        <v>4.5260674426770242</v>
      </c>
      <c r="K27">
        <f t="shared" si="85"/>
        <v>0.53850772929183166</v>
      </c>
      <c r="L27">
        <f t="shared" si="86"/>
        <v>79.917003413967109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t="e">
        <f t="shared" si="87"/>
        <v>#DIV/0!</v>
      </c>
      <c r="U27" t="e">
        <f t="shared" si="88"/>
        <v>#DIV/0!</v>
      </c>
      <c r="V27" t="e">
        <f t="shared" si="89"/>
        <v>#DIV/0!</v>
      </c>
      <c r="W27" s="1">
        <v>-1</v>
      </c>
      <c r="X27" s="1">
        <v>0.87</v>
      </c>
      <c r="Y27" s="1">
        <v>0.92</v>
      </c>
      <c r="Z27" s="1">
        <v>10.02086067199707</v>
      </c>
      <c r="AA27">
        <f t="shared" si="90"/>
        <v>0.87501043033599857</v>
      </c>
      <c r="AB27">
        <f t="shared" si="91"/>
        <v>3.7167274096333502E-3</v>
      </c>
      <c r="AC27" t="e">
        <f t="shared" si="92"/>
        <v>#DIV/0!</v>
      </c>
      <c r="AD27" t="e">
        <f t="shared" si="93"/>
        <v>#DIV/0!</v>
      </c>
      <c r="AE27" t="e">
        <f t="shared" si="94"/>
        <v>#DIV/0!</v>
      </c>
      <c r="AF27" s="1">
        <v>0</v>
      </c>
      <c r="AG27" s="1">
        <v>0.5</v>
      </c>
      <c r="AH27" t="e">
        <f t="shared" si="95"/>
        <v>#DIV/0!</v>
      </c>
      <c r="AI27">
        <f t="shared" si="96"/>
        <v>8.9089691396695745</v>
      </c>
      <c r="AJ27">
        <f t="shared" si="97"/>
        <v>1.6642874460609747</v>
      </c>
      <c r="AK27">
        <f t="shared" si="98"/>
        <v>30.861074447631836</v>
      </c>
      <c r="AL27" s="1">
        <v>2</v>
      </c>
      <c r="AM27">
        <f t="shared" si="99"/>
        <v>4.644859790802002</v>
      </c>
      <c r="AN27" s="1">
        <v>1</v>
      </c>
      <c r="AO27">
        <f t="shared" si="100"/>
        <v>9.2897195816040039</v>
      </c>
      <c r="AP27" s="1">
        <v>30.806722640991211</v>
      </c>
      <c r="AQ27" s="1">
        <v>30.861074447631836</v>
      </c>
      <c r="AR27" s="1">
        <v>30.053247451782227</v>
      </c>
      <c r="AS27" s="1">
        <v>100.07127380371094</v>
      </c>
      <c r="AT27" s="1">
        <v>96.482757568359375</v>
      </c>
      <c r="AU27" s="1">
        <v>22.709188461303711</v>
      </c>
      <c r="AV27" s="1">
        <v>28.476312637329102</v>
      </c>
      <c r="AW27" s="1">
        <v>50.251850128173828</v>
      </c>
      <c r="AX27" s="1">
        <v>63.009521484375</v>
      </c>
      <c r="AY27" s="1">
        <v>300.15911865234375</v>
      </c>
      <c r="AZ27" s="1">
        <v>1699.191162109375</v>
      </c>
      <c r="BA27" s="1">
        <v>1345.519775390625</v>
      </c>
      <c r="BB27" s="1">
        <v>98.730422973632813</v>
      </c>
      <c r="BC27" s="1">
        <v>7.434812068939209</v>
      </c>
      <c r="BD27" s="1">
        <v>-0.25316381454467773</v>
      </c>
      <c r="BE27" s="1">
        <v>0.75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si="101"/>
        <v>1.5007955932617185</v>
      </c>
      <c r="BM27">
        <f t="shared" si="102"/>
        <v>8.9089691396695737E-3</v>
      </c>
      <c r="BN27">
        <f t="shared" si="103"/>
        <v>304.01107444763181</v>
      </c>
      <c r="BO27">
        <f t="shared" si="104"/>
        <v>303.95672264099119</v>
      </c>
      <c r="BP27">
        <f t="shared" si="105"/>
        <v>271.87057986071886</v>
      </c>
      <c r="BQ27">
        <f t="shared" si="106"/>
        <v>-0.48503538046469374</v>
      </c>
      <c r="BR27">
        <f t="shared" si="107"/>
        <v>4.4757658374738822</v>
      </c>
      <c r="BS27">
        <f t="shared" si="108"/>
        <v>45.333198244974511</v>
      </c>
      <c r="BT27">
        <f t="shared" si="109"/>
        <v>16.85688560764541</v>
      </c>
      <c r="BU27">
        <f t="shared" si="110"/>
        <v>30.833898544311523</v>
      </c>
      <c r="BV27">
        <f t="shared" si="111"/>
        <v>4.4688282189606037</v>
      </c>
      <c r="BW27">
        <f t="shared" si="112"/>
        <v>0.50900184126810299</v>
      </c>
      <c r="BX27">
        <f t="shared" si="113"/>
        <v>2.8114783914129076</v>
      </c>
      <c r="BY27">
        <f t="shared" si="114"/>
        <v>1.6573498275476961</v>
      </c>
      <c r="BZ27">
        <f t="shared" si="115"/>
        <v>0.32065171356457395</v>
      </c>
      <c r="CA27">
        <f t="shared" si="116"/>
        <v>7.8902395498462301</v>
      </c>
      <c r="CB27">
        <f t="shared" si="117"/>
        <v>0.82830347544062266</v>
      </c>
      <c r="CC27">
        <f t="shared" si="118"/>
        <v>63.506194432293263</v>
      </c>
      <c r="CD27">
        <f t="shared" si="119"/>
        <v>95.825020701929773</v>
      </c>
      <c r="CE27">
        <f t="shared" si="120"/>
        <v>2.9995643822754835E-2</v>
      </c>
      <c r="CF27">
        <f t="shared" si="121"/>
        <v>0</v>
      </c>
      <c r="CG27">
        <f t="shared" si="122"/>
        <v>1486.8099899804497</v>
      </c>
      <c r="CH27">
        <f t="shared" si="123"/>
        <v>0</v>
      </c>
      <c r="CI27" t="e">
        <f t="shared" si="124"/>
        <v>#DIV/0!</v>
      </c>
      <c r="CJ27" t="e">
        <f t="shared" si="125"/>
        <v>#DIV/0!</v>
      </c>
    </row>
    <row r="28" spans="1:88" x14ac:dyDescent="0.35">
      <c r="A28" t="s">
        <v>138</v>
      </c>
      <c r="B28" s="1">
        <v>24</v>
      </c>
      <c r="C28" s="1" t="s">
        <v>114</v>
      </c>
      <c r="D28" s="1" t="s">
        <v>0</v>
      </c>
      <c r="E28" s="1">
        <v>0</v>
      </c>
      <c r="F28" s="1" t="s">
        <v>91</v>
      </c>
      <c r="G28" s="1" t="s">
        <v>0</v>
      </c>
      <c r="H28" s="1">
        <v>5873.5000277394429</v>
      </c>
      <c r="I28" s="1">
        <v>0</v>
      </c>
      <c r="J28">
        <f t="shared" si="84"/>
        <v>8.6315417288592649</v>
      </c>
      <c r="K28">
        <f t="shared" si="85"/>
        <v>0.37883084299289199</v>
      </c>
      <c r="L28">
        <f t="shared" si="86"/>
        <v>150.15882157335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t="e">
        <f t="shared" si="87"/>
        <v>#DIV/0!</v>
      </c>
      <c r="U28" t="e">
        <f t="shared" si="88"/>
        <v>#DIV/0!</v>
      </c>
      <c r="V28" t="e">
        <f t="shared" si="89"/>
        <v>#DIV/0!</v>
      </c>
      <c r="W28" s="1">
        <v>-1</v>
      </c>
      <c r="X28" s="1">
        <v>0.87</v>
      </c>
      <c r="Y28" s="1">
        <v>0.92</v>
      </c>
      <c r="Z28" s="1">
        <v>10.02086067199707</v>
      </c>
      <c r="AA28">
        <f t="shared" si="90"/>
        <v>0.87501043033599857</v>
      </c>
      <c r="AB28">
        <f t="shared" si="91"/>
        <v>6.4735426891215546E-3</v>
      </c>
      <c r="AC28" t="e">
        <f t="shared" si="92"/>
        <v>#DIV/0!</v>
      </c>
      <c r="AD28" t="e">
        <f t="shared" si="93"/>
        <v>#DIV/0!</v>
      </c>
      <c r="AE28" t="e">
        <f t="shared" si="94"/>
        <v>#DIV/0!</v>
      </c>
      <c r="AF28" s="1">
        <v>0</v>
      </c>
      <c r="AG28" s="1">
        <v>0.5</v>
      </c>
      <c r="AH28" t="e">
        <f t="shared" si="95"/>
        <v>#DIV/0!</v>
      </c>
      <c r="AI28">
        <f t="shared" si="96"/>
        <v>7.2687300471742224</v>
      </c>
      <c r="AJ28">
        <f t="shared" si="97"/>
        <v>1.8985452182512366</v>
      </c>
      <c r="AK28">
        <f t="shared" si="98"/>
        <v>31.384511947631836</v>
      </c>
      <c r="AL28" s="1">
        <v>2</v>
      </c>
      <c r="AM28">
        <f t="shared" si="99"/>
        <v>4.644859790802002</v>
      </c>
      <c r="AN28" s="1">
        <v>1</v>
      </c>
      <c r="AO28">
        <f t="shared" si="100"/>
        <v>9.2897195816040039</v>
      </c>
      <c r="AP28" s="1">
        <v>30.766155242919922</v>
      </c>
      <c r="AQ28" s="1">
        <v>31.384511947631836</v>
      </c>
      <c r="AR28" s="1">
        <v>30.058588027954102</v>
      </c>
      <c r="AS28" s="1">
        <v>200.03213500976563</v>
      </c>
      <c r="AT28" s="1">
        <v>193.34407043457031</v>
      </c>
      <c r="AU28" s="1">
        <v>22.764537811279297</v>
      </c>
      <c r="AV28" s="1">
        <v>27.474960327148438</v>
      </c>
      <c r="AW28" s="1">
        <v>50.490890502929688</v>
      </c>
      <c r="AX28" s="1">
        <v>60.937255859375</v>
      </c>
      <c r="AY28" s="1">
        <v>300.14385986328125</v>
      </c>
      <c r="AZ28" s="1">
        <v>1700.3587646484375</v>
      </c>
      <c r="BA28" s="1">
        <v>1213.92529296875</v>
      </c>
      <c r="BB28" s="1">
        <v>98.733161926269531</v>
      </c>
      <c r="BC28" s="1">
        <v>8.6989212036132813</v>
      </c>
      <c r="BD28" s="1">
        <v>-0.23991602659225464</v>
      </c>
      <c r="BE28" s="1">
        <v>1</v>
      </c>
      <c r="BF28" s="1">
        <v>-1.355140209197998</v>
      </c>
      <c r="BG28" s="1">
        <v>7.355140209197998</v>
      </c>
      <c r="BH28" s="1">
        <v>1</v>
      </c>
      <c r="BI28" s="1">
        <v>0</v>
      </c>
      <c r="BJ28" s="1">
        <v>0.15999999642372131</v>
      </c>
      <c r="BK28" s="1">
        <v>111115</v>
      </c>
      <c r="BL28">
        <f t="shared" si="101"/>
        <v>1.500719299316406</v>
      </c>
      <c r="BM28">
        <f t="shared" si="102"/>
        <v>7.2687300471742222E-3</v>
      </c>
      <c r="BN28">
        <f t="shared" si="103"/>
        <v>304.53451194763181</v>
      </c>
      <c r="BO28">
        <f t="shared" si="104"/>
        <v>303.9161552429199</v>
      </c>
      <c r="BP28">
        <f t="shared" si="105"/>
        <v>272.05739626279319</v>
      </c>
      <c r="BQ28">
        <f t="shared" si="106"/>
        <v>-0.22316762900660533</v>
      </c>
      <c r="BR28">
        <f t="shared" si="107"/>
        <v>4.6112349251494145</v>
      </c>
      <c r="BS28">
        <f t="shared" si="108"/>
        <v>46.704013476170481</v>
      </c>
      <c r="BT28">
        <f t="shared" si="109"/>
        <v>19.229053149022043</v>
      </c>
      <c r="BU28">
        <f t="shared" si="110"/>
        <v>31.075333595275879</v>
      </c>
      <c r="BV28">
        <f t="shared" si="111"/>
        <v>4.530792492555773</v>
      </c>
      <c r="BW28">
        <f t="shared" si="112"/>
        <v>0.36398758301075368</v>
      </c>
      <c r="BX28">
        <f t="shared" si="113"/>
        <v>2.7126897068981779</v>
      </c>
      <c r="BY28">
        <f t="shared" si="114"/>
        <v>1.8181027856575951</v>
      </c>
      <c r="BZ28">
        <f t="shared" si="115"/>
        <v>0.22878081950677204</v>
      </c>
      <c r="CA28">
        <f t="shared" si="116"/>
        <v>14.82565524505938</v>
      </c>
      <c r="CB28">
        <f t="shared" si="117"/>
        <v>0.77664042779199338</v>
      </c>
      <c r="CC28">
        <f t="shared" si="118"/>
        <v>58.917297314288852</v>
      </c>
      <c r="CD28">
        <f t="shared" si="119"/>
        <v>192.08971811191947</v>
      </c>
      <c r="CE28">
        <f t="shared" si="120"/>
        <v>2.6474457629407911E-2</v>
      </c>
      <c r="CF28">
        <f t="shared" si="121"/>
        <v>0</v>
      </c>
      <c r="CG28">
        <f t="shared" si="122"/>
        <v>1487.8316543806161</v>
      </c>
      <c r="CH28">
        <f t="shared" si="123"/>
        <v>0</v>
      </c>
      <c r="CI28" t="e">
        <f t="shared" si="124"/>
        <v>#DIV/0!</v>
      </c>
      <c r="CJ28" t="e">
        <f t="shared" si="125"/>
        <v>#DIV/0!</v>
      </c>
    </row>
    <row r="29" spans="1:88" x14ac:dyDescent="0.35">
      <c r="A29" t="s">
        <v>138</v>
      </c>
      <c r="B29" s="1">
        <v>27</v>
      </c>
      <c r="C29" s="1" t="s">
        <v>117</v>
      </c>
      <c r="D29" s="1" t="s">
        <v>0</v>
      </c>
      <c r="E29" s="1">
        <v>0</v>
      </c>
      <c r="F29" s="1" t="s">
        <v>91</v>
      </c>
      <c r="G29" s="1" t="s">
        <v>0</v>
      </c>
      <c r="H29" s="1">
        <v>6492.5000277394429</v>
      </c>
      <c r="I29" s="1">
        <v>0</v>
      </c>
      <c r="J29">
        <f t="shared" si="84"/>
        <v>28.274539029915914</v>
      </c>
      <c r="K29">
        <f t="shared" si="85"/>
        <v>0.57819205304174692</v>
      </c>
      <c r="L29">
        <f t="shared" si="86"/>
        <v>190.61460502052839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t="e">
        <f t="shared" si="87"/>
        <v>#DIV/0!</v>
      </c>
      <c r="U29" t="e">
        <f t="shared" si="88"/>
        <v>#DIV/0!</v>
      </c>
      <c r="V29" t="e">
        <f t="shared" si="89"/>
        <v>#DIV/0!</v>
      </c>
      <c r="W29" s="1">
        <v>-1</v>
      </c>
      <c r="X29" s="1">
        <v>0.87</v>
      </c>
      <c r="Y29" s="1">
        <v>0.92</v>
      </c>
      <c r="Z29" s="1">
        <v>10.02086067199707</v>
      </c>
      <c r="AA29">
        <f t="shared" si="90"/>
        <v>0.87501043033599857</v>
      </c>
      <c r="AB29">
        <f t="shared" si="91"/>
        <v>1.968232971639651E-2</v>
      </c>
      <c r="AC29" t="e">
        <f t="shared" si="92"/>
        <v>#DIV/0!</v>
      </c>
      <c r="AD29" t="e">
        <f t="shared" si="93"/>
        <v>#DIV/0!</v>
      </c>
      <c r="AE29" t="e">
        <f t="shared" si="94"/>
        <v>#DIV/0!</v>
      </c>
      <c r="AF29" s="1">
        <v>0</v>
      </c>
      <c r="AG29" s="1">
        <v>0.5</v>
      </c>
      <c r="AH29" t="e">
        <f t="shared" si="95"/>
        <v>#DIV/0!</v>
      </c>
      <c r="AI29">
        <f t="shared" si="96"/>
        <v>9.3064784761108363</v>
      </c>
      <c r="AJ29">
        <f t="shared" si="97"/>
        <v>1.6256895659129356</v>
      </c>
      <c r="AK29">
        <f t="shared" si="98"/>
        <v>30.775568008422852</v>
      </c>
      <c r="AL29" s="1">
        <v>2</v>
      </c>
      <c r="AM29">
        <f t="shared" si="99"/>
        <v>4.644859790802002</v>
      </c>
      <c r="AN29" s="1">
        <v>1</v>
      </c>
      <c r="AO29">
        <f t="shared" si="100"/>
        <v>9.2897195816040039</v>
      </c>
      <c r="AP29" s="1">
        <v>30.857276916503906</v>
      </c>
      <c r="AQ29" s="1">
        <v>30.775568008422852</v>
      </c>
      <c r="AR29" s="1">
        <v>30.053201675415039</v>
      </c>
      <c r="AS29" s="1">
        <v>299.97454833984375</v>
      </c>
      <c r="AT29" s="1">
        <v>279.40179443359375</v>
      </c>
      <c r="AU29" s="1">
        <v>22.62486457824707</v>
      </c>
      <c r="AV29" s="1">
        <v>28.648384094238281</v>
      </c>
      <c r="AW29" s="1">
        <v>49.917068481445313</v>
      </c>
      <c r="AX29" s="1">
        <v>63.206260681152344</v>
      </c>
      <c r="AY29" s="1">
        <v>300.15219116210938</v>
      </c>
      <c r="AZ29" s="1">
        <v>1699.809814453125</v>
      </c>
      <c r="BA29" s="1">
        <v>1345.1497802734375</v>
      </c>
      <c r="BB29" s="1">
        <v>98.723869323730469</v>
      </c>
      <c r="BC29" s="1">
        <v>9.9670143127441406</v>
      </c>
      <c r="BD29" s="1">
        <v>-0.24186401069164276</v>
      </c>
      <c r="BE29" s="1">
        <v>1</v>
      </c>
      <c r="BF29" s="1">
        <v>-1.355140209197998</v>
      </c>
      <c r="BG29" s="1">
        <v>7.355140209197998</v>
      </c>
      <c r="BH29" s="1">
        <v>1</v>
      </c>
      <c r="BI29" s="1">
        <v>0</v>
      </c>
      <c r="BJ29" s="1">
        <v>0.15999999642372131</v>
      </c>
      <c r="BK29" s="1">
        <v>111115</v>
      </c>
      <c r="BL29">
        <f t="shared" si="101"/>
        <v>1.5007609558105466</v>
      </c>
      <c r="BM29">
        <f t="shared" si="102"/>
        <v>9.3064784761108365E-3</v>
      </c>
      <c r="BN29">
        <f t="shared" si="103"/>
        <v>303.92556800842283</v>
      </c>
      <c r="BO29">
        <f t="shared" si="104"/>
        <v>304.00727691650388</v>
      </c>
      <c r="BP29">
        <f t="shared" si="105"/>
        <v>271.96956423350639</v>
      </c>
      <c r="BQ29">
        <f t="shared" si="106"/>
        <v>-0.54798043297720578</v>
      </c>
      <c r="BR29">
        <f t="shared" si="107"/>
        <v>4.453968893568554</v>
      </c>
      <c r="BS29">
        <f t="shared" si="108"/>
        <v>45.11542065843588</v>
      </c>
      <c r="BT29">
        <f t="shared" si="109"/>
        <v>16.467036564197599</v>
      </c>
      <c r="BU29">
        <f t="shared" si="110"/>
        <v>30.816422462463379</v>
      </c>
      <c r="BV29">
        <f t="shared" si="111"/>
        <v>4.4643717763936372</v>
      </c>
      <c r="BW29">
        <f t="shared" si="112"/>
        <v>0.54431395779949754</v>
      </c>
      <c r="BX29">
        <f t="shared" si="113"/>
        <v>2.8282793276556184</v>
      </c>
      <c r="BY29">
        <f t="shared" si="114"/>
        <v>1.6360924487380188</v>
      </c>
      <c r="BZ29">
        <f t="shared" si="115"/>
        <v>0.34308595624835536</v>
      </c>
      <c r="CA29">
        <f t="shared" si="116"/>
        <v>18.818211357241143</v>
      </c>
      <c r="CB29">
        <f t="shared" si="117"/>
        <v>0.68222398287364017</v>
      </c>
      <c r="CC29">
        <f t="shared" si="118"/>
        <v>64.323006608683102</v>
      </c>
      <c r="CD29">
        <f t="shared" si="119"/>
        <v>275.29288378725153</v>
      </c>
      <c r="CE29">
        <f t="shared" si="120"/>
        <v>6.6064307070293107E-2</v>
      </c>
      <c r="CF29">
        <f t="shared" si="121"/>
        <v>0</v>
      </c>
      <c r="CG29">
        <f t="shared" si="122"/>
        <v>1487.3513172339829</v>
      </c>
      <c r="CH29">
        <f t="shared" si="123"/>
        <v>0</v>
      </c>
      <c r="CI29" t="e">
        <f t="shared" si="124"/>
        <v>#DIV/0!</v>
      </c>
      <c r="CJ29" t="e">
        <f t="shared" si="125"/>
        <v>#DIV/0!</v>
      </c>
    </row>
    <row r="30" spans="1:88" x14ac:dyDescent="0.35">
      <c r="A30" t="s">
        <v>138</v>
      </c>
      <c r="B30" s="1">
        <v>28</v>
      </c>
      <c r="C30" s="1" t="s">
        <v>118</v>
      </c>
      <c r="D30" s="1" t="s">
        <v>0</v>
      </c>
      <c r="E30" s="1">
        <v>0</v>
      </c>
      <c r="F30" s="1" t="s">
        <v>91</v>
      </c>
      <c r="G30" s="1" t="s">
        <v>0</v>
      </c>
      <c r="H30" s="1">
        <v>6634.5000277394429</v>
      </c>
      <c r="I30" s="1">
        <v>0</v>
      </c>
      <c r="J30">
        <f t="shared" si="84"/>
        <v>35.530684467351023</v>
      </c>
      <c r="K30">
        <f t="shared" si="85"/>
        <v>0.5874435164022126</v>
      </c>
      <c r="L30">
        <f t="shared" si="86"/>
        <v>263.44819963249216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t="e">
        <f t="shared" si="87"/>
        <v>#DIV/0!</v>
      </c>
      <c r="U30" t="e">
        <f t="shared" si="88"/>
        <v>#DIV/0!</v>
      </c>
      <c r="V30" t="e">
        <f t="shared" si="89"/>
        <v>#DIV/0!</v>
      </c>
      <c r="W30" s="1">
        <v>-1</v>
      </c>
      <c r="X30" s="1">
        <v>0.87</v>
      </c>
      <c r="Y30" s="1">
        <v>0.92</v>
      </c>
      <c r="Z30" s="1">
        <v>10.02086067199707</v>
      </c>
      <c r="AA30">
        <f t="shared" si="90"/>
        <v>0.87501043033599857</v>
      </c>
      <c r="AB30">
        <f t="shared" si="91"/>
        <v>2.4570836166091192E-2</v>
      </c>
      <c r="AC30" t="e">
        <f t="shared" si="92"/>
        <v>#DIV/0!</v>
      </c>
      <c r="AD30" t="e">
        <f t="shared" si="93"/>
        <v>#DIV/0!</v>
      </c>
      <c r="AE30" t="e">
        <f t="shared" si="94"/>
        <v>#DIV/0!</v>
      </c>
      <c r="AF30" s="1">
        <v>0</v>
      </c>
      <c r="AG30" s="1">
        <v>0.5</v>
      </c>
      <c r="AH30" t="e">
        <f t="shared" si="95"/>
        <v>#DIV/0!</v>
      </c>
      <c r="AI30">
        <f t="shared" si="96"/>
        <v>9.4407918981785599</v>
      </c>
      <c r="AJ30">
        <f t="shared" si="97"/>
        <v>1.6247315697307512</v>
      </c>
      <c r="AK30">
        <f t="shared" si="98"/>
        <v>30.76873779296875</v>
      </c>
      <c r="AL30" s="1">
        <v>2</v>
      </c>
      <c r="AM30">
        <f t="shared" si="99"/>
        <v>4.644859790802002</v>
      </c>
      <c r="AN30" s="1">
        <v>1</v>
      </c>
      <c r="AO30">
        <f t="shared" si="100"/>
        <v>9.2897195816040039</v>
      </c>
      <c r="AP30" s="1">
        <v>30.900300979614258</v>
      </c>
      <c r="AQ30" s="1">
        <v>30.76873779296875</v>
      </c>
      <c r="AR30" s="1">
        <v>30.058322906494141</v>
      </c>
      <c r="AS30" s="1">
        <v>400.12957763671875</v>
      </c>
      <c r="AT30" s="1">
        <v>374.10247802734375</v>
      </c>
      <c r="AU30" s="1">
        <v>22.530168533325195</v>
      </c>
      <c r="AV30" s="1">
        <v>28.640350341796875</v>
      </c>
      <c r="AW30" s="1">
        <v>49.585369110107422</v>
      </c>
      <c r="AX30" s="1">
        <v>63.032493591308594</v>
      </c>
      <c r="AY30" s="1">
        <v>300.16796875</v>
      </c>
      <c r="AZ30" s="1">
        <v>1699.122314453125</v>
      </c>
      <c r="BA30" s="1">
        <v>1292.2674560546875</v>
      </c>
      <c r="BB30" s="1">
        <v>98.724357604980469</v>
      </c>
      <c r="BC30" s="1">
        <v>11.049323081970215</v>
      </c>
      <c r="BD30" s="1">
        <v>-0.24179382622241974</v>
      </c>
      <c r="BE30" s="1">
        <v>1</v>
      </c>
      <c r="BF30" s="1">
        <v>-1.355140209197998</v>
      </c>
      <c r="BG30" s="1">
        <v>7.355140209197998</v>
      </c>
      <c r="BH30" s="1">
        <v>1</v>
      </c>
      <c r="BI30" s="1">
        <v>0</v>
      </c>
      <c r="BJ30" s="1">
        <v>0.15999999642372131</v>
      </c>
      <c r="BK30" s="1">
        <v>111115</v>
      </c>
      <c r="BL30">
        <f t="shared" si="101"/>
        <v>1.5008398437499999</v>
      </c>
      <c r="BM30">
        <f t="shared" si="102"/>
        <v>9.4407918981785598E-3</v>
      </c>
      <c r="BN30">
        <f t="shared" si="103"/>
        <v>303.91873779296873</v>
      </c>
      <c r="BO30">
        <f t="shared" si="104"/>
        <v>304.05030097961424</v>
      </c>
      <c r="BP30">
        <f t="shared" si="105"/>
        <v>271.85956423596508</v>
      </c>
      <c r="BQ30">
        <f t="shared" si="106"/>
        <v>-0.56962757826735155</v>
      </c>
      <c r="BR30">
        <f t="shared" si="107"/>
        <v>4.4522317588062306</v>
      </c>
      <c r="BS30">
        <f t="shared" si="108"/>
        <v>45.097601714671711</v>
      </c>
      <c r="BT30">
        <f t="shared" si="109"/>
        <v>16.457251372874836</v>
      </c>
      <c r="BU30">
        <f t="shared" si="110"/>
        <v>30.834519386291504</v>
      </c>
      <c r="BV30">
        <f t="shared" si="111"/>
        <v>4.4689866063986861</v>
      </c>
      <c r="BW30">
        <f t="shared" si="112"/>
        <v>0.55250535839683801</v>
      </c>
      <c r="BX30">
        <f t="shared" si="113"/>
        <v>2.8275001890754794</v>
      </c>
      <c r="BY30">
        <f t="shared" si="114"/>
        <v>1.6414864173232067</v>
      </c>
      <c r="BZ30">
        <f t="shared" si="115"/>
        <v>0.34829359210125937</v>
      </c>
      <c r="CA30">
        <f t="shared" si="116"/>
        <v>26.00875427090644</v>
      </c>
      <c r="CB30">
        <f t="shared" si="117"/>
        <v>0.70421399243775207</v>
      </c>
      <c r="CC30">
        <f t="shared" si="118"/>
        <v>64.364007158161712</v>
      </c>
      <c r="CD30">
        <f t="shared" si="119"/>
        <v>368.93909030508036</v>
      </c>
      <c r="CE30">
        <f t="shared" si="120"/>
        <v>6.1985766471639059E-2</v>
      </c>
      <c r="CF30">
        <f t="shared" si="121"/>
        <v>0</v>
      </c>
      <c r="CG30">
        <f t="shared" si="122"/>
        <v>1486.7497475631267</v>
      </c>
      <c r="CH30">
        <f t="shared" si="123"/>
        <v>0</v>
      </c>
      <c r="CI30" t="e">
        <f t="shared" si="124"/>
        <v>#DIV/0!</v>
      </c>
      <c r="CJ30" t="e">
        <f t="shared" si="125"/>
        <v>#DIV/0!</v>
      </c>
    </row>
    <row r="31" spans="1:88" x14ac:dyDescent="0.35">
      <c r="A31" t="s">
        <v>138</v>
      </c>
      <c r="B31" s="1">
        <v>29</v>
      </c>
      <c r="C31" s="1" t="s">
        <v>119</v>
      </c>
      <c r="D31" s="1" t="s">
        <v>0</v>
      </c>
      <c r="E31" s="1">
        <v>0</v>
      </c>
      <c r="F31" s="1" t="s">
        <v>91</v>
      </c>
      <c r="G31" s="1" t="s">
        <v>0</v>
      </c>
      <c r="H31" s="1">
        <v>6800.5000277394429</v>
      </c>
      <c r="I31" s="1">
        <v>0</v>
      </c>
      <c r="J31">
        <f t="shared" si="84"/>
        <v>54.455454173495767</v>
      </c>
      <c r="K31">
        <f t="shared" si="85"/>
        <v>0.56470512221364377</v>
      </c>
      <c r="L31">
        <f t="shared" si="86"/>
        <v>481.43554174755178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t="e">
        <f t="shared" si="87"/>
        <v>#DIV/0!</v>
      </c>
      <c r="U31" t="e">
        <f t="shared" si="88"/>
        <v>#DIV/0!</v>
      </c>
      <c r="V31" t="e">
        <f t="shared" si="89"/>
        <v>#DIV/0!</v>
      </c>
      <c r="W31" s="1">
        <v>-1</v>
      </c>
      <c r="X31" s="1">
        <v>0.87</v>
      </c>
      <c r="Y31" s="1">
        <v>0.92</v>
      </c>
      <c r="Z31" s="1">
        <v>10.02086067199707</v>
      </c>
      <c r="AA31">
        <f t="shared" si="90"/>
        <v>0.87501043033599857</v>
      </c>
      <c r="AB31">
        <f t="shared" si="91"/>
        <v>3.7302682200624424E-2</v>
      </c>
      <c r="AC31" t="e">
        <f t="shared" si="92"/>
        <v>#DIV/0!</v>
      </c>
      <c r="AD31" t="e">
        <f t="shared" si="93"/>
        <v>#DIV/0!</v>
      </c>
      <c r="AE31" t="e">
        <f t="shared" si="94"/>
        <v>#DIV/0!</v>
      </c>
      <c r="AF31" s="1">
        <v>0</v>
      </c>
      <c r="AG31" s="1">
        <v>0.5</v>
      </c>
      <c r="AH31" t="e">
        <f t="shared" si="95"/>
        <v>#DIV/0!</v>
      </c>
      <c r="AI31">
        <f t="shared" si="96"/>
        <v>9.1934830652967943</v>
      </c>
      <c r="AJ31">
        <f t="shared" si="97"/>
        <v>1.6422705681027496</v>
      </c>
      <c r="AK31">
        <f t="shared" si="98"/>
        <v>30.770627975463867</v>
      </c>
      <c r="AL31" s="1">
        <v>2</v>
      </c>
      <c r="AM31">
        <f t="shared" si="99"/>
        <v>4.644859790802002</v>
      </c>
      <c r="AN31" s="1">
        <v>1</v>
      </c>
      <c r="AO31">
        <f t="shared" si="100"/>
        <v>9.2897195816040039</v>
      </c>
      <c r="AP31" s="1">
        <v>30.908418655395508</v>
      </c>
      <c r="AQ31" s="1">
        <v>30.770627975463867</v>
      </c>
      <c r="AR31" s="1">
        <v>30.048898696899414</v>
      </c>
      <c r="AS31" s="1">
        <v>699.71044921875</v>
      </c>
      <c r="AT31" s="1">
        <v>659.38861083984375</v>
      </c>
      <c r="AU31" s="1">
        <v>22.515829086303711</v>
      </c>
      <c r="AV31" s="1">
        <v>28.466922760009766</v>
      </c>
      <c r="AW31" s="1">
        <v>49.533260345458984</v>
      </c>
      <c r="AX31" s="1">
        <v>62.625015258789063</v>
      </c>
      <c r="AY31" s="1">
        <v>300.1724853515625</v>
      </c>
      <c r="AZ31" s="1">
        <v>1698.9906005859375</v>
      </c>
      <c r="BA31" s="1">
        <v>898.21307373046875</v>
      </c>
      <c r="BB31" s="1">
        <v>98.726577758789063</v>
      </c>
      <c r="BC31" s="1">
        <v>13.552179336547852</v>
      </c>
      <c r="BD31" s="1">
        <v>-0.22422781586647034</v>
      </c>
      <c r="BE31" s="1">
        <v>1</v>
      </c>
      <c r="BF31" s="1">
        <v>-1.355140209197998</v>
      </c>
      <c r="BG31" s="1">
        <v>7.355140209197998</v>
      </c>
      <c r="BH31" s="1">
        <v>1</v>
      </c>
      <c r="BI31" s="1">
        <v>0</v>
      </c>
      <c r="BJ31" s="1">
        <v>0.15999999642372131</v>
      </c>
      <c r="BK31" s="1">
        <v>111115</v>
      </c>
      <c r="BL31">
        <f t="shared" si="101"/>
        <v>1.5008624267578121</v>
      </c>
      <c r="BM31">
        <f t="shared" si="102"/>
        <v>9.1934830652967946E-3</v>
      </c>
      <c r="BN31">
        <f t="shared" si="103"/>
        <v>303.92062797546384</v>
      </c>
      <c r="BO31">
        <f t="shared" si="104"/>
        <v>304.05841865539549</v>
      </c>
      <c r="BP31">
        <f t="shared" si="105"/>
        <v>271.83849001768613</v>
      </c>
      <c r="BQ31">
        <f t="shared" si="106"/>
        <v>-0.52593153206650367</v>
      </c>
      <c r="BR31">
        <f t="shared" si="107"/>
        <v>4.4527124315222961</v>
      </c>
      <c r="BS31">
        <f t="shared" si="108"/>
        <v>45.101456290739264</v>
      </c>
      <c r="BT31">
        <f t="shared" si="109"/>
        <v>16.634533530729499</v>
      </c>
      <c r="BU31">
        <f t="shared" si="110"/>
        <v>30.839523315429688</v>
      </c>
      <c r="BV31">
        <f t="shared" si="111"/>
        <v>4.4702633731045571</v>
      </c>
      <c r="BW31">
        <f t="shared" si="112"/>
        <v>0.53234484907351964</v>
      </c>
      <c r="BX31">
        <f t="shared" si="113"/>
        <v>2.8104418634195465</v>
      </c>
      <c r="BY31">
        <f t="shared" si="114"/>
        <v>1.6598215096850106</v>
      </c>
      <c r="BZ31">
        <f t="shared" si="115"/>
        <v>0.33547905771819331</v>
      </c>
      <c r="CA31">
        <f t="shared" si="116"/>
        <v>47.530483448184413</v>
      </c>
      <c r="CB31">
        <f t="shared" si="117"/>
        <v>0.7301241389874199</v>
      </c>
      <c r="CC31">
        <f t="shared" si="118"/>
        <v>63.903276047456934</v>
      </c>
      <c r="CD31">
        <f t="shared" si="119"/>
        <v>651.47503901580319</v>
      </c>
      <c r="CE31">
        <f t="shared" si="120"/>
        <v>5.3415429785240429E-2</v>
      </c>
      <c r="CF31">
        <f t="shared" si="121"/>
        <v>0</v>
      </c>
      <c r="CG31">
        <f t="shared" si="122"/>
        <v>1486.6344965555179</v>
      </c>
      <c r="CH31">
        <f t="shared" si="123"/>
        <v>0</v>
      </c>
      <c r="CI31" t="e">
        <f t="shared" si="124"/>
        <v>#DIV/0!</v>
      </c>
      <c r="CJ31" t="e">
        <f t="shared" si="125"/>
        <v>#DIV/0!</v>
      </c>
    </row>
    <row r="32" spans="1:88" x14ac:dyDescent="0.35">
      <c r="A32" t="s">
        <v>138</v>
      </c>
      <c r="B32" s="1">
        <v>30</v>
      </c>
      <c r="C32" s="1" t="s">
        <v>120</v>
      </c>
      <c r="D32" s="1" t="s">
        <v>0</v>
      </c>
      <c r="E32" s="1">
        <v>0</v>
      </c>
      <c r="F32" s="1" t="s">
        <v>91</v>
      </c>
      <c r="G32" s="1" t="s">
        <v>0</v>
      </c>
      <c r="H32" s="1">
        <v>7022.5000277394429</v>
      </c>
      <c r="I32" s="1">
        <v>0</v>
      </c>
      <c r="J32">
        <f t="shared" si="84"/>
        <v>58.254737180890459</v>
      </c>
      <c r="K32">
        <f t="shared" si="85"/>
        <v>0.47336825176212538</v>
      </c>
      <c r="L32">
        <f t="shared" si="86"/>
        <v>725.67908269327279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t="e">
        <f t="shared" si="87"/>
        <v>#DIV/0!</v>
      </c>
      <c r="U32" t="e">
        <f t="shared" si="88"/>
        <v>#DIV/0!</v>
      </c>
      <c r="V32" t="e">
        <f t="shared" si="89"/>
        <v>#DIV/0!</v>
      </c>
      <c r="W32" s="1">
        <v>-1</v>
      </c>
      <c r="X32" s="1">
        <v>0.87</v>
      </c>
      <c r="Y32" s="1">
        <v>0.92</v>
      </c>
      <c r="Z32" s="1">
        <v>10.02086067199707</v>
      </c>
      <c r="AA32">
        <f t="shared" si="90"/>
        <v>0.87501043033599857</v>
      </c>
      <c r="AB32">
        <f t="shared" si="91"/>
        <v>3.9836993950386534E-2</v>
      </c>
      <c r="AC32" t="e">
        <f t="shared" si="92"/>
        <v>#DIV/0!</v>
      </c>
      <c r="AD32" t="e">
        <f t="shared" si="93"/>
        <v>#DIV/0!</v>
      </c>
      <c r="AE32" t="e">
        <f t="shared" si="94"/>
        <v>#DIV/0!</v>
      </c>
      <c r="AF32" s="1">
        <v>0</v>
      </c>
      <c r="AG32" s="1">
        <v>0.5</v>
      </c>
      <c r="AH32" t="e">
        <f t="shared" si="95"/>
        <v>#DIV/0!</v>
      </c>
      <c r="AI32">
        <f t="shared" si="96"/>
        <v>8.3243883999429933</v>
      </c>
      <c r="AJ32">
        <f t="shared" si="97"/>
        <v>1.7578545457437671</v>
      </c>
      <c r="AK32">
        <f t="shared" si="98"/>
        <v>30.937122344970703</v>
      </c>
      <c r="AL32" s="1">
        <v>2</v>
      </c>
      <c r="AM32">
        <f t="shared" si="99"/>
        <v>4.644859790802002</v>
      </c>
      <c r="AN32" s="1">
        <v>1</v>
      </c>
      <c r="AO32">
        <f t="shared" si="100"/>
        <v>9.2897195816040039</v>
      </c>
      <c r="AP32" s="1">
        <v>30.834403991699219</v>
      </c>
      <c r="AQ32" s="1">
        <v>30.937122344970703</v>
      </c>
      <c r="AR32" s="1">
        <v>30.050449371337891</v>
      </c>
      <c r="AS32" s="1">
        <v>999.97723388671875</v>
      </c>
      <c r="AT32" s="1">
        <v>955.86175537109375</v>
      </c>
      <c r="AU32" s="1">
        <v>22.333152770996094</v>
      </c>
      <c r="AV32" s="1">
        <v>27.725742340087891</v>
      </c>
      <c r="AW32" s="1">
        <v>49.34088134765625</v>
      </c>
      <c r="AX32" s="1">
        <v>61.257160186767578</v>
      </c>
      <c r="AY32" s="1">
        <v>300.17446899414063</v>
      </c>
      <c r="AZ32" s="1">
        <v>1699.899658203125</v>
      </c>
      <c r="BA32" s="1">
        <v>1384.1248779296875</v>
      </c>
      <c r="BB32" s="1">
        <v>98.730453491210938</v>
      </c>
      <c r="BC32" s="1">
        <v>15.16879940032959</v>
      </c>
      <c r="BD32" s="1">
        <v>-0.21081601083278656</v>
      </c>
      <c r="BE32" s="1">
        <v>0.5</v>
      </c>
      <c r="BF32" s="1">
        <v>-1.355140209197998</v>
      </c>
      <c r="BG32" s="1">
        <v>7.355140209197998</v>
      </c>
      <c r="BH32" s="1">
        <v>1</v>
      </c>
      <c r="BI32" s="1">
        <v>0</v>
      </c>
      <c r="BJ32" s="1">
        <v>0.15999999642372131</v>
      </c>
      <c r="BK32" s="1">
        <v>111115</v>
      </c>
      <c r="BL32">
        <f t="shared" si="101"/>
        <v>1.5008723449707031</v>
      </c>
      <c r="BM32">
        <f t="shared" si="102"/>
        <v>8.3243883999429939E-3</v>
      </c>
      <c r="BN32">
        <f t="shared" si="103"/>
        <v>304.08712234497068</v>
      </c>
      <c r="BO32">
        <f t="shared" si="104"/>
        <v>303.9844039916992</v>
      </c>
      <c r="BP32">
        <f t="shared" si="105"/>
        <v>271.98393923318508</v>
      </c>
      <c r="BQ32">
        <f t="shared" si="106"/>
        <v>-0.38413680268099787</v>
      </c>
      <c r="BR32">
        <f t="shared" si="107"/>
        <v>4.4952296603611126</v>
      </c>
      <c r="BS32">
        <f t="shared" si="108"/>
        <v>45.530325258369061</v>
      </c>
      <c r="BT32">
        <f t="shared" si="109"/>
        <v>17.80458291828117</v>
      </c>
      <c r="BU32">
        <f t="shared" si="110"/>
        <v>30.885763168334961</v>
      </c>
      <c r="BV32">
        <f t="shared" si="111"/>
        <v>4.4820766452469183</v>
      </c>
      <c r="BW32">
        <f t="shared" si="112"/>
        <v>0.45041675264618702</v>
      </c>
      <c r="BX32">
        <f t="shared" si="113"/>
        <v>2.7373751146173455</v>
      </c>
      <c r="BY32">
        <f t="shared" si="114"/>
        <v>1.7447015306295728</v>
      </c>
      <c r="BZ32">
        <f t="shared" si="115"/>
        <v>0.28348631087201998</v>
      </c>
      <c r="CA32">
        <f t="shared" si="116"/>
        <v>71.646624923392778</v>
      </c>
      <c r="CB32">
        <f t="shared" si="117"/>
        <v>0.75918832259539748</v>
      </c>
      <c r="CC32">
        <f t="shared" si="118"/>
        <v>61.376426249432271</v>
      </c>
      <c r="CD32">
        <f t="shared" si="119"/>
        <v>947.39606439911472</v>
      </c>
      <c r="CE32">
        <f t="shared" si="120"/>
        <v>3.7739945463365641E-2</v>
      </c>
      <c r="CF32">
        <f t="shared" si="121"/>
        <v>0</v>
      </c>
      <c r="CG32">
        <f t="shared" si="122"/>
        <v>1487.4299314523332</v>
      </c>
      <c r="CH32">
        <f t="shared" si="123"/>
        <v>0</v>
      </c>
      <c r="CI32" t="e">
        <f t="shared" si="124"/>
        <v>#DIV/0!</v>
      </c>
      <c r="CJ32" t="e">
        <f t="shared" si="125"/>
        <v>#DIV/0!</v>
      </c>
    </row>
    <row r="33" spans="1:88" x14ac:dyDescent="0.35">
      <c r="A33" t="s">
        <v>138</v>
      </c>
      <c r="B33" s="1">
        <v>31</v>
      </c>
      <c r="C33" s="1" t="s">
        <v>121</v>
      </c>
      <c r="D33" s="1" t="s">
        <v>0</v>
      </c>
      <c r="E33" s="1">
        <v>0</v>
      </c>
      <c r="F33" s="1" t="s">
        <v>91</v>
      </c>
      <c r="G33" s="1" t="s">
        <v>0</v>
      </c>
      <c r="H33" s="1">
        <v>7244.5000277394429</v>
      </c>
      <c r="I33" s="1">
        <v>0</v>
      </c>
      <c r="J33">
        <f t="shared" si="84"/>
        <v>60.819349690658896</v>
      </c>
      <c r="K33">
        <f t="shared" si="85"/>
        <v>0.38935362070448015</v>
      </c>
      <c r="L33">
        <f t="shared" si="86"/>
        <v>958.42150239303737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t="e">
        <f t="shared" si="87"/>
        <v>#DIV/0!</v>
      </c>
      <c r="U33" t="e">
        <f t="shared" si="88"/>
        <v>#DIV/0!</v>
      </c>
      <c r="V33" t="e">
        <f t="shared" si="89"/>
        <v>#DIV/0!</v>
      </c>
      <c r="W33" s="1">
        <v>-1</v>
      </c>
      <c r="X33" s="1">
        <v>0.87</v>
      </c>
      <c r="Y33" s="1">
        <v>0.92</v>
      </c>
      <c r="Z33" s="1">
        <v>10.02086067199707</v>
      </c>
      <c r="AA33">
        <f t="shared" si="90"/>
        <v>0.87501043033599857</v>
      </c>
      <c r="AB33">
        <f t="shared" si="91"/>
        <v>4.1580189583415458E-2</v>
      </c>
      <c r="AC33" t="e">
        <f t="shared" si="92"/>
        <v>#DIV/0!</v>
      </c>
      <c r="AD33" t="e">
        <f t="shared" si="93"/>
        <v>#DIV/0!</v>
      </c>
      <c r="AE33" t="e">
        <f t="shared" si="94"/>
        <v>#DIV/0!</v>
      </c>
      <c r="AF33" s="1">
        <v>0</v>
      </c>
      <c r="AG33" s="1">
        <v>0.5</v>
      </c>
      <c r="AH33" t="e">
        <f t="shared" si="95"/>
        <v>#DIV/0!</v>
      </c>
      <c r="AI33">
        <f t="shared" si="96"/>
        <v>7.6195426148648089</v>
      </c>
      <c r="AJ33">
        <f t="shared" si="97"/>
        <v>1.9384305024395307</v>
      </c>
      <c r="AK33">
        <f t="shared" si="98"/>
        <v>31.43922233581543</v>
      </c>
      <c r="AL33" s="1">
        <v>2</v>
      </c>
      <c r="AM33">
        <f t="shared" si="99"/>
        <v>4.644859790802002</v>
      </c>
      <c r="AN33" s="1">
        <v>1</v>
      </c>
      <c r="AO33">
        <f t="shared" si="100"/>
        <v>9.2897195816040039</v>
      </c>
      <c r="AP33" s="1">
        <v>30.893625259399414</v>
      </c>
      <c r="AQ33" s="1">
        <v>31.43922233581543</v>
      </c>
      <c r="AR33" s="1">
        <v>30.056501388549805</v>
      </c>
      <c r="AS33" s="1">
        <v>1300.072998046875</v>
      </c>
      <c r="AT33" s="1">
        <v>1253.1873779296875</v>
      </c>
      <c r="AU33" s="1">
        <v>22.280237197875977</v>
      </c>
      <c r="AV33" s="1">
        <v>27.21888542175293</v>
      </c>
      <c r="AW33" s="1">
        <v>49.05499267578125</v>
      </c>
      <c r="AX33" s="1">
        <v>59.929698944091797</v>
      </c>
      <c r="AY33" s="1">
        <v>300.1690673828125</v>
      </c>
      <c r="AZ33" s="1">
        <v>1699.1226806640625</v>
      </c>
      <c r="BA33" s="1">
        <v>1312.83642578125</v>
      </c>
      <c r="BB33" s="1">
        <v>98.724388122558594</v>
      </c>
      <c r="BC33" s="1">
        <v>16.205249786376953</v>
      </c>
      <c r="BD33" s="1">
        <v>-0.18971434235572815</v>
      </c>
      <c r="BE33" s="1">
        <v>0.5</v>
      </c>
      <c r="BF33" s="1">
        <v>-1.355140209197998</v>
      </c>
      <c r="BG33" s="1">
        <v>7.355140209197998</v>
      </c>
      <c r="BH33" s="1">
        <v>1</v>
      </c>
      <c r="BI33" s="1">
        <v>0</v>
      </c>
      <c r="BJ33" s="1">
        <v>0.15999999642372131</v>
      </c>
      <c r="BK33" s="1">
        <v>111115</v>
      </c>
      <c r="BL33">
        <f t="shared" si="101"/>
        <v>1.5008453369140622</v>
      </c>
      <c r="BM33">
        <f t="shared" si="102"/>
        <v>7.6195426148648092E-3</v>
      </c>
      <c r="BN33">
        <f t="shared" si="103"/>
        <v>304.58922233581541</v>
      </c>
      <c r="BO33">
        <f t="shared" si="104"/>
        <v>304.04362525939939</v>
      </c>
      <c r="BP33">
        <f t="shared" si="105"/>
        <v>271.85962282971377</v>
      </c>
      <c r="BQ33">
        <f t="shared" si="106"/>
        <v>-0.28211112711475217</v>
      </c>
      <c r="BR33">
        <f t="shared" si="107"/>
        <v>4.6255983110801191</v>
      </c>
      <c r="BS33">
        <f t="shared" si="108"/>
        <v>46.853653884770608</v>
      </c>
      <c r="BT33">
        <f t="shared" si="109"/>
        <v>19.634768463017679</v>
      </c>
      <c r="BU33">
        <f t="shared" si="110"/>
        <v>31.166423797607422</v>
      </c>
      <c r="BV33">
        <f t="shared" si="111"/>
        <v>4.5543644600759068</v>
      </c>
      <c r="BW33">
        <f t="shared" si="112"/>
        <v>0.37369135234602491</v>
      </c>
      <c r="BX33">
        <f t="shared" si="113"/>
        <v>2.6871678086405884</v>
      </c>
      <c r="BY33">
        <f t="shared" si="114"/>
        <v>1.8671966514353184</v>
      </c>
      <c r="BZ33">
        <f t="shared" si="115"/>
        <v>0.2349155024139333</v>
      </c>
      <c r="CA33">
        <f t="shared" si="116"/>
        <v>94.619576387255947</v>
      </c>
      <c r="CB33">
        <f t="shared" si="117"/>
        <v>0.76478706957325537</v>
      </c>
      <c r="CC33">
        <f t="shared" si="118"/>
        <v>58.232236642349491</v>
      </c>
      <c r="CD33">
        <f t="shared" si="119"/>
        <v>1244.3489925122224</v>
      </c>
      <c r="CE33">
        <f t="shared" si="120"/>
        <v>2.8461844586461275E-2</v>
      </c>
      <c r="CF33">
        <f t="shared" si="121"/>
        <v>0</v>
      </c>
      <c r="CG33">
        <f t="shared" si="122"/>
        <v>1486.7500680015169</v>
      </c>
      <c r="CH33">
        <f t="shared" si="123"/>
        <v>0</v>
      </c>
      <c r="CI33" t="e">
        <f t="shared" si="124"/>
        <v>#DIV/0!</v>
      </c>
      <c r="CJ33" t="e">
        <f t="shared" si="125"/>
        <v>#DIV/0!</v>
      </c>
    </row>
    <row r="34" spans="1:88" x14ac:dyDescent="0.35">
      <c r="A34" t="s">
        <v>138</v>
      </c>
      <c r="B34" s="1">
        <v>32</v>
      </c>
      <c r="C34" s="1" t="s">
        <v>122</v>
      </c>
      <c r="D34" s="1" t="s">
        <v>0</v>
      </c>
      <c r="E34" s="1">
        <v>0</v>
      </c>
      <c r="F34" s="1" t="s">
        <v>91</v>
      </c>
      <c r="G34" s="1" t="s">
        <v>0</v>
      </c>
      <c r="H34" s="1">
        <v>7466.5000277394429</v>
      </c>
      <c r="I34" s="1">
        <v>0</v>
      </c>
      <c r="J34">
        <f t="shared" si="84"/>
        <v>62.732811178775428</v>
      </c>
      <c r="K34">
        <f t="shared" si="85"/>
        <v>0.32272405075417759</v>
      </c>
      <c r="L34">
        <f t="shared" si="86"/>
        <v>1277.6941281640823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t="e">
        <f t="shared" si="87"/>
        <v>#DIV/0!</v>
      </c>
      <c r="U34" t="e">
        <f t="shared" si="88"/>
        <v>#DIV/0!</v>
      </c>
      <c r="V34" t="e">
        <f t="shared" si="89"/>
        <v>#DIV/0!</v>
      </c>
      <c r="W34" s="1">
        <v>-1</v>
      </c>
      <c r="X34" s="1">
        <v>0.87</v>
      </c>
      <c r="Y34" s="1">
        <v>0.92</v>
      </c>
      <c r="Z34" s="1">
        <v>10.02086067199707</v>
      </c>
      <c r="AA34">
        <f t="shared" si="90"/>
        <v>0.87501043033599857</v>
      </c>
      <c r="AB34">
        <f t="shared" si="91"/>
        <v>4.2848541077418568E-2</v>
      </c>
      <c r="AC34" t="e">
        <f t="shared" si="92"/>
        <v>#DIV/0!</v>
      </c>
      <c r="AD34" t="e">
        <f t="shared" si="93"/>
        <v>#DIV/0!</v>
      </c>
      <c r="AE34" t="e">
        <f t="shared" si="94"/>
        <v>#DIV/0!</v>
      </c>
      <c r="AF34" s="1">
        <v>0</v>
      </c>
      <c r="AG34" s="1">
        <v>0.5</v>
      </c>
      <c r="AH34" t="e">
        <f t="shared" si="95"/>
        <v>#DIV/0!</v>
      </c>
      <c r="AI34">
        <f t="shared" si="96"/>
        <v>7.0090997307089964</v>
      </c>
      <c r="AJ34">
        <f t="shared" si="97"/>
        <v>2.1350688173862871</v>
      </c>
      <c r="AK34">
        <f t="shared" si="98"/>
        <v>31.99152946472168</v>
      </c>
      <c r="AL34" s="1">
        <v>2</v>
      </c>
      <c r="AM34">
        <f t="shared" si="99"/>
        <v>4.644859790802002</v>
      </c>
      <c r="AN34" s="1">
        <v>1</v>
      </c>
      <c r="AO34">
        <f t="shared" si="100"/>
        <v>9.2897195816040039</v>
      </c>
      <c r="AP34" s="1">
        <v>30.967838287353516</v>
      </c>
      <c r="AQ34" s="1">
        <v>31.99152946472168</v>
      </c>
      <c r="AR34" s="1">
        <v>30.058462142944336</v>
      </c>
      <c r="AS34" s="1">
        <v>1699.853759765625</v>
      </c>
      <c r="AT34" s="1">
        <v>1650.3497314453125</v>
      </c>
      <c r="AU34" s="1">
        <v>22.176540374755859</v>
      </c>
      <c r="AV34" s="1">
        <v>26.721702575683594</v>
      </c>
      <c r="AW34" s="1">
        <v>48.612224578857422</v>
      </c>
      <c r="AX34" s="1">
        <v>58.577018737792969</v>
      </c>
      <c r="AY34" s="1">
        <v>300.1787109375</v>
      </c>
      <c r="AZ34" s="1">
        <v>1699.862548828125</v>
      </c>
      <c r="BA34" s="1">
        <v>1431.0345458984375</v>
      </c>
      <c r="BB34" s="1">
        <v>98.710983276367188</v>
      </c>
      <c r="BC34" s="1">
        <v>17.526355743408203</v>
      </c>
      <c r="BD34" s="1">
        <v>-0.16884823143482208</v>
      </c>
      <c r="BE34" s="1">
        <v>0.5</v>
      </c>
      <c r="BF34" s="1">
        <v>-1.355140209197998</v>
      </c>
      <c r="BG34" s="1">
        <v>7.355140209197998</v>
      </c>
      <c r="BH34" s="1">
        <v>1</v>
      </c>
      <c r="BI34" s="1">
        <v>0</v>
      </c>
      <c r="BJ34" s="1">
        <v>0.15999999642372131</v>
      </c>
      <c r="BK34" s="1">
        <v>111115</v>
      </c>
      <c r="BL34">
        <f t="shared" si="101"/>
        <v>1.5008935546874997</v>
      </c>
      <c r="BM34">
        <f t="shared" si="102"/>
        <v>7.0090997307089963E-3</v>
      </c>
      <c r="BN34">
        <f t="shared" si="103"/>
        <v>305.14152946472166</v>
      </c>
      <c r="BO34">
        <f t="shared" si="104"/>
        <v>304.11783828735349</v>
      </c>
      <c r="BP34">
        <f t="shared" si="105"/>
        <v>271.9780017333178</v>
      </c>
      <c r="BQ34">
        <f t="shared" si="106"/>
        <v>-0.19759334298593562</v>
      </c>
      <c r="BR34">
        <f t="shared" si="107"/>
        <v>4.7727943534506485</v>
      </c>
      <c r="BS34">
        <f t="shared" si="108"/>
        <v>48.351198570152661</v>
      </c>
      <c r="BT34">
        <f t="shared" si="109"/>
        <v>21.629495994469067</v>
      </c>
      <c r="BU34">
        <f t="shared" si="110"/>
        <v>31.479683876037598</v>
      </c>
      <c r="BV34">
        <f t="shared" si="111"/>
        <v>4.6362459236179072</v>
      </c>
      <c r="BW34">
        <f t="shared" si="112"/>
        <v>0.31188905219204466</v>
      </c>
      <c r="BX34">
        <f t="shared" si="113"/>
        <v>2.6377255360643614</v>
      </c>
      <c r="BY34">
        <f t="shared" si="114"/>
        <v>1.9985203875535458</v>
      </c>
      <c r="BZ34">
        <f t="shared" si="115"/>
        <v>0.19587599448393478</v>
      </c>
      <c r="CA34">
        <f t="shared" si="116"/>
        <v>126.12244371751729</v>
      </c>
      <c r="CB34">
        <f t="shared" si="117"/>
        <v>0.77419598029390235</v>
      </c>
      <c r="CC34">
        <f t="shared" si="118"/>
        <v>55.081663609380762</v>
      </c>
      <c r="CD34">
        <f t="shared" si="119"/>
        <v>1641.2332781070381</v>
      </c>
      <c r="CE34">
        <f t="shared" si="120"/>
        <v>2.1053848034360615E-2</v>
      </c>
      <c r="CF34">
        <f t="shared" si="121"/>
        <v>0</v>
      </c>
      <c r="CG34">
        <f t="shared" si="122"/>
        <v>1487.397460362145</v>
      </c>
      <c r="CH34">
        <f t="shared" si="123"/>
        <v>0</v>
      </c>
      <c r="CI34" t="e">
        <f t="shared" si="124"/>
        <v>#DIV/0!</v>
      </c>
      <c r="CJ34" t="e">
        <f t="shared" si="125"/>
        <v>#DIV/0!</v>
      </c>
    </row>
    <row r="35" spans="1:88" x14ac:dyDescent="0.35">
      <c r="A35" t="s">
        <v>138</v>
      </c>
      <c r="B35" s="1">
        <v>33</v>
      </c>
      <c r="C35" s="1" t="s">
        <v>123</v>
      </c>
      <c r="D35" s="1" t="s">
        <v>0</v>
      </c>
      <c r="E35" s="1">
        <v>0</v>
      </c>
      <c r="F35" s="1" t="s">
        <v>91</v>
      </c>
      <c r="G35" s="1" t="s">
        <v>0</v>
      </c>
      <c r="H35" s="1">
        <v>7656.5000277394429</v>
      </c>
      <c r="I35" s="1">
        <v>0</v>
      </c>
      <c r="J35">
        <f t="shared" si="84"/>
        <v>61.963557466002158</v>
      </c>
      <c r="K35">
        <f t="shared" si="85"/>
        <v>0.28009095327415923</v>
      </c>
      <c r="L35">
        <f t="shared" si="86"/>
        <v>1521.4829231795088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t="e">
        <f t="shared" si="87"/>
        <v>#DIV/0!</v>
      </c>
      <c r="U35" t="e">
        <f t="shared" si="88"/>
        <v>#DIV/0!</v>
      </c>
      <c r="V35" t="e">
        <f t="shared" si="89"/>
        <v>#DIV/0!</v>
      </c>
      <c r="W35" s="1">
        <v>-1</v>
      </c>
      <c r="X35" s="1">
        <v>0.87</v>
      </c>
      <c r="Y35" s="1">
        <v>0.92</v>
      </c>
      <c r="Z35" s="1">
        <v>10.02086067199707</v>
      </c>
      <c r="AA35">
        <f t="shared" si="90"/>
        <v>0.87501043033599857</v>
      </c>
      <c r="AB35">
        <f t="shared" si="91"/>
        <v>4.2317183715363811E-2</v>
      </c>
      <c r="AC35" t="e">
        <f t="shared" si="92"/>
        <v>#DIV/0!</v>
      </c>
      <c r="AD35" t="e">
        <f t="shared" si="93"/>
        <v>#DIV/0!</v>
      </c>
      <c r="AE35" t="e">
        <f t="shared" si="94"/>
        <v>#DIV/0!</v>
      </c>
      <c r="AF35" s="1">
        <v>0</v>
      </c>
      <c r="AG35" s="1">
        <v>0.5</v>
      </c>
      <c r="AH35" t="e">
        <f t="shared" si="95"/>
        <v>#DIV/0!</v>
      </c>
      <c r="AI35">
        <f t="shared" si="96"/>
        <v>6.4698645184418835</v>
      </c>
      <c r="AJ35">
        <f t="shared" si="97"/>
        <v>2.2598436243074582</v>
      </c>
      <c r="AK35">
        <f t="shared" si="98"/>
        <v>32.348403930664063</v>
      </c>
      <c r="AL35" s="1">
        <v>2</v>
      </c>
      <c r="AM35">
        <f t="shared" si="99"/>
        <v>4.644859790802002</v>
      </c>
      <c r="AN35" s="1">
        <v>1</v>
      </c>
      <c r="AO35">
        <f t="shared" si="100"/>
        <v>9.2897195816040039</v>
      </c>
      <c r="AP35" s="1">
        <v>30.985469818115234</v>
      </c>
      <c r="AQ35" s="1">
        <v>32.348403930664063</v>
      </c>
      <c r="AR35" s="1">
        <v>30.047075271606445</v>
      </c>
      <c r="AS35" s="1">
        <v>2000.0869140625</v>
      </c>
      <c r="AT35" s="1">
        <v>1950.3978271484375</v>
      </c>
      <c r="AU35" s="1">
        <v>22.24708366394043</v>
      </c>
      <c r="AV35" s="1">
        <v>26.443525314331055</v>
      </c>
      <c r="AW35" s="1">
        <v>48.716983795166016</v>
      </c>
      <c r="AX35" s="1">
        <v>57.908119201660156</v>
      </c>
      <c r="AY35" s="1">
        <v>300.1961669921875</v>
      </c>
      <c r="AZ35" s="1">
        <v>1700.4320068359375</v>
      </c>
      <c r="BA35" s="1">
        <v>1233.14794921875</v>
      </c>
      <c r="BB35" s="1">
        <v>98.709068298339844</v>
      </c>
      <c r="BC35" s="1">
        <v>18.047651290893555</v>
      </c>
      <c r="BD35" s="1">
        <v>-0.15869303047657013</v>
      </c>
      <c r="BE35" s="1">
        <v>1</v>
      </c>
      <c r="BF35" s="1">
        <v>-1.355140209197998</v>
      </c>
      <c r="BG35" s="1">
        <v>7.355140209197998</v>
      </c>
      <c r="BH35" s="1">
        <v>1</v>
      </c>
      <c r="BI35" s="1">
        <v>0</v>
      </c>
      <c r="BJ35" s="1">
        <v>0.15999999642372131</v>
      </c>
      <c r="BK35" s="1">
        <v>111115</v>
      </c>
      <c r="BL35">
        <f t="shared" si="101"/>
        <v>1.5009808349609373</v>
      </c>
      <c r="BM35">
        <f t="shared" si="102"/>
        <v>6.4698645184418837E-3</v>
      </c>
      <c r="BN35">
        <f t="shared" si="103"/>
        <v>305.49840393066404</v>
      </c>
      <c r="BO35">
        <f t="shared" si="104"/>
        <v>304.13546981811521</v>
      </c>
      <c r="BP35">
        <f t="shared" si="105"/>
        <v>272.06911501253126</v>
      </c>
      <c r="BQ35">
        <f t="shared" si="106"/>
        <v>-0.11905124320922171</v>
      </c>
      <c r="BR35">
        <f t="shared" si="107"/>
        <v>4.870059370608641</v>
      </c>
      <c r="BS35">
        <f t="shared" si="108"/>
        <v>49.337507227697628</v>
      </c>
      <c r="BT35">
        <f t="shared" si="109"/>
        <v>22.893981913366574</v>
      </c>
      <c r="BU35">
        <f t="shared" si="110"/>
        <v>31.666936874389648</v>
      </c>
      <c r="BV35">
        <f t="shared" si="111"/>
        <v>4.685800711359474</v>
      </c>
      <c r="BW35">
        <f t="shared" si="112"/>
        <v>0.27189320036984577</v>
      </c>
      <c r="BX35">
        <f t="shared" si="113"/>
        <v>2.6102157463011828</v>
      </c>
      <c r="BY35">
        <f t="shared" si="114"/>
        <v>2.0755849650582912</v>
      </c>
      <c r="BZ35">
        <f t="shared" si="115"/>
        <v>0.17065123134706603</v>
      </c>
      <c r="CA35">
        <f t="shared" si="116"/>
        <v>150.18416177888389</v>
      </c>
      <c r="CB35">
        <f t="shared" si="117"/>
        <v>0.78008850399714602</v>
      </c>
      <c r="CC35">
        <f t="shared" si="118"/>
        <v>53.181348386748397</v>
      </c>
      <c r="CD35">
        <f t="shared" si="119"/>
        <v>1941.393163246122</v>
      </c>
      <c r="CE35">
        <f t="shared" si="120"/>
        <v>1.69739216108695E-2</v>
      </c>
      <c r="CF35">
        <f t="shared" si="121"/>
        <v>0</v>
      </c>
      <c r="CG35">
        <f t="shared" si="122"/>
        <v>1487.8957420586194</v>
      </c>
      <c r="CH35">
        <f t="shared" si="123"/>
        <v>0</v>
      </c>
      <c r="CI35" t="e">
        <f t="shared" si="124"/>
        <v>#DIV/0!</v>
      </c>
      <c r="CJ35" t="e">
        <f t="shared" si="125"/>
        <v>#DIV/0!</v>
      </c>
    </row>
    <row r="36" spans="1:88" x14ac:dyDescent="0.35">
      <c r="A36" t="s">
        <v>139</v>
      </c>
      <c r="B36" s="1">
        <v>34</v>
      </c>
      <c r="C36" s="1" t="s">
        <v>124</v>
      </c>
      <c r="D36" s="1" t="s">
        <v>0</v>
      </c>
      <c r="E36" s="1">
        <v>0</v>
      </c>
      <c r="F36" s="1" t="s">
        <v>91</v>
      </c>
      <c r="G36" s="1" t="s">
        <v>0</v>
      </c>
      <c r="H36" s="1">
        <v>8573.5000277394429</v>
      </c>
      <c r="I36" s="1">
        <v>0</v>
      </c>
      <c r="J36">
        <f t="shared" ref="J36:J46" si="126">(AS36-AT36*(1000-AU36)/(1000-AV36))*BL36</f>
        <v>19.061752077229141</v>
      </c>
      <c r="K36">
        <f t="shared" ref="K36:K46" si="127">IF(BW36&lt;&gt;0,1/(1/BW36-1/AO36),0)</f>
        <v>0.38433300468827275</v>
      </c>
      <c r="L36">
        <f t="shared" ref="L36:L46" si="128">((BZ36-BM36/2)*AT36-J36)/(BZ36+BM36/2)</f>
        <v>291.84615332392809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t="e">
        <f t="shared" ref="T36:T46" si="129">CF36/P36</f>
        <v>#DIV/0!</v>
      </c>
      <c r="U36" t="e">
        <f t="shared" ref="U36:U46" si="130">CH36/R36</f>
        <v>#DIV/0!</v>
      </c>
      <c r="V36" t="e">
        <f t="shared" ref="V36:V46" si="131">(R36-S36)/R36</f>
        <v>#DIV/0!</v>
      </c>
      <c r="W36" s="1">
        <v>-1</v>
      </c>
      <c r="X36" s="1">
        <v>0.87</v>
      </c>
      <c r="Y36" s="1">
        <v>0.92</v>
      </c>
      <c r="Z36" s="1">
        <v>9.9950742721557617</v>
      </c>
      <c r="AA36">
        <f t="shared" ref="AA36:AA46" si="132">(Z36*Y36+(100-Z36)*X36)/100</f>
        <v>0.87499753713607786</v>
      </c>
      <c r="AB36">
        <f t="shared" ref="AB36:AB46" si="133">(J36-W36)/CG36</f>
        <v>1.3500347674772251E-2</v>
      </c>
      <c r="AC36" t="e">
        <f t="shared" ref="AC36:AC46" si="134">(R36-S36)/(R36-Q36)</f>
        <v>#DIV/0!</v>
      </c>
      <c r="AD36" t="e">
        <f t="shared" ref="AD36:AD46" si="135">(P36-R36)/(P36-Q36)</f>
        <v>#DIV/0!</v>
      </c>
      <c r="AE36" t="e">
        <f t="shared" ref="AE36:AE46" si="136">(P36-R36)/R36</f>
        <v>#DIV/0!</v>
      </c>
      <c r="AF36" s="1">
        <v>0</v>
      </c>
      <c r="AG36" s="1">
        <v>0.5</v>
      </c>
      <c r="AH36" t="e">
        <f t="shared" ref="AH36:AH46" si="137">V36*AG36*AA36*AF36</f>
        <v>#DIV/0!</v>
      </c>
      <c r="AI36">
        <f t="shared" ref="AI36:AI46" si="138">BM36*1000</f>
        <v>7.6628611884113749</v>
      </c>
      <c r="AJ36">
        <f t="shared" ref="AJ36:AJ46" si="139">(BR36-BX36)</f>
        <v>1.9691153263308832</v>
      </c>
      <c r="AK36">
        <f t="shared" ref="AK36:AK46" si="140">(AQ36+BQ36*I36)</f>
        <v>32.299541473388672</v>
      </c>
      <c r="AL36" s="1">
        <v>2</v>
      </c>
      <c r="AM36">
        <f t="shared" ref="AM36:AM46" si="141">(AL36*BF36+BG36)</f>
        <v>4.644859790802002</v>
      </c>
      <c r="AN36" s="1">
        <v>1</v>
      </c>
      <c r="AO36">
        <f t="shared" ref="AO36:AO46" si="142">AM36*(AN36+1)*(AN36+1)/(AN36*AN36+1)</f>
        <v>9.2897195816040039</v>
      </c>
      <c r="AP36" s="1">
        <v>31.134666442871094</v>
      </c>
      <c r="AQ36" s="1">
        <v>32.299541473388672</v>
      </c>
      <c r="AR36" s="1">
        <v>30.047821044921875</v>
      </c>
      <c r="AS36" s="1">
        <v>399.8614501953125</v>
      </c>
      <c r="AT36" s="1">
        <v>385.194091796875</v>
      </c>
      <c r="AU36" s="1">
        <v>24.296272277832031</v>
      </c>
      <c r="AV36" s="1">
        <v>29.252613067626953</v>
      </c>
      <c r="AW36" s="1">
        <v>52.753948211669922</v>
      </c>
      <c r="AX36" s="1">
        <v>63.515037536621094</v>
      </c>
      <c r="AY36" s="1">
        <v>300.16912841796875</v>
      </c>
      <c r="AZ36" s="1">
        <v>1698.3104248046875</v>
      </c>
      <c r="BA36" s="1">
        <v>94.175178527832031</v>
      </c>
      <c r="BB36" s="1">
        <v>98.710006713867188</v>
      </c>
      <c r="BC36" s="1">
        <v>11.54951000213623</v>
      </c>
      <c r="BD36" s="1">
        <v>-0.2373993843793869</v>
      </c>
      <c r="BE36" s="1">
        <v>1</v>
      </c>
      <c r="BF36" s="1">
        <v>-1.355140209197998</v>
      </c>
      <c r="BG36" s="1">
        <v>7.355140209197998</v>
      </c>
      <c r="BH36" s="1">
        <v>1</v>
      </c>
      <c r="BI36" s="1">
        <v>0</v>
      </c>
      <c r="BJ36" s="1">
        <v>0.15999999642372131</v>
      </c>
      <c r="BK36" s="1">
        <v>111115</v>
      </c>
      <c r="BL36">
        <f t="shared" ref="BL36:BL46" si="143">AY36*0.000001/(AL36*0.0001)</f>
        <v>1.5008456420898435</v>
      </c>
      <c r="BM36">
        <f t="shared" ref="BM36:BM46" si="144">(AV36-AU36)/(1000-AV36)*BL36</f>
        <v>7.662861188411375E-3</v>
      </c>
      <c r="BN36">
        <f t="shared" ref="BN36:BN46" si="145">(AQ36+273.15)</f>
        <v>305.44954147338865</v>
      </c>
      <c r="BO36">
        <f t="shared" ref="BO36:BO46" si="146">(AP36+273.15)</f>
        <v>304.28466644287107</v>
      </c>
      <c r="BP36">
        <f t="shared" ref="BP36:BP46" si="147">(AZ36*BH36+BA36*BI36)*BJ36</f>
        <v>271.72966189511862</v>
      </c>
      <c r="BQ36">
        <f t="shared" ref="BQ36:BQ46" si="148">((BP36+0.00000010773*(BO36^4-BN36^4))-BM36*44100)/(AM36*51.4+0.00000043092*BN36^3)</f>
        <v>-0.3203892135493111</v>
      </c>
      <c r="BR36">
        <f t="shared" ref="BR36:BR46" si="149">0.61365*EXP(17.502*AK36/(240.97+AK36))</f>
        <v>4.8566409586344985</v>
      </c>
      <c r="BS36">
        <f t="shared" ref="BS36:BS46" si="150">BR36*1000/BB36</f>
        <v>49.201100479230519</v>
      </c>
      <c r="BT36">
        <f t="shared" ref="BT36:BT46" si="151">(BS36-AV36)</f>
        <v>19.948487411603566</v>
      </c>
      <c r="BU36">
        <f t="shared" ref="BU36:BU46" si="152">IF(I36,AQ36,(AP36+AQ36)/2)</f>
        <v>31.717103958129883</v>
      </c>
      <c r="BV36">
        <f t="shared" ref="BV36:BV46" si="153">0.61365*EXP(17.502*BU36/(240.97+BU36))</f>
        <v>4.6991550430948346</v>
      </c>
      <c r="BW36">
        <f t="shared" ref="BW36:BW46" si="154">IF(BT36&lt;&gt;0,(1000-(BS36+AV36)/2)/BT36*BM36,0)</f>
        <v>0.36906413394613752</v>
      </c>
      <c r="BX36">
        <f t="shared" ref="BX36:BX46" si="155">AV36*BB36/1000</f>
        <v>2.8875256323036154</v>
      </c>
      <c r="BY36">
        <f t="shared" ref="BY36:BY46" si="156">(BV36-BX36)</f>
        <v>1.8116294107912192</v>
      </c>
      <c r="BZ36">
        <f t="shared" ref="BZ36:BZ46" si="157">1/(1.6/K36+1.37/AO36)</f>
        <v>0.23198996292959967</v>
      </c>
      <c r="CA36">
        <f t="shared" ref="CA36:CA46" si="158">L36*BB36*0.001</f>
        <v>28.808135754021258</v>
      </c>
      <c r="CB36">
        <f t="shared" ref="CB36:CB46" si="159">L36/AT36</f>
        <v>0.75765999411493512</v>
      </c>
      <c r="CC36">
        <f t="shared" ref="CC36:CC46" si="160">(1-BM36*BB36/BR36/K36)*100</f>
        <v>59.476358884156397</v>
      </c>
      <c r="CD36">
        <f t="shared" ref="CD36:CD46" si="161">(AT36-J36/(AO36/1.35))</f>
        <v>382.42400115224262</v>
      </c>
      <c r="CE36">
        <f t="shared" ref="CE36:CE46" si="162">J36*CC36/100/CD36</f>
        <v>2.9645723178727997E-2</v>
      </c>
      <c r="CF36">
        <f t="shared" ref="CF36:CF46" si="163">(P36-O36)</f>
        <v>0</v>
      </c>
      <c r="CG36">
        <f t="shared" ref="CG36:CG46" si="164">AZ36*AA36</f>
        <v>1486.0174389966278</v>
      </c>
      <c r="CH36">
        <f t="shared" ref="CH36:CH46" si="165">(R36-Q36)</f>
        <v>0</v>
      </c>
      <c r="CI36" t="e">
        <f t="shared" ref="CI36:CI46" si="166">(R36-S36)/(R36-O36)</f>
        <v>#DIV/0!</v>
      </c>
      <c r="CJ36" t="e">
        <f t="shared" ref="CJ36:CJ46" si="167">(P36-R36)/(P36-O36)</f>
        <v>#DIV/0!</v>
      </c>
    </row>
    <row r="37" spans="1:88" x14ac:dyDescent="0.35">
      <c r="A37" t="s">
        <v>139</v>
      </c>
      <c r="B37" s="1">
        <v>36</v>
      </c>
      <c r="C37" s="1" t="s">
        <v>126</v>
      </c>
      <c r="D37" s="1" t="s">
        <v>0</v>
      </c>
      <c r="E37" s="1">
        <v>0</v>
      </c>
      <c r="F37" s="1" t="s">
        <v>91</v>
      </c>
      <c r="G37" s="1" t="s">
        <v>0</v>
      </c>
      <c r="H37" s="1">
        <v>9017.5000277394429</v>
      </c>
      <c r="I37" s="1">
        <v>0</v>
      </c>
      <c r="J37">
        <f t="shared" si="126"/>
        <v>-5.8633595653532202</v>
      </c>
      <c r="K37">
        <f t="shared" si="127"/>
        <v>0.49503408106833807</v>
      </c>
      <c r="L37">
        <f t="shared" si="128"/>
        <v>71.578360573055164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t="e">
        <f t="shared" si="129"/>
        <v>#DIV/0!</v>
      </c>
      <c r="U37" t="e">
        <f t="shared" si="130"/>
        <v>#DIV/0!</v>
      </c>
      <c r="V37" t="e">
        <f t="shared" si="131"/>
        <v>#DIV/0!</v>
      </c>
      <c r="W37" s="1">
        <v>-1</v>
      </c>
      <c r="X37" s="1">
        <v>0.87</v>
      </c>
      <c r="Y37" s="1">
        <v>0.92</v>
      </c>
      <c r="Z37" s="1">
        <v>9.9950742721557617</v>
      </c>
      <c r="AA37">
        <f t="shared" si="132"/>
        <v>0.87499753713607786</v>
      </c>
      <c r="AB37">
        <f t="shared" si="133"/>
        <v>-3.2701922738968782E-3</v>
      </c>
      <c r="AC37" t="e">
        <f t="shared" si="134"/>
        <v>#DIV/0!</v>
      </c>
      <c r="AD37" t="e">
        <f t="shared" si="135"/>
        <v>#DIV/0!</v>
      </c>
      <c r="AE37" t="e">
        <f t="shared" si="136"/>
        <v>#DIV/0!</v>
      </c>
      <c r="AF37" s="1">
        <v>0</v>
      </c>
      <c r="AG37" s="1">
        <v>0.5</v>
      </c>
      <c r="AH37" t="e">
        <f t="shared" si="137"/>
        <v>#DIV/0!</v>
      </c>
      <c r="AI37">
        <f t="shared" si="138"/>
        <v>8.9849954654098454</v>
      </c>
      <c r="AJ37">
        <f t="shared" si="139"/>
        <v>1.8129480017849811</v>
      </c>
      <c r="AK37">
        <f t="shared" si="140"/>
        <v>31.967052459716797</v>
      </c>
      <c r="AL37" s="1">
        <v>2</v>
      </c>
      <c r="AM37">
        <f t="shared" si="141"/>
        <v>4.644859790802002</v>
      </c>
      <c r="AN37" s="1">
        <v>1</v>
      </c>
      <c r="AO37">
        <f t="shared" si="142"/>
        <v>9.2897195816040039</v>
      </c>
      <c r="AP37" s="1">
        <v>31.188648223876953</v>
      </c>
      <c r="AQ37" s="1">
        <v>31.967052459716797</v>
      </c>
      <c r="AR37" s="1">
        <v>30.050189971923828</v>
      </c>
      <c r="AS37" s="1">
        <v>50.078792572021484</v>
      </c>
      <c r="AT37" s="1">
        <v>53.664218902587891</v>
      </c>
      <c r="AU37" s="1">
        <v>24.116378784179688</v>
      </c>
      <c r="AV37" s="1">
        <v>29.92384147644043</v>
      </c>
      <c r="AW37" s="1">
        <v>52.192996978759766</v>
      </c>
      <c r="AX37" s="1">
        <v>64.758987426757813</v>
      </c>
      <c r="AY37" s="1">
        <v>300.16998291015625</v>
      </c>
      <c r="AZ37" s="1">
        <v>1699.6373291015625</v>
      </c>
      <c r="BA37" s="1">
        <v>92.809150695800781</v>
      </c>
      <c r="BB37" s="1">
        <v>98.691795349121094</v>
      </c>
      <c r="BC37" s="1">
        <v>7.217257022857666</v>
      </c>
      <c r="BD37" s="1">
        <v>-0.25511157512664795</v>
      </c>
      <c r="BE37" s="1">
        <v>0.5</v>
      </c>
      <c r="BF37" s="1">
        <v>-1.355140209197998</v>
      </c>
      <c r="BG37" s="1">
        <v>7.355140209197998</v>
      </c>
      <c r="BH37" s="1">
        <v>1</v>
      </c>
      <c r="BI37" s="1">
        <v>0</v>
      </c>
      <c r="BJ37" s="1">
        <v>0.15999999642372131</v>
      </c>
      <c r="BK37" s="1">
        <v>111115</v>
      </c>
      <c r="BL37">
        <f t="shared" si="143"/>
        <v>1.5008499145507812</v>
      </c>
      <c r="BM37">
        <f t="shared" si="144"/>
        <v>8.9849954654098452E-3</v>
      </c>
      <c r="BN37">
        <f t="shared" si="145"/>
        <v>305.11705245971677</v>
      </c>
      <c r="BO37">
        <f t="shared" si="146"/>
        <v>304.33864822387693</v>
      </c>
      <c r="BP37">
        <f t="shared" si="147"/>
        <v>271.94196657787325</v>
      </c>
      <c r="BQ37">
        <f t="shared" si="148"/>
        <v>-0.53304890999847498</v>
      </c>
      <c r="BR37">
        <f t="shared" si="149"/>
        <v>4.7661856408373815</v>
      </c>
      <c r="BS37">
        <f t="shared" si="150"/>
        <v>48.293636000612352</v>
      </c>
      <c r="BT37">
        <f t="shared" si="151"/>
        <v>18.369794524171922</v>
      </c>
      <c r="BU37">
        <f t="shared" si="152"/>
        <v>31.577850341796875</v>
      </c>
      <c r="BV37">
        <f t="shared" si="153"/>
        <v>4.6621675637744069</v>
      </c>
      <c r="BW37">
        <f t="shared" si="154"/>
        <v>0.46998912338544374</v>
      </c>
      <c r="BX37">
        <f t="shared" si="155"/>
        <v>2.9532376390524004</v>
      </c>
      <c r="BY37">
        <f t="shared" si="156"/>
        <v>1.7089299247220064</v>
      </c>
      <c r="BZ37">
        <f t="shared" si="157"/>
        <v>0.29589514577521547</v>
      </c>
      <c r="CA37">
        <f t="shared" si="158"/>
        <v>7.0641969131015587</v>
      </c>
      <c r="CB37">
        <f t="shared" si="159"/>
        <v>1.3338191077184092</v>
      </c>
      <c r="CC37">
        <f t="shared" si="160"/>
        <v>62.416877590919704</v>
      </c>
      <c r="CD37">
        <f t="shared" si="161"/>
        <v>54.516293644316548</v>
      </c>
      <c r="CE37">
        <f t="shared" si="162"/>
        <v>-6.7130865251026406E-2</v>
      </c>
      <c r="CF37">
        <f t="shared" si="163"/>
        <v>0</v>
      </c>
      <c r="CG37">
        <f t="shared" si="164"/>
        <v>1487.1784769884086</v>
      </c>
      <c r="CH37">
        <f t="shared" si="165"/>
        <v>0</v>
      </c>
      <c r="CI37" t="e">
        <f t="shared" si="166"/>
        <v>#DIV/0!</v>
      </c>
      <c r="CJ37" t="e">
        <f t="shared" si="167"/>
        <v>#DIV/0!</v>
      </c>
    </row>
    <row r="38" spans="1:88" x14ac:dyDescent="0.35">
      <c r="A38" t="s">
        <v>139</v>
      </c>
      <c r="B38" s="1">
        <v>37</v>
      </c>
      <c r="C38" s="1" t="s">
        <v>127</v>
      </c>
      <c r="D38" s="1" t="s">
        <v>0</v>
      </c>
      <c r="E38" s="1">
        <v>0</v>
      </c>
      <c r="F38" s="1" t="s">
        <v>91</v>
      </c>
      <c r="G38" s="1" t="s">
        <v>0</v>
      </c>
      <c r="H38" s="1">
        <v>9169.5000277394429</v>
      </c>
      <c r="I38" s="1">
        <v>0</v>
      </c>
      <c r="J38">
        <f t="shared" si="126"/>
        <v>4.2504530494866719</v>
      </c>
      <c r="K38">
        <f t="shared" si="127"/>
        <v>0.51111184284418265</v>
      </c>
      <c r="L38">
        <f t="shared" si="128"/>
        <v>80.056072269145446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t="e">
        <f t="shared" si="129"/>
        <v>#DIV/0!</v>
      </c>
      <c r="U38" t="e">
        <f t="shared" si="130"/>
        <v>#DIV/0!</v>
      </c>
      <c r="V38" t="e">
        <f t="shared" si="131"/>
        <v>#DIV/0!</v>
      </c>
      <c r="W38" s="1">
        <v>-1</v>
      </c>
      <c r="X38" s="1">
        <v>0.87</v>
      </c>
      <c r="Y38" s="1">
        <v>0.92</v>
      </c>
      <c r="Z38" s="1">
        <v>9.9950742721557617</v>
      </c>
      <c r="AA38">
        <f t="shared" si="132"/>
        <v>0.87499753713607786</v>
      </c>
      <c r="AB38">
        <f t="shared" si="133"/>
        <v>3.5310591909931128E-3</v>
      </c>
      <c r="AC38" t="e">
        <f t="shared" si="134"/>
        <v>#DIV/0!</v>
      </c>
      <c r="AD38" t="e">
        <f t="shared" si="135"/>
        <v>#DIV/0!</v>
      </c>
      <c r="AE38" t="e">
        <f t="shared" si="136"/>
        <v>#DIV/0!</v>
      </c>
      <c r="AF38" s="1">
        <v>0</v>
      </c>
      <c r="AG38" s="1">
        <v>0.5</v>
      </c>
      <c r="AH38" t="e">
        <f t="shared" si="137"/>
        <v>#DIV/0!</v>
      </c>
      <c r="AI38">
        <f t="shared" si="138"/>
        <v>9.0819920797380131</v>
      </c>
      <c r="AJ38">
        <f t="shared" si="139"/>
        <v>1.7777483092476358</v>
      </c>
      <c r="AK38">
        <f t="shared" si="140"/>
        <v>31.905601501464844</v>
      </c>
      <c r="AL38" s="1">
        <v>2</v>
      </c>
      <c r="AM38">
        <f t="shared" si="141"/>
        <v>4.644859790802002</v>
      </c>
      <c r="AN38" s="1">
        <v>1</v>
      </c>
      <c r="AO38">
        <f t="shared" si="142"/>
        <v>9.2897195816040039</v>
      </c>
      <c r="AP38" s="1">
        <v>31.197702407836914</v>
      </c>
      <c r="AQ38" s="1">
        <v>31.905601501464844</v>
      </c>
      <c r="AR38" s="1">
        <v>30.04237174987793</v>
      </c>
      <c r="AS38" s="1">
        <v>100.03520202636719</v>
      </c>
      <c r="AT38" s="1">
        <v>96.618446350097656</v>
      </c>
      <c r="AU38" s="1">
        <v>24.24400520324707</v>
      </c>
      <c r="AV38" s="1">
        <v>30.113126754760742</v>
      </c>
      <c r="AW38" s="1">
        <v>52.440719604492188</v>
      </c>
      <c r="AX38" s="1">
        <v>65.136787414550781</v>
      </c>
      <c r="AY38" s="1">
        <v>300.16433715820313</v>
      </c>
      <c r="AZ38" s="1">
        <v>1699.3582763671875</v>
      </c>
      <c r="BA38" s="1">
        <v>103.13665771484375</v>
      </c>
      <c r="BB38" s="1">
        <v>98.690544128417969</v>
      </c>
      <c r="BC38" s="1">
        <v>8.0473928451538086</v>
      </c>
      <c r="BD38" s="1">
        <v>-0.24770991504192352</v>
      </c>
      <c r="BE38" s="1">
        <v>1</v>
      </c>
      <c r="BF38" s="1">
        <v>-1.355140209197998</v>
      </c>
      <c r="BG38" s="1">
        <v>7.355140209197998</v>
      </c>
      <c r="BH38" s="1">
        <v>1</v>
      </c>
      <c r="BI38" s="1">
        <v>0</v>
      </c>
      <c r="BJ38" s="1">
        <v>0.15999999642372131</v>
      </c>
      <c r="BK38" s="1">
        <v>111115</v>
      </c>
      <c r="BL38">
        <f t="shared" si="143"/>
        <v>1.5008216857910155</v>
      </c>
      <c r="BM38">
        <f t="shared" si="144"/>
        <v>9.0819920797380136E-3</v>
      </c>
      <c r="BN38">
        <f t="shared" si="145"/>
        <v>305.05560150146482</v>
      </c>
      <c r="BO38">
        <f t="shared" si="146"/>
        <v>304.34770240783689</v>
      </c>
      <c r="BP38">
        <f t="shared" si="147"/>
        <v>271.89731814137122</v>
      </c>
      <c r="BQ38">
        <f t="shared" si="148"/>
        <v>-0.54685165621437115</v>
      </c>
      <c r="BR38">
        <f t="shared" si="149"/>
        <v>4.7496291740829948</v>
      </c>
      <c r="BS38">
        <f t="shared" si="150"/>
        <v>48.126486848655823</v>
      </c>
      <c r="BT38">
        <f t="shared" si="151"/>
        <v>18.013360093895081</v>
      </c>
      <c r="BU38">
        <f t="shared" si="152"/>
        <v>31.551651954650879</v>
      </c>
      <c r="BV38">
        <f t="shared" si="153"/>
        <v>4.6552373547645951</v>
      </c>
      <c r="BW38">
        <f t="shared" si="154"/>
        <v>0.48445743929593632</v>
      </c>
      <c r="BX38">
        <f t="shared" si="155"/>
        <v>2.971880864835359</v>
      </c>
      <c r="BY38">
        <f t="shared" si="156"/>
        <v>1.6833564899292361</v>
      </c>
      <c r="BZ38">
        <f t="shared" si="157"/>
        <v>0.30507289076952948</v>
      </c>
      <c r="CA38">
        <f t="shared" si="158"/>
        <v>7.9007773330259168</v>
      </c>
      <c r="CB38">
        <f t="shared" si="159"/>
        <v>0.82857958592152969</v>
      </c>
      <c r="CC38">
        <f t="shared" si="160"/>
        <v>63.078357339171461</v>
      </c>
      <c r="CD38">
        <f t="shared" si="161"/>
        <v>96.000762299852482</v>
      </c>
      <c r="CE38">
        <f t="shared" si="162"/>
        <v>2.7928069515892096E-2</v>
      </c>
      <c r="CF38">
        <f t="shared" si="163"/>
        <v>0</v>
      </c>
      <c r="CG38">
        <f t="shared" si="164"/>
        <v>1486.9343065330995</v>
      </c>
      <c r="CH38">
        <f t="shared" si="165"/>
        <v>0</v>
      </c>
      <c r="CI38" t="e">
        <f t="shared" si="166"/>
        <v>#DIV/0!</v>
      </c>
      <c r="CJ38" t="e">
        <f t="shared" si="167"/>
        <v>#DIV/0!</v>
      </c>
    </row>
    <row r="39" spans="1:88" x14ac:dyDescent="0.35">
      <c r="A39" t="s">
        <v>139</v>
      </c>
      <c r="B39" s="1">
        <v>35</v>
      </c>
      <c r="C39" s="1" t="s">
        <v>125</v>
      </c>
      <c r="D39" s="1" t="s">
        <v>0</v>
      </c>
      <c r="E39" s="1">
        <v>0</v>
      </c>
      <c r="F39" s="1" t="s">
        <v>91</v>
      </c>
      <c r="G39" s="1" t="s">
        <v>0</v>
      </c>
      <c r="H39" s="1">
        <v>8795.5000277394429</v>
      </c>
      <c r="I39" s="1">
        <v>0</v>
      </c>
      <c r="J39">
        <f t="shared" si="126"/>
        <v>9.1127320455484835</v>
      </c>
      <c r="K39">
        <f t="shared" si="127"/>
        <v>0.42450995770105776</v>
      </c>
      <c r="L39">
        <f t="shared" si="128"/>
        <v>151.68926985832468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t="e">
        <f t="shared" si="129"/>
        <v>#DIV/0!</v>
      </c>
      <c r="U39" t="e">
        <f t="shared" si="130"/>
        <v>#DIV/0!</v>
      </c>
      <c r="V39" t="e">
        <f t="shared" si="131"/>
        <v>#DIV/0!</v>
      </c>
      <c r="W39" s="1">
        <v>-1</v>
      </c>
      <c r="X39" s="1">
        <v>0.87</v>
      </c>
      <c r="Y39" s="1">
        <v>0.92</v>
      </c>
      <c r="Z39" s="1">
        <v>9.9950742721557617</v>
      </c>
      <c r="AA39">
        <f t="shared" si="132"/>
        <v>0.87499753713607786</v>
      </c>
      <c r="AB39">
        <f t="shared" si="133"/>
        <v>6.8055602920049502E-3</v>
      </c>
      <c r="AC39" t="e">
        <f t="shared" si="134"/>
        <v>#DIV/0!</v>
      </c>
      <c r="AD39" t="e">
        <f t="shared" si="135"/>
        <v>#DIV/0!</v>
      </c>
      <c r="AE39" t="e">
        <f t="shared" si="136"/>
        <v>#DIV/0!</v>
      </c>
      <c r="AF39" s="1">
        <v>0</v>
      </c>
      <c r="AG39" s="1">
        <v>0.5</v>
      </c>
      <c r="AH39" t="e">
        <f t="shared" si="137"/>
        <v>#DIV/0!</v>
      </c>
      <c r="AI39">
        <f t="shared" si="138"/>
        <v>8.0906278553054651</v>
      </c>
      <c r="AJ39">
        <f t="shared" si="139"/>
        <v>1.8902566538500594</v>
      </c>
      <c r="AK39">
        <f t="shared" si="140"/>
        <v>32.095100402832031</v>
      </c>
      <c r="AL39" s="1">
        <v>2</v>
      </c>
      <c r="AM39">
        <f t="shared" si="141"/>
        <v>4.644859790802002</v>
      </c>
      <c r="AN39" s="1">
        <v>1</v>
      </c>
      <c r="AO39">
        <f t="shared" si="142"/>
        <v>9.2897195816040039</v>
      </c>
      <c r="AP39" s="1">
        <v>31.127115249633789</v>
      </c>
      <c r="AQ39" s="1">
        <v>32.095100402832031</v>
      </c>
      <c r="AR39" s="1">
        <v>30.047061920166016</v>
      </c>
      <c r="AS39" s="1">
        <v>199.9493408203125</v>
      </c>
      <c r="AT39" s="1">
        <v>192.83807373046875</v>
      </c>
      <c r="AU39" s="1">
        <v>24.256889343261719</v>
      </c>
      <c r="AV39" s="1">
        <v>29.488637924194336</v>
      </c>
      <c r="AW39" s="1">
        <v>52.687885284423828</v>
      </c>
      <c r="AX39" s="1">
        <v>64.049232482910156</v>
      </c>
      <c r="AY39" s="1">
        <v>300.16909790039063</v>
      </c>
      <c r="AZ39" s="1">
        <v>1698.2349853515625</v>
      </c>
      <c r="BA39" s="1">
        <v>92.416336059570313</v>
      </c>
      <c r="BB39" s="1">
        <v>98.702079772949219</v>
      </c>
      <c r="BC39" s="1">
        <v>9.3825578689575195</v>
      </c>
      <c r="BD39" s="1">
        <v>-0.24929465353488922</v>
      </c>
      <c r="BE39" s="1">
        <v>0.5</v>
      </c>
      <c r="BF39" s="1">
        <v>-1.355140209197998</v>
      </c>
      <c r="BG39" s="1">
        <v>7.355140209197998</v>
      </c>
      <c r="BH39" s="1">
        <v>1</v>
      </c>
      <c r="BI39" s="1">
        <v>0</v>
      </c>
      <c r="BJ39" s="1">
        <v>0.15999999642372131</v>
      </c>
      <c r="BK39" s="1">
        <v>111115</v>
      </c>
      <c r="BL39">
        <f t="shared" si="143"/>
        <v>1.500845489501953</v>
      </c>
      <c r="BM39">
        <f t="shared" si="144"/>
        <v>8.0906278553054649E-3</v>
      </c>
      <c r="BN39">
        <f t="shared" si="145"/>
        <v>305.24510040283201</v>
      </c>
      <c r="BO39">
        <f t="shared" si="146"/>
        <v>304.27711524963377</v>
      </c>
      <c r="BP39">
        <f t="shared" si="147"/>
        <v>271.71759158288842</v>
      </c>
      <c r="BQ39">
        <f t="shared" si="148"/>
        <v>-0.38599848512899382</v>
      </c>
      <c r="BR39">
        <f t="shared" si="149"/>
        <v>4.8008465466395043</v>
      </c>
      <c r="BS39">
        <f t="shared" si="150"/>
        <v>48.639770891182863</v>
      </c>
      <c r="BT39">
        <f t="shared" si="151"/>
        <v>19.151132966988527</v>
      </c>
      <c r="BU39">
        <f t="shared" si="152"/>
        <v>31.61110782623291</v>
      </c>
      <c r="BV39">
        <f t="shared" si="153"/>
        <v>4.6709780414890174</v>
      </c>
      <c r="BW39">
        <f t="shared" si="154"/>
        <v>0.40595895440653962</v>
      </c>
      <c r="BX39">
        <f t="shared" si="155"/>
        <v>2.9105898927894449</v>
      </c>
      <c r="BY39">
        <f t="shared" si="156"/>
        <v>1.7603881486995725</v>
      </c>
      <c r="BZ39">
        <f t="shared" si="157"/>
        <v>0.25532827976411304</v>
      </c>
      <c r="CA39">
        <f t="shared" si="158"/>
        <v>14.972046414256784</v>
      </c>
      <c r="CB39">
        <f t="shared" si="159"/>
        <v>0.78661473288901407</v>
      </c>
      <c r="CC39">
        <f t="shared" si="160"/>
        <v>60.81653637337547</v>
      </c>
      <c r="CD39">
        <f t="shared" si="161"/>
        <v>191.51379390119899</v>
      </c>
      <c r="CE39">
        <f t="shared" si="162"/>
        <v>2.8938113992709846E-2</v>
      </c>
      <c r="CF39">
        <f t="shared" si="163"/>
        <v>0</v>
      </c>
      <c r="CG39">
        <f t="shared" si="164"/>
        <v>1485.9514296609404</v>
      </c>
      <c r="CH39">
        <f t="shared" si="165"/>
        <v>0</v>
      </c>
      <c r="CI39" t="e">
        <f t="shared" si="166"/>
        <v>#DIV/0!</v>
      </c>
      <c r="CJ39" t="e">
        <f t="shared" si="167"/>
        <v>#DIV/0!</v>
      </c>
    </row>
    <row r="40" spans="1:88" x14ac:dyDescent="0.35">
      <c r="A40" t="s">
        <v>139</v>
      </c>
      <c r="B40" s="1">
        <v>38</v>
      </c>
      <c r="C40" s="1" t="s">
        <v>128</v>
      </c>
      <c r="D40" s="1" t="s">
        <v>0</v>
      </c>
      <c r="E40" s="1">
        <v>0</v>
      </c>
      <c r="F40" s="1" t="s">
        <v>91</v>
      </c>
      <c r="G40" s="1" t="s">
        <v>0</v>
      </c>
      <c r="H40" s="1">
        <v>9391.5000277394429</v>
      </c>
      <c r="I40" s="1">
        <v>0</v>
      </c>
      <c r="J40">
        <f t="shared" si="126"/>
        <v>25.467681678727285</v>
      </c>
      <c r="K40">
        <f t="shared" si="127"/>
        <v>0.42309312608757838</v>
      </c>
      <c r="L40">
        <f t="shared" si="128"/>
        <v>173.86664391545386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t="e">
        <f t="shared" si="129"/>
        <v>#DIV/0!</v>
      </c>
      <c r="U40" t="e">
        <f t="shared" si="130"/>
        <v>#DIV/0!</v>
      </c>
      <c r="V40" t="e">
        <f t="shared" si="131"/>
        <v>#DIV/0!</v>
      </c>
      <c r="W40" s="1">
        <v>-1</v>
      </c>
      <c r="X40" s="1">
        <v>0.87</v>
      </c>
      <c r="Y40" s="1">
        <v>0.92</v>
      </c>
      <c r="Z40" s="1">
        <v>9.9950742721557617</v>
      </c>
      <c r="AA40">
        <f t="shared" si="132"/>
        <v>0.87499753713607786</v>
      </c>
      <c r="AB40">
        <f t="shared" si="133"/>
        <v>1.7803209950767996E-2</v>
      </c>
      <c r="AC40" t="e">
        <f t="shared" si="134"/>
        <v>#DIV/0!</v>
      </c>
      <c r="AD40" t="e">
        <f t="shared" si="135"/>
        <v>#DIV/0!</v>
      </c>
      <c r="AE40" t="e">
        <f t="shared" si="136"/>
        <v>#DIV/0!</v>
      </c>
      <c r="AF40" s="1">
        <v>0</v>
      </c>
      <c r="AG40" s="1">
        <v>0.5</v>
      </c>
      <c r="AH40" t="e">
        <f t="shared" si="137"/>
        <v>#DIV/0!</v>
      </c>
      <c r="AI40">
        <f t="shared" si="138"/>
        <v>8.313989991963334</v>
      </c>
      <c r="AJ40">
        <f t="shared" si="139"/>
        <v>1.9476442001811805</v>
      </c>
      <c r="AK40">
        <f t="shared" si="140"/>
        <v>32.334941864013672</v>
      </c>
      <c r="AL40" s="1">
        <v>2</v>
      </c>
      <c r="AM40">
        <f t="shared" si="141"/>
        <v>4.644859790802002</v>
      </c>
      <c r="AN40" s="1">
        <v>1</v>
      </c>
      <c r="AO40">
        <f t="shared" si="142"/>
        <v>9.2897195816040039</v>
      </c>
      <c r="AP40" s="1">
        <v>31.20973014831543</v>
      </c>
      <c r="AQ40" s="1">
        <v>32.334941864013672</v>
      </c>
      <c r="AR40" s="1">
        <v>30.053691864013672</v>
      </c>
      <c r="AS40" s="1">
        <v>299.89581298828125</v>
      </c>
      <c r="AT40" s="1">
        <v>281.36849975585938</v>
      </c>
      <c r="AU40" s="1">
        <v>24.199134826660156</v>
      </c>
      <c r="AV40" s="1">
        <v>29.574775695800781</v>
      </c>
      <c r="AW40" s="1">
        <v>52.309860229492188</v>
      </c>
      <c r="AX40" s="1">
        <v>63.932117462158203</v>
      </c>
      <c r="AY40" s="1">
        <v>300.17279052734375</v>
      </c>
      <c r="AZ40" s="1">
        <v>1699.0679931640625</v>
      </c>
      <c r="BA40" s="1">
        <v>105.76742553710938</v>
      </c>
      <c r="BB40" s="1">
        <v>98.689338684082031</v>
      </c>
      <c r="BC40" s="1">
        <v>10.771852493286133</v>
      </c>
      <c r="BD40" s="1">
        <v>-0.22825877368450165</v>
      </c>
      <c r="BE40" s="1">
        <v>0.5</v>
      </c>
      <c r="BF40" s="1">
        <v>-1.355140209197998</v>
      </c>
      <c r="BG40" s="1">
        <v>7.355140209197998</v>
      </c>
      <c r="BH40" s="1">
        <v>1</v>
      </c>
      <c r="BI40" s="1">
        <v>0</v>
      </c>
      <c r="BJ40" s="1">
        <v>0.15999999642372131</v>
      </c>
      <c r="BK40" s="1">
        <v>111115</v>
      </c>
      <c r="BL40">
        <f t="shared" si="143"/>
        <v>1.5008639526367187</v>
      </c>
      <c r="BM40">
        <f t="shared" si="144"/>
        <v>8.3139899919633335E-3</v>
      </c>
      <c r="BN40">
        <f t="shared" si="145"/>
        <v>305.48494186401365</v>
      </c>
      <c r="BO40">
        <f t="shared" si="146"/>
        <v>304.35973014831541</v>
      </c>
      <c r="BP40">
        <f t="shared" si="147"/>
        <v>271.85087282990935</v>
      </c>
      <c r="BQ40">
        <f t="shared" si="148"/>
        <v>-0.43238898024005135</v>
      </c>
      <c r="BR40">
        <f t="shared" si="149"/>
        <v>4.8663592553298214</v>
      </c>
      <c r="BS40">
        <f t="shared" si="150"/>
        <v>49.309878049823574</v>
      </c>
      <c r="BT40">
        <f t="shared" si="151"/>
        <v>19.735102354022793</v>
      </c>
      <c r="BU40">
        <f t="shared" si="152"/>
        <v>31.772336006164551</v>
      </c>
      <c r="BV40">
        <f t="shared" si="153"/>
        <v>4.7138959672143752</v>
      </c>
      <c r="BW40">
        <f t="shared" si="154"/>
        <v>0.40466305863648844</v>
      </c>
      <c r="BX40">
        <f t="shared" si="155"/>
        <v>2.9187150551486409</v>
      </c>
      <c r="BY40">
        <f t="shared" si="156"/>
        <v>1.7951809120657343</v>
      </c>
      <c r="BZ40">
        <f t="shared" si="157"/>
        <v>0.25450808899133814</v>
      </c>
      <c r="CA40">
        <f t="shared" si="158"/>
        <v>17.158784107236915</v>
      </c>
      <c r="CB40">
        <f t="shared" si="159"/>
        <v>0.61793215682038394</v>
      </c>
      <c r="CC40">
        <f t="shared" si="160"/>
        <v>60.148965534150392</v>
      </c>
      <c r="CD40">
        <f t="shared" si="161"/>
        <v>277.66748704344491</v>
      </c>
      <c r="CE40">
        <f t="shared" si="162"/>
        <v>5.5168674007871912E-2</v>
      </c>
      <c r="CF40">
        <f t="shared" si="163"/>
        <v>0</v>
      </c>
      <c r="CG40">
        <f t="shared" si="164"/>
        <v>1486.680309445293</v>
      </c>
      <c r="CH40">
        <f t="shared" si="165"/>
        <v>0</v>
      </c>
      <c r="CI40" t="e">
        <f t="shared" si="166"/>
        <v>#DIV/0!</v>
      </c>
      <c r="CJ40" t="e">
        <f t="shared" si="167"/>
        <v>#DIV/0!</v>
      </c>
    </row>
    <row r="41" spans="1:88" x14ac:dyDescent="0.35">
      <c r="A41" t="s">
        <v>139</v>
      </c>
      <c r="B41" s="1">
        <v>39</v>
      </c>
      <c r="C41" s="1" t="s">
        <v>129</v>
      </c>
      <c r="D41" s="1" t="s">
        <v>0</v>
      </c>
      <c r="E41" s="1">
        <v>0</v>
      </c>
      <c r="F41" s="1" t="s">
        <v>91</v>
      </c>
      <c r="G41" s="1" t="s">
        <v>0</v>
      </c>
      <c r="H41" s="1">
        <v>9613.5000277394429</v>
      </c>
      <c r="I41" s="1">
        <v>0</v>
      </c>
      <c r="J41">
        <f t="shared" si="126"/>
        <v>30.198773008590429</v>
      </c>
      <c r="K41">
        <f t="shared" si="127"/>
        <v>0.3667857367206776</v>
      </c>
      <c r="L41">
        <f t="shared" si="128"/>
        <v>231.03752246960909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t="e">
        <f t="shared" si="129"/>
        <v>#DIV/0!</v>
      </c>
      <c r="U41" t="e">
        <f t="shared" si="130"/>
        <v>#DIV/0!</v>
      </c>
      <c r="V41" t="e">
        <f t="shared" si="131"/>
        <v>#DIV/0!</v>
      </c>
      <c r="W41" s="1">
        <v>-1</v>
      </c>
      <c r="X41" s="1">
        <v>0.87</v>
      </c>
      <c r="Y41" s="1">
        <v>0.92</v>
      </c>
      <c r="Z41" s="1">
        <v>9.9950742721557617</v>
      </c>
      <c r="AA41">
        <f t="shared" si="132"/>
        <v>0.87499753713607786</v>
      </c>
      <c r="AB41">
        <f t="shared" si="133"/>
        <v>2.0991062440045168E-2</v>
      </c>
      <c r="AC41" t="e">
        <f t="shared" si="134"/>
        <v>#DIV/0!</v>
      </c>
      <c r="AD41" t="e">
        <f t="shared" si="135"/>
        <v>#DIV/0!</v>
      </c>
      <c r="AE41" t="e">
        <f t="shared" si="136"/>
        <v>#DIV/0!</v>
      </c>
      <c r="AF41" s="1">
        <v>0</v>
      </c>
      <c r="AG41" s="1">
        <v>0.5</v>
      </c>
      <c r="AH41" t="e">
        <f t="shared" si="137"/>
        <v>#DIV/0!</v>
      </c>
      <c r="AI41">
        <f t="shared" si="138"/>
        <v>7.7645883305077072</v>
      </c>
      <c r="AJ41">
        <f t="shared" si="139"/>
        <v>2.0851786525666558</v>
      </c>
      <c r="AK41">
        <f t="shared" si="140"/>
        <v>32.695606231689453</v>
      </c>
      <c r="AL41" s="1">
        <v>2</v>
      </c>
      <c r="AM41">
        <f t="shared" si="141"/>
        <v>4.644859790802002</v>
      </c>
      <c r="AN41" s="1">
        <v>1</v>
      </c>
      <c r="AO41">
        <f t="shared" si="142"/>
        <v>9.2897195816040039</v>
      </c>
      <c r="AP41" s="1">
        <v>31.241901397705078</v>
      </c>
      <c r="AQ41" s="1">
        <v>32.695606231689453</v>
      </c>
      <c r="AR41" s="1">
        <v>30.047489166259766</v>
      </c>
      <c r="AS41" s="1">
        <v>399.96267700195313</v>
      </c>
      <c r="AT41" s="1">
        <v>377.88577270507813</v>
      </c>
      <c r="AU41" s="1">
        <v>24.17363166809082</v>
      </c>
      <c r="AV41" s="1">
        <v>29.196231842041016</v>
      </c>
      <c r="AW41" s="1">
        <v>52.155712127685547</v>
      </c>
      <c r="AX41" s="1">
        <v>62.994991302490234</v>
      </c>
      <c r="AY41" s="1">
        <v>300.158935546875</v>
      </c>
      <c r="AZ41" s="1">
        <v>1698.6201171875</v>
      </c>
      <c r="BA41" s="1">
        <v>151.9849853515625</v>
      </c>
      <c r="BB41" s="1">
        <v>98.682624816894531</v>
      </c>
      <c r="BC41" s="1">
        <v>11.967276573181152</v>
      </c>
      <c r="BD41" s="1">
        <v>-0.20939262211322784</v>
      </c>
      <c r="BE41" s="1">
        <v>0.5</v>
      </c>
      <c r="BF41" s="1">
        <v>-1.355140209197998</v>
      </c>
      <c r="BG41" s="1">
        <v>7.355140209197998</v>
      </c>
      <c r="BH41" s="1">
        <v>1</v>
      </c>
      <c r="BI41" s="1">
        <v>0</v>
      </c>
      <c r="BJ41" s="1">
        <v>0.15999999642372131</v>
      </c>
      <c r="BK41" s="1">
        <v>111115</v>
      </c>
      <c r="BL41">
        <f t="shared" si="143"/>
        <v>1.5007946777343748</v>
      </c>
      <c r="BM41">
        <f t="shared" si="144"/>
        <v>7.7645883305077074E-3</v>
      </c>
      <c r="BN41">
        <f t="shared" si="145"/>
        <v>305.84560623168943</v>
      </c>
      <c r="BO41">
        <f t="shared" si="146"/>
        <v>304.39190139770506</v>
      </c>
      <c r="BP41">
        <f t="shared" si="147"/>
        <v>271.77921267526108</v>
      </c>
      <c r="BQ41">
        <f t="shared" si="148"/>
        <v>-0.35222063990864055</v>
      </c>
      <c r="BR41">
        <f t="shared" si="149"/>
        <v>4.966339445501859</v>
      </c>
      <c r="BS41">
        <f t="shared" si="150"/>
        <v>50.326381718330808</v>
      </c>
      <c r="BT41">
        <f t="shared" si="151"/>
        <v>21.130149876289792</v>
      </c>
      <c r="BU41">
        <f t="shared" si="152"/>
        <v>31.968753814697266</v>
      </c>
      <c r="BV41">
        <f t="shared" si="153"/>
        <v>4.7666447434479107</v>
      </c>
      <c r="BW41">
        <f t="shared" si="154"/>
        <v>0.35285401170972197</v>
      </c>
      <c r="BX41">
        <f t="shared" si="155"/>
        <v>2.8811607929352032</v>
      </c>
      <c r="BY41">
        <f t="shared" si="156"/>
        <v>1.8854839505127075</v>
      </c>
      <c r="BZ41">
        <f t="shared" si="157"/>
        <v>0.22174450367859541</v>
      </c>
      <c r="CA41">
        <f t="shared" si="158"/>
        <v>22.799389148493272</v>
      </c>
      <c r="CB41">
        <f t="shared" si="159"/>
        <v>0.61139513354984887</v>
      </c>
      <c r="CC41">
        <f t="shared" si="160"/>
        <v>57.93602712372217</v>
      </c>
      <c r="CD41">
        <f t="shared" si="161"/>
        <v>373.49722865878329</v>
      </c>
      <c r="CE41">
        <f t="shared" si="162"/>
        <v>4.6843638931714997E-2</v>
      </c>
      <c r="CF41">
        <f t="shared" si="163"/>
        <v>0</v>
      </c>
      <c r="CG41">
        <f t="shared" si="164"/>
        <v>1486.2884190688585</v>
      </c>
      <c r="CH41">
        <f t="shared" si="165"/>
        <v>0</v>
      </c>
      <c r="CI41" t="e">
        <f t="shared" si="166"/>
        <v>#DIV/0!</v>
      </c>
      <c r="CJ41" t="e">
        <f t="shared" si="167"/>
        <v>#DIV/0!</v>
      </c>
    </row>
    <row r="42" spans="1:88" x14ac:dyDescent="0.35">
      <c r="A42" t="s">
        <v>139</v>
      </c>
      <c r="B42" s="1">
        <v>40</v>
      </c>
      <c r="C42" s="1" t="s">
        <v>130</v>
      </c>
      <c r="D42" s="1" t="s">
        <v>0</v>
      </c>
      <c r="E42" s="1">
        <v>0</v>
      </c>
      <c r="F42" s="1" t="s">
        <v>91</v>
      </c>
      <c r="G42" s="1" t="s">
        <v>0</v>
      </c>
      <c r="H42" s="1">
        <v>9835.5000277394429</v>
      </c>
      <c r="I42" s="1">
        <v>0</v>
      </c>
      <c r="J42">
        <f t="shared" si="126"/>
        <v>44.312307598132691</v>
      </c>
      <c r="K42">
        <f t="shared" si="127"/>
        <v>0.23925717567350799</v>
      </c>
      <c r="L42">
        <f t="shared" si="128"/>
        <v>343.96515148882736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t="e">
        <f t="shared" si="129"/>
        <v>#DIV/0!</v>
      </c>
      <c r="U42" t="e">
        <f t="shared" si="130"/>
        <v>#DIV/0!</v>
      </c>
      <c r="V42" t="e">
        <f t="shared" si="131"/>
        <v>#DIV/0!</v>
      </c>
      <c r="W42" s="1">
        <v>-1</v>
      </c>
      <c r="X42" s="1">
        <v>0.87</v>
      </c>
      <c r="Y42" s="1">
        <v>0.92</v>
      </c>
      <c r="Z42" s="1">
        <v>9.9950742721557617</v>
      </c>
      <c r="AA42">
        <f t="shared" si="132"/>
        <v>0.87499753713607786</v>
      </c>
      <c r="AB42">
        <f t="shared" si="133"/>
        <v>3.0488611700549267E-2</v>
      </c>
      <c r="AC42" t="e">
        <f t="shared" si="134"/>
        <v>#DIV/0!</v>
      </c>
      <c r="AD42" t="e">
        <f t="shared" si="135"/>
        <v>#DIV/0!</v>
      </c>
      <c r="AE42" t="e">
        <f t="shared" si="136"/>
        <v>#DIV/0!</v>
      </c>
      <c r="AF42" s="1">
        <v>0</v>
      </c>
      <c r="AG42" s="1">
        <v>0.5</v>
      </c>
      <c r="AH42" t="e">
        <f t="shared" si="137"/>
        <v>#DIV/0!</v>
      </c>
      <c r="AI42">
        <f t="shared" si="138"/>
        <v>6.0895753693200465</v>
      </c>
      <c r="AJ42">
        <f t="shared" si="139"/>
        <v>2.4721332911978564</v>
      </c>
      <c r="AK42">
        <f t="shared" si="140"/>
        <v>33.614841461181641</v>
      </c>
      <c r="AL42" s="1">
        <v>2</v>
      </c>
      <c r="AM42">
        <f t="shared" si="141"/>
        <v>4.644859790802002</v>
      </c>
      <c r="AN42" s="1">
        <v>1</v>
      </c>
      <c r="AO42">
        <f t="shared" si="142"/>
        <v>9.2897195816040039</v>
      </c>
      <c r="AP42" s="1">
        <v>31.249904632568359</v>
      </c>
      <c r="AQ42" s="1">
        <v>33.614841461181641</v>
      </c>
      <c r="AR42" s="1">
        <v>30.045747756958008</v>
      </c>
      <c r="AS42" s="1">
        <v>700.123291015625</v>
      </c>
      <c r="AT42" s="1">
        <v>667.8900146484375</v>
      </c>
      <c r="AU42" s="1">
        <v>23.995424270629883</v>
      </c>
      <c r="AV42" s="1">
        <v>27.939304351806641</v>
      </c>
      <c r="AW42" s="1">
        <v>51.748958587646484</v>
      </c>
      <c r="AX42" s="1">
        <v>60.260208129882813</v>
      </c>
      <c r="AY42" s="1">
        <v>300.18341064453125</v>
      </c>
      <c r="AZ42" s="1">
        <v>1698.5240478515625</v>
      </c>
      <c r="BA42" s="1">
        <v>114.2816162109375</v>
      </c>
      <c r="BB42" s="1">
        <v>98.683670043945313</v>
      </c>
      <c r="BC42" s="1">
        <v>14.722214698791504</v>
      </c>
      <c r="BD42" s="1">
        <v>-0.17080076038837433</v>
      </c>
      <c r="BE42" s="1">
        <v>0.5</v>
      </c>
      <c r="BF42" s="1">
        <v>-1.355140209197998</v>
      </c>
      <c r="BG42" s="1">
        <v>7.355140209197998</v>
      </c>
      <c r="BH42" s="1">
        <v>1</v>
      </c>
      <c r="BI42" s="1">
        <v>0</v>
      </c>
      <c r="BJ42" s="1">
        <v>0.15999999642372131</v>
      </c>
      <c r="BK42" s="1">
        <v>111115</v>
      </c>
      <c r="BL42">
        <f t="shared" si="143"/>
        <v>1.5009170532226561</v>
      </c>
      <c r="BM42">
        <f t="shared" si="144"/>
        <v>6.0895753693200466E-3</v>
      </c>
      <c r="BN42">
        <f t="shared" si="145"/>
        <v>306.76484146118162</v>
      </c>
      <c r="BO42">
        <f t="shared" si="146"/>
        <v>304.39990463256834</v>
      </c>
      <c r="BP42">
        <f t="shared" si="147"/>
        <v>271.76384158185465</v>
      </c>
      <c r="BQ42">
        <f t="shared" si="148"/>
        <v>-0.10298088883538625</v>
      </c>
      <c r="BR42">
        <f t="shared" si="149"/>
        <v>5.2292863831089083</v>
      </c>
      <c r="BS42">
        <f t="shared" si="150"/>
        <v>52.990392237948072</v>
      </c>
      <c r="BT42">
        <f t="shared" si="151"/>
        <v>25.051087886141431</v>
      </c>
      <c r="BU42">
        <f t="shared" si="152"/>
        <v>32.432373046875</v>
      </c>
      <c r="BV42">
        <f t="shared" si="153"/>
        <v>4.893194015404486</v>
      </c>
      <c r="BW42">
        <f t="shared" si="154"/>
        <v>0.23324981543227899</v>
      </c>
      <c r="BX42">
        <f t="shared" si="155"/>
        <v>2.7571530919110518</v>
      </c>
      <c r="BY42">
        <f t="shared" si="156"/>
        <v>2.1360409234934341</v>
      </c>
      <c r="BZ42">
        <f t="shared" si="157"/>
        <v>0.14630921283524509</v>
      </c>
      <c r="CA42">
        <f t="shared" si="158"/>
        <v>33.943743516139108</v>
      </c>
      <c r="CB42">
        <f t="shared" si="159"/>
        <v>0.51500268598847521</v>
      </c>
      <c r="CC42">
        <f t="shared" si="160"/>
        <v>51.968637760846313</v>
      </c>
      <c r="CD42">
        <f t="shared" si="161"/>
        <v>661.45046448419566</v>
      </c>
      <c r="CE42">
        <f t="shared" si="162"/>
        <v>3.4815158285667488E-2</v>
      </c>
      <c r="CF42">
        <f t="shared" si="163"/>
        <v>0</v>
      </c>
      <c r="CG42">
        <f t="shared" si="164"/>
        <v>1486.2043586365189</v>
      </c>
      <c r="CH42">
        <f t="shared" si="165"/>
        <v>0</v>
      </c>
      <c r="CI42" t="e">
        <f t="shared" si="166"/>
        <v>#DIV/0!</v>
      </c>
      <c r="CJ42" t="e">
        <f t="shared" si="167"/>
        <v>#DIV/0!</v>
      </c>
    </row>
    <row r="43" spans="1:88" x14ac:dyDescent="0.35">
      <c r="A43" t="s">
        <v>139</v>
      </c>
      <c r="B43" s="1">
        <v>41</v>
      </c>
      <c r="C43" s="1" t="s">
        <v>131</v>
      </c>
      <c r="D43" s="1" t="s">
        <v>0</v>
      </c>
      <c r="E43" s="1">
        <v>0</v>
      </c>
      <c r="F43" s="1" t="s">
        <v>91</v>
      </c>
      <c r="G43" s="1" t="s">
        <v>0</v>
      </c>
      <c r="H43" s="1">
        <v>10057.500027739443</v>
      </c>
      <c r="I43" s="1">
        <v>0</v>
      </c>
      <c r="J43">
        <f t="shared" si="126"/>
        <v>48.528725879486153</v>
      </c>
      <c r="K43">
        <f t="shared" si="127"/>
        <v>0.17191734878622081</v>
      </c>
      <c r="L43">
        <f t="shared" si="128"/>
        <v>472.89712807956414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t="e">
        <f t="shared" si="129"/>
        <v>#DIV/0!</v>
      </c>
      <c r="U43" t="e">
        <f t="shared" si="130"/>
        <v>#DIV/0!</v>
      </c>
      <c r="V43" t="e">
        <f t="shared" si="131"/>
        <v>#DIV/0!</v>
      </c>
      <c r="W43" s="1">
        <v>-1</v>
      </c>
      <c r="X43" s="1">
        <v>0.87</v>
      </c>
      <c r="Y43" s="1">
        <v>0.92</v>
      </c>
      <c r="Z43" s="1">
        <v>9.9950742721557617</v>
      </c>
      <c r="AA43">
        <f t="shared" si="132"/>
        <v>0.87499753713607786</v>
      </c>
      <c r="AB43">
        <f t="shared" si="133"/>
        <v>3.3320898599574329E-2</v>
      </c>
      <c r="AC43" t="e">
        <f t="shared" si="134"/>
        <v>#DIV/0!</v>
      </c>
      <c r="AD43" t="e">
        <f t="shared" si="135"/>
        <v>#DIV/0!</v>
      </c>
      <c r="AE43" t="e">
        <f t="shared" si="136"/>
        <v>#DIV/0!</v>
      </c>
      <c r="AF43" s="1">
        <v>0</v>
      </c>
      <c r="AG43" s="1">
        <v>0.5</v>
      </c>
      <c r="AH43" t="e">
        <f t="shared" si="137"/>
        <v>#DIV/0!</v>
      </c>
      <c r="AI43">
        <f t="shared" si="138"/>
        <v>4.8094235051509244</v>
      </c>
      <c r="AJ43">
        <f t="shared" si="139"/>
        <v>2.6970309915528032</v>
      </c>
      <c r="AK43">
        <f t="shared" si="140"/>
        <v>34.099941253662109</v>
      </c>
      <c r="AL43" s="1">
        <v>2</v>
      </c>
      <c r="AM43">
        <f t="shared" si="141"/>
        <v>4.644859790802002</v>
      </c>
      <c r="AN43" s="1">
        <v>1</v>
      </c>
      <c r="AO43">
        <f t="shared" si="142"/>
        <v>9.2897195816040039</v>
      </c>
      <c r="AP43" s="1">
        <v>31.216121673583984</v>
      </c>
      <c r="AQ43" s="1">
        <v>34.099941253662109</v>
      </c>
      <c r="AR43" s="1">
        <v>30.042282104492188</v>
      </c>
      <c r="AS43" s="1">
        <v>999.7994384765625</v>
      </c>
      <c r="AT43" s="1">
        <v>964.3770751953125</v>
      </c>
      <c r="AU43" s="1">
        <v>23.998775482177734</v>
      </c>
      <c r="AV43" s="1">
        <v>27.11616325378418</v>
      </c>
      <c r="AW43" s="1">
        <v>51.852302551269531</v>
      </c>
      <c r="AX43" s="1">
        <v>58.590190887451172</v>
      </c>
      <c r="AY43" s="1">
        <v>300.18789672851563</v>
      </c>
      <c r="AZ43" s="1">
        <v>1698.7662353515625</v>
      </c>
      <c r="BA43" s="1">
        <v>109.30148315429688</v>
      </c>
      <c r="BB43" s="1">
        <v>98.680526733398438</v>
      </c>
      <c r="BC43" s="1">
        <v>16.739877700805664</v>
      </c>
      <c r="BD43" s="1">
        <v>-0.15702617168426514</v>
      </c>
      <c r="BE43" s="1">
        <v>0.5</v>
      </c>
      <c r="BF43" s="1">
        <v>-1.355140209197998</v>
      </c>
      <c r="BG43" s="1">
        <v>7.355140209197998</v>
      </c>
      <c r="BH43" s="1">
        <v>1</v>
      </c>
      <c r="BI43" s="1">
        <v>0</v>
      </c>
      <c r="BJ43" s="1">
        <v>0.15999999642372131</v>
      </c>
      <c r="BK43" s="1">
        <v>111115</v>
      </c>
      <c r="BL43">
        <f t="shared" si="143"/>
        <v>1.500939483642578</v>
      </c>
      <c r="BM43">
        <f t="shared" si="144"/>
        <v>4.8094235051509247E-3</v>
      </c>
      <c r="BN43">
        <f t="shared" si="145"/>
        <v>307.24994125366209</v>
      </c>
      <c r="BO43">
        <f t="shared" si="146"/>
        <v>304.36612167358396</v>
      </c>
      <c r="BP43">
        <f t="shared" si="147"/>
        <v>271.80259158098852</v>
      </c>
      <c r="BQ43">
        <f t="shared" si="148"/>
        <v>9.6187970426965863E-2</v>
      </c>
      <c r="BR43">
        <f t="shared" si="149"/>
        <v>5.3728682644250494</v>
      </c>
      <c r="BS43">
        <f t="shared" si="150"/>
        <v>54.447097540741048</v>
      </c>
      <c r="BT43">
        <f t="shared" si="151"/>
        <v>27.330934286956868</v>
      </c>
      <c r="BU43">
        <f t="shared" si="152"/>
        <v>32.658031463623047</v>
      </c>
      <c r="BV43">
        <f t="shared" si="153"/>
        <v>4.9558405623051129</v>
      </c>
      <c r="BW43">
        <f t="shared" si="154"/>
        <v>0.16879362135605991</v>
      </c>
      <c r="BX43">
        <f t="shared" si="155"/>
        <v>2.6758372728722462</v>
      </c>
      <c r="BY43">
        <f t="shared" si="156"/>
        <v>2.2800032894328668</v>
      </c>
      <c r="BZ43">
        <f t="shared" si="157"/>
        <v>0.10577228298498986</v>
      </c>
      <c r="CA43">
        <f t="shared" si="158"/>
        <v>46.665737689602771</v>
      </c>
      <c r="CB43">
        <f t="shared" si="159"/>
        <v>0.49036537703241201</v>
      </c>
      <c r="CC43">
        <f t="shared" si="160"/>
        <v>48.619469606979536</v>
      </c>
      <c r="CD43">
        <f t="shared" si="161"/>
        <v>957.32478697909551</v>
      </c>
      <c r="CE43">
        <f t="shared" si="162"/>
        <v>2.4646190562019155E-2</v>
      </c>
      <c r="CF43">
        <f t="shared" si="163"/>
        <v>0</v>
      </c>
      <c r="CG43">
        <f t="shared" si="164"/>
        <v>1486.4162721025441</v>
      </c>
      <c r="CH43">
        <f t="shared" si="165"/>
        <v>0</v>
      </c>
      <c r="CI43" t="e">
        <f t="shared" si="166"/>
        <v>#DIV/0!</v>
      </c>
      <c r="CJ43" t="e">
        <f t="shared" si="167"/>
        <v>#DIV/0!</v>
      </c>
    </row>
    <row r="44" spans="1:88" x14ac:dyDescent="0.35">
      <c r="A44" t="s">
        <v>139</v>
      </c>
      <c r="B44" s="1">
        <v>42</v>
      </c>
      <c r="C44" s="1" t="s">
        <v>132</v>
      </c>
      <c r="D44" s="1" t="s">
        <v>0</v>
      </c>
      <c r="E44" s="1">
        <v>0</v>
      </c>
      <c r="F44" s="1" t="s">
        <v>91</v>
      </c>
      <c r="G44" s="1" t="s">
        <v>0</v>
      </c>
      <c r="H44" s="1">
        <v>10263.500027739443</v>
      </c>
      <c r="I44" s="1">
        <v>0</v>
      </c>
      <c r="J44">
        <f t="shared" si="126"/>
        <v>51.445033537999748</v>
      </c>
      <c r="K44">
        <f t="shared" si="127"/>
        <v>0.13900842844797334</v>
      </c>
      <c r="L44">
        <f t="shared" si="128"/>
        <v>617.47576161129416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t="e">
        <f t="shared" si="129"/>
        <v>#DIV/0!</v>
      </c>
      <c r="U44" t="e">
        <f t="shared" si="130"/>
        <v>#DIV/0!</v>
      </c>
      <c r="V44" t="e">
        <f t="shared" si="131"/>
        <v>#DIV/0!</v>
      </c>
      <c r="W44" s="1">
        <v>-1</v>
      </c>
      <c r="X44" s="1">
        <v>0.87</v>
      </c>
      <c r="Y44" s="1">
        <v>0.92</v>
      </c>
      <c r="Z44" s="1">
        <v>9.9950742721557617</v>
      </c>
      <c r="AA44">
        <f t="shared" si="132"/>
        <v>0.87499753713607786</v>
      </c>
      <c r="AB44">
        <f t="shared" si="133"/>
        <v>3.5281514603443018E-2</v>
      </c>
      <c r="AC44" t="e">
        <f t="shared" si="134"/>
        <v>#DIV/0!</v>
      </c>
      <c r="AD44" t="e">
        <f t="shared" si="135"/>
        <v>#DIV/0!</v>
      </c>
      <c r="AE44" t="e">
        <f t="shared" si="136"/>
        <v>#DIV/0!</v>
      </c>
      <c r="AF44" s="1">
        <v>0</v>
      </c>
      <c r="AG44" s="1">
        <v>0.5</v>
      </c>
      <c r="AH44" t="e">
        <f t="shared" si="137"/>
        <v>#DIV/0!</v>
      </c>
      <c r="AI44">
        <f t="shared" si="138"/>
        <v>4.1055760492029592</v>
      </c>
      <c r="AJ44">
        <f t="shared" si="139"/>
        <v>2.8365126598568913</v>
      </c>
      <c r="AK44">
        <f t="shared" si="140"/>
        <v>34.456043243408203</v>
      </c>
      <c r="AL44" s="1">
        <v>2</v>
      </c>
      <c r="AM44">
        <f t="shared" si="141"/>
        <v>4.644859790802002</v>
      </c>
      <c r="AN44" s="1">
        <v>1</v>
      </c>
      <c r="AO44">
        <f t="shared" si="142"/>
        <v>9.2897195816040039</v>
      </c>
      <c r="AP44" s="1">
        <v>31.222467422485352</v>
      </c>
      <c r="AQ44" s="1">
        <v>34.456043243408203</v>
      </c>
      <c r="AR44" s="1">
        <v>30.041069030761719</v>
      </c>
      <c r="AS44" s="1">
        <v>1299.910400390625</v>
      </c>
      <c r="AT44" s="1">
        <v>1262.180908203125</v>
      </c>
      <c r="AU44" s="1">
        <v>24.12907600402832</v>
      </c>
      <c r="AV44" s="1">
        <v>26.791255950927734</v>
      </c>
      <c r="AW44" s="1">
        <v>52.115818023681641</v>
      </c>
      <c r="AX44" s="1">
        <v>57.867893218994141</v>
      </c>
      <c r="AY44" s="1">
        <v>300.17373657226563</v>
      </c>
      <c r="AZ44" s="1">
        <v>1698.83154296875</v>
      </c>
      <c r="BA44" s="1">
        <v>109.49832153320313</v>
      </c>
      <c r="BB44" s="1">
        <v>98.686172485351563</v>
      </c>
      <c r="BC44" s="1">
        <v>18.290958404541016</v>
      </c>
      <c r="BD44" s="1">
        <v>-0.14911916851997375</v>
      </c>
      <c r="BE44" s="1">
        <v>1</v>
      </c>
      <c r="BF44" s="1">
        <v>-1.355140209197998</v>
      </c>
      <c r="BG44" s="1">
        <v>7.355140209197998</v>
      </c>
      <c r="BH44" s="1">
        <v>1</v>
      </c>
      <c r="BI44" s="1">
        <v>0</v>
      </c>
      <c r="BJ44" s="1">
        <v>0.15999999642372131</v>
      </c>
      <c r="BK44" s="1">
        <v>111115</v>
      </c>
      <c r="BL44">
        <f t="shared" si="143"/>
        <v>1.500868682861328</v>
      </c>
      <c r="BM44">
        <f t="shared" si="144"/>
        <v>4.1055760492029591E-3</v>
      </c>
      <c r="BN44">
        <f t="shared" si="145"/>
        <v>307.60604324340818</v>
      </c>
      <c r="BO44">
        <f t="shared" si="146"/>
        <v>304.37246742248533</v>
      </c>
      <c r="BP44">
        <f t="shared" si="147"/>
        <v>271.81304079950496</v>
      </c>
      <c r="BQ44">
        <f t="shared" si="148"/>
        <v>0.20229884589355518</v>
      </c>
      <c r="BR44">
        <f t="shared" si="149"/>
        <v>5.4804391657293472</v>
      </c>
      <c r="BS44">
        <f t="shared" si="150"/>
        <v>55.534012797414285</v>
      </c>
      <c r="BT44">
        <f t="shared" si="151"/>
        <v>28.74275684648655</v>
      </c>
      <c r="BU44">
        <f t="shared" si="152"/>
        <v>32.839255332946777</v>
      </c>
      <c r="BV44">
        <f t="shared" si="153"/>
        <v>5.0066555410645934</v>
      </c>
      <c r="BW44">
        <f t="shared" si="154"/>
        <v>0.13695901699406621</v>
      </c>
      <c r="BX44">
        <f t="shared" si="155"/>
        <v>2.6439265058724559</v>
      </c>
      <c r="BY44">
        <f t="shared" si="156"/>
        <v>2.3627290351921375</v>
      </c>
      <c r="BZ44">
        <f t="shared" si="157"/>
        <v>8.5781183123035162E-2</v>
      </c>
      <c r="CA44">
        <f t="shared" si="158"/>
        <v>60.936319515896002</v>
      </c>
      <c r="CB44">
        <f t="shared" si="159"/>
        <v>0.48921335887606587</v>
      </c>
      <c r="CC44">
        <f t="shared" si="160"/>
        <v>46.816867763089284</v>
      </c>
      <c r="CD44">
        <f t="shared" si="161"/>
        <v>1254.7048165228305</v>
      </c>
      <c r="CE44">
        <f t="shared" si="162"/>
        <v>1.9195712812284424E-2</v>
      </c>
      <c r="CF44">
        <f t="shared" si="163"/>
        <v>0</v>
      </c>
      <c r="CG44">
        <f t="shared" si="164"/>
        <v>1486.4734161067393</v>
      </c>
      <c r="CH44">
        <f t="shared" si="165"/>
        <v>0</v>
      </c>
      <c r="CI44" t="e">
        <f t="shared" si="166"/>
        <v>#DIV/0!</v>
      </c>
      <c r="CJ44" t="e">
        <f t="shared" si="167"/>
        <v>#DIV/0!</v>
      </c>
    </row>
    <row r="45" spans="1:88" x14ac:dyDescent="0.35">
      <c r="A45" t="s">
        <v>139</v>
      </c>
      <c r="B45" s="1">
        <v>43</v>
      </c>
      <c r="C45" s="1" t="s">
        <v>133</v>
      </c>
      <c r="D45" s="1" t="s">
        <v>0</v>
      </c>
      <c r="E45" s="1">
        <v>0</v>
      </c>
      <c r="F45" s="1" t="s">
        <v>91</v>
      </c>
      <c r="G45" s="1" t="s">
        <v>0</v>
      </c>
      <c r="H45" s="1">
        <v>10440.500027739443</v>
      </c>
      <c r="I45" s="1">
        <v>0</v>
      </c>
      <c r="J45">
        <f t="shared" si="126"/>
        <v>54.60029178121146</v>
      </c>
      <c r="K45">
        <f t="shared" si="127"/>
        <v>0.12398065554640457</v>
      </c>
      <c r="L45">
        <f t="shared" si="128"/>
        <v>884.87785680220225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t="e">
        <f t="shared" si="129"/>
        <v>#DIV/0!</v>
      </c>
      <c r="U45" t="e">
        <f t="shared" si="130"/>
        <v>#DIV/0!</v>
      </c>
      <c r="V45" t="e">
        <f t="shared" si="131"/>
        <v>#DIV/0!</v>
      </c>
      <c r="W45" s="1">
        <v>-1</v>
      </c>
      <c r="X45" s="1">
        <v>0.87</v>
      </c>
      <c r="Y45" s="1">
        <v>0.92</v>
      </c>
      <c r="Z45" s="1">
        <v>9.9950742721557617</v>
      </c>
      <c r="AA45">
        <f t="shared" si="132"/>
        <v>0.87499753713607786</v>
      </c>
      <c r="AB45">
        <f t="shared" si="133"/>
        <v>3.7404228732607334E-2</v>
      </c>
      <c r="AC45" t="e">
        <f t="shared" si="134"/>
        <v>#DIV/0!</v>
      </c>
      <c r="AD45" t="e">
        <f t="shared" si="135"/>
        <v>#DIV/0!</v>
      </c>
      <c r="AE45" t="e">
        <f t="shared" si="136"/>
        <v>#DIV/0!</v>
      </c>
      <c r="AF45" s="1">
        <v>0</v>
      </c>
      <c r="AG45" s="1">
        <v>0.5</v>
      </c>
      <c r="AH45" t="e">
        <f t="shared" si="137"/>
        <v>#DIV/0!</v>
      </c>
      <c r="AI45">
        <f t="shared" si="138"/>
        <v>3.723079891045149</v>
      </c>
      <c r="AJ45">
        <f t="shared" si="139"/>
        <v>2.8789133141525181</v>
      </c>
      <c r="AK45">
        <f t="shared" si="140"/>
        <v>34.583217620849609</v>
      </c>
      <c r="AL45" s="1">
        <v>2</v>
      </c>
      <c r="AM45">
        <f t="shared" si="141"/>
        <v>4.644859790802002</v>
      </c>
      <c r="AN45" s="1">
        <v>1</v>
      </c>
      <c r="AO45">
        <f t="shared" si="142"/>
        <v>9.2897195816040039</v>
      </c>
      <c r="AP45" s="1">
        <v>31.216827392578125</v>
      </c>
      <c r="AQ45" s="1">
        <v>34.583217620849609</v>
      </c>
      <c r="AR45" s="1">
        <v>30.046348571777344</v>
      </c>
      <c r="AS45" s="1">
        <v>1699.8753662109375</v>
      </c>
      <c r="AT45" s="1">
        <v>1659.380615234375</v>
      </c>
      <c r="AU45" s="1">
        <v>24.341117858886719</v>
      </c>
      <c r="AV45" s="1">
        <v>26.755325317382813</v>
      </c>
      <c r="AW45" s="1">
        <v>52.591644287109375</v>
      </c>
      <c r="AX45" s="1">
        <v>57.809482574462891</v>
      </c>
      <c r="AY45" s="1">
        <v>300.17864990234375</v>
      </c>
      <c r="AZ45" s="1">
        <v>1698.8284912109375</v>
      </c>
      <c r="BA45" s="1">
        <v>108.90592193603516</v>
      </c>
      <c r="BB45" s="1">
        <v>98.686660766601563</v>
      </c>
      <c r="BC45" s="1">
        <v>19.262619018554688</v>
      </c>
      <c r="BD45" s="1">
        <v>-0.14752386510372162</v>
      </c>
      <c r="BE45" s="1">
        <v>1</v>
      </c>
      <c r="BF45" s="1">
        <v>-1.355140209197998</v>
      </c>
      <c r="BG45" s="1">
        <v>7.355140209197998</v>
      </c>
      <c r="BH45" s="1">
        <v>1</v>
      </c>
      <c r="BI45" s="1">
        <v>0</v>
      </c>
      <c r="BJ45" s="1">
        <v>0.15999999642372131</v>
      </c>
      <c r="BK45" s="1">
        <v>111115</v>
      </c>
      <c r="BL45">
        <f t="shared" si="143"/>
        <v>1.5008932495117187</v>
      </c>
      <c r="BM45">
        <f t="shared" si="144"/>
        <v>3.7230798910451489E-3</v>
      </c>
      <c r="BN45">
        <f t="shared" si="145"/>
        <v>307.73321762084959</v>
      </c>
      <c r="BO45">
        <f t="shared" si="146"/>
        <v>304.3668273925781</v>
      </c>
      <c r="BP45">
        <f t="shared" si="147"/>
        <v>271.81255251826587</v>
      </c>
      <c r="BQ45">
        <f t="shared" si="148"/>
        <v>0.26278281717895852</v>
      </c>
      <c r="BR45">
        <f t="shared" si="149"/>
        <v>5.519307027449142</v>
      </c>
      <c r="BS45">
        <f t="shared" si="150"/>
        <v>55.927589246357762</v>
      </c>
      <c r="BT45">
        <f t="shared" si="151"/>
        <v>29.172263928974949</v>
      </c>
      <c r="BU45">
        <f t="shared" si="152"/>
        <v>32.900022506713867</v>
      </c>
      <c r="BV45">
        <f t="shared" si="153"/>
        <v>5.0237957902064032</v>
      </c>
      <c r="BW45">
        <f t="shared" si="154"/>
        <v>0.12234780102985061</v>
      </c>
      <c r="BX45">
        <f t="shared" si="155"/>
        <v>2.640393713296624</v>
      </c>
      <c r="BY45">
        <f t="shared" si="156"/>
        <v>2.3834020769097792</v>
      </c>
      <c r="BZ45">
        <f t="shared" si="157"/>
        <v>7.6612419920565292E-2</v>
      </c>
      <c r="CA45">
        <f t="shared" si="158"/>
        <v>87.32564087411636</v>
      </c>
      <c r="CB45">
        <f t="shared" si="159"/>
        <v>0.53325792086417734</v>
      </c>
      <c r="CC45">
        <f t="shared" si="160"/>
        <v>46.306424161969439</v>
      </c>
      <c r="CD45">
        <f t="shared" si="161"/>
        <v>1651.4459953293135</v>
      </c>
      <c r="CE45">
        <f t="shared" si="162"/>
        <v>1.5309881629425591E-2</v>
      </c>
      <c r="CF45">
        <f t="shared" si="163"/>
        <v>0</v>
      </c>
      <c r="CG45">
        <f t="shared" si="164"/>
        <v>1486.4707458261694</v>
      </c>
      <c r="CH45">
        <f t="shared" si="165"/>
        <v>0</v>
      </c>
      <c r="CI45" t="e">
        <f t="shared" si="166"/>
        <v>#DIV/0!</v>
      </c>
      <c r="CJ45" t="e">
        <f t="shared" si="167"/>
        <v>#DIV/0!</v>
      </c>
    </row>
    <row r="46" spans="1:88" x14ac:dyDescent="0.35">
      <c r="A46" t="s">
        <v>139</v>
      </c>
      <c r="B46" s="1">
        <v>44</v>
      </c>
      <c r="C46" s="1" t="s">
        <v>134</v>
      </c>
      <c r="D46" s="1" t="s">
        <v>0</v>
      </c>
      <c r="E46" s="1">
        <v>0</v>
      </c>
      <c r="F46" s="1" t="s">
        <v>91</v>
      </c>
      <c r="G46" s="1" t="s">
        <v>0</v>
      </c>
      <c r="H46" s="1">
        <v>10586.500027739443</v>
      </c>
      <c r="I46" s="1">
        <v>0</v>
      </c>
      <c r="J46">
        <f t="shared" si="126"/>
        <v>55.643570414106321</v>
      </c>
      <c r="K46">
        <f t="shared" si="127"/>
        <v>0.11833985462954796</v>
      </c>
      <c r="L46">
        <f t="shared" si="128"/>
        <v>1121.8658942479087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t="e">
        <f t="shared" si="129"/>
        <v>#DIV/0!</v>
      </c>
      <c r="U46" t="e">
        <f t="shared" si="130"/>
        <v>#DIV/0!</v>
      </c>
      <c r="V46" t="e">
        <f t="shared" si="131"/>
        <v>#DIV/0!</v>
      </c>
      <c r="W46" s="1">
        <v>-1</v>
      </c>
      <c r="X46" s="1">
        <v>0.87</v>
      </c>
      <c r="Y46" s="1">
        <v>0.92</v>
      </c>
      <c r="Z46" s="1">
        <v>9.9950742721557617</v>
      </c>
      <c r="AA46">
        <f t="shared" si="132"/>
        <v>0.87499753713607786</v>
      </c>
      <c r="AB46">
        <f t="shared" si="133"/>
        <v>3.811430254653693E-2</v>
      </c>
      <c r="AC46" t="e">
        <f t="shared" si="134"/>
        <v>#DIV/0!</v>
      </c>
      <c r="AD46" t="e">
        <f t="shared" si="135"/>
        <v>#DIV/0!</v>
      </c>
      <c r="AE46" t="e">
        <f t="shared" si="136"/>
        <v>#DIV/0!</v>
      </c>
      <c r="AF46" s="1">
        <v>0</v>
      </c>
      <c r="AG46" s="1">
        <v>0.5</v>
      </c>
      <c r="AH46" t="e">
        <f t="shared" si="137"/>
        <v>#DIV/0!</v>
      </c>
      <c r="AI46">
        <f t="shared" si="138"/>
        <v>3.6074540368606565</v>
      </c>
      <c r="AJ46">
        <f t="shared" si="139"/>
        <v>2.9201809780209382</v>
      </c>
      <c r="AK46">
        <f t="shared" si="140"/>
        <v>34.706447601318359</v>
      </c>
      <c r="AL46" s="1">
        <v>2</v>
      </c>
      <c r="AM46">
        <f t="shared" si="141"/>
        <v>4.644859790802002</v>
      </c>
      <c r="AN46" s="1">
        <v>1</v>
      </c>
      <c r="AO46">
        <f t="shared" si="142"/>
        <v>9.2897195816040039</v>
      </c>
      <c r="AP46" s="1">
        <v>31.243412017822266</v>
      </c>
      <c r="AQ46" s="1">
        <v>34.706447601318359</v>
      </c>
      <c r="AR46" s="1">
        <v>30.047845840454102</v>
      </c>
      <c r="AS46" s="1">
        <v>2000.1126708984375</v>
      </c>
      <c r="AT46" s="1">
        <v>1958.33056640625</v>
      </c>
      <c r="AU46" s="1">
        <v>24.381744384765625</v>
      </c>
      <c r="AV46" s="1">
        <v>26.72114372253418</v>
      </c>
      <c r="AW46" s="1">
        <v>52.600761413574219</v>
      </c>
      <c r="AX46" s="1">
        <v>57.647983551025391</v>
      </c>
      <c r="AY46" s="1">
        <v>300.16754150390625</v>
      </c>
      <c r="AZ46" s="1">
        <v>1698.4619140625</v>
      </c>
      <c r="BA46" s="1">
        <v>109.05655670166016</v>
      </c>
      <c r="BB46" s="1">
        <v>98.6865234375</v>
      </c>
      <c r="BC46" s="1">
        <v>19.713674545288086</v>
      </c>
      <c r="BD46" s="1">
        <v>-0.14045865833759308</v>
      </c>
      <c r="BE46" s="1">
        <v>1</v>
      </c>
      <c r="BF46" s="1">
        <v>-1.355140209197998</v>
      </c>
      <c r="BG46" s="1">
        <v>7.355140209197998</v>
      </c>
      <c r="BH46" s="1">
        <v>1</v>
      </c>
      <c r="BI46" s="1">
        <v>0</v>
      </c>
      <c r="BJ46" s="1">
        <v>0.15999999642372131</v>
      </c>
      <c r="BK46" s="1">
        <v>111115</v>
      </c>
      <c r="BL46">
        <f t="shared" si="143"/>
        <v>1.5008377075195309</v>
      </c>
      <c r="BM46">
        <f t="shared" si="144"/>
        <v>3.6074540368606564E-3</v>
      </c>
      <c r="BN46">
        <f t="shared" si="145"/>
        <v>307.85644760131834</v>
      </c>
      <c r="BO46">
        <f t="shared" si="146"/>
        <v>304.39341201782224</v>
      </c>
      <c r="BP46">
        <f t="shared" si="147"/>
        <v>271.75390017582686</v>
      </c>
      <c r="BQ46">
        <f t="shared" si="148"/>
        <v>0.27794716658837565</v>
      </c>
      <c r="BR46">
        <f t="shared" si="149"/>
        <v>5.5571977542716136</v>
      </c>
      <c r="BS46">
        <f t="shared" si="150"/>
        <v>56.311617439751934</v>
      </c>
      <c r="BT46">
        <f t="shared" si="151"/>
        <v>29.590473717217755</v>
      </c>
      <c r="BU46">
        <f t="shared" si="152"/>
        <v>32.974929809570313</v>
      </c>
      <c r="BV46">
        <f t="shared" si="153"/>
        <v>5.0449947094288126</v>
      </c>
      <c r="BW46">
        <f t="shared" si="154"/>
        <v>0.11685130948496615</v>
      </c>
      <c r="BX46">
        <f t="shared" si="155"/>
        <v>2.6370167762506753</v>
      </c>
      <c r="BY46">
        <f t="shared" si="156"/>
        <v>2.4079779331781372</v>
      </c>
      <c r="BZ46">
        <f t="shared" si="157"/>
        <v>7.3164361902276209E-2</v>
      </c>
      <c r="CA46">
        <f t="shared" si="158"/>
        <v>110.71304486642815</v>
      </c>
      <c r="CB46">
        <f t="shared" si="159"/>
        <v>0.5728685000850775</v>
      </c>
      <c r="CC46">
        <f t="shared" si="160"/>
        <v>45.865793761442738</v>
      </c>
      <c r="CD46">
        <f t="shared" si="161"/>
        <v>1950.2443352343428</v>
      </c>
      <c r="CE46">
        <f t="shared" si="162"/>
        <v>1.3086239906739947E-2</v>
      </c>
      <c r="CF46">
        <f t="shared" si="163"/>
        <v>0</v>
      </c>
      <c r="CG46">
        <f t="shared" si="164"/>
        <v>1486.1499917241163</v>
      </c>
      <c r="CH46">
        <f t="shared" si="165"/>
        <v>0</v>
      </c>
      <c r="CI46" t="e">
        <f t="shared" si="166"/>
        <v>#DIV/0!</v>
      </c>
      <c r="CJ46" t="e">
        <f t="shared" si="167"/>
        <v>#DIV/0!</v>
      </c>
    </row>
  </sheetData>
  <sortState xmlns:xlrd2="http://schemas.microsoft.com/office/spreadsheetml/2017/richdata2" ref="B37:CJ46">
    <sortCondition ref="AS37:AS46"/>
  </sortState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2017-07-07-hubern-katherineripe</vt:lpstr>
    </vt:vector>
  </TitlesOfParts>
  <Company>University of Illinois at Urbana-Champaign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Ainsworth</dc:creator>
  <cp:lastModifiedBy>PengFu</cp:lastModifiedBy>
  <dcterms:created xsi:type="dcterms:W3CDTF">2017-10-26T17:37:10Z</dcterms:created>
  <dcterms:modified xsi:type="dcterms:W3CDTF">2022-10-21T22:22:45Z</dcterms:modified>
</cp:coreProperties>
</file>