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1F72F98A-C7E9-4D25-9280-A62A795D9702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2017-07-31-bern2-katripe_.xl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3" i="1" l="1"/>
  <c r="J3" i="1"/>
  <c r="BP3" i="1"/>
  <c r="BO3" i="1"/>
  <c r="BN3" i="1"/>
  <c r="BM3" i="1"/>
  <c r="AM3" i="1"/>
  <c r="BQ3" i="1"/>
  <c r="AK3" i="1"/>
  <c r="BR3" i="1"/>
  <c r="BS3" i="1"/>
  <c r="BT3" i="1"/>
  <c r="BW3" i="1"/>
  <c r="AO3" i="1"/>
  <c r="K3" i="1"/>
  <c r="BZ3" i="1"/>
  <c r="L3" i="1"/>
  <c r="CF3" i="1"/>
  <c r="T3" i="1"/>
  <c r="CH3" i="1"/>
  <c r="U3" i="1"/>
  <c r="V3" i="1"/>
  <c r="AA3" i="1"/>
  <c r="CG3" i="1"/>
  <c r="AB3" i="1"/>
  <c r="AC3" i="1"/>
  <c r="AD3" i="1"/>
  <c r="AE3" i="1"/>
  <c r="AH3" i="1"/>
  <c r="AI3" i="1"/>
  <c r="BX3" i="1"/>
  <c r="AJ3" i="1"/>
  <c r="BU3" i="1"/>
  <c r="BV3" i="1"/>
  <c r="BY3" i="1"/>
  <c r="CA3" i="1"/>
  <c r="CB3" i="1"/>
  <c r="CC3" i="1"/>
  <c r="CD3" i="1"/>
  <c r="CE3" i="1"/>
  <c r="CI3" i="1"/>
  <c r="CJ3" i="1"/>
  <c r="BL4" i="1"/>
  <c r="J4" i="1"/>
  <c r="BP4" i="1"/>
  <c r="BO4" i="1"/>
  <c r="BN4" i="1"/>
  <c r="BM4" i="1"/>
  <c r="AM4" i="1"/>
  <c r="BQ4" i="1"/>
  <c r="AK4" i="1"/>
  <c r="BR4" i="1"/>
  <c r="BS4" i="1"/>
  <c r="BT4" i="1"/>
  <c r="BW4" i="1"/>
  <c r="AO4" i="1"/>
  <c r="K4" i="1"/>
  <c r="BZ4" i="1"/>
  <c r="L4" i="1"/>
  <c r="CF4" i="1"/>
  <c r="T4" i="1"/>
  <c r="CH4" i="1"/>
  <c r="U4" i="1"/>
  <c r="V4" i="1"/>
  <c r="AA4" i="1"/>
  <c r="CG4" i="1"/>
  <c r="AB4" i="1"/>
  <c r="AC4" i="1"/>
  <c r="AD4" i="1"/>
  <c r="AE4" i="1"/>
  <c r="AH4" i="1"/>
  <c r="AI4" i="1"/>
  <c r="BX4" i="1"/>
  <c r="AJ4" i="1"/>
  <c r="BU4" i="1"/>
  <c r="BV4" i="1"/>
  <c r="BY4" i="1"/>
  <c r="CA4" i="1"/>
  <c r="CB4" i="1"/>
  <c r="CC4" i="1"/>
  <c r="CD4" i="1"/>
  <c r="CE4" i="1"/>
  <c r="CI4" i="1"/>
  <c r="CJ4" i="1"/>
  <c r="BL5" i="1"/>
  <c r="J5" i="1"/>
  <c r="BP5" i="1"/>
  <c r="BO5" i="1"/>
  <c r="BN5" i="1"/>
  <c r="BM5" i="1"/>
  <c r="AM5" i="1"/>
  <c r="BQ5" i="1"/>
  <c r="AK5" i="1"/>
  <c r="BR5" i="1"/>
  <c r="BS5" i="1"/>
  <c r="BT5" i="1"/>
  <c r="BW5" i="1"/>
  <c r="AO5" i="1"/>
  <c r="K5" i="1"/>
  <c r="BZ5" i="1"/>
  <c r="L5" i="1"/>
  <c r="CF5" i="1"/>
  <c r="T5" i="1"/>
  <c r="CH5" i="1"/>
  <c r="U5" i="1"/>
  <c r="V5" i="1"/>
  <c r="AA5" i="1"/>
  <c r="CG5" i="1"/>
  <c r="AB5" i="1"/>
  <c r="AC5" i="1"/>
  <c r="AD5" i="1"/>
  <c r="AE5" i="1"/>
  <c r="AH5" i="1"/>
  <c r="AI5" i="1"/>
  <c r="BX5" i="1"/>
  <c r="AJ5" i="1"/>
  <c r="BU5" i="1"/>
  <c r="BV5" i="1"/>
  <c r="BY5" i="1"/>
  <c r="CA5" i="1"/>
  <c r="CB5" i="1"/>
  <c r="CC5" i="1"/>
  <c r="CD5" i="1"/>
  <c r="CE5" i="1"/>
  <c r="CI5" i="1"/>
  <c r="CJ5" i="1"/>
  <c r="BL6" i="1"/>
  <c r="J6" i="1"/>
  <c r="BP6" i="1"/>
  <c r="BO6" i="1"/>
  <c r="BN6" i="1"/>
  <c r="BM6" i="1"/>
  <c r="AM6" i="1"/>
  <c r="BQ6" i="1"/>
  <c r="AK6" i="1"/>
  <c r="BR6" i="1"/>
  <c r="BS6" i="1"/>
  <c r="BT6" i="1"/>
  <c r="BW6" i="1"/>
  <c r="AO6" i="1"/>
  <c r="K6" i="1"/>
  <c r="BZ6" i="1"/>
  <c r="L6" i="1"/>
  <c r="CF6" i="1"/>
  <c r="T6" i="1"/>
  <c r="CH6" i="1"/>
  <c r="U6" i="1"/>
  <c r="V6" i="1"/>
  <c r="AA6" i="1"/>
  <c r="CG6" i="1"/>
  <c r="AB6" i="1"/>
  <c r="AC6" i="1"/>
  <c r="AD6" i="1"/>
  <c r="AE6" i="1"/>
  <c r="AH6" i="1"/>
  <c r="AI6" i="1"/>
  <c r="BX6" i="1"/>
  <c r="AJ6" i="1"/>
  <c r="BU6" i="1"/>
  <c r="BV6" i="1"/>
  <c r="BY6" i="1"/>
  <c r="CA6" i="1"/>
  <c r="CB6" i="1"/>
  <c r="CC6" i="1"/>
  <c r="CD6" i="1"/>
  <c r="CE6" i="1"/>
  <c r="CI6" i="1"/>
  <c r="CJ6" i="1"/>
  <c r="BL7" i="1"/>
  <c r="J7" i="1"/>
  <c r="BP7" i="1"/>
  <c r="BO7" i="1"/>
  <c r="BN7" i="1"/>
  <c r="BM7" i="1"/>
  <c r="AM7" i="1"/>
  <c r="BQ7" i="1"/>
  <c r="AK7" i="1"/>
  <c r="BR7" i="1"/>
  <c r="BS7" i="1"/>
  <c r="BT7" i="1"/>
  <c r="BW7" i="1"/>
  <c r="AO7" i="1"/>
  <c r="K7" i="1"/>
  <c r="BZ7" i="1"/>
  <c r="L7" i="1"/>
  <c r="CF7" i="1"/>
  <c r="T7" i="1"/>
  <c r="CH7" i="1"/>
  <c r="U7" i="1"/>
  <c r="V7" i="1"/>
  <c r="AA7" i="1"/>
  <c r="CG7" i="1"/>
  <c r="AB7" i="1"/>
  <c r="AC7" i="1"/>
  <c r="AD7" i="1"/>
  <c r="AE7" i="1"/>
  <c r="AH7" i="1"/>
  <c r="AI7" i="1"/>
  <c r="BX7" i="1"/>
  <c r="AJ7" i="1"/>
  <c r="BU7" i="1"/>
  <c r="BV7" i="1"/>
  <c r="BY7" i="1"/>
  <c r="CA7" i="1"/>
  <c r="CB7" i="1"/>
  <c r="CC7" i="1"/>
  <c r="CD7" i="1"/>
  <c r="CE7" i="1"/>
  <c r="CI7" i="1"/>
  <c r="CJ7" i="1"/>
  <c r="BL8" i="1"/>
  <c r="J8" i="1"/>
  <c r="BP8" i="1"/>
  <c r="BO8" i="1"/>
  <c r="BN8" i="1"/>
  <c r="BM8" i="1"/>
  <c r="AM8" i="1"/>
  <c r="BQ8" i="1"/>
  <c r="AK8" i="1"/>
  <c r="BR8" i="1"/>
  <c r="BS8" i="1"/>
  <c r="BT8" i="1"/>
  <c r="BW8" i="1"/>
  <c r="AO8" i="1"/>
  <c r="K8" i="1"/>
  <c r="BZ8" i="1"/>
  <c r="L8" i="1"/>
  <c r="CF8" i="1"/>
  <c r="T8" i="1"/>
  <c r="CH8" i="1"/>
  <c r="U8" i="1"/>
  <c r="V8" i="1"/>
  <c r="AA8" i="1"/>
  <c r="CG8" i="1"/>
  <c r="AB8" i="1"/>
  <c r="AC8" i="1"/>
  <c r="AD8" i="1"/>
  <c r="AE8" i="1"/>
  <c r="AH8" i="1"/>
  <c r="AI8" i="1"/>
  <c r="BX8" i="1"/>
  <c r="AJ8" i="1"/>
  <c r="BU8" i="1"/>
  <c r="BV8" i="1"/>
  <c r="BY8" i="1"/>
  <c r="CA8" i="1"/>
  <c r="CB8" i="1"/>
  <c r="CC8" i="1"/>
  <c r="CD8" i="1"/>
  <c r="CE8" i="1"/>
  <c r="CI8" i="1"/>
  <c r="CJ8" i="1"/>
  <c r="BL9" i="1"/>
  <c r="J9" i="1"/>
  <c r="BP9" i="1"/>
  <c r="BO9" i="1"/>
  <c r="BN9" i="1"/>
  <c r="BM9" i="1"/>
  <c r="AM9" i="1"/>
  <c r="BQ9" i="1"/>
  <c r="AK9" i="1"/>
  <c r="BR9" i="1"/>
  <c r="BS9" i="1"/>
  <c r="BT9" i="1"/>
  <c r="BW9" i="1"/>
  <c r="AO9" i="1"/>
  <c r="K9" i="1"/>
  <c r="BZ9" i="1"/>
  <c r="L9" i="1"/>
  <c r="CF9" i="1"/>
  <c r="T9" i="1"/>
  <c r="CH9" i="1"/>
  <c r="U9" i="1"/>
  <c r="V9" i="1"/>
  <c r="AA9" i="1"/>
  <c r="CG9" i="1"/>
  <c r="AB9" i="1"/>
  <c r="AC9" i="1"/>
  <c r="AD9" i="1"/>
  <c r="AE9" i="1"/>
  <c r="AH9" i="1"/>
  <c r="AI9" i="1"/>
  <c r="BX9" i="1"/>
  <c r="AJ9" i="1"/>
  <c r="BU9" i="1"/>
  <c r="BV9" i="1"/>
  <c r="BY9" i="1"/>
  <c r="CA9" i="1"/>
  <c r="CB9" i="1"/>
  <c r="CC9" i="1"/>
  <c r="CD9" i="1"/>
  <c r="CE9" i="1"/>
  <c r="CI9" i="1"/>
  <c r="CJ9" i="1"/>
  <c r="BL10" i="1"/>
  <c r="J10" i="1"/>
  <c r="BP10" i="1"/>
  <c r="BO10" i="1"/>
  <c r="BN10" i="1"/>
  <c r="BM10" i="1"/>
  <c r="AM10" i="1"/>
  <c r="BQ10" i="1"/>
  <c r="AK10" i="1"/>
  <c r="BR10" i="1"/>
  <c r="BS10" i="1"/>
  <c r="BT10" i="1"/>
  <c r="BW10" i="1"/>
  <c r="AO10" i="1"/>
  <c r="K10" i="1"/>
  <c r="BZ10" i="1"/>
  <c r="L10" i="1"/>
  <c r="CF10" i="1"/>
  <c r="T10" i="1"/>
  <c r="CH10" i="1"/>
  <c r="U10" i="1"/>
  <c r="V10" i="1"/>
  <c r="AA10" i="1"/>
  <c r="CG10" i="1"/>
  <c r="AB10" i="1"/>
  <c r="AC10" i="1"/>
  <c r="AD10" i="1"/>
  <c r="AE10" i="1"/>
  <c r="AH10" i="1"/>
  <c r="AI10" i="1"/>
  <c r="BX10" i="1"/>
  <c r="AJ10" i="1"/>
  <c r="BU10" i="1"/>
  <c r="BV10" i="1"/>
  <c r="BY10" i="1"/>
  <c r="CA10" i="1"/>
  <c r="CB10" i="1"/>
  <c r="CC10" i="1"/>
  <c r="CD10" i="1"/>
  <c r="CE10" i="1"/>
  <c r="CI10" i="1"/>
  <c r="CJ10" i="1"/>
  <c r="BL11" i="1"/>
  <c r="J11" i="1"/>
  <c r="BP11" i="1"/>
  <c r="BO11" i="1"/>
  <c r="BN11" i="1"/>
  <c r="BM11" i="1"/>
  <c r="AM11" i="1"/>
  <c r="BQ11" i="1"/>
  <c r="AK11" i="1"/>
  <c r="BR11" i="1"/>
  <c r="BS11" i="1"/>
  <c r="BT11" i="1"/>
  <c r="BW11" i="1"/>
  <c r="AO11" i="1"/>
  <c r="K11" i="1"/>
  <c r="BZ11" i="1"/>
  <c r="L11" i="1"/>
  <c r="CF11" i="1"/>
  <c r="T11" i="1"/>
  <c r="CH11" i="1"/>
  <c r="U11" i="1"/>
  <c r="V11" i="1"/>
  <c r="AA11" i="1"/>
  <c r="CG11" i="1"/>
  <c r="AB11" i="1"/>
  <c r="AC11" i="1"/>
  <c r="AD11" i="1"/>
  <c r="AE11" i="1"/>
  <c r="AH11" i="1"/>
  <c r="AI11" i="1"/>
  <c r="BX11" i="1"/>
  <c r="AJ11" i="1"/>
  <c r="BU11" i="1"/>
  <c r="BV11" i="1"/>
  <c r="BY11" i="1"/>
  <c r="CA11" i="1"/>
  <c r="CB11" i="1"/>
  <c r="CC11" i="1"/>
  <c r="CD11" i="1"/>
  <c r="CE11" i="1"/>
  <c r="CI11" i="1"/>
  <c r="CJ11" i="1"/>
  <c r="BL12" i="1"/>
  <c r="J12" i="1"/>
  <c r="BP12" i="1"/>
  <c r="BO12" i="1"/>
  <c r="BN12" i="1"/>
  <c r="BM12" i="1"/>
  <c r="AM12" i="1"/>
  <c r="BQ12" i="1"/>
  <c r="AK12" i="1"/>
  <c r="BR12" i="1"/>
  <c r="BS12" i="1"/>
  <c r="BT12" i="1"/>
  <c r="BW12" i="1"/>
  <c r="AO12" i="1"/>
  <c r="K12" i="1"/>
  <c r="BZ12" i="1"/>
  <c r="L12" i="1"/>
  <c r="CF12" i="1"/>
  <c r="T12" i="1"/>
  <c r="CH12" i="1"/>
  <c r="U12" i="1"/>
  <c r="V12" i="1"/>
  <c r="AA12" i="1"/>
  <c r="CG12" i="1"/>
  <c r="AB12" i="1"/>
  <c r="AC12" i="1"/>
  <c r="AD12" i="1"/>
  <c r="AE12" i="1"/>
  <c r="AH12" i="1"/>
  <c r="AI12" i="1"/>
  <c r="BX12" i="1"/>
  <c r="AJ12" i="1"/>
  <c r="BU12" i="1"/>
  <c r="BV12" i="1"/>
  <c r="BY12" i="1"/>
  <c r="CA12" i="1"/>
  <c r="CB12" i="1"/>
  <c r="CC12" i="1"/>
  <c r="CD12" i="1"/>
  <c r="CE12" i="1"/>
  <c r="CI12" i="1"/>
  <c r="CJ12" i="1"/>
  <c r="BL13" i="1"/>
  <c r="J13" i="1"/>
  <c r="BP13" i="1"/>
  <c r="BO13" i="1"/>
  <c r="BN13" i="1"/>
  <c r="BM13" i="1"/>
  <c r="AM13" i="1"/>
  <c r="BQ13" i="1"/>
  <c r="AK13" i="1"/>
  <c r="BR13" i="1"/>
  <c r="BS13" i="1"/>
  <c r="BT13" i="1"/>
  <c r="BW13" i="1"/>
  <c r="AO13" i="1"/>
  <c r="K13" i="1"/>
  <c r="BZ13" i="1"/>
  <c r="L13" i="1"/>
  <c r="CF13" i="1"/>
  <c r="T13" i="1"/>
  <c r="CH13" i="1"/>
  <c r="U13" i="1"/>
  <c r="V13" i="1"/>
  <c r="AA13" i="1"/>
  <c r="CG13" i="1"/>
  <c r="AB13" i="1"/>
  <c r="AC13" i="1"/>
  <c r="AD13" i="1"/>
  <c r="AE13" i="1"/>
  <c r="AH13" i="1"/>
  <c r="AI13" i="1"/>
  <c r="BX13" i="1"/>
  <c r="AJ13" i="1"/>
  <c r="BU13" i="1"/>
  <c r="BV13" i="1"/>
  <c r="BY13" i="1"/>
  <c r="CA13" i="1"/>
  <c r="CB13" i="1"/>
  <c r="CC13" i="1"/>
  <c r="CD13" i="1"/>
  <c r="CE13" i="1"/>
  <c r="CI13" i="1"/>
  <c r="CJ13" i="1"/>
  <c r="BL14" i="1"/>
  <c r="J14" i="1"/>
  <c r="BP14" i="1"/>
  <c r="BO14" i="1"/>
  <c r="BN14" i="1"/>
  <c r="BM14" i="1"/>
  <c r="AM14" i="1"/>
  <c r="BQ14" i="1"/>
  <c r="AK14" i="1"/>
  <c r="BR14" i="1"/>
  <c r="BS14" i="1"/>
  <c r="BT14" i="1"/>
  <c r="BW14" i="1"/>
  <c r="AO14" i="1"/>
  <c r="K14" i="1"/>
  <c r="BZ14" i="1"/>
  <c r="L14" i="1"/>
  <c r="CF14" i="1"/>
  <c r="T14" i="1"/>
  <c r="CH14" i="1"/>
  <c r="U14" i="1"/>
  <c r="V14" i="1"/>
  <c r="AA14" i="1"/>
  <c r="CG14" i="1"/>
  <c r="AB14" i="1"/>
  <c r="AC14" i="1"/>
  <c r="AD14" i="1"/>
  <c r="AE14" i="1"/>
  <c r="AH14" i="1"/>
  <c r="AI14" i="1"/>
  <c r="BX14" i="1"/>
  <c r="AJ14" i="1"/>
  <c r="BU14" i="1"/>
  <c r="BV14" i="1"/>
  <c r="BY14" i="1"/>
  <c r="CA14" i="1"/>
  <c r="CB14" i="1"/>
  <c r="CC14" i="1"/>
  <c r="CD14" i="1"/>
  <c r="CE14" i="1"/>
  <c r="CI14" i="1"/>
  <c r="CJ14" i="1"/>
  <c r="BL15" i="1"/>
  <c r="J15" i="1"/>
  <c r="BP15" i="1"/>
  <c r="BO15" i="1"/>
  <c r="BN15" i="1"/>
  <c r="BM15" i="1"/>
  <c r="AM15" i="1"/>
  <c r="BQ15" i="1"/>
  <c r="AK15" i="1"/>
  <c r="BR15" i="1"/>
  <c r="BS15" i="1"/>
  <c r="BT15" i="1"/>
  <c r="BW15" i="1"/>
  <c r="AO15" i="1"/>
  <c r="K15" i="1"/>
  <c r="BZ15" i="1"/>
  <c r="L15" i="1"/>
  <c r="CF15" i="1"/>
  <c r="T15" i="1"/>
  <c r="CH15" i="1"/>
  <c r="U15" i="1"/>
  <c r="V15" i="1"/>
  <c r="AA15" i="1"/>
  <c r="CG15" i="1"/>
  <c r="AB15" i="1"/>
  <c r="AC15" i="1"/>
  <c r="AD15" i="1"/>
  <c r="AE15" i="1"/>
  <c r="AH15" i="1"/>
  <c r="AI15" i="1"/>
  <c r="BX15" i="1"/>
  <c r="AJ15" i="1"/>
  <c r="BU15" i="1"/>
  <c r="BV15" i="1"/>
  <c r="BY15" i="1"/>
  <c r="CA15" i="1"/>
  <c r="CB15" i="1"/>
  <c r="CC15" i="1"/>
  <c r="CD15" i="1"/>
  <c r="CE15" i="1"/>
  <c r="CI15" i="1"/>
  <c r="CJ15" i="1"/>
  <c r="BL16" i="1"/>
  <c r="J16" i="1"/>
  <c r="BP16" i="1"/>
  <c r="BO16" i="1"/>
  <c r="BN16" i="1"/>
  <c r="BM16" i="1"/>
  <c r="AM16" i="1"/>
  <c r="BQ16" i="1"/>
  <c r="AK16" i="1"/>
  <c r="BR16" i="1"/>
  <c r="BS16" i="1"/>
  <c r="BT16" i="1"/>
  <c r="BW16" i="1"/>
  <c r="AO16" i="1"/>
  <c r="K16" i="1"/>
  <c r="BZ16" i="1"/>
  <c r="L16" i="1"/>
  <c r="CF16" i="1"/>
  <c r="T16" i="1"/>
  <c r="CH16" i="1"/>
  <c r="U16" i="1"/>
  <c r="V16" i="1"/>
  <c r="AA16" i="1"/>
  <c r="CG16" i="1"/>
  <c r="AB16" i="1"/>
  <c r="AC16" i="1"/>
  <c r="AD16" i="1"/>
  <c r="AE16" i="1"/>
  <c r="AH16" i="1"/>
  <c r="AI16" i="1"/>
  <c r="BX16" i="1"/>
  <c r="AJ16" i="1"/>
  <c r="BU16" i="1"/>
  <c r="BV16" i="1"/>
  <c r="BY16" i="1"/>
  <c r="CA16" i="1"/>
  <c r="CB16" i="1"/>
  <c r="CC16" i="1"/>
  <c r="CD16" i="1"/>
  <c r="CE16" i="1"/>
  <c r="CI16" i="1"/>
  <c r="CJ16" i="1"/>
  <c r="BL17" i="1"/>
  <c r="J17" i="1"/>
  <c r="BP17" i="1"/>
  <c r="BO17" i="1"/>
  <c r="BN17" i="1"/>
  <c r="BM17" i="1"/>
  <c r="AM17" i="1"/>
  <c r="BQ17" i="1"/>
  <c r="AK17" i="1"/>
  <c r="BR17" i="1"/>
  <c r="BS17" i="1"/>
  <c r="BT17" i="1"/>
  <c r="BW17" i="1"/>
  <c r="AO17" i="1"/>
  <c r="K17" i="1"/>
  <c r="BZ17" i="1"/>
  <c r="L17" i="1"/>
  <c r="CF17" i="1"/>
  <c r="T17" i="1"/>
  <c r="CH17" i="1"/>
  <c r="U17" i="1"/>
  <c r="V17" i="1"/>
  <c r="AA17" i="1"/>
  <c r="CG17" i="1"/>
  <c r="AB17" i="1"/>
  <c r="AC17" i="1"/>
  <c r="AD17" i="1"/>
  <c r="AE17" i="1"/>
  <c r="AH17" i="1"/>
  <c r="AI17" i="1"/>
  <c r="BX17" i="1"/>
  <c r="AJ17" i="1"/>
  <c r="BU17" i="1"/>
  <c r="BV17" i="1"/>
  <c r="BY17" i="1"/>
  <c r="CA17" i="1"/>
  <c r="CB17" i="1"/>
  <c r="CC17" i="1"/>
  <c r="CD17" i="1"/>
  <c r="CE17" i="1"/>
  <c r="CI17" i="1"/>
  <c r="CJ17" i="1"/>
  <c r="BL18" i="1"/>
  <c r="J18" i="1"/>
  <c r="BP18" i="1"/>
  <c r="BO18" i="1"/>
  <c r="BN18" i="1"/>
  <c r="BM18" i="1"/>
  <c r="AM18" i="1"/>
  <c r="BQ18" i="1"/>
  <c r="AK18" i="1"/>
  <c r="BR18" i="1"/>
  <c r="BS18" i="1"/>
  <c r="BT18" i="1"/>
  <c r="BW18" i="1"/>
  <c r="AO18" i="1"/>
  <c r="K18" i="1"/>
  <c r="BZ18" i="1"/>
  <c r="L18" i="1"/>
  <c r="CF18" i="1"/>
  <c r="T18" i="1"/>
  <c r="CH18" i="1"/>
  <c r="U18" i="1"/>
  <c r="V18" i="1"/>
  <c r="AA18" i="1"/>
  <c r="CG18" i="1"/>
  <c r="AB18" i="1"/>
  <c r="AC18" i="1"/>
  <c r="AD18" i="1"/>
  <c r="AE18" i="1"/>
  <c r="AH18" i="1"/>
  <c r="AI18" i="1"/>
  <c r="BX18" i="1"/>
  <c r="AJ18" i="1"/>
  <c r="BU18" i="1"/>
  <c r="BV18" i="1"/>
  <c r="BY18" i="1"/>
  <c r="CA18" i="1"/>
  <c r="CB18" i="1"/>
  <c r="CC18" i="1"/>
  <c r="CD18" i="1"/>
  <c r="CE18" i="1"/>
  <c r="CI18" i="1"/>
  <c r="CJ18" i="1"/>
  <c r="BL19" i="1"/>
  <c r="J19" i="1"/>
  <c r="BP19" i="1"/>
  <c r="BO19" i="1"/>
  <c r="BN19" i="1"/>
  <c r="BM19" i="1"/>
  <c r="AM19" i="1"/>
  <c r="BQ19" i="1"/>
  <c r="AK19" i="1"/>
  <c r="BR19" i="1"/>
  <c r="BS19" i="1"/>
  <c r="BT19" i="1"/>
  <c r="BW19" i="1"/>
  <c r="AO19" i="1"/>
  <c r="K19" i="1"/>
  <c r="BZ19" i="1"/>
  <c r="L19" i="1"/>
  <c r="CF19" i="1"/>
  <c r="T19" i="1"/>
  <c r="CH19" i="1"/>
  <c r="U19" i="1"/>
  <c r="V19" i="1"/>
  <c r="AA19" i="1"/>
  <c r="CG19" i="1"/>
  <c r="AB19" i="1"/>
  <c r="AC19" i="1"/>
  <c r="AD19" i="1"/>
  <c r="AE19" i="1"/>
  <c r="AH19" i="1"/>
  <c r="AI19" i="1"/>
  <c r="BX19" i="1"/>
  <c r="AJ19" i="1"/>
  <c r="BU19" i="1"/>
  <c r="BV19" i="1"/>
  <c r="BY19" i="1"/>
  <c r="CA19" i="1"/>
  <c r="CB19" i="1"/>
  <c r="CC19" i="1"/>
  <c r="CD19" i="1"/>
  <c r="CE19" i="1"/>
  <c r="CI19" i="1"/>
  <c r="CJ19" i="1"/>
  <c r="BL20" i="1"/>
  <c r="J20" i="1"/>
  <c r="BP20" i="1"/>
  <c r="BO20" i="1"/>
  <c r="BN20" i="1"/>
  <c r="BM20" i="1"/>
  <c r="AM20" i="1"/>
  <c r="BQ20" i="1"/>
  <c r="AK20" i="1"/>
  <c r="BR20" i="1"/>
  <c r="BS20" i="1"/>
  <c r="BT20" i="1"/>
  <c r="BW20" i="1"/>
  <c r="AO20" i="1"/>
  <c r="K20" i="1"/>
  <c r="BZ20" i="1"/>
  <c r="L20" i="1"/>
  <c r="CF20" i="1"/>
  <c r="T20" i="1"/>
  <c r="CH20" i="1"/>
  <c r="U20" i="1"/>
  <c r="V20" i="1"/>
  <c r="AA20" i="1"/>
  <c r="CG20" i="1"/>
  <c r="AB20" i="1"/>
  <c r="AC20" i="1"/>
  <c r="AD20" i="1"/>
  <c r="AE20" i="1"/>
  <c r="AH20" i="1"/>
  <c r="AI20" i="1"/>
  <c r="BX20" i="1"/>
  <c r="AJ20" i="1"/>
  <c r="BU20" i="1"/>
  <c r="BV20" i="1"/>
  <c r="BY20" i="1"/>
  <c r="CA20" i="1"/>
  <c r="CB20" i="1"/>
  <c r="CC20" i="1"/>
  <c r="CD20" i="1"/>
  <c r="CE20" i="1"/>
  <c r="CI20" i="1"/>
  <c r="CJ20" i="1"/>
  <c r="BL21" i="1"/>
  <c r="J21" i="1"/>
  <c r="BP21" i="1"/>
  <c r="BO21" i="1"/>
  <c r="BN21" i="1"/>
  <c r="BM21" i="1"/>
  <c r="AM21" i="1"/>
  <c r="BQ21" i="1"/>
  <c r="AK21" i="1"/>
  <c r="BR21" i="1"/>
  <c r="BS21" i="1"/>
  <c r="BT21" i="1"/>
  <c r="BW21" i="1"/>
  <c r="AO21" i="1"/>
  <c r="K21" i="1"/>
  <c r="BZ21" i="1"/>
  <c r="L21" i="1"/>
  <c r="CF21" i="1"/>
  <c r="T21" i="1"/>
  <c r="CH21" i="1"/>
  <c r="U21" i="1"/>
  <c r="V21" i="1"/>
  <c r="AA21" i="1"/>
  <c r="CG21" i="1"/>
  <c r="AB21" i="1"/>
  <c r="AC21" i="1"/>
  <c r="AD21" i="1"/>
  <c r="AE21" i="1"/>
  <c r="AH21" i="1"/>
  <c r="AI21" i="1"/>
  <c r="BX21" i="1"/>
  <c r="AJ21" i="1"/>
  <c r="BU21" i="1"/>
  <c r="BV21" i="1"/>
  <c r="BY21" i="1"/>
  <c r="CA21" i="1"/>
  <c r="CB21" i="1"/>
  <c r="CC21" i="1"/>
  <c r="CD21" i="1"/>
  <c r="CE21" i="1"/>
  <c r="CI21" i="1"/>
  <c r="CJ21" i="1"/>
  <c r="BL22" i="1"/>
  <c r="J22" i="1"/>
  <c r="BP22" i="1"/>
  <c r="BO22" i="1"/>
  <c r="BN22" i="1"/>
  <c r="BM22" i="1"/>
  <c r="AM22" i="1"/>
  <c r="BQ22" i="1"/>
  <c r="AK22" i="1"/>
  <c r="BR22" i="1"/>
  <c r="BS22" i="1"/>
  <c r="BT22" i="1"/>
  <c r="BW22" i="1"/>
  <c r="AO22" i="1"/>
  <c r="K22" i="1"/>
  <c r="BZ22" i="1"/>
  <c r="L22" i="1"/>
  <c r="CF22" i="1"/>
  <c r="T22" i="1"/>
  <c r="CH22" i="1"/>
  <c r="U22" i="1"/>
  <c r="V22" i="1"/>
  <c r="AA22" i="1"/>
  <c r="CG22" i="1"/>
  <c r="AB22" i="1"/>
  <c r="AC22" i="1"/>
  <c r="AD22" i="1"/>
  <c r="AE22" i="1"/>
  <c r="AH22" i="1"/>
  <c r="AI22" i="1"/>
  <c r="BX22" i="1"/>
  <c r="AJ22" i="1"/>
  <c r="BU22" i="1"/>
  <c r="BV22" i="1"/>
  <c r="BY22" i="1"/>
  <c r="CA22" i="1"/>
  <c r="CB22" i="1"/>
  <c r="CC22" i="1"/>
  <c r="CD22" i="1"/>
  <c r="CE22" i="1"/>
  <c r="CI22" i="1"/>
  <c r="CJ22" i="1"/>
  <c r="BL23" i="1"/>
  <c r="J23" i="1"/>
  <c r="BP23" i="1"/>
  <c r="BO23" i="1"/>
  <c r="BN23" i="1"/>
  <c r="BM23" i="1"/>
  <c r="AM23" i="1"/>
  <c r="BQ23" i="1"/>
  <c r="AK23" i="1"/>
  <c r="BR23" i="1"/>
  <c r="BS23" i="1"/>
  <c r="BT23" i="1"/>
  <c r="BW23" i="1"/>
  <c r="AO23" i="1"/>
  <c r="K23" i="1"/>
  <c r="BZ23" i="1"/>
  <c r="L23" i="1"/>
  <c r="CF23" i="1"/>
  <c r="T23" i="1"/>
  <c r="CH23" i="1"/>
  <c r="U23" i="1"/>
  <c r="V23" i="1"/>
  <c r="AA23" i="1"/>
  <c r="CG23" i="1"/>
  <c r="AB23" i="1"/>
  <c r="AC23" i="1"/>
  <c r="AD23" i="1"/>
  <c r="AE23" i="1"/>
  <c r="AH23" i="1"/>
  <c r="AI23" i="1"/>
  <c r="BX23" i="1"/>
  <c r="AJ23" i="1"/>
  <c r="BU23" i="1"/>
  <c r="BV23" i="1"/>
  <c r="BY23" i="1"/>
  <c r="CA23" i="1"/>
  <c r="CB23" i="1"/>
  <c r="CC23" i="1"/>
  <c r="CD23" i="1"/>
  <c r="CE23" i="1"/>
  <c r="CI23" i="1"/>
  <c r="CJ23" i="1"/>
  <c r="BL24" i="1"/>
  <c r="J24" i="1"/>
  <c r="BP24" i="1"/>
  <c r="BO24" i="1"/>
  <c r="BN24" i="1"/>
  <c r="BM24" i="1"/>
  <c r="AM24" i="1"/>
  <c r="BQ24" i="1"/>
  <c r="AK24" i="1"/>
  <c r="BR24" i="1"/>
  <c r="BS24" i="1"/>
  <c r="BT24" i="1"/>
  <c r="BW24" i="1"/>
  <c r="AO24" i="1"/>
  <c r="K24" i="1"/>
  <c r="BZ24" i="1"/>
  <c r="L24" i="1"/>
  <c r="CF24" i="1"/>
  <c r="T24" i="1"/>
  <c r="CH24" i="1"/>
  <c r="U24" i="1"/>
  <c r="V24" i="1"/>
  <c r="AA24" i="1"/>
  <c r="CG24" i="1"/>
  <c r="AB24" i="1"/>
  <c r="AC24" i="1"/>
  <c r="AD24" i="1"/>
  <c r="AE24" i="1"/>
  <c r="AH24" i="1"/>
  <c r="AI24" i="1"/>
  <c r="BX24" i="1"/>
  <c r="AJ24" i="1"/>
  <c r="BU24" i="1"/>
  <c r="BV24" i="1"/>
  <c r="BY24" i="1"/>
  <c r="CA24" i="1"/>
  <c r="CB24" i="1"/>
  <c r="CC24" i="1"/>
  <c r="CD24" i="1"/>
  <c r="CE24" i="1"/>
  <c r="CI24" i="1"/>
  <c r="CJ24" i="1"/>
  <c r="BL25" i="1"/>
  <c r="J25" i="1"/>
  <c r="BP25" i="1"/>
  <c r="BO25" i="1"/>
  <c r="BN25" i="1"/>
  <c r="BM25" i="1"/>
  <c r="AM25" i="1"/>
  <c r="BQ25" i="1"/>
  <c r="AK25" i="1"/>
  <c r="BR25" i="1"/>
  <c r="BS25" i="1"/>
  <c r="BT25" i="1"/>
  <c r="BW25" i="1"/>
  <c r="AO25" i="1"/>
  <c r="K25" i="1"/>
  <c r="BZ25" i="1"/>
  <c r="L25" i="1"/>
  <c r="CF25" i="1"/>
  <c r="T25" i="1"/>
  <c r="CH25" i="1"/>
  <c r="U25" i="1"/>
  <c r="V25" i="1"/>
  <c r="AA25" i="1"/>
  <c r="CG25" i="1"/>
  <c r="AB25" i="1"/>
  <c r="AC25" i="1"/>
  <c r="AD25" i="1"/>
  <c r="AE25" i="1"/>
  <c r="AH25" i="1"/>
  <c r="AI25" i="1"/>
  <c r="BX25" i="1"/>
  <c r="AJ25" i="1"/>
  <c r="BU25" i="1"/>
  <c r="BV25" i="1"/>
  <c r="BY25" i="1"/>
  <c r="CA25" i="1"/>
  <c r="CB25" i="1"/>
  <c r="CC25" i="1"/>
  <c r="CD25" i="1"/>
  <c r="CE25" i="1"/>
  <c r="CI25" i="1"/>
  <c r="CJ25" i="1"/>
  <c r="BL26" i="1"/>
  <c r="J26" i="1"/>
  <c r="BP26" i="1"/>
  <c r="BO26" i="1"/>
  <c r="BN26" i="1"/>
  <c r="BM26" i="1"/>
  <c r="AM26" i="1"/>
  <c r="BQ26" i="1"/>
  <c r="AK26" i="1"/>
  <c r="BR26" i="1"/>
  <c r="BS26" i="1"/>
  <c r="BT26" i="1"/>
  <c r="BW26" i="1"/>
  <c r="AO26" i="1"/>
  <c r="K26" i="1"/>
  <c r="BZ26" i="1"/>
  <c r="L26" i="1"/>
  <c r="CF26" i="1"/>
  <c r="T26" i="1"/>
  <c r="CH26" i="1"/>
  <c r="U26" i="1"/>
  <c r="V26" i="1"/>
  <c r="AA26" i="1"/>
  <c r="CG26" i="1"/>
  <c r="AB26" i="1"/>
  <c r="AC26" i="1"/>
  <c r="AD26" i="1"/>
  <c r="AE26" i="1"/>
  <c r="AH26" i="1"/>
  <c r="AI26" i="1"/>
  <c r="BX26" i="1"/>
  <c r="AJ26" i="1"/>
  <c r="BU26" i="1"/>
  <c r="BV26" i="1"/>
  <c r="BY26" i="1"/>
  <c r="CA26" i="1"/>
  <c r="CB26" i="1"/>
  <c r="CC26" i="1"/>
  <c r="CD26" i="1"/>
  <c r="CE26" i="1"/>
  <c r="CI26" i="1"/>
  <c r="CJ26" i="1"/>
  <c r="BL27" i="1"/>
  <c r="J27" i="1"/>
  <c r="BP27" i="1"/>
  <c r="BO27" i="1"/>
  <c r="BN27" i="1"/>
  <c r="BM27" i="1"/>
  <c r="AM27" i="1"/>
  <c r="BQ27" i="1"/>
  <c r="AK27" i="1"/>
  <c r="BR27" i="1"/>
  <c r="BS27" i="1"/>
  <c r="BT27" i="1"/>
  <c r="BW27" i="1"/>
  <c r="AO27" i="1"/>
  <c r="K27" i="1"/>
  <c r="BZ27" i="1"/>
  <c r="L27" i="1"/>
  <c r="CF27" i="1"/>
  <c r="T27" i="1"/>
  <c r="CH27" i="1"/>
  <c r="U27" i="1"/>
  <c r="V27" i="1"/>
  <c r="AA27" i="1"/>
  <c r="CG27" i="1"/>
  <c r="AB27" i="1"/>
  <c r="AC27" i="1"/>
  <c r="AD27" i="1"/>
  <c r="AE27" i="1"/>
  <c r="AH27" i="1"/>
  <c r="AI27" i="1"/>
  <c r="BX27" i="1"/>
  <c r="AJ27" i="1"/>
  <c r="BU27" i="1"/>
  <c r="BV27" i="1"/>
  <c r="BY27" i="1"/>
  <c r="CA27" i="1"/>
  <c r="CB27" i="1"/>
  <c r="CC27" i="1"/>
  <c r="CD27" i="1"/>
  <c r="CE27" i="1"/>
  <c r="CI27" i="1"/>
  <c r="CJ27" i="1"/>
  <c r="BL28" i="1"/>
  <c r="J28" i="1"/>
  <c r="BP28" i="1"/>
  <c r="BO28" i="1"/>
  <c r="BN28" i="1"/>
  <c r="BM28" i="1"/>
  <c r="AM28" i="1"/>
  <c r="BQ28" i="1"/>
  <c r="AK28" i="1"/>
  <c r="BR28" i="1"/>
  <c r="BS28" i="1"/>
  <c r="BT28" i="1"/>
  <c r="BW28" i="1"/>
  <c r="AO28" i="1"/>
  <c r="K28" i="1"/>
  <c r="BZ28" i="1"/>
  <c r="L28" i="1"/>
  <c r="CF28" i="1"/>
  <c r="T28" i="1"/>
  <c r="CH28" i="1"/>
  <c r="U28" i="1"/>
  <c r="V28" i="1"/>
  <c r="AA28" i="1"/>
  <c r="CG28" i="1"/>
  <c r="AB28" i="1"/>
  <c r="AC28" i="1"/>
  <c r="AD28" i="1"/>
  <c r="AE28" i="1"/>
  <c r="AH28" i="1"/>
  <c r="AI28" i="1"/>
  <c r="BX28" i="1"/>
  <c r="AJ28" i="1"/>
  <c r="BU28" i="1"/>
  <c r="BV28" i="1"/>
  <c r="BY28" i="1"/>
  <c r="CA28" i="1"/>
  <c r="CB28" i="1"/>
  <c r="CC28" i="1"/>
  <c r="CD28" i="1"/>
  <c r="CE28" i="1"/>
  <c r="CI28" i="1"/>
  <c r="CJ28" i="1"/>
  <c r="BL29" i="1"/>
  <c r="J29" i="1"/>
  <c r="BP29" i="1"/>
  <c r="BO29" i="1"/>
  <c r="BN29" i="1"/>
  <c r="BM29" i="1"/>
  <c r="AM29" i="1"/>
  <c r="BQ29" i="1"/>
  <c r="AK29" i="1"/>
  <c r="BR29" i="1"/>
  <c r="BS29" i="1"/>
  <c r="BT29" i="1"/>
  <c r="BW29" i="1"/>
  <c r="AO29" i="1"/>
  <c r="K29" i="1"/>
  <c r="BZ29" i="1"/>
  <c r="L29" i="1"/>
  <c r="CF29" i="1"/>
  <c r="T29" i="1"/>
  <c r="CH29" i="1"/>
  <c r="U29" i="1"/>
  <c r="V29" i="1"/>
  <c r="AA29" i="1"/>
  <c r="CG29" i="1"/>
  <c r="AB29" i="1"/>
  <c r="AC29" i="1"/>
  <c r="AD29" i="1"/>
  <c r="AE29" i="1"/>
  <c r="AH29" i="1"/>
  <c r="AI29" i="1"/>
  <c r="BX29" i="1"/>
  <c r="AJ29" i="1"/>
  <c r="BU29" i="1"/>
  <c r="BV29" i="1"/>
  <c r="BY29" i="1"/>
  <c r="CA29" i="1"/>
  <c r="CB29" i="1"/>
  <c r="CC29" i="1"/>
  <c r="CD29" i="1"/>
  <c r="CE29" i="1"/>
  <c r="CI29" i="1"/>
  <c r="CJ29" i="1"/>
  <c r="BL30" i="1"/>
  <c r="J30" i="1"/>
  <c r="BP30" i="1"/>
  <c r="BO30" i="1"/>
  <c r="BN30" i="1"/>
  <c r="BM30" i="1"/>
  <c r="AM30" i="1"/>
  <c r="BQ30" i="1"/>
  <c r="AK30" i="1"/>
  <c r="BR30" i="1"/>
  <c r="BS30" i="1"/>
  <c r="BT30" i="1"/>
  <c r="BW30" i="1"/>
  <c r="AO30" i="1"/>
  <c r="K30" i="1"/>
  <c r="BZ30" i="1"/>
  <c r="L30" i="1"/>
  <c r="CF30" i="1"/>
  <c r="T30" i="1"/>
  <c r="CH30" i="1"/>
  <c r="U30" i="1"/>
  <c r="V30" i="1"/>
  <c r="AA30" i="1"/>
  <c r="CG30" i="1"/>
  <c r="AB30" i="1"/>
  <c r="AC30" i="1"/>
  <c r="AD30" i="1"/>
  <c r="AE30" i="1"/>
  <c r="AH30" i="1"/>
  <c r="AI30" i="1"/>
  <c r="BX30" i="1"/>
  <c r="AJ30" i="1"/>
  <c r="BU30" i="1"/>
  <c r="BV30" i="1"/>
  <c r="BY30" i="1"/>
  <c r="CA30" i="1"/>
  <c r="CB30" i="1"/>
  <c r="CC30" i="1"/>
  <c r="CD30" i="1"/>
  <c r="CE30" i="1"/>
  <c r="CI30" i="1"/>
  <c r="CJ30" i="1"/>
  <c r="BL31" i="1"/>
  <c r="J31" i="1"/>
  <c r="BP31" i="1"/>
  <c r="BO31" i="1"/>
  <c r="BN31" i="1"/>
  <c r="BM31" i="1"/>
  <c r="AM31" i="1"/>
  <c r="BQ31" i="1"/>
  <c r="AK31" i="1"/>
  <c r="BR31" i="1"/>
  <c r="BS31" i="1"/>
  <c r="BT31" i="1"/>
  <c r="BW31" i="1"/>
  <c r="AO31" i="1"/>
  <c r="K31" i="1"/>
  <c r="BZ31" i="1"/>
  <c r="L31" i="1"/>
  <c r="CF31" i="1"/>
  <c r="T31" i="1"/>
  <c r="CH31" i="1"/>
  <c r="U31" i="1"/>
  <c r="V31" i="1"/>
  <c r="AA31" i="1"/>
  <c r="CG31" i="1"/>
  <c r="AB31" i="1"/>
  <c r="AC31" i="1"/>
  <c r="AD31" i="1"/>
  <c r="AE31" i="1"/>
  <c r="AH31" i="1"/>
  <c r="AI31" i="1"/>
  <c r="BX31" i="1"/>
  <c r="AJ31" i="1"/>
  <c r="BU31" i="1"/>
  <c r="BV31" i="1"/>
  <c r="BY31" i="1"/>
  <c r="CA31" i="1"/>
  <c r="CB31" i="1"/>
  <c r="CC31" i="1"/>
  <c r="CD31" i="1"/>
  <c r="CE31" i="1"/>
  <c r="CI31" i="1"/>
  <c r="CJ31" i="1"/>
  <c r="BL32" i="1"/>
  <c r="J32" i="1"/>
  <c r="BP32" i="1"/>
  <c r="BO32" i="1"/>
  <c r="BN32" i="1"/>
  <c r="BM32" i="1"/>
  <c r="AM32" i="1"/>
  <c r="BQ32" i="1"/>
  <c r="AK32" i="1"/>
  <c r="BR32" i="1"/>
  <c r="BS32" i="1"/>
  <c r="BT32" i="1"/>
  <c r="BW32" i="1"/>
  <c r="AO32" i="1"/>
  <c r="K32" i="1"/>
  <c r="BZ32" i="1"/>
  <c r="L32" i="1"/>
  <c r="CF32" i="1"/>
  <c r="T32" i="1"/>
  <c r="CH32" i="1"/>
  <c r="U32" i="1"/>
  <c r="V32" i="1"/>
  <c r="AA32" i="1"/>
  <c r="CG32" i="1"/>
  <c r="AB32" i="1"/>
  <c r="AC32" i="1"/>
  <c r="AD32" i="1"/>
  <c r="AE32" i="1"/>
  <c r="AH32" i="1"/>
  <c r="AI32" i="1"/>
  <c r="BX32" i="1"/>
  <c r="AJ32" i="1"/>
  <c r="BU32" i="1"/>
  <c r="BV32" i="1"/>
  <c r="BY32" i="1"/>
  <c r="CA32" i="1"/>
  <c r="CB32" i="1"/>
  <c r="CC32" i="1"/>
  <c r="CD32" i="1"/>
  <c r="CE32" i="1"/>
  <c r="CI32" i="1"/>
  <c r="CJ32" i="1"/>
  <c r="BL33" i="1"/>
  <c r="J33" i="1"/>
  <c r="BP33" i="1"/>
  <c r="BO33" i="1"/>
  <c r="BN33" i="1"/>
  <c r="BM33" i="1"/>
  <c r="AM33" i="1"/>
  <c r="BQ33" i="1"/>
  <c r="AK33" i="1"/>
  <c r="BR33" i="1"/>
  <c r="BS33" i="1"/>
  <c r="BT33" i="1"/>
  <c r="BW33" i="1"/>
  <c r="AO33" i="1"/>
  <c r="K33" i="1"/>
  <c r="BZ33" i="1"/>
  <c r="L33" i="1"/>
  <c r="CF33" i="1"/>
  <c r="T33" i="1"/>
  <c r="CH33" i="1"/>
  <c r="U33" i="1"/>
  <c r="V33" i="1"/>
  <c r="AA33" i="1"/>
  <c r="CG33" i="1"/>
  <c r="AB33" i="1"/>
  <c r="AC33" i="1"/>
  <c r="AD33" i="1"/>
  <c r="AE33" i="1"/>
  <c r="AH33" i="1"/>
  <c r="AI33" i="1"/>
  <c r="BX33" i="1"/>
  <c r="AJ33" i="1"/>
  <c r="BU33" i="1"/>
  <c r="BV33" i="1"/>
  <c r="BY33" i="1"/>
  <c r="CA33" i="1"/>
  <c r="CB33" i="1"/>
  <c r="CC33" i="1"/>
  <c r="CD33" i="1"/>
  <c r="CE33" i="1"/>
  <c r="CI33" i="1"/>
  <c r="CJ33" i="1"/>
  <c r="BL34" i="1"/>
  <c r="J34" i="1"/>
  <c r="BP34" i="1"/>
  <c r="BO34" i="1"/>
  <c r="BN34" i="1"/>
  <c r="BM34" i="1"/>
  <c r="AM34" i="1"/>
  <c r="BQ34" i="1"/>
  <c r="AK34" i="1"/>
  <c r="BR34" i="1"/>
  <c r="BS34" i="1"/>
  <c r="BT34" i="1"/>
  <c r="BW34" i="1"/>
  <c r="AO34" i="1"/>
  <c r="K34" i="1"/>
  <c r="BZ34" i="1"/>
  <c r="L34" i="1"/>
  <c r="CF34" i="1"/>
  <c r="T34" i="1"/>
  <c r="CH34" i="1"/>
  <c r="U34" i="1"/>
  <c r="V34" i="1"/>
  <c r="AA34" i="1"/>
  <c r="CG34" i="1"/>
  <c r="AB34" i="1"/>
  <c r="AC34" i="1"/>
  <c r="AD34" i="1"/>
  <c r="AE34" i="1"/>
  <c r="AH34" i="1"/>
  <c r="AI34" i="1"/>
  <c r="BX34" i="1"/>
  <c r="AJ34" i="1"/>
  <c r="BU34" i="1"/>
  <c r="BV34" i="1"/>
  <c r="BY34" i="1"/>
  <c r="CA34" i="1"/>
  <c r="CB34" i="1"/>
  <c r="CC34" i="1"/>
  <c r="CD34" i="1"/>
  <c r="CE34" i="1"/>
  <c r="CI34" i="1"/>
  <c r="CJ34" i="1"/>
  <c r="BL35" i="1"/>
  <c r="J35" i="1"/>
  <c r="BP35" i="1"/>
  <c r="BO35" i="1"/>
  <c r="BN35" i="1"/>
  <c r="BM35" i="1"/>
  <c r="AM35" i="1"/>
  <c r="BQ35" i="1"/>
  <c r="AK35" i="1"/>
  <c r="BR35" i="1"/>
  <c r="BS35" i="1"/>
  <c r="BT35" i="1"/>
  <c r="BW35" i="1"/>
  <c r="AO35" i="1"/>
  <c r="K35" i="1"/>
  <c r="BZ35" i="1"/>
  <c r="L35" i="1"/>
  <c r="CF35" i="1"/>
  <c r="T35" i="1"/>
  <c r="CH35" i="1"/>
  <c r="U35" i="1"/>
  <c r="V35" i="1"/>
  <c r="AA35" i="1"/>
  <c r="CG35" i="1"/>
  <c r="AB35" i="1"/>
  <c r="AC35" i="1"/>
  <c r="AD35" i="1"/>
  <c r="AE35" i="1"/>
  <c r="AH35" i="1"/>
  <c r="AI35" i="1"/>
  <c r="BX35" i="1"/>
  <c r="AJ35" i="1"/>
  <c r="BU35" i="1"/>
  <c r="BV35" i="1"/>
  <c r="BY35" i="1"/>
  <c r="CA35" i="1"/>
  <c r="CB35" i="1"/>
  <c r="CC35" i="1"/>
  <c r="CD35" i="1"/>
  <c r="CE35" i="1"/>
  <c r="CI35" i="1"/>
  <c r="CJ35" i="1"/>
  <c r="BL36" i="1"/>
  <c r="J36" i="1"/>
  <c r="BP36" i="1"/>
  <c r="BO36" i="1"/>
  <c r="BN36" i="1"/>
  <c r="BM36" i="1"/>
  <c r="AM36" i="1"/>
  <c r="BQ36" i="1"/>
  <c r="AK36" i="1"/>
  <c r="BR36" i="1"/>
  <c r="BS36" i="1"/>
  <c r="BT36" i="1"/>
  <c r="BW36" i="1"/>
  <c r="AO36" i="1"/>
  <c r="K36" i="1"/>
  <c r="BZ36" i="1"/>
  <c r="L36" i="1"/>
  <c r="CF36" i="1"/>
  <c r="T36" i="1"/>
  <c r="CH36" i="1"/>
  <c r="U36" i="1"/>
  <c r="V36" i="1"/>
  <c r="AA36" i="1"/>
  <c r="CG36" i="1"/>
  <c r="AB36" i="1"/>
  <c r="AC36" i="1"/>
  <c r="AD36" i="1"/>
  <c r="AE36" i="1"/>
  <c r="AH36" i="1"/>
  <c r="AI36" i="1"/>
  <c r="BX36" i="1"/>
  <c r="AJ36" i="1"/>
  <c r="BU36" i="1"/>
  <c r="BV36" i="1"/>
  <c r="BY36" i="1"/>
  <c r="CA36" i="1"/>
  <c r="CB36" i="1"/>
  <c r="CC36" i="1"/>
  <c r="CD36" i="1"/>
  <c r="CE36" i="1"/>
  <c r="CI36" i="1"/>
  <c r="CJ36" i="1"/>
  <c r="BL37" i="1"/>
  <c r="J37" i="1"/>
  <c r="BP37" i="1"/>
  <c r="BO37" i="1"/>
  <c r="BN37" i="1"/>
  <c r="BM37" i="1"/>
  <c r="AM37" i="1"/>
  <c r="BQ37" i="1"/>
  <c r="AK37" i="1"/>
  <c r="BR37" i="1"/>
  <c r="BS37" i="1"/>
  <c r="BT37" i="1"/>
  <c r="BW37" i="1"/>
  <c r="AO37" i="1"/>
  <c r="K37" i="1"/>
  <c r="BZ37" i="1"/>
  <c r="L37" i="1"/>
  <c r="CF37" i="1"/>
  <c r="T37" i="1"/>
  <c r="CH37" i="1"/>
  <c r="U37" i="1"/>
  <c r="V37" i="1"/>
  <c r="AA37" i="1"/>
  <c r="CG37" i="1"/>
  <c r="AB37" i="1"/>
  <c r="AC37" i="1"/>
  <c r="AD37" i="1"/>
  <c r="AE37" i="1"/>
  <c r="AH37" i="1"/>
  <c r="AI37" i="1"/>
  <c r="BX37" i="1"/>
  <c r="AJ37" i="1"/>
  <c r="BU37" i="1"/>
  <c r="BV37" i="1"/>
  <c r="BY37" i="1"/>
  <c r="CA37" i="1"/>
  <c r="CB37" i="1"/>
  <c r="CC37" i="1"/>
  <c r="CD37" i="1"/>
  <c r="CE37" i="1"/>
  <c r="CI37" i="1"/>
  <c r="CJ37" i="1"/>
  <c r="BL38" i="1"/>
  <c r="J38" i="1"/>
  <c r="BP38" i="1"/>
  <c r="BO38" i="1"/>
  <c r="BN38" i="1"/>
  <c r="BM38" i="1"/>
  <c r="AM38" i="1"/>
  <c r="BQ38" i="1"/>
  <c r="AK38" i="1"/>
  <c r="BR38" i="1"/>
  <c r="BS38" i="1"/>
  <c r="BT38" i="1"/>
  <c r="BW38" i="1"/>
  <c r="AO38" i="1"/>
  <c r="K38" i="1"/>
  <c r="BZ38" i="1"/>
  <c r="L38" i="1"/>
  <c r="CF38" i="1"/>
  <c r="T38" i="1"/>
  <c r="CH38" i="1"/>
  <c r="U38" i="1"/>
  <c r="V38" i="1"/>
  <c r="AA38" i="1"/>
  <c r="CG38" i="1"/>
  <c r="AB38" i="1"/>
  <c r="AC38" i="1"/>
  <c r="AD38" i="1"/>
  <c r="AE38" i="1"/>
  <c r="AH38" i="1"/>
  <c r="AI38" i="1"/>
  <c r="BX38" i="1"/>
  <c r="AJ38" i="1"/>
  <c r="BU38" i="1"/>
  <c r="BV38" i="1"/>
  <c r="BY38" i="1"/>
  <c r="CA38" i="1"/>
  <c r="CB38" i="1"/>
  <c r="CC38" i="1"/>
  <c r="CD38" i="1"/>
  <c r="CE38" i="1"/>
  <c r="CI38" i="1"/>
  <c r="CJ38" i="1"/>
  <c r="BL39" i="1"/>
  <c r="J39" i="1"/>
  <c r="BP39" i="1"/>
  <c r="BO39" i="1"/>
  <c r="BN39" i="1"/>
  <c r="BM39" i="1"/>
  <c r="AM39" i="1"/>
  <c r="BQ39" i="1"/>
  <c r="AK39" i="1"/>
  <c r="BR39" i="1"/>
  <c r="BS39" i="1"/>
  <c r="BT39" i="1"/>
  <c r="BW39" i="1"/>
  <c r="AO39" i="1"/>
  <c r="K39" i="1"/>
  <c r="BZ39" i="1"/>
  <c r="L39" i="1"/>
  <c r="CF39" i="1"/>
  <c r="T39" i="1"/>
  <c r="CH39" i="1"/>
  <c r="U39" i="1"/>
  <c r="V39" i="1"/>
  <c r="AA39" i="1"/>
  <c r="CG39" i="1"/>
  <c r="AB39" i="1"/>
  <c r="AC39" i="1"/>
  <c r="AD39" i="1"/>
  <c r="AE39" i="1"/>
  <c r="AH39" i="1"/>
  <c r="AI39" i="1"/>
  <c r="BX39" i="1"/>
  <c r="AJ39" i="1"/>
  <c r="BU39" i="1"/>
  <c r="BV39" i="1"/>
  <c r="BY39" i="1"/>
  <c r="CA39" i="1"/>
  <c r="CB39" i="1"/>
  <c r="CC39" i="1"/>
  <c r="CD39" i="1"/>
  <c r="CE39" i="1"/>
  <c r="CI39" i="1"/>
  <c r="CJ39" i="1"/>
  <c r="BL40" i="1"/>
  <c r="J40" i="1"/>
  <c r="BP40" i="1"/>
  <c r="BO40" i="1"/>
  <c r="BN40" i="1"/>
  <c r="BM40" i="1"/>
  <c r="AM40" i="1"/>
  <c r="BQ40" i="1"/>
  <c r="AK40" i="1"/>
  <c r="BR40" i="1"/>
  <c r="BS40" i="1"/>
  <c r="BT40" i="1"/>
  <c r="BW40" i="1"/>
  <c r="AO40" i="1"/>
  <c r="K40" i="1"/>
  <c r="BZ40" i="1"/>
  <c r="L40" i="1"/>
  <c r="CF40" i="1"/>
  <c r="T40" i="1"/>
  <c r="CH40" i="1"/>
  <c r="U40" i="1"/>
  <c r="V40" i="1"/>
  <c r="AA40" i="1"/>
  <c r="CG40" i="1"/>
  <c r="AB40" i="1"/>
  <c r="AC40" i="1"/>
  <c r="AD40" i="1"/>
  <c r="AE40" i="1"/>
  <c r="AH40" i="1"/>
  <c r="AI40" i="1"/>
  <c r="BX40" i="1"/>
  <c r="AJ40" i="1"/>
  <c r="BU40" i="1"/>
  <c r="BV40" i="1"/>
  <c r="BY40" i="1"/>
  <c r="CA40" i="1"/>
  <c r="CB40" i="1"/>
  <c r="CC40" i="1"/>
  <c r="CD40" i="1"/>
  <c r="CE40" i="1"/>
  <c r="CI40" i="1"/>
  <c r="CJ40" i="1"/>
  <c r="BL41" i="1"/>
  <c r="J41" i="1"/>
  <c r="BP41" i="1"/>
  <c r="BO41" i="1"/>
  <c r="BN41" i="1"/>
  <c r="BM41" i="1"/>
  <c r="AM41" i="1"/>
  <c r="BQ41" i="1"/>
  <c r="AK41" i="1"/>
  <c r="BR41" i="1"/>
  <c r="BS41" i="1"/>
  <c r="BT41" i="1"/>
  <c r="BW41" i="1"/>
  <c r="AO41" i="1"/>
  <c r="K41" i="1"/>
  <c r="BZ41" i="1"/>
  <c r="L41" i="1"/>
  <c r="CF41" i="1"/>
  <c r="T41" i="1"/>
  <c r="CH41" i="1"/>
  <c r="U41" i="1"/>
  <c r="V41" i="1"/>
  <c r="AA41" i="1"/>
  <c r="CG41" i="1"/>
  <c r="AB41" i="1"/>
  <c r="AC41" i="1"/>
  <c r="AD41" i="1"/>
  <c r="AE41" i="1"/>
  <c r="AH41" i="1"/>
  <c r="AI41" i="1"/>
  <c r="BX41" i="1"/>
  <c r="AJ41" i="1"/>
  <c r="BU41" i="1"/>
  <c r="BV41" i="1"/>
  <c r="BY41" i="1"/>
  <c r="CA41" i="1"/>
  <c r="CB41" i="1"/>
  <c r="CC41" i="1"/>
  <c r="CD41" i="1"/>
  <c r="CE41" i="1"/>
  <c r="CI41" i="1"/>
  <c r="CJ41" i="1"/>
  <c r="BL42" i="1"/>
  <c r="J42" i="1"/>
  <c r="BP42" i="1"/>
  <c r="BO42" i="1"/>
  <c r="BN42" i="1"/>
  <c r="BM42" i="1"/>
  <c r="AM42" i="1"/>
  <c r="BQ42" i="1"/>
  <c r="AK42" i="1"/>
  <c r="BR42" i="1"/>
  <c r="BS42" i="1"/>
  <c r="BT42" i="1"/>
  <c r="BW42" i="1"/>
  <c r="AO42" i="1"/>
  <c r="K42" i="1"/>
  <c r="BZ42" i="1"/>
  <c r="L42" i="1"/>
  <c r="CF42" i="1"/>
  <c r="T42" i="1"/>
  <c r="CH42" i="1"/>
  <c r="U42" i="1"/>
  <c r="V42" i="1"/>
  <c r="AA42" i="1"/>
  <c r="CG42" i="1"/>
  <c r="AB42" i="1"/>
  <c r="AC42" i="1"/>
  <c r="AD42" i="1"/>
  <c r="AE42" i="1"/>
  <c r="AH42" i="1"/>
  <c r="AI42" i="1"/>
  <c r="BX42" i="1"/>
  <c r="AJ42" i="1"/>
  <c r="BU42" i="1"/>
  <c r="BV42" i="1"/>
  <c r="BY42" i="1"/>
  <c r="CA42" i="1"/>
  <c r="CB42" i="1"/>
  <c r="CC42" i="1"/>
  <c r="CD42" i="1"/>
  <c r="CE42" i="1"/>
  <c r="CI42" i="1"/>
  <c r="CJ42" i="1"/>
  <c r="BL43" i="1"/>
  <c r="J43" i="1"/>
  <c r="BP43" i="1"/>
  <c r="BO43" i="1"/>
  <c r="BN43" i="1"/>
  <c r="BM43" i="1"/>
  <c r="AM43" i="1"/>
  <c r="BQ43" i="1"/>
  <c r="AK43" i="1"/>
  <c r="BR43" i="1"/>
  <c r="BS43" i="1"/>
  <c r="BT43" i="1"/>
  <c r="BW43" i="1"/>
  <c r="AO43" i="1"/>
  <c r="K43" i="1"/>
  <c r="BZ43" i="1"/>
  <c r="L43" i="1"/>
  <c r="CF43" i="1"/>
  <c r="T43" i="1"/>
  <c r="CH43" i="1"/>
  <c r="U43" i="1"/>
  <c r="V43" i="1"/>
  <c r="AA43" i="1"/>
  <c r="CG43" i="1"/>
  <c r="AB43" i="1"/>
  <c r="AC43" i="1"/>
  <c r="AD43" i="1"/>
  <c r="AE43" i="1"/>
  <c r="AH43" i="1"/>
  <c r="AI43" i="1"/>
  <c r="BX43" i="1"/>
  <c r="AJ43" i="1"/>
  <c r="BU43" i="1"/>
  <c r="BV43" i="1"/>
  <c r="BY43" i="1"/>
  <c r="CA43" i="1"/>
  <c r="CB43" i="1"/>
  <c r="CC43" i="1"/>
  <c r="CD43" i="1"/>
  <c r="CE43" i="1"/>
  <c r="CI43" i="1"/>
  <c r="CJ43" i="1"/>
  <c r="BL44" i="1"/>
  <c r="J44" i="1"/>
  <c r="BP44" i="1"/>
  <c r="BO44" i="1"/>
  <c r="BN44" i="1"/>
  <c r="BM44" i="1"/>
  <c r="AM44" i="1"/>
  <c r="BQ44" i="1"/>
  <c r="AK44" i="1"/>
  <c r="BR44" i="1"/>
  <c r="BS44" i="1"/>
  <c r="BT44" i="1"/>
  <c r="BW44" i="1"/>
  <c r="AO44" i="1"/>
  <c r="K44" i="1"/>
  <c r="BZ44" i="1"/>
  <c r="L44" i="1"/>
  <c r="CF44" i="1"/>
  <c r="T44" i="1"/>
  <c r="CH44" i="1"/>
  <c r="U44" i="1"/>
  <c r="V44" i="1"/>
  <c r="AA44" i="1"/>
  <c r="CG44" i="1"/>
  <c r="AB44" i="1"/>
  <c r="AC44" i="1"/>
  <c r="AD44" i="1"/>
  <c r="AE44" i="1"/>
  <c r="AH44" i="1"/>
  <c r="AI44" i="1"/>
  <c r="BX44" i="1"/>
  <c r="AJ44" i="1"/>
  <c r="BU44" i="1"/>
  <c r="BV44" i="1"/>
  <c r="BY44" i="1"/>
  <c r="CA44" i="1"/>
  <c r="CB44" i="1"/>
  <c r="CC44" i="1"/>
  <c r="CD44" i="1"/>
  <c r="CE44" i="1"/>
  <c r="CI44" i="1"/>
  <c r="CJ44" i="1"/>
  <c r="BL45" i="1"/>
  <c r="J45" i="1"/>
  <c r="BP45" i="1"/>
  <c r="BO45" i="1"/>
  <c r="BN45" i="1"/>
  <c r="BM45" i="1"/>
  <c r="AM45" i="1"/>
  <c r="BQ45" i="1"/>
  <c r="AK45" i="1"/>
  <c r="BR45" i="1"/>
  <c r="BS45" i="1"/>
  <c r="BT45" i="1"/>
  <c r="BW45" i="1"/>
  <c r="AO45" i="1"/>
  <c r="K45" i="1"/>
  <c r="BZ45" i="1"/>
  <c r="L45" i="1"/>
  <c r="CF45" i="1"/>
  <c r="T45" i="1"/>
  <c r="CH45" i="1"/>
  <c r="U45" i="1"/>
  <c r="V45" i="1"/>
  <c r="AA45" i="1"/>
  <c r="CG45" i="1"/>
  <c r="AB45" i="1"/>
  <c r="AC45" i="1"/>
  <c r="AD45" i="1"/>
  <c r="AE45" i="1"/>
  <c r="AH45" i="1"/>
  <c r="AI45" i="1"/>
  <c r="BX45" i="1"/>
  <c r="AJ45" i="1"/>
  <c r="BU45" i="1"/>
  <c r="BV45" i="1"/>
  <c r="BY45" i="1"/>
  <c r="CA45" i="1"/>
  <c r="CB45" i="1"/>
  <c r="CC45" i="1"/>
  <c r="CD45" i="1"/>
  <c r="CE45" i="1"/>
  <c r="CI45" i="1"/>
  <c r="CJ45" i="1"/>
  <c r="BL46" i="1"/>
  <c r="J46" i="1"/>
  <c r="BP46" i="1"/>
  <c r="BO46" i="1"/>
  <c r="BN46" i="1"/>
  <c r="BM46" i="1"/>
  <c r="AM46" i="1"/>
  <c r="BQ46" i="1"/>
  <c r="AK46" i="1"/>
  <c r="BR46" i="1"/>
  <c r="BS46" i="1"/>
  <c r="BT46" i="1"/>
  <c r="BW46" i="1"/>
  <c r="AO46" i="1"/>
  <c r="K46" i="1"/>
  <c r="BZ46" i="1"/>
  <c r="L46" i="1"/>
  <c r="CF46" i="1"/>
  <c r="T46" i="1"/>
  <c r="CH46" i="1"/>
  <c r="U46" i="1"/>
  <c r="V46" i="1"/>
  <c r="AA46" i="1"/>
  <c r="CG46" i="1"/>
  <c r="AB46" i="1"/>
  <c r="AC46" i="1"/>
  <c r="AD46" i="1"/>
  <c r="AE46" i="1"/>
  <c r="AH46" i="1"/>
  <c r="AI46" i="1"/>
  <c r="BX46" i="1"/>
  <c r="AJ46" i="1"/>
  <c r="BU46" i="1"/>
  <c r="BV46" i="1"/>
  <c r="BY46" i="1"/>
  <c r="CA46" i="1"/>
  <c r="CB46" i="1"/>
  <c r="CC46" i="1"/>
  <c r="CD46" i="1"/>
  <c r="CE46" i="1"/>
  <c r="CI46" i="1"/>
  <c r="CJ46" i="1"/>
</calcChain>
</file>

<file path=xl/sharedStrings.xml><?xml version="1.0" encoding="utf-8"?>
<sst xmlns="http://schemas.openxmlformats.org/spreadsheetml/2006/main" count="395" uniqueCount="140">
  <si>
    <t/>
  </si>
  <si>
    <t>Obs</t>
  </si>
  <si>
    <t>HHMMSS</t>
  </si>
  <si>
    <t>id</t>
  </si>
  <si>
    <t>ring</t>
  </si>
  <si>
    <t>plot</t>
  </si>
  <si>
    <t>rep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</si>
  <si>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</si>
  <si>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</si>
  <si>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</si>
  <si>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</si>
  <si>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</si>
  <si>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</si>
  <si>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</si>
  <si>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</si>
  <si>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</si>
  <si>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</si>
  <si>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</si>
  <si>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</si>
  <si>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</si>
  <si>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</si>
  <si>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</si>
  <si>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</si>
  <si>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</si>
  <si>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</si>
  <si>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</si>
  <si>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</si>
  <si>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</si>
  <si>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</si>
  <si>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</si>
  <si>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</si>
  <si>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</si>
  <si>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</si>
  <si>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</si>
  <si>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</si>
  <si>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</si>
  <si>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</si>
  <si>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</si>
  <si>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</si>
  <si>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</si>
  <si>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</si>
  <si>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</si>
  <si>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</si>
  <si>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</si>
  <si>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</si>
  <si>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</si>
  <si>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</si>
  <si>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</si>
  <si>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</si>
  <si>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</si>
  <si>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</si>
  <si>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</si>
  <si>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</si>
  <si>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</si>
  <si>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</si>
  <si>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</si>
  <si>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</si>
  <si>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</si>
  <si>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</si>
  <si>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</si>
  <si>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</si>
  <si>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</si>
  <si>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</si>
  <si>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</si>
  <si>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</si>
  <si>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</si>
  <si>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</si>
  <si>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</si>
  <si>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</si>
  <si>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</si>
  <si>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</si>
  <si>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</si>
  <si>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</si>
  <si>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</si>
  <si>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</si>
  <si>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</si>
  <si>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</si>
  <si>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</si>
  <si>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</si>
  <si>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</si>
  <si>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</si>
  <si>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</si>
  <si>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</si>
  <si>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</si>
  <si>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</si>
  <si>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</si>
  <si>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</si>
  <si>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</si>
  <si>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</si>
  <si>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</si>
  <si>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</t>
  </si>
  <si>
    <t>09:55:27</t>
  </si>
  <si>
    <t>09:59:09</t>
  </si>
  <si>
    <t>10:02:51</t>
  </si>
  <si>
    <t>10:06:33</t>
  </si>
  <si>
    <t>10:10:15</t>
  </si>
  <si>
    <t>10:13:57</t>
  </si>
  <si>
    <t>10:17:40</t>
  </si>
  <si>
    <t>10:21:22</t>
  </si>
  <si>
    <t>10:25:04</t>
  </si>
  <si>
    <t>10:28:46</t>
  </si>
  <si>
    <t>10:32:28</t>
  </si>
  <si>
    <t>10:42:23</t>
  </si>
  <si>
    <t>10:46:06</t>
  </si>
  <si>
    <t>10:49:49</t>
  </si>
  <si>
    <t>10:53:32</t>
  </si>
  <si>
    <t>10:57:15</t>
  </si>
  <si>
    <t>11:00:58</t>
  </si>
  <si>
    <t>11:04:41</t>
  </si>
  <si>
    <t>11:08:24</t>
  </si>
  <si>
    <t>11:12:06</t>
  </si>
  <si>
    <t>11:15:48</t>
  </si>
  <si>
    <t>11:19:30</t>
  </si>
  <si>
    <t>11:48:38</t>
  </si>
  <si>
    <t>11:52:20</t>
  </si>
  <si>
    <t>11:56:02</t>
  </si>
  <si>
    <t>11:59:45</t>
  </si>
  <si>
    <t>12:03:28</t>
  </si>
  <si>
    <t>12:07:11</t>
  </si>
  <si>
    <t>12:10:54</t>
  </si>
  <si>
    <t>12:14:37</t>
  </si>
  <si>
    <t>12:18:19</t>
  </si>
  <si>
    <t>12:22:01</t>
  </si>
  <si>
    <t>12:25:43</t>
  </si>
  <si>
    <t>12:49:22</t>
  </si>
  <si>
    <t>12:53:04</t>
  </si>
  <si>
    <t>12:56:47</t>
  </si>
  <si>
    <t>13:00:29</t>
  </si>
  <si>
    <t>13:04:12</t>
  </si>
  <si>
    <t>13:07:55</t>
  </si>
  <si>
    <t>13:11:38</t>
  </si>
  <si>
    <t>13:15:20</t>
  </si>
  <si>
    <t>13:19:02</t>
  </si>
  <si>
    <t>13:22:44</t>
  </si>
  <si>
    <t>13:26:26</t>
  </si>
  <si>
    <t>ID</t>
  </si>
  <si>
    <t>T3 SSuSingle Plot3 Leaf3</t>
  </si>
  <si>
    <t>T3 SSuSingle Plot2 Leaf2</t>
  </si>
  <si>
    <t>T3 SSuSingle Plot1 Leaf3</t>
  </si>
  <si>
    <t>T3 SSuDouble Plot1 Leaf3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</si>
</sst>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46"/>
  <sheetViews>
    <sheetView tabSelected="1" zoomScale="125" zoomScaleNormal="125" zoomScalePageLayoutView="125" workbookViewId="0">
      <selection activeCell="A6" sqref="A6"/>
    </sheetView>
  </sheetViews>
  <sheetFormatPr defaultColWidth="10.6640625" defaultRowHeight="15.5" x14ac:dyDescent="0.35"/>
  <cols>
    <col min="1" max="1" width="26.6640625" customWidth="1"/>
  </cols>
  <sheetData>
    <row r="1" spans="1:88" x14ac:dyDescent="0.35">
      <c r="A1" t="s">
        <v>135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</row>
    <row r="2" spans="1:88" x14ac:dyDescent="0.35">
      <c r="B2" s="1" t="s">
        <v>88</v>
      </c>
      <c r="C2" s="1" t="s">
        <v>88</v>
      </c>
      <c r="D2" s="1" t="s">
        <v>88</v>
      </c>
      <c r="E2" s="1" t="s">
        <v>88</v>
      </c>
      <c r="F2" s="1" t="s">
        <v>88</v>
      </c>
      <c r="G2" s="1" t="s">
        <v>88</v>
      </c>
      <c r="H2" s="1" t="s">
        <v>88</v>
      </c>
      <c r="I2" s="1" t="s">
        <v>88</v>
      </c>
      <c r="J2" s="1" t="s">
        <v>89</v>
      </c>
      <c r="K2" s="1" t="s">
        <v>89</v>
      </c>
      <c r="L2" s="1" t="s">
        <v>89</v>
      </c>
      <c r="M2" s="1" t="s">
        <v>88</v>
      </c>
      <c r="N2" s="1" t="s">
        <v>88</v>
      </c>
      <c r="O2" s="1" t="s">
        <v>88</v>
      </c>
      <c r="P2" s="1" t="s">
        <v>88</v>
      </c>
      <c r="Q2" s="1" t="s">
        <v>88</v>
      </c>
      <c r="R2" s="1" t="s">
        <v>88</v>
      </c>
      <c r="S2" s="1" t="s">
        <v>88</v>
      </c>
      <c r="T2" s="1" t="s">
        <v>89</v>
      </c>
      <c r="U2" s="1" t="s">
        <v>89</v>
      </c>
      <c r="V2" s="1" t="s">
        <v>89</v>
      </c>
      <c r="W2" s="1" t="s">
        <v>88</v>
      </c>
      <c r="X2" s="1" t="s">
        <v>88</v>
      </c>
      <c r="Y2" s="1" t="s">
        <v>88</v>
      </c>
      <c r="Z2" s="1" t="s">
        <v>88</v>
      </c>
      <c r="AA2" s="1" t="s">
        <v>89</v>
      </c>
      <c r="AB2" s="1" t="s">
        <v>89</v>
      </c>
      <c r="AC2" s="1" t="s">
        <v>89</v>
      </c>
      <c r="AD2" s="1" t="s">
        <v>89</v>
      </c>
      <c r="AE2" s="1" t="s">
        <v>89</v>
      </c>
      <c r="AF2" s="1" t="s">
        <v>88</v>
      </c>
      <c r="AG2" s="1" t="s">
        <v>88</v>
      </c>
      <c r="AH2" s="1" t="s">
        <v>89</v>
      </c>
      <c r="AI2" s="1" t="s">
        <v>89</v>
      </c>
      <c r="AJ2" s="1" t="s">
        <v>89</v>
      </c>
      <c r="AK2" s="1" t="s">
        <v>89</v>
      </c>
      <c r="AL2" s="1" t="s">
        <v>88</v>
      </c>
      <c r="AM2" s="1" t="s">
        <v>89</v>
      </c>
      <c r="AN2" s="1" t="s">
        <v>88</v>
      </c>
      <c r="AO2" s="1" t="s">
        <v>89</v>
      </c>
      <c r="AP2" s="1" t="s">
        <v>88</v>
      </c>
      <c r="AQ2" s="1" t="s">
        <v>88</v>
      </c>
      <c r="AR2" s="1" t="s">
        <v>88</v>
      </c>
      <c r="AS2" s="1" t="s">
        <v>88</v>
      </c>
      <c r="AT2" s="1" t="s">
        <v>88</v>
      </c>
      <c r="AU2" s="1" t="s">
        <v>88</v>
      </c>
      <c r="AV2" s="1" t="s">
        <v>88</v>
      </c>
      <c r="AW2" s="1" t="s">
        <v>88</v>
      </c>
      <c r="AX2" s="1" t="s">
        <v>88</v>
      </c>
      <c r="AY2" s="1" t="s">
        <v>88</v>
      </c>
      <c r="AZ2" s="1" t="s">
        <v>88</v>
      </c>
      <c r="BA2" s="1" t="s">
        <v>88</v>
      </c>
      <c r="BB2" s="1" t="s">
        <v>88</v>
      </c>
      <c r="BC2" s="1" t="s">
        <v>88</v>
      </c>
      <c r="BD2" s="1" t="s">
        <v>88</v>
      </c>
      <c r="BE2" s="1" t="s">
        <v>88</v>
      </c>
      <c r="BF2" s="1" t="s">
        <v>88</v>
      </c>
      <c r="BG2" s="1" t="s">
        <v>88</v>
      </c>
      <c r="BH2" s="1" t="s">
        <v>88</v>
      </c>
      <c r="BI2" s="1" t="s">
        <v>88</v>
      </c>
      <c r="BJ2" s="1" t="s">
        <v>88</v>
      </c>
      <c r="BK2" s="1" t="s">
        <v>88</v>
      </c>
      <c r="BL2" s="1" t="s">
        <v>89</v>
      </c>
      <c r="BM2" s="1" t="s">
        <v>89</v>
      </c>
      <c r="BN2" s="1" t="s">
        <v>89</v>
      </c>
      <c r="BO2" s="1" t="s">
        <v>89</v>
      </c>
      <c r="BP2" s="1" t="s">
        <v>89</v>
      </c>
      <c r="BQ2" s="1" t="s">
        <v>89</v>
      </c>
      <c r="BR2" s="1" t="s">
        <v>89</v>
      </c>
      <c r="BS2" s="1" t="s">
        <v>89</v>
      </c>
      <c r="BT2" s="1" t="s">
        <v>89</v>
      </c>
      <c r="BU2" s="1" t="s">
        <v>89</v>
      </c>
      <c r="BV2" s="1" t="s">
        <v>89</v>
      </c>
      <c r="BW2" s="1" t="s">
        <v>89</v>
      </c>
      <c r="BX2" s="1" t="s">
        <v>89</v>
      </c>
      <c r="BY2" s="1" t="s">
        <v>89</v>
      </c>
      <c r="BZ2" s="1" t="s">
        <v>89</v>
      </c>
      <c r="CA2" s="1" t="s">
        <v>89</v>
      </c>
      <c r="CB2" s="1" t="s">
        <v>89</v>
      </c>
      <c r="CC2" s="1" t="s">
        <v>89</v>
      </c>
      <c r="CD2" s="1" t="s">
        <v>89</v>
      </c>
      <c r="CE2" s="1" t="s">
        <v>89</v>
      </c>
      <c r="CF2" s="1" t="s">
        <v>89</v>
      </c>
      <c r="CG2" s="1" t="s">
        <v>89</v>
      </c>
      <c r="CH2" s="1" t="s">
        <v>89</v>
      </c>
      <c r="CI2" s="1" t="s">
        <v>89</v>
      </c>
      <c r="CJ2" s="1" t="s">
        <v>89</v>
      </c>
    </row>
    <row r="3" spans="1:88" x14ac:dyDescent="0.35">
      <c r="A3" t="s">
        <v>136</v>
      </c>
      <c r="B3" s="1">
        <v>12</v>
      </c>
      <c r="C3" s="1" t="s">
        <v>91</v>
      </c>
      <c r="D3" s="1" t="s">
        <v>0</v>
      </c>
      <c r="E3" s="1">
        <v>0</v>
      </c>
      <c r="F3" s="1" t="s">
        <v>90</v>
      </c>
      <c r="G3" s="1" t="s">
        <v>0</v>
      </c>
      <c r="H3" s="1">
        <v>3197.0000901445746</v>
      </c>
      <c r="I3" s="1">
        <v>0</v>
      </c>
      <c r="J3">
        <f t="shared" ref="J3:J13" si="0">(AS3-AT3*(1000-AU3)/(1000-AV3))*BL3</f>
        <v>15.629001592414186</v>
      </c>
      <c r="K3">
        <f t="shared" ref="K3:K13" si="1">IF(BW3&lt;&gt;0,1/(1/BW3-1/AO3),0)</f>
        <v>0.38999025485084599</v>
      </c>
      <c r="L3">
        <f t="shared" ref="L3:L13" si="2">((BZ3-BM3/2)*AT3-J3)/(BZ3+BM3/2)</f>
        <v>312.79160019112408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t="e">
        <f t="shared" ref="T3:T13" si="3">CF3/P3</f>
        <v>#DIV/0!</v>
      </c>
      <c r="U3" t="e">
        <f t="shared" ref="U3:U13" si="4">CH3/R3</f>
        <v>#DIV/0!</v>
      </c>
      <c r="V3" t="e">
        <f t="shared" ref="V3:V13" si="5">(R3-S3)/R3</f>
        <v>#DIV/0!</v>
      </c>
      <c r="W3" s="1">
        <v>-1</v>
      </c>
      <c r="X3" s="1">
        <v>0.87</v>
      </c>
      <c r="Y3" s="1">
        <v>0.92</v>
      </c>
      <c r="Z3" s="1">
        <v>10.012174606323242</v>
      </c>
      <c r="AA3">
        <f t="shared" ref="AA3:AA13" si="6">(Z3*Y3+(100-Z3)*X3)/100</f>
        <v>0.87500608730316154</v>
      </c>
      <c r="AB3">
        <f t="shared" ref="AB3:AB13" si="7">(J3-W3)/CG3</f>
        <v>1.1166962913861024E-2</v>
      </c>
      <c r="AC3" t="e">
        <f t="shared" ref="AC3:AC13" si="8">(R3-S3)/(R3-Q3)</f>
        <v>#DIV/0!</v>
      </c>
      <c r="AD3" t="e">
        <f t="shared" ref="AD3:AD13" si="9">(P3-R3)/(P3-Q3)</f>
        <v>#DIV/0!</v>
      </c>
      <c r="AE3" t="e">
        <f t="shared" ref="AE3:AE13" si="10">(P3-R3)/R3</f>
        <v>#DIV/0!</v>
      </c>
      <c r="AF3" s="1">
        <v>0</v>
      </c>
      <c r="AG3" s="1">
        <v>0.5</v>
      </c>
      <c r="AH3" t="e">
        <f t="shared" ref="AH3:AH13" si="11">V3*AG3*AA3*AF3</f>
        <v>#DIV/0!</v>
      </c>
      <c r="AI3">
        <f t="shared" ref="AI3:AI13" si="12">BM3*1000</f>
        <v>5.9254886056340785</v>
      </c>
      <c r="AJ3">
        <f t="shared" ref="AJ3:AJ13" si="13">(BR3-BX3)</f>
        <v>1.5343355110470873</v>
      </c>
      <c r="AK3">
        <f t="shared" ref="AK3:AK13" si="14">(AQ3+BQ3*I3)</f>
        <v>26.804210662841797</v>
      </c>
      <c r="AL3" s="1">
        <v>2</v>
      </c>
      <c r="AM3">
        <f t="shared" ref="AM3:AM13" si="15">(AL3*BF3+BG3)</f>
        <v>4.644859790802002</v>
      </c>
      <c r="AN3" s="1">
        <v>1</v>
      </c>
      <c r="AO3">
        <f t="shared" ref="AO3:AO13" si="16">AM3*(AN3+1)*(AN3+1)/(AN3*AN3+1)</f>
        <v>9.2897195816040039</v>
      </c>
      <c r="AP3" s="1">
        <v>25.177337646484375</v>
      </c>
      <c r="AQ3" s="1">
        <v>26.804210662841797</v>
      </c>
      <c r="AR3" s="1">
        <v>23.759960174560547</v>
      </c>
      <c r="AS3" s="1">
        <v>399.98931884765625</v>
      </c>
      <c r="AT3" s="1">
        <v>388.04202270507813</v>
      </c>
      <c r="AU3" s="1">
        <v>16.232555389404297</v>
      </c>
      <c r="AV3" s="1">
        <v>20.101875305175781</v>
      </c>
      <c r="AW3" s="1">
        <v>50.354148864746094</v>
      </c>
      <c r="AX3" s="1">
        <v>62.362636566162109</v>
      </c>
      <c r="AY3" s="1">
        <v>300.12380981445313</v>
      </c>
      <c r="AZ3" s="1">
        <v>1701.8450927734375</v>
      </c>
      <c r="BA3" s="1">
        <v>4.4275190681219101E-2</v>
      </c>
      <c r="BB3" s="1">
        <v>99.685859680175781</v>
      </c>
      <c r="BC3" s="1">
        <v>18.432374954223633</v>
      </c>
      <c r="BD3" s="1">
        <v>0.26111617684364319</v>
      </c>
      <c r="BE3" s="1">
        <v>0.25</v>
      </c>
      <c r="BF3" s="1">
        <v>-1.355140209197998</v>
      </c>
      <c r="BG3" s="1">
        <v>7.355140209197998</v>
      </c>
      <c r="BH3" s="1">
        <v>1</v>
      </c>
      <c r="BI3" s="1">
        <v>0</v>
      </c>
      <c r="BJ3" s="1">
        <v>0.15999999642372131</v>
      </c>
      <c r="BK3" s="1">
        <v>111115</v>
      </c>
      <c r="BL3">
        <f t="shared" ref="BL3:BL13" si="17">AY3*0.000001/(AL3*0.0001)</f>
        <v>1.5006190490722653</v>
      </c>
      <c r="BM3">
        <f t="shared" ref="BM3:BM13" si="18">(AV3-AU3)/(1000-AV3)*BL3</f>
        <v>5.9254886056340789E-3</v>
      </c>
      <c r="BN3">
        <f t="shared" ref="BN3:BN13" si="19">(AQ3+273.15)</f>
        <v>299.95421066284177</v>
      </c>
      <c r="BO3">
        <f t="shared" ref="BO3:BO13" si="20">(AP3+273.15)</f>
        <v>298.32733764648435</v>
      </c>
      <c r="BP3">
        <f t="shared" ref="BP3:BP13" si="21">(AZ3*BH3+BA3*BI3)*BJ3</f>
        <v>272.29520875747767</v>
      </c>
      <c r="BQ3">
        <f t="shared" ref="BQ3:BQ13" si="22">((BP3+0.00000010773*(BO3^4-BN3^4))-BM3*44100)/(AM3*51.4+0.00000043092*BN3^3)</f>
        <v>-3.109417004273184E-2</v>
      </c>
      <c r="BR3">
        <f t="shared" ref="BR3:BR13" si="23">0.61365*EXP(17.502*AK3/(240.97+AK3))</f>
        <v>3.5382082320272308</v>
      </c>
      <c r="BS3">
        <f t="shared" ref="BS3:BS13" si="24">BR3*1000/BB3</f>
        <v>35.493581972196836</v>
      </c>
      <c r="BT3">
        <f t="shared" ref="BT3:BT13" si="25">(BS3-AV3)</f>
        <v>15.391706667021054</v>
      </c>
      <c r="BU3">
        <f t="shared" ref="BU3:BU13" si="26">IF(I3,AQ3,(AP3+AQ3)/2)</f>
        <v>25.990774154663086</v>
      </c>
      <c r="BV3">
        <f t="shared" ref="BV3:BV13" si="27">0.61365*EXP(17.502*BU3/(240.97+BU3))</f>
        <v>3.3724167904399089</v>
      </c>
      <c r="BW3">
        <f t="shared" ref="BW3:BW13" si="28">IF(BT3&lt;&gt;0,(1000-(BS3+AV3)/2)/BT3*BM3,0)</f>
        <v>0.37427775918224332</v>
      </c>
      <c r="BX3">
        <f t="shared" ref="BX3:BX13" si="29">AV3*BB3/1000</f>
        <v>2.0038727209801435</v>
      </c>
      <c r="BY3">
        <f t="shared" ref="BY3:BY13" si="30">(BV3-BX3)</f>
        <v>1.3685440694597655</v>
      </c>
      <c r="BZ3">
        <f t="shared" ref="BZ3:BZ13" si="31">1/(1.6/K3+1.37/AO3)</f>
        <v>0.23528628576921726</v>
      </c>
      <c r="CA3">
        <f t="shared" ref="CA3:CA13" si="32">L3*BB3*0.001</f>
        <v>31.180899565790039</v>
      </c>
      <c r="CB3">
        <f t="shared" ref="CB3:CB13" si="33">L3/AT3</f>
        <v>0.80607661513210316</v>
      </c>
      <c r="CC3">
        <f t="shared" ref="CC3:CC13" si="34">(1-BM3*BB3/BR3/K3)*100</f>
        <v>57.192429327955239</v>
      </c>
      <c r="CD3">
        <f t="shared" ref="CD3:CD13" si="35">(AT3-J3/(AO3/1.35))</f>
        <v>385.77078599395708</v>
      </c>
      <c r="CE3">
        <f t="shared" ref="CE3:CE13" si="36">J3*CC3/100/CD3</f>
        <v>2.3170768795713063E-2</v>
      </c>
      <c r="CF3">
        <f t="shared" ref="CF3:CF13" si="37">(P3-O3)</f>
        <v>0</v>
      </c>
      <c r="CG3">
        <f t="shared" ref="CG3:CG13" si="38">AZ3*AA3</f>
        <v>1489.1248158237715</v>
      </c>
      <c r="CH3">
        <f t="shared" ref="CH3:CH13" si="39">(R3-Q3)</f>
        <v>0</v>
      </c>
      <c r="CI3" t="e">
        <f t="shared" ref="CI3:CI13" si="40">(R3-S3)/(R3-O3)</f>
        <v>#DIV/0!</v>
      </c>
      <c r="CJ3" t="e">
        <f t="shared" ref="CJ3:CJ13" si="41">(P3-R3)/(P3-O3)</f>
        <v>#DIV/0!</v>
      </c>
    </row>
    <row r="4" spans="1:88" x14ac:dyDescent="0.35">
      <c r="A4" t="s">
        <v>136</v>
      </c>
      <c r="B4" s="1">
        <v>13</v>
      </c>
      <c r="C4" s="1" t="s">
        <v>92</v>
      </c>
      <c r="D4" s="1" t="s">
        <v>0</v>
      </c>
      <c r="E4" s="1">
        <v>0</v>
      </c>
      <c r="F4" s="1" t="s">
        <v>90</v>
      </c>
      <c r="G4" s="1" t="s">
        <v>0</v>
      </c>
      <c r="H4" s="1">
        <v>3419.0000901445746</v>
      </c>
      <c r="I4" s="1">
        <v>0</v>
      </c>
      <c r="J4">
        <f t="shared" si="0"/>
        <v>6.8525490207705344</v>
      </c>
      <c r="K4">
        <f t="shared" si="1"/>
        <v>0.34069674110188464</v>
      </c>
      <c r="L4">
        <f t="shared" si="2"/>
        <v>156.74560973395583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t="e">
        <f t="shared" si="3"/>
        <v>#DIV/0!</v>
      </c>
      <c r="U4" t="e">
        <f t="shared" si="4"/>
        <v>#DIV/0!</v>
      </c>
      <c r="V4" t="e">
        <f t="shared" si="5"/>
        <v>#DIV/0!</v>
      </c>
      <c r="W4" s="1">
        <v>-1</v>
      </c>
      <c r="X4" s="1">
        <v>0.87</v>
      </c>
      <c r="Y4" s="1">
        <v>0.92</v>
      </c>
      <c r="Z4" s="1">
        <v>10.012174606323242</v>
      </c>
      <c r="AA4">
        <f t="shared" si="6"/>
        <v>0.87500608730316154</v>
      </c>
      <c r="AB4">
        <f t="shared" si="7"/>
        <v>5.2770147811444425E-3</v>
      </c>
      <c r="AC4" t="e">
        <f t="shared" si="8"/>
        <v>#DIV/0!</v>
      </c>
      <c r="AD4" t="e">
        <f t="shared" si="9"/>
        <v>#DIV/0!</v>
      </c>
      <c r="AE4" t="e">
        <f t="shared" si="10"/>
        <v>#DIV/0!</v>
      </c>
      <c r="AF4" s="1">
        <v>0</v>
      </c>
      <c r="AG4" s="1">
        <v>0.5</v>
      </c>
      <c r="AH4" t="e">
        <f t="shared" si="11"/>
        <v>#DIV/0!</v>
      </c>
      <c r="AI4">
        <f t="shared" si="12"/>
        <v>5.5644940636156619</v>
      </c>
      <c r="AJ4">
        <f t="shared" si="13"/>
        <v>1.6398422481844759</v>
      </c>
      <c r="AK4">
        <f t="shared" si="14"/>
        <v>27.351018905639648</v>
      </c>
      <c r="AL4" s="1">
        <v>2</v>
      </c>
      <c r="AM4">
        <f t="shared" si="15"/>
        <v>4.644859790802002</v>
      </c>
      <c r="AN4" s="1">
        <v>1</v>
      </c>
      <c r="AO4">
        <f t="shared" si="16"/>
        <v>9.2897195816040039</v>
      </c>
      <c r="AP4" s="1">
        <v>25.337825775146484</v>
      </c>
      <c r="AQ4" s="1">
        <v>27.351018905639648</v>
      </c>
      <c r="AR4" s="1">
        <v>23.913204193115234</v>
      </c>
      <c r="AS4" s="1">
        <v>199.96173095703125</v>
      </c>
      <c r="AT4" s="1">
        <v>194.67341613769531</v>
      </c>
      <c r="AU4" s="1">
        <v>16.568336486816406</v>
      </c>
      <c r="AV4" s="1">
        <v>20.201530456542969</v>
      </c>
      <c r="AW4" s="1">
        <v>50.907222747802734</v>
      </c>
      <c r="AX4" s="1">
        <v>62.0714111328125</v>
      </c>
      <c r="AY4" s="1">
        <v>300.12615966796875</v>
      </c>
      <c r="AZ4" s="1">
        <v>1700.6356201171875</v>
      </c>
      <c r="BA4" s="1">
        <v>6.0398060828447342E-2</v>
      </c>
      <c r="BB4" s="1">
        <v>99.6842041015625</v>
      </c>
      <c r="BC4" s="1">
        <v>15.432429313659668</v>
      </c>
      <c r="BD4" s="1">
        <v>0.26655822992324829</v>
      </c>
      <c r="BE4" s="1">
        <v>1</v>
      </c>
      <c r="BF4" s="1">
        <v>-1.355140209197998</v>
      </c>
      <c r="BG4" s="1">
        <v>7.355140209197998</v>
      </c>
      <c r="BH4" s="1">
        <v>1</v>
      </c>
      <c r="BI4" s="1">
        <v>0</v>
      </c>
      <c r="BJ4" s="1">
        <v>0.15999999642372131</v>
      </c>
      <c r="BK4" s="1">
        <v>111115</v>
      </c>
      <c r="BL4">
        <f t="shared" si="17"/>
        <v>1.5006307983398437</v>
      </c>
      <c r="BM4">
        <f t="shared" si="18"/>
        <v>5.5644940636156619E-3</v>
      </c>
      <c r="BN4">
        <f t="shared" si="19"/>
        <v>300.50101890563963</v>
      </c>
      <c r="BO4">
        <f t="shared" si="20"/>
        <v>298.48782577514646</v>
      </c>
      <c r="BP4">
        <f t="shared" si="21"/>
        <v>272.10169313680308</v>
      </c>
      <c r="BQ4">
        <f t="shared" si="22"/>
        <v>1.3585281436941755E-2</v>
      </c>
      <c r="BR4">
        <f t="shared" si="23"/>
        <v>3.653615733378436</v>
      </c>
      <c r="BS4">
        <f t="shared" si="24"/>
        <v>36.651902538700888</v>
      </c>
      <c r="BT4">
        <f t="shared" si="25"/>
        <v>16.450372082157919</v>
      </c>
      <c r="BU4">
        <f t="shared" si="26"/>
        <v>26.344422340393066</v>
      </c>
      <c r="BV4">
        <f t="shared" si="27"/>
        <v>3.4436430002758605</v>
      </c>
      <c r="BW4">
        <f t="shared" si="28"/>
        <v>0.32864385932523982</v>
      </c>
      <c r="BX4">
        <f t="shared" si="29"/>
        <v>2.0137734851939602</v>
      </c>
      <c r="BY4">
        <f t="shared" si="30"/>
        <v>1.4298695150819003</v>
      </c>
      <c r="BZ4">
        <f t="shared" si="31"/>
        <v>0.20645231836162048</v>
      </c>
      <c r="CA4">
        <f t="shared" si="32"/>
        <v>15.625061352743515</v>
      </c>
      <c r="CB4">
        <f t="shared" si="33"/>
        <v>0.80517213312313485</v>
      </c>
      <c r="CC4">
        <f t="shared" si="34"/>
        <v>55.438358440408898</v>
      </c>
      <c r="CD4">
        <f t="shared" si="35"/>
        <v>193.67759047290781</v>
      </c>
      <c r="CE4">
        <f t="shared" si="36"/>
        <v>1.9614766371078465E-2</v>
      </c>
      <c r="CF4">
        <f t="shared" si="37"/>
        <v>0</v>
      </c>
      <c r="CG4">
        <f t="shared" si="38"/>
        <v>1488.0665198871261</v>
      </c>
      <c r="CH4">
        <f t="shared" si="39"/>
        <v>0</v>
      </c>
      <c r="CI4" t="e">
        <f t="shared" si="40"/>
        <v>#DIV/0!</v>
      </c>
      <c r="CJ4" t="e">
        <f t="shared" si="41"/>
        <v>#DIV/0!</v>
      </c>
    </row>
    <row r="5" spans="1:88" x14ac:dyDescent="0.35">
      <c r="A5" t="s">
        <v>136</v>
      </c>
      <c r="B5" s="1">
        <v>14</v>
      </c>
      <c r="C5" s="1" t="s">
        <v>93</v>
      </c>
      <c r="D5" s="1" t="s">
        <v>0</v>
      </c>
      <c r="E5" s="1">
        <v>0</v>
      </c>
      <c r="F5" s="1" t="s">
        <v>90</v>
      </c>
      <c r="G5" s="1" t="s">
        <v>0</v>
      </c>
      <c r="H5" s="1">
        <v>3641.0000901445746</v>
      </c>
      <c r="I5" s="1">
        <v>0</v>
      </c>
      <c r="J5">
        <f t="shared" si="0"/>
        <v>-24.779795167019682</v>
      </c>
      <c r="K5">
        <f t="shared" si="1"/>
        <v>0.33058859412393654</v>
      </c>
      <c r="L5">
        <f t="shared" si="2"/>
        <v>197.91532652303977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t="e">
        <f t="shared" si="3"/>
        <v>#DIV/0!</v>
      </c>
      <c r="U5" t="e">
        <f t="shared" si="4"/>
        <v>#DIV/0!</v>
      </c>
      <c r="V5" t="e">
        <f t="shared" si="5"/>
        <v>#DIV/0!</v>
      </c>
      <c r="W5" s="1">
        <v>-1</v>
      </c>
      <c r="X5" s="1">
        <v>0.87</v>
      </c>
      <c r="Y5" s="1">
        <v>0.92</v>
      </c>
      <c r="Z5" s="1">
        <v>10.012174606323242</v>
      </c>
      <c r="AA5">
        <f t="shared" si="6"/>
        <v>0.87500608730316154</v>
      </c>
      <c r="AB5">
        <f t="shared" si="7"/>
        <v>-1.5984782567209671E-2</v>
      </c>
      <c r="AC5" t="e">
        <f t="shared" si="8"/>
        <v>#DIV/0!</v>
      </c>
      <c r="AD5" t="e">
        <f t="shared" si="9"/>
        <v>#DIV/0!</v>
      </c>
      <c r="AE5" t="e">
        <f t="shared" si="10"/>
        <v>#DIV/0!</v>
      </c>
      <c r="AF5" s="1">
        <v>0</v>
      </c>
      <c r="AG5" s="1">
        <v>0.5</v>
      </c>
      <c r="AH5" t="e">
        <f t="shared" si="11"/>
        <v>#DIV/0!</v>
      </c>
      <c r="AI5">
        <f t="shared" si="12"/>
        <v>5.4641664297632513</v>
      </c>
      <c r="AJ5">
        <f t="shared" si="13"/>
        <v>1.6572256863808112</v>
      </c>
      <c r="AK5">
        <f t="shared" si="14"/>
        <v>27.539405822753906</v>
      </c>
      <c r="AL5" s="1">
        <v>2</v>
      </c>
      <c r="AM5">
        <f t="shared" si="15"/>
        <v>4.644859790802002</v>
      </c>
      <c r="AN5" s="1">
        <v>1</v>
      </c>
      <c r="AO5">
        <f t="shared" si="16"/>
        <v>9.2897195816040039</v>
      </c>
      <c r="AP5" s="1">
        <v>25.442283630371094</v>
      </c>
      <c r="AQ5" s="1">
        <v>27.539405822753906</v>
      </c>
      <c r="AR5" s="1">
        <v>24.019411087036133</v>
      </c>
      <c r="AS5" s="1">
        <v>61.863014221191406</v>
      </c>
      <c r="AT5" s="1">
        <v>78.0911865234375</v>
      </c>
      <c r="AU5" s="1">
        <v>16.866813659667969</v>
      </c>
      <c r="AV5" s="1">
        <v>20.433568954467773</v>
      </c>
      <c r="AW5" s="1">
        <v>51.502952575683594</v>
      </c>
      <c r="AX5" s="1">
        <v>62.395614624023438</v>
      </c>
      <c r="AY5" s="1">
        <v>300.13351440429688</v>
      </c>
      <c r="AZ5" s="1">
        <v>1700.1619873046875</v>
      </c>
      <c r="BA5" s="1">
        <v>6.8457335233688354E-2</v>
      </c>
      <c r="BB5" s="1">
        <v>99.684211730957031</v>
      </c>
      <c r="BC5" s="1">
        <v>13.393673896789551</v>
      </c>
      <c r="BD5" s="1">
        <v>0.29038587212562561</v>
      </c>
      <c r="BE5" s="1">
        <v>0.75</v>
      </c>
      <c r="BF5" s="1">
        <v>-1.355140209197998</v>
      </c>
      <c r="BG5" s="1">
        <v>7.355140209197998</v>
      </c>
      <c r="BH5" s="1">
        <v>1</v>
      </c>
      <c r="BI5" s="1">
        <v>0</v>
      </c>
      <c r="BJ5" s="1">
        <v>0.15999999642372131</v>
      </c>
      <c r="BK5" s="1">
        <v>111115</v>
      </c>
      <c r="BL5">
        <f t="shared" si="17"/>
        <v>1.5006675720214842</v>
      </c>
      <c r="BM5">
        <f t="shared" si="18"/>
        <v>5.4641664297632514E-3</v>
      </c>
      <c r="BN5">
        <f t="shared" si="19"/>
        <v>300.68940582275388</v>
      </c>
      <c r="BO5">
        <f t="shared" si="20"/>
        <v>298.59228363037107</v>
      </c>
      <c r="BP5">
        <f t="shared" si="21"/>
        <v>272.02591188849692</v>
      </c>
      <c r="BQ5">
        <f t="shared" si="22"/>
        <v>2.6925232020856796E-2</v>
      </c>
      <c r="BR5">
        <f t="shared" si="23"/>
        <v>3.6941299004570869</v>
      </c>
      <c r="BS5">
        <f t="shared" si="24"/>
        <v>37.058324847141982</v>
      </c>
      <c r="BT5">
        <f t="shared" si="25"/>
        <v>16.624755892674209</v>
      </c>
      <c r="BU5">
        <f t="shared" si="26"/>
        <v>26.4908447265625</v>
      </c>
      <c r="BV5">
        <f t="shared" si="27"/>
        <v>3.4735154309455742</v>
      </c>
      <c r="BW5">
        <f t="shared" si="28"/>
        <v>0.31922837399704118</v>
      </c>
      <c r="BX5">
        <f t="shared" si="29"/>
        <v>2.0369042140762756</v>
      </c>
      <c r="BY5">
        <f t="shared" si="30"/>
        <v>1.4366112168692986</v>
      </c>
      <c r="BZ5">
        <f t="shared" si="31"/>
        <v>0.20050819814444018</v>
      </c>
      <c r="CA5">
        <f t="shared" si="32"/>
        <v>19.729033313924191</v>
      </c>
      <c r="CB5">
        <f t="shared" si="33"/>
        <v>2.5344131051669891</v>
      </c>
      <c r="CC5">
        <f t="shared" si="34"/>
        <v>55.398417381793649</v>
      </c>
      <c r="CD5">
        <f t="shared" si="35"/>
        <v>81.692234238776663</v>
      </c>
      <c r="CE5">
        <f t="shared" si="36"/>
        <v>-0.16804062810737816</v>
      </c>
      <c r="CF5">
        <f t="shared" si="37"/>
        <v>0</v>
      </c>
      <c r="CG5">
        <f t="shared" si="38"/>
        <v>1487.652088293042</v>
      </c>
      <c r="CH5">
        <f t="shared" si="39"/>
        <v>0</v>
      </c>
      <c r="CI5" t="e">
        <f t="shared" si="40"/>
        <v>#DIV/0!</v>
      </c>
      <c r="CJ5" t="e">
        <f t="shared" si="41"/>
        <v>#DIV/0!</v>
      </c>
    </row>
    <row r="6" spans="1:88" x14ac:dyDescent="0.35">
      <c r="A6" t="s">
        <v>136</v>
      </c>
      <c r="B6" s="1">
        <v>15</v>
      </c>
      <c r="C6" s="1" t="s">
        <v>94</v>
      </c>
      <c r="D6" s="1" t="s">
        <v>0</v>
      </c>
      <c r="E6" s="1">
        <v>0</v>
      </c>
      <c r="F6" s="1" t="s">
        <v>90</v>
      </c>
      <c r="G6" s="1" t="s">
        <v>0</v>
      </c>
      <c r="H6" s="1">
        <v>3863.0000901445746</v>
      </c>
      <c r="I6" s="1">
        <v>0</v>
      </c>
      <c r="J6">
        <f t="shared" si="0"/>
        <v>3.3128552529607664</v>
      </c>
      <c r="K6">
        <f t="shared" si="1"/>
        <v>0.34082235610574407</v>
      </c>
      <c r="L6">
        <f t="shared" si="2"/>
        <v>79.073147231980315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t="e">
        <f t="shared" si="3"/>
        <v>#DIV/0!</v>
      </c>
      <c r="U6" t="e">
        <f t="shared" si="4"/>
        <v>#DIV/0!</v>
      </c>
      <c r="V6" t="e">
        <f t="shared" si="5"/>
        <v>#DIV/0!</v>
      </c>
      <c r="W6" s="1">
        <v>-1</v>
      </c>
      <c r="X6" s="1">
        <v>0.87</v>
      </c>
      <c r="Y6" s="1">
        <v>0.92</v>
      </c>
      <c r="Z6" s="1">
        <v>10.012174606323242</v>
      </c>
      <c r="AA6">
        <f t="shared" si="6"/>
        <v>0.87500608730316154</v>
      </c>
      <c r="AB6">
        <f t="shared" si="7"/>
        <v>2.9009816659516354E-3</v>
      </c>
      <c r="AC6" t="e">
        <f t="shared" si="8"/>
        <v>#DIV/0!</v>
      </c>
      <c r="AD6" t="e">
        <f t="shared" si="9"/>
        <v>#DIV/0!</v>
      </c>
      <c r="AE6" t="e">
        <f t="shared" si="10"/>
        <v>#DIV/0!</v>
      </c>
      <c r="AF6" s="1">
        <v>0</v>
      </c>
      <c r="AG6" s="1">
        <v>0.5</v>
      </c>
      <c r="AH6" t="e">
        <f t="shared" si="11"/>
        <v>#DIV/0!</v>
      </c>
      <c r="AI6">
        <f t="shared" si="12"/>
        <v>5.5983616378644765</v>
      </c>
      <c r="AJ6">
        <f t="shared" si="13"/>
        <v>1.6480779007333535</v>
      </c>
      <c r="AK6">
        <f t="shared" si="14"/>
        <v>27.69474983215332</v>
      </c>
      <c r="AL6" s="1">
        <v>2</v>
      </c>
      <c r="AM6">
        <f t="shared" si="15"/>
        <v>4.644859790802002</v>
      </c>
      <c r="AN6" s="1">
        <v>1</v>
      </c>
      <c r="AO6">
        <f t="shared" si="16"/>
        <v>9.2897195816040039</v>
      </c>
      <c r="AP6" s="1">
        <v>25.697181701660156</v>
      </c>
      <c r="AQ6" s="1">
        <v>27.69474983215332</v>
      </c>
      <c r="AR6" s="1">
        <v>24.270462036132813</v>
      </c>
      <c r="AS6" s="1">
        <v>100.07859802246094</v>
      </c>
      <c r="AT6" s="1">
        <v>97.507308959960938</v>
      </c>
      <c r="AU6" s="1">
        <v>17.210329055786133</v>
      </c>
      <c r="AV6" s="1">
        <v>20.862997055053711</v>
      </c>
      <c r="AW6" s="1">
        <v>51.763877868652344</v>
      </c>
      <c r="AX6" s="1">
        <v>62.749748229980469</v>
      </c>
      <c r="AY6" s="1">
        <v>300.14022827148438</v>
      </c>
      <c r="AZ6" s="1">
        <v>1699.0604248046875</v>
      </c>
      <c r="BA6" s="1">
        <v>3.9334673434495926E-2</v>
      </c>
      <c r="BB6" s="1">
        <v>99.686271667480469</v>
      </c>
      <c r="BC6" s="1">
        <v>13.798154830932617</v>
      </c>
      <c r="BD6" s="1">
        <v>0.26967597007751465</v>
      </c>
      <c r="BE6" s="1">
        <v>1</v>
      </c>
      <c r="BF6" s="1">
        <v>-1.355140209197998</v>
      </c>
      <c r="BG6" s="1">
        <v>7.355140209197998</v>
      </c>
      <c r="BH6" s="1">
        <v>1</v>
      </c>
      <c r="BI6" s="1">
        <v>0</v>
      </c>
      <c r="BJ6" s="1">
        <v>0.15999999642372131</v>
      </c>
      <c r="BK6" s="1">
        <v>111115</v>
      </c>
      <c r="BL6">
        <f t="shared" si="17"/>
        <v>1.5007011413574216</v>
      </c>
      <c r="BM6">
        <f t="shared" si="18"/>
        <v>5.5983616378644761E-3</v>
      </c>
      <c r="BN6">
        <f t="shared" si="19"/>
        <v>300.8447498321533</v>
      </c>
      <c r="BO6">
        <f t="shared" si="20"/>
        <v>298.84718170166013</v>
      </c>
      <c r="BP6">
        <f t="shared" si="21"/>
        <v>271.84966189243642</v>
      </c>
      <c r="BQ6">
        <f t="shared" si="22"/>
        <v>7.0107695194132078E-3</v>
      </c>
      <c r="BR6">
        <f t="shared" si="23"/>
        <v>3.7278322929612826</v>
      </c>
      <c r="BS6">
        <f t="shared" si="24"/>
        <v>37.395643658898834</v>
      </c>
      <c r="BT6">
        <f t="shared" si="25"/>
        <v>16.532646603845123</v>
      </c>
      <c r="BU6">
        <f t="shared" si="26"/>
        <v>26.695965766906738</v>
      </c>
      <c r="BV6">
        <f t="shared" si="27"/>
        <v>3.5157437082835679</v>
      </c>
      <c r="BW6">
        <f t="shared" si="28"/>
        <v>0.32876074221394114</v>
      </c>
      <c r="BX6">
        <f t="shared" si="29"/>
        <v>2.0797543922279291</v>
      </c>
      <c r="BY6">
        <f t="shared" si="30"/>
        <v>1.4359893160556387</v>
      </c>
      <c r="BZ6">
        <f t="shared" si="31"/>
        <v>0.20652611901266035</v>
      </c>
      <c r="CA6">
        <f t="shared" si="32"/>
        <v>7.8825072365698707</v>
      </c>
      <c r="CB6">
        <f t="shared" si="33"/>
        <v>0.81094584678210968</v>
      </c>
      <c r="CC6">
        <f t="shared" si="34"/>
        <v>56.074990708428111</v>
      </c>
      <c r="CD6">
        <f t="shared" si="35"/>
        <v>97.025878433214643</v>
      </c>
      <c r="CE6">
        <f t="shared" si="36"/>
        <v>1.9146265978515334E-2</v>
      </c>
      <c r="CF6">
        <f t="shared" si="37"/>
        <v>0</v>
      </c>
      <c r="CG6">
        <f t="shared" si="38"/>
        <v>1486.6882143999972</v>
      </c>
      <c r="CH6">
        <f t="shared" si="39"/>
        <v>0</v>
      </c>
      <c r="CI6" t="e">
        <f t="shared" si="40"/>
        <v>#DIV/0!</v>
      </c>
      <c r="CJ6" t="e">
        <f t="shared" si="41"/>
        <v>#DIV/0!</v>
      </c>
    </row>
    <row r="7" spans="1:88" x14ac:dyDescent="0.35">
      <c r="A7" t="s">
        <v>136</v>
      </c>
      <c r="B7" s="1">
        <v>16</v>
      </c>
      <c r="C7" s="1" t="s">
        <v>95</v>
      </c>
      <c r="D7" s="1" t="s">
        <v>0</v>
      </c>
      <c r="E7" s="1">
        <v>0</v>
      </c>
      <c r="F7" s="1" t="s">
        <v>90</v>
      </c>
      <c r="G7" s="1" t="s">
        <v>0</v>
      </c>
      <c r="H7" s="1">
        <v>4085.0000901445746</v>
      </c>
      <c r="I7" s="1">
        <v>0</v>
      </c>
      <c r="J7">
        <f t="shared" si="0"/>
        <v>25.250222420660663</v>
      </c>
      <c r="K7">
        <f t="shared" si="1"/>
        <v>0.36652947934082514</v>
      </c>
      <c r="L7">
        <f t="shared" si="2"/>
        <v>162.13567046998546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t="e">
        <f t="shared" si="3"/>
        <v>#DIV/0!</v>
      </c>
      <c r="U7" t="e">
        <f t="shared" si="4"/>
        <v>#DIV/0!</v>
      </c>
      <c r="V7" t="e">
        <f t="shared" si="5"/>
        <v>#DIV/0!</v>
      </c>
      <c r="W7" s="1">
        <v>-1</v>
      </c>
      <c r="X7" s="1">
        <v>0.87</v>
      </c>
      <c r="Y7" s="1">
        <v>0.92</v>
      </c>
      <c r="Z7" s="1">
        <v>10.012174606323242</v>
      </c>
      <c r="AA7">
        <f t="shared" si="6"/>
        <v>0.87500608730316154</v>
      </c>
      <c r="AB7">
        <f t="shared" si="7"/>
        <v>1.7631496726493952E-2</v>
      </c>
      <c r="AC7" t="e">
        <f t="shared" si="8"/>
        <v>#DIV/0!</v>
      </c>
      <c r="AD7" t="e">
        <f t="shared" si="9"/>
        <v>#DIV/0!</v>
      </c>
      <c r="AE7" t="e">
        <f t="shared" si="10"/>
        <v>#DIV/0!</v>
      </c>
      <c r="AF7" s="1">
        <v>0</v>
      </c>
      <c r="AG7" s="1">
        <v>0.5</v>
      </c>
      <c r="AH7" t="e">
        <f t="shared" si="11"/>
        <v>#DIV/0!</v>
      </c>
      <c r="AI7">
        <f t="shared" si="12"/>
        <v>5.8891672923900336</v>
      </c>
      <c r="AJ7">
        <f t="shared" si="13"/>
        <v>1.6157904168399453</v>
      </c>
      <c r="AK7">
        <f t="shared" si="14"/>
        <v>27.803104400634766</v>
      </c>
      <c r="AL7" s="1">
        <v>2</v>
      </c>
      <c r="AM7">
        <f t="shared" si="15"/>
        <v>4.644859790802002</v>
      </c>
      <c r="AN7" s="1">
        <v>1</v>
      </c>
      <c r="AO7">
        <f t="shared" si="16"/>
        <v>9.2897195816040039</v>
      </c>
      <c r="AP7" s="1">
        <v>26.069244384765625</v>
      </c>
      <c r="AQ7" s="1">
        <v>27.803104400634766</v>
      </c>
      <c r="AR7" s="1">
        <v>24.655082702636719</v>
      </c>
      <c r="AS7" s="1">
        <v>299.9169921875</v>
      </c>
      <c r="AT7" s="1">
        <v>281.98501586914063</v>
      </c>
      <c r="AU7" s="1">
        <v>17.583368301391602</v>
      </c>
      <c r="AV7" s="1">
        <v>21.423524856567383</v>
      </c>
      <c r="AW7" s="1">
        <v>51.736984252929688</v>
      </c>
      <c r="AX7" s="1">
        <v>63.034103393554688</v>
      </c>
      <c r="AY7" s="1">
        <v>300.14404296875</v>
      </c>
      <c r="AZ7" s="1">
        <v>1701.5030517578125</v>
      </c>
      <c r="BA7" s="1">
        <v>7.3688335716724396E-2</v>
      </c>
      <c r="BB7" s="1">
        <v>99.689865112304688</v>
      </c>
      <c r="BC7" s="1">
        <v>17.061662673950195</v>
      </c>
      <c r="BD7" s="1">
        <v>0.22458653151988983</v>
      </c>
      <c r="BE7" s="1">
        <v>0.5</v>
      </c>
      <c r="BF7" s="1">
        <v>-1.355140209197998</v>
      </c>
      <c r="BG7" s="1">
        <v>7.355140209197998</v>
      </c>
      <c r="BH7" s="1">
        <v>1</v>
      </c>
      <c r="BI7" s="1">
        <v>0</v>
      </c>
      <c r="BJ7" s="1">
        <v>0.15999999642372131</v>
      </c>
      <c r="BK7" s="1">
        <v>111115</v>
      </c>
      <c r="BL7">
        <f t="shared" si="17"/>
        <v>1.50072021484375</v>
      </c>
      <c r="BM7">
        <f t="shared" si="18"/>
        <v>5.8891672923900339E-3</v>
      </c>
      <c r="BN7">
        <f t="shared" si="19"/>
        <v>300.95310440063474</v>
      </c>
      <c r="BO7">
        <f t="shared" si="20"/>
        <v>299.2192443847656</v>
      </c>
      <c r="BP7">
        <f t="shared" si="21"/>
        <v>272.2404821962009</v>
      </c>
      <c r="BQ7">
        <f t="shared" si="22"/>
        <v>-3.0589961422129979E-2</v>
      </c>
      <c r="BR7">
        <f t="shared" si="23"/>
        <v>3.7514987200212544</v>
      </c>
      <c r="BS7">
        <f t="shared" si="24"/>
        <v>37.63169621901924</v>
      </c>
      <c r="BT7">
        <f t="shared" si="25"/>
        <v>16.208171362451857</v>
      </c>
      <c r="BU7">
        <f t="shared" si="26"/>
        <v>26.936174392700195</v>
      </c>
      <c r="BV7">
        <f t="shared" si="27"/>
        <v>3.5657646580360636</v>
      </c>
      <c r="BW7">
        <f t="shared" si="28"/>
        <v>0.3526168453172045</v>
      </c>
      <c r="BX7">
        <f t="shared" si="29"/>
        <v>2.1357083031813091</v>
      </c>
      <c r="BY7">
        <f t="shared" si="30"/>
        <v>1.4300563548547545</v>
      </c>
      <c r="BZ7">
        <f t="shared" si="31"/>
        <v>0.22159464319259409</v>
      </c>
      <c r="CA7">
        <f t="shared" si="32"/>
        <v>16.163283119045932</v>
      </c>
      <c r="CB7">
        <f t="shared" si="33"/>
        <v>0.57497973773623112</v>
      </c>
      <c r="CC7">
        <f t="shared" si="34"/>
        <v>57.303607006470727</v>
      </c>
      <c r="CD7">
        <f t="shared" si="35"/>
        <v>278.31560475630204</v>
      </c>
      <c r="CE7">
        <f t="shared" si="36"/>
        <v>5.1988778124261857E-2</v>
      </c>
      <c r="CF7">
        <f t="shared" si="37"/>
        <v>0</v>
      </c>
      <c r="CG7">
        <f t="shared" si="38"/>
        <v>1488.8255278529923</v>
      </c>
      <c r="CH7">
        <f t="shared" si="39"/>
        <v>0</v>
      </c>
      <c r="CI7" t="e">
        <f t="shared" si="40"/>
        <v>#DIV/0!</v>
      </c>
      <c r="CJ7" t="e">
        <f t="shared" si="41"/>
        <v>#DIV/0!</v>
      </c>
    </row>
    <row r="8" spans="1:88" x14ac:dyDescent="0.35">
      <c r="A8" t="s">
        <v>136</v>
      </c>
      <c r="B8" s="1">
        <v>17</v>
      </c>
      <c r="C8" s="1" t="s">
        <v>96</v>
      </c>
      <c r="D8" s="1" t="s">
        <v>0</v>
      </c>
      <c r="E8" s="1">
        <v>0</v>
      </c>
      <c r="F8" s="1" t="s">
        <v>90</v>
      </c>
      <c r="G8" s="1" t="s">
        <v>0</v>
      </c>
      <c r="H8" s="1">
        <v>4307.5000901101157</v>
      </c>
      <c r="I8" s="1">
        <v>0</v>
      </c>
      <c r="J8">
        <f t="shared" si="0"/>
        <v>31.36829949867095</v>
      </c>
      <c r="K8">
        <f t="shared" si="1"/>
        <v>0.38878121190624371</v>
      </c>
      <c r="L8">
        <f t="shared" si="2"/>
        <v>235.81949129803445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t="e">
        <f t="shared" si="3"/>
        <v>#DIV/0!</v>
      </c>
      <c r="U8" t="e">
        <f t="shared" si="4"/>
        <v>#DIV/0!</v>
      </c>
      <c r="V8" t="e">
        <f t="shared" si="5"/>
        <v>#DIV/0!</v>
      </c>
      <c r="W8" s="1">
        <v>-1</v>
      </c>
      <c r="X8" s="1">
        <v>0.87</v>
      </c>
      <c r="Y8" s="1">
        <v>0.92</v>
      </c>
      <c r="Z8" s="1">
        <v>10.012174606323242</v>
      </c>
      <c r="AA8">
        <f t="shared" si="6"/>
        <v>0.87500608730316154</v>
      </c>
      <c r="AB8">
        <f t="shared" si="7"/>
        <v>2.174491202690379E-2</v>
      </c>
      <c r="AC8" t="e">
        <f t="shared" si="8"/>
        <v>#DIV/0!</v>
      </c>
      <c r="AD8" t="e">
        <f t="shared" si="9"/>
        <v>#DIV/0!</v>
      </c>
      <c r="AE8" t="e">
        <f t="shared" si="10"/>
        <v>#DIV/0!</v>
      </c>
      <c r="AF8" s="1">
        <v>0</v>
      </c>
      <c r="AG8" s="1">
        <v>0.5</v>
      </c>
      <c r="AH8" t="e">
        <f t="shared" si="11"/>
        <v>#DIV/0!</v>
      </c>
      <c r="AI8">
        <f t="shared" si="12"/>
        <v>6.1170516201832141</v>
      </c>
      <c r="AJ8">
        <f t="shared" si="13"/>
        <v>1.5853857311456876</v>
      </c>
      <c r="AK8">
        <f t="shared" si="14"/>
        <v>27.898612976074219</v>
      </c>
      <c r="AL8" s="1">
        <v>2</v>
      </c>
      <c r="AM8">
        <f t="shared" si="15"/>
        <v>4.644859790802002</v>
      </c>
      <c r="AN8" s="1">
        <v>1</v>
      </c>
      <c r="AO8">
        <f t="shared" si="16"/>
        <v>9.2897195816040039</v>
      </c>
      <c r="AP8" s="1">
        <v>26.350662231445313</v>
      </c>
      <c r="AQ8" s="1">
        <v>27.898612976074219</v>
      </c>
      <c r="AR8" s="1">
        <v>24.927518844604492</v>
      </c>
      <c r="AS8" s="1">
        <v>399.97793579101563</v>
      </c>
      <c r="AT8" s="1">
        <v>377.53646850585938</v>
      </c>
      <c r="AU8" s="1">
        <v>17.951108932495117</v>
      </c>
      <c r="AV8" s="1">
        <v>21.937843322753906</v>
      </c>
      <c r="AW8" s="1">
        <v>51.950405120849609</v>
      </c>
      <c r="AX8" s="1">
        <v>63.485801696777344</v>
      </c>
      <c r="AY8" s="1">
        <v>300.13821411132813</v>
      </c>
      <c r="AZ8" s="1">
        <v>1701.1834716796875</v>
      </c>
      <c r="BA8" s="1">
        <v>6.5754294395446777E-2</v>
      </c>
      <c r="BB8" s="1">
        <v>99.694496154785156</v>
      </c>
      <c r="BC8" s="1">
        <v>18.583992004394531</v>
      </c>
      <c r="BD8" s="1">
        <v>0.20156817138195038</v>
      </c>
      <c r="BE8" s="1">
        <v>0.75</v>
      </c>
      <c r="BF8" s="1">
        <v>-1.355140209197998</v>
      </c>
      <c r="BG8" s="1">
        <v>7.355140209197998</v>
      </c>
      <c r="BH8" s="1">
        <v>1</v>
      </c>
      <c r="BI8" s="1">
        <v>0</v>
      </c>
      <c r="BJ8" s="1">
        <v>0.15999999642372131</v>
      </c>
      <c r="BK8" s="1">
        <v>111115</v>
      </c>
      <c r="BL8">
        <f t="shared" si="17"/>
        <v>1.5006910705566403</v>
      </c>
      <c r="BM8">
        <f t="shared" si="18"/>
        <v>6.1170516201832139E-3</v>
      </c>
      <c r="BN8">
        <f t="shared" si="19"/>
        <v>301.0486129760742</v>
      </c>
      <c r="BO8">
        <f t="shared" si="20"/>
        <v>299.50066223144529</v>
      </c>
      <c r="BP8">
        <f t="shared" si="21"/>
        <v>272.18934938484381</v>
      </c>
      <c r="BQ8">
        <f t="shared" si="22"/>
        <v>-6.2404083874386548E-2</v>
      </c>
      <c r="BR8">
        <f t="shared" si="23"/>
        <v>3.7724679679302562</v>
      </c>
      <c r="BS8">
        <f t="shared" si="24"/>
        <v>37.840283199517273</v>
      </c>
      <c r="BT8">
        <f t="shared" si="25"/>
        <v>15.902439876763367</v>
      </c>
      <c r="BU8">
        <f t="shared" si="26"/>
        <v>27.124637603759766</v>
      </c>
      <c r="BV8">
        <f t="shared" si="27"/>
        <v>3.605443987458401</v>
      </c>
      <c r="BW8">
        <f t="shared" si="28"/>
        <v>0.37316403792898484</v>
      </c>
      <c r="BX8">
        <f t="shared" si="29"/>
        <v>2.1870822367845686</v>
      </c>
      <c r="BY8">
        <f t="shared" si="30"/>
        <v>1.4183617506738324</v>
      </c>
      <c r="BZ8">
        <f t="shared" si="31"/>
        <v>0.23458208880473549</v>
      </c>
      <c r="CA8">
        <f t="shared" si="32"/>
        <v>23.509905368435287</v>
      </c>
      <c r="CB8">
        <f t="shared" si="33"/>
        <v>0.62462705187479006</v>
      </c>
      <c r="CC8">
        <f t="shared" si="34"/>
        <v>58.420190221687804</v>
      </c>
      <c r="CD8">
        <f t="shared" si="35"/>
        <v>372.97796661016554</v>
      </c>
      <c r="CE8">
        <f t="shared" si="36"/>
        <v>4.9132715272658285E-2</v>
      </c>
      <c r="CF8">
        <f t="shared" si="37"/>
        <v>0</v>
      </c>
      <c r="CG8">
        <f t="shared" si="38"/>
        <v>1488.5458933392522</v>
      </c>
      <c r="CH8">
        <f t="shared" si="39"/>
        <v>0</v>
      </c>
      <c r="CI8" t="e">
        <f t="shared" si="40"/>
        <v>#DIV/0!</v>
      </c>
      <c r="CJ8" t="e">
        <f t="shared" si="41"/>
        <v>#DIV/0!</v>
      </c>
    </row>
    <row r="9" spans="1:88" x14ac:dyDescent="0.35">
      <c r="A9" t="s">
        <v>136</v>
      </c>
      <c r="B9" s="1">
        <v>18</v>
      </c>
      <c r="C9" s="1" t="s">
        <v>97</v>
      </c>
      <c r="D9" s="1" t="s">
        <v>0</v>
      </c>
      <c r="E9" s="1">
        <v>0</v>
      </c>
      <c r="F9" s="1" t="s">
        <v>90</v>
      </c>
      <c r="G9" s="1" t="s">
        <v>0</v>
      </c>
      <c r="H9" s="1">
        <v>4530.0000901445746</v>
      </c>
      <c r="I9" s="1">
        <v>0</v>
      </c>
      <c r="J9">
        <f t="shared" si="0"/>
        <v>52.945472296389283</v>
      </c>
      <c r="K9">
        <f t="shared" si="1"/>
        <v>0.40921682035959378</v>
      </c>
      <c r="L9">
        <f t="shared" si="2"/>
        <v>433.14778557643916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t="e">
        <f t="shared" si="3"/>
        <v>#DIV/0!</v>
      </c>
      <c r="U9" t="e">
        <f t="shared" si="4"/>
        <v>#DIV/0!</v>
      </c>
      <c r="V9" t="e">
        <f t="shared" si="5"/>
        <v>#DIV/0!</v>
      </c>
      <c r="W9" s="1">
        <v>-1</v>
      </c>
      <c r="X9" s="1">
        <v>0.87</v>
      </c>
      <c r="Y9" s="1">
        <v>0.92</v>
      </c>
      <c r="Z9" s="1">
        <v>10.012174606323242</v>
      </c>
      <c r="AA9">
        <f t="shared" si="6"/>
        <v>0.87500608730316154</v>
      </c>
      <c r="AB9">
        <f t="shared" si="7"/>
        <v>3.6246752001851755E-2</v>
      </c>
      <c r="AC9" t="e">
        <f t="shared" si="8"/>
        <v>#DIV/0!</v>
      </c>
      <c r="AD9" t="e">
        <f t="shared" si="9"/>
        <v>#DIV/0!</v>
      </c>
      <c r="AE9" t="e">
        <f t="shared" si="10"/>
        <v>#DIV/0!</v>
      </c>
      <c r="AF9" s="1">
        <v>0</v>
      </c>
      <c r="AG9" s="1">
        <v>0.5</v>
      </c>
      <c r="AH9" t="e">
        <f t="shared" si="11"/>
        <v>#DIV/0!</v>
      </c>
      <c r="AI9">
        <f t="shared" si="12"/>
        <v>6.317571306021617</v>
      </c>
      <c r="AJ9">
        <f t="shared" si="13"/>
        <v>1.558407308975823</v>
      </c>
      <c r="AK9">
        <f t="shared" si="14"/>
        <v>27.966363906860352</v>
      </c>
      <c r="AL9" s="1">
        <v>2</v>
      </c>
      <c r="AM9">
        <f t="shared" si="15"/>
        <v>4.644859790802002</v>
      </c>
      <c r="AN9" s="1">
        <v>1</v>
      </c>
      <c r="AO9">
        <f t="shared" si="16"/>
        <v>9.2897195816040039</v>
      </c>
      <c r="AP9" s="1">
        <v>26.619258880615234</v>
      </c>
      <c r="AQ9" s="1">
        <v>27.966363906860352</v>
      </c>
      <c r="AR9" s="1">
        <v>25.216449737548828</v>
      </c>
      <c r="AS9" s="1">
        <v>700.06854248046875</v>
      </c>
      <c r="AT9" s="1">
        <v>662.00372314453125</v>
      </c>
      <c r="AU9" s="1">
        <v>18.243038177490234</v>
      </c>
      <c r="AV9" s="1">
        <v>22.358386993408203</v>
      </c>
      <c r="AW9" s="1">
        <v>51.964736938476563</v>
      </c>
      <c r="AX9" s="1">
        <v>63.687126159667969</v>
      </c>
      <c r="AY9" s="1">
        <v>300.16024780273438</v>
      </c>
      <c r="AZ9" s="1">
        <v>1700.884521484375</v>
      </c>
      <c r="BA9" s="1">
        <v>2.7727155014872551E-2</v>
      </c>
      <c r="BB9" s="1">
        <v>99.694023132324219</v>
      </c>
      <c r="BC9" s="1">
        <v>22.176628112792969</v>
      </c>
      <c r="BD9" s="1">
        <v>0.16013531386852264</v>
      </c>
      <c r="BE9" s="1">
        <v>0.75</v>
      </c>
      <c r="BF9" s="1">
        <v>-1.355140209197998</v>
      </c>
      <c r="BG9" s="1">
        <v>7.355140209197998</v>
      </c>
      <c r="BH9" s="1">
        <v>1</v>
      </c>
      <c r="BI9" s="1">
        <v>0</v>
      </c>
      <c r="BJ9" s="1">
        <v>0.15999999642372131</v>
      </c>
      <c r="BK9" s="1">
        <v>111115</v>
      </c>
      <c r="BL9">
        <f t="shared" si="17"/>
        <v>1.5008012390136718</v>
      </c>
      <c r="BM9">
        <f t="shared" si="18"/>
        <v>6.317571306021617E-3</v>
      </c>
      <c r="BN9">
        <f t="shared" si="19"/>
        <v>301.11636390686033</v>
      </c>
      <c r="BO9">
        <f t="shared" si="20"/>
        <v>299.76925888061521</v>
      </c>
      <c r="BP9">
        <f t="shared" si="21"/>
        <v>272.14151735466294</v>
      </c>
      <c r="BQ9">
        <f t="shared" si="22"/>
        <v>-8.8644064736706898E-2</v>
      </c>
      <c r="BR9">
        <f t="shared" si="23"/>
        <v>3.7874048590981175</v>
      </c>
      <c r="BS9">
        <f t="shared" si="24"/>
        <v>37.9902900906214</v>
      </c>
      <c r="BT9">
        <f t="shared" si="25"/>
        <v>15.631903097213197</v>
      </c>
      <c r="BU9">
        <f t="shared" si="26"/>
        <v>27.292811393737793</v>
      </c>
      <c r="BV9">
        <f t="shared" si="27"/>
        <v>3.6411764021747719</v>
      </c>
      <c r="BW9">
        <f t="shared" si="28"/>
        <v>0.39195117399126489</v>
      </c>
      <c r="BX9">
        <f t="shared" si="29"/>
        <v>2.2289975501222945</v>
      </c>
      <c r="BY9">
        <f t="shared" si="30"/>
        <v>1.4121788520524774</v>
      </c>
      <c r="BZ9">
        <f t="shared" si="31"/>
        <v>0.24646431186967982</v>
      </c>
      <c r="CA9">
        <f t="shared" si="32"/>
        <v>43.182245354972544</v>
      </c>
      <c r="CB9">
        <f t="shared" si="33"/>
        <v>0.65429811107251523</v>
      </c>
      <c r="CC9">
        <f t="shared" si="34"/>
        <v>59.362772889220139</v>
      </c>
      <c r="CD9">
        <f t="shared" si="35"/>
        <v>654.30958480458969</v>
      </c>
      <c r="CE9">
        <f t="shared" si="36"/>
        <v>4.8035213306277816E-2</v>
      </c>
      <c r="CF9">
        <f t="shared" si="37"/>
        <v>0</v>
      </c>
      <c r="CG9">
        <f t="shared" si="38"/>
        <v>1488.2843100985531</v>
      </c>
      <c r="CH9">
        <f t="shared" si="39"/>
        <v>0</v>
      </c>
      <c r="CI9" t="e">
        <f t="shared" si="40"/>
        <v>#DIV/0!</v>
      </c>
      <c r="CJ9" t="e">
        <f t="shared" si="41"/>
        <v>#DIV/0!</v>
      </c>
    </row>
    <row r="10" spans="1:88" x14ac:dyDescent="0.35">
      <c r="A10" t="s">
        <v>136</v>
      </c>
      <c r="B10" s="1">
        <v>19</v>
      </c>
      <c r="C10" s="1" t="s">
        <v>98</v>
      </c>
      <c r="D10" s="1" t="s">
        <v>0</v>
      </c>
      <c r="E10" s="1">
        <v>0</v>
      </c>
      <c r="F10" s="1" t="s">
        <v>90</v>
      </c>
      <c r="G10" s="1" t="s">
        <v>0</v>
      </c>
      <c r="H10" s="1">
        <v>4752.0000901445746</v>
      </c>
      <c r="I10" s="1">
        <v>0</v>
      </c>
      <c r="J10">
        <f t="shared" si="0"/>
        <v>57.950065624054446</v>
      </c>
      <c r="K10">
        <f t="shared" si="1"/>
        <v>0.40421858737297167</v>
      </c>
      <c r="L10">
        <f t="shared" si="2"/>
        <v>698.47184796623969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t="e">
        <f t="shared" si="3"/>
        <v>#DIV/0!</v>
      </c>
      <c r="U10" t="e">
        <f t="shared" si="4"/>
        <v>#DIV/0!</v>
      </c>
      <c r="V10" t="e">
        <f t="shared" si="5"/>
        <v>#DIV/0!</v>
      </c>
      <c r="W10" s="1">
        <v>-1</v>
      </c>
      <c r="X10" s="1">
        <v>0.87</v>
      </c>
      <c r="Y10" s="1">
        <v>0.92</v>
      </c>
      <c r="Z10" s="1">
        <v>10.012174606323242</v>
      </c>
      <c r="AA10">
        <f t="shared" si="6"/>
        <v>0.87500608730316154</v>
      </c>
      <c r="AB10">
        <f t="shared" si="7"/>
        <v>3.9611151289864754E-2</v>
      </c>
      <c r="AC10" t="e">
        <f t="shared" si="8"/>
        <v>#DIV/0!</v>
      </c>
      <c r="AD10" t="e">
        <f t="shared" si="9"/>
        <v>#DIV/0!</v>
      </c>
      <c r="AE10" t="e">
        <f t="shared" si="10"/>
        <v>#DIV/0!</v>
      </c>
      <c r="AF10" s="1">
        <v>0</v>
      </c>
      <c r="AG10" s="1">
        <v>0.5</v>
      </c>
      <c r="AH10" t="e">
        <f t="shared" si="11"/>
        <v>#DIV/0!</v>
      </c>
      <c r="AI10">
        <f t="shared" si="12"/>
        <v>6.1958392013520553</v>
      </c>
      <c r="AJ10">
        <f t="shared" si="13"/>
        <v>1.5463544497559418</v>
      </c>
      <c r="AK10">
        <f t="shared" si="14"/>
        <v>27.989995956420898</v>
      </c>
      <c r="AL10" s="1">
        <v>2</v>
      </c>
      <c r="AM10">
        <f t="shared" si="15"/>
        <v>4.644859790802002</v>
      </c>
      <c r="AN10" s="1">
        <v>1</v>
      </c>
      <c r="AO10">
        <f t="shared" si="16"/>
        <v>9.2897195816040039</v>
      </c>
      <c r="AP10" s="1">
        <v>26.683481216430664</v>
      </c>
      <c r="AQ10" s="1">
        <v>27.989995956420898</v>
      </c>
      <c r="AR10" s="1">
        <v>25.289588928222656</v>
      </c>
      <c r="AS10" s="1">
        <v>1000.0292358398438</v>
      </c>
      <c r="AT10" s="1">
        <v>957.4613037109375</v>
      </c>
      <c r="AU10" s="1">
        <v>18.495328903198242</v>
      </c>
      <c r="AV10" s="1">
        <v>22.530899047851563</v>
      </c>
      <c r="AW10" s="1">
        <v>52.486068725585938</v>
      </c>
      <c r="AX10" s="1">
        <v>63.93902587890625</v>
      </c>
      <c r="AY10" s="1">
        <v>300.14303588867188</v>
      </c>
      <c r="AZ10" s="1">
        <v>1700.809814453125</v>
      </c>
      <c r="BA10" s="1">
        <v>4.9292676150798798E-2</v>
      </c>
      <c r="BB10" s="1">
        <v>99.697425842285156</v>
      </c>
      <c r="BC10" s="1">
        <v>24.553911209106445</v>
      </c>
      <c r="BD10" s="1">
        <v>0.13465894758701324</v>
      </c>
      <c r="BE10" s="1">
        <v>1</v>
      </c>
      <c r="BF10" s="1">
        <v>-1.355140209197998</v>
      </c>
      <c r="BG10" s="1">
        <v>7.355140209197998</v>
      </c>
      <c r="BH10" s="1">
        <v>1</v>
      </c>
      <c r="BI10" s="1">
        <v>0</v>
      </c>
      <c r="BJ10" s="1">
        <v>0.15999999642372131</v>
      </c>
      <c r="BK10" s="1">
        <v>111115</v>
      </c>
      <c r="BL10">
        <f t="shared" si="17"/>
        <v>1.5007151794433593</v>
      </c>
      <c r="BM10">
        <f t="shared" si="18"/>
        <v>6.1958392013520555E-3</v>
      </c>
      <c r="BN10">
        <f t="shared" si="19"/>
        <v>301.13999595642088</v>
      </c>
      <c r="BO10">
        <f t="shared" si="20"/>
        <v>299.83348121643064</v>
      </c>
      <c r="BP10">
        <f t="shared" si="21"/>
        <v>272.12956422993011</v>
      </c>
      <c r="BQ10">
        <f t="shared" si="22"/>
        <v>-6.5394473449213938E-2</v>
      </c>
      <c r="BR10">
        <f t="shared" si="23"/>
        <v>3.7926270867391363</v>
      </c>
      <c r="BS10">
        <f t="shared" si="24"/>
        <v>38.041374235066264</v>
      </c>
      <c r="BT10">
        <f t="shared" si="25"/>
        <v>15.510475187214702</v>
      </c>
      <c r="BU10">
        <f t="shared" si="26"/>
        <v>27.336738586425781</v>
      </c>
      <c r="BV10">
        <f t="shared" si="27"/>
        <v>3.6505605061165571</v>
      </c>
      <c r="BW10">
        <f t="shared" si="28"/>
        <v>0.38736344929289829</v>
      </c>
      <c r="BX10">
        <f t="shared" si="29"/>
        <v>2.2462726369831945</v>
      </c>
      <c r="BY10">
        <f t="shared" si="30"/>
        <v>1.4042878691333627</v>
      </c>
      <c r="BZ10">
        <f t="shared" si="31"/>
        <v>0.24356209101511209</v>
      </c>
      <c r="CA10">
        <f t="shared" si="32"/>
        <v>69.635845265538052</v>
      </c>
      <c r="CB10">
        <f t="shared" si="33"/>
        <v>0.72950399693344881</v>
      </c>
      <c r="CC10">
        <f t="shared" si="34"/>
        <v>59.707180270072868</v>
      </c>
      <c r="CD10">
        <f t="shared" si="35"/>
        <v>949.03988819831068</v>
      </c>
      <c r="CE10">
        <f t="shared" si="36"/>
        <v>3.6458267538644965E-2</v>
      </c>
      <c r="CF10">
        <f t="shared" si="37"/>
        <v>0</v>
      </c>
      <c r="CG10">
        <f t="shared" si="38"/>
        <v>1488.2189409914452</v>
      </c>
      <c r="CH10">
        <f t="shared" si="39"/>
        <v>0</v>
      </c>
      <c r="CI10" t="e">
        <f t="shared" si="40"/>
        <v>#DIV/0!</v>
      </c>
      <c r="CJ10" t="e">
        <f t="shared" si="41"/>
        <v>#DIV/0!</v>
      </c>
    </row>
    <row r="11" spans="1:88" x14ac:dyDescent="0.35">
      <c r="A11" t="s">
        <v>136</v>
      </c>
      <c r="B11" s="1">
        <v>20</v>
      </c>
      <c r="C11" s="1" t="s">
        <v>99</v>
      </c>
      <c r="D11" s="1" t="s">
        <v>0</v>
      </c>
      <c r="E11" s="1">
        <v>0</v>
      </c>
      <c r="F11" s="1" t="s">
        <v>90</v>
      </c>
      <c r="G11" s="1" t="s">
        <v>0</v>
      </c>
      <c r="H11" s="1">
        <v>4974.0000901445746</v>
      </c>
      <c r="I11" s="1">
        <v>0</v>
      </c>
      <c r="J11">
        <f t="shared" si="0"/>
        <v>58.44707359730468</v>
      </c>
      <c r="K11">
        <f t="shared" si="1"/>
        <v>0.37463489018163337</v>
      </c>
      <c r="L11">
        <f t="shared" si="2"/>
        <v>968.74790406434215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t="e">
        <f t="shared" si="3"/>
        <v>#DIV/0!</v>
      </c>
      <c r="U11" t="e">
        <f t="shared" si="4"/>
        <v>#DIV/0!</v>
      </c>
      <c r="V11" t="e">
        <f t="shared" si="5"/>
        <v>#DIV/0!</v>
      </c>
      <c r="W11" s="1">
        <v>-1</v>
      </c>
      <c r="X11" s="1">
        <v>0.87</v>
      </c>
      <c r="Y11" s="1">
        <v>0.92</v>
      </c>
      <c r="Z11" s="1">
        <v>10.012174606323242</v>
      </c>
      <c r="AA11">
        <f t="shared" si="6"/>
        <v>0.87500608730316154</v>
      </c>
      <c r="AB11">
        <f t="shared" si="7"/>
        <v>3.9958310883626641E-2</v>
      </c>
      <c r="AC11" t="e">
        <f t="shared" si="8"/>
        <v>#DIV/0!</v>
      </c>
      <c r="AD11" t="e">
        <f t="shared" si="9"/>
        <v>#DIV/0!</v>
      </c>
      <c r="AE11" t="e">
        <f t="shared" si="10"/>
        <v>#DIV/0!</v>
      </c>
      <c r="AF11" s="1">
        <v>0</v>
      </c>
      <c r="AG11" s="1">
        <v>0.5</v>
      </c>
      <c r="AH11" t="e">
        <f t="shared" si="11"/>
        <v>#DIV/0!</v>
      </c>
      <c r="AI11">
        <f t="shared" si="12"/>
        <v>5.9368426104408609</v>
      </c>
      <c r="AJ11">
        <f t="shared" si="13"/>
        <v>1.5934879088179739</v>
      </c>
      <c r="AK11">
        <f t="shared" si="14"/>
        <v>28.198759078979492</v>
      </c>
      <c r="AL11" s="1">
        <v>2</v>
      </c>
      <c r="AM11">
        <f t="shared" si="15"/>
        <v>4.644859790802002</v>
      </c>
      <c r="AN11" s="1">
        <v>1</v>
      </c>
      <c r="AO11">
        <f t="shared" si="16"/>
        <v>9.2897195816040039</v>
      </c>
      <c r="AP11" s="1">
        <v>26.809511184692383</v>
      </c>
      <c r="AQ11" s="1">
        <v>28.198759078979492</v>
      </c>
      <c r="AR11" s="1">
        <v>25.418481826782227</v>
      </c>
      <c r="AS11" s="1">
        <v>1300.0772705078125</v>
      </c>
      <c r="AT11" s="1">
        <v>1256.1651611328125</v>
      </c>
      <c r="AU11" s="1">
        <v>18.656684875488281</v>
      </c>
      <c r="AV11" s="1">
        <v>22.523288726806641</v>
      </c>
      <c r="AW11" s="1">
        <v>52.554359436035156</v>
      </c>
      <c r="AX11" s="1">
        <v>63.447711944580078</v>
      </c>
      <c r="AY11" s="1">
        <v>300.16653442382813</v>
      </c>
      <c r="AZ11" s="1">
        <v>1700.248046875</v>
      </c>
      <c r="BA11" s="1">
        <v>7.2502963244915009E-2</v>
      </c>
      <c r="BB11" s="1">
        <v>99.698822021484375</v>
      </c>
      <c r="BC11" s="1">
        <v>26.000347137451172</v>
      </c>
      <c r="BD11" s="1">
        <v>0.1091548353433609</v>
      </c>
      <c r="BE11" s="1">
        <v>1</v>
      </c>
      <c r="BF11" s="1">
        <v>-1.355140209197998</v>
      </c>
      <c r="BG11" s="1">
        <v>7.355140209197998</v>
      </c>
      <c r="BH11" s="1">
        <v>1</v>
      </c>
      <c r="BI11" s="1">
        <v>0</v>
      </c>
      <c r="BJ11" s="1">
        <v>0.15999999642372131</v>
      </c>
      <c r="BK11" s="1">
        <v>111115</v>
      </c>
      <c r="BL11">
        <f t="shared" si="17"/>
        <v>1.5008326721191403</v>
      </c>
      <c r="BM11">
        <f t="shared" si="18"/>
        <v>5.9368426104408605E-3</v>
      </c>
      <c r="BN11">
        <f t="shared" si="19"/>
        <v>301.34875907897947</v>
      </c>
      <c r="BO11">
        <f t="shared" si="20"/>
        <v>299.95951118469236</v>
      </c>
      <c r="BP11">
        <f t="shared" si="21"/>
        <v>272.03968141943915</v>
      </c>
      <c r="BQ11">
        <f t="shared" si="22"/>
        <v>-2.4127270532388268E-2</v>
      </c>
      <c r="BR11">
        <f t="shared" si="23"/>
        <v>3.8390332629303745</v>
      </c>
      <c r="BS11">
        <f t="shared" si="24"/>
        <v>38.506305140727648</v>
      </c>
      <c r="BT11">
        <f t="shared" si="25"/>
        <v>15.983016413921007</v>
      </c>
      <c r="BU11">
        <f t="shared" si="26"/>
        <v>27.504135131835938</v>
      </c>
      <c r="BV11">
        <f t="shared" si="27"/>
        <v>3.6865149544694087</v>
      </c>
      <c r="BW11">
        <f t="shared" si="28"/>
        <v>0.3601123163924424</v>
      </c>
      <c r="BX11">
        <f t="shared" si="29"/>
        <v>2.2455453541124006</v>
      </c>
      <c r="BY11">
        <f t="shared" si="30"/>
        <v>1.4409696003570081</v>
      </c>
      <c r="BZ11">
        <f t="shared" si="31"/>
        <v>0.22633140962305609</v>
      </c>
      <c r="CA11">
        <f t="shared" si="32"/>
        <v>96.58302487099688</v>
      </c>
      <c r="CB11">
        <f t="shared" si="33"/>
        <v>0.77119469162058529</v>
      </c>
      <c r="CC11">
        <f t="shared" si="34"/>
        <v>58.845676572147184</v>
      </c>
      <c r="CD11">
        <f t="shared" si="35"/>
        <v>1247.6715194611511</v>
      </c>
      <c r="CE11">
        <f t="shared" si="36"/>
        <v>2.7566210623937916E-2</v>
      </c>
      <c r="CF11">
        <f t="shared" si="37"/>
        <v>0</v>
      </c>
      <c r="CG11">
        <f t="shared" si="38"/>
        <v>1487.7273909409362</v>
      </c>
      <c r="CH11">
        <f t="shared" si="39"/>
        <v>0</v>
      </c>
      <c r="CI11" t="e">
        <f t="shared" si="40"/>
        <v>#DIV/0!</v>
      </c>
      <c r="CJ11" t="e">
        <f t="shared" si="41"/>
        <v>#DIV/0!</v>
      </c>
    </row>
    <row r="12" spans="1:88" x14ac:dyDescent="0.35">
      <c r="A12" t="s">
        <v>136</v>
      </c>
      <c r="B12" s="1">
        <v>21</v>
      </c>
      <c r="C12" s="1" t="s">
        <v>100</v>
      </c>
      <c r="D12" s="1" t="s">
        <v>0</v>
      </c>
      <c r="E12" s="1">
        <v>0</v>
      </c>
      <c r="F12" s="1" t="s">
        <v>90</v>
      </c>
      <c r="G12" s="1" t="s">
        <v>0</v>
      </c>
      <c r="H12" s="1">
        <v>5196.0000901445746</v>
      </c>
      <c r="I12" s="1">
        <v>0</v>
      </c>
      <c r="J12">
        <f t="shared" si="0"/>
        <v>58.4697208173178</v>
      </c>
      <c r="K12">
        <f t="shared" si="1"/>
        <v>0.33078986793803317</v>
      </c>
      <c r="L12">
        <f t="shared" si="2"/>
        <v>1322.116988165629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t="e">
        <f t="shared" si="3"/>
        <v>#DIV/0!</v>
      </c>
      <c r="U12" t="e">
        <f t="shared" si="4"/>
        <v>#DIV/0!</v>
      </c>
      <c r="V12" t="e">
        <f t="shared" si="5"/>
        <v>#DIV/0!</v>
      </c>
      <c r="W12" s="1">
        <v>-1</v>
      </c>
      <c r="X12" s="1">
        <v>0.87</v>
      </c>
      <c r="Y12" s="1">
        <v>0.92</v>
      </c>
      <c r="Z12" s="1">
        <v>10.012174606323242</v>
      </c>
      <c r="AA12">
        <f t="shared" si="6"/>
        <v>0.87500608730316154</v>
      </c>
      <c r="AB12">
        <f t="shared" si="7"/>
        <v>3.9990102771789639E-2</v>
      </c>
      <c r="AC12" t="e">
        <f t="shared" si="8"/>
        <v>#DIV/0!</v>
      </c>
      <c r="AD12" t="e">
        <f t="shared" si="9"/>
        <v>#DIV/0!</v>
      </c>
      <c r="AE12" t="e">
        <f t="shared" si="10"/>
        <v>#DIV/0!</v>
      </c>
      <c r="AF12" s="1">
        <v>0</v>
      </c>
      <c r="AG12" s="1">
        <v>0.5</v>
      </c>
      <c r="AH12" t="e">
        <f t="shared" si="11"/>
        <v>#DIV/0!</v>
      </c>
      <c r="AI12">
        <f t="shared" si="12"/>
        <v>5.5597409602338157</v>
      </c>
      <c r="AJ12">
        <f t="shared" si="13"/>
        <v>1.6817513667462589</v>
      </c>
      <c r="AK12">
        <f t="shared" si="14"/>
        <v>28.555229187011719</v>
      </c>
      <c r="AL12" s="1">
        <v>2</v>
      </c>
      <c r="AM12">
        <f t="shared" si="15"/>
        <v>4.644859790802002</v>
      </c>
      <c r="AN12" s="1">
        <v>1</v>
      </c>
      <c r="AO12">
        <f t="shared" si="16"/>
        <v>9.2897195816040039</v>
      </c>
      <c r="AP12" s="1">
        <v>26.938690185546875</v>
      </c>
      <c r="AQ12" s="1">
        <v>28.555229187011719</v>
      </c>
      <c r="AR12" s="1">
        <v>25.543678283691406</v>
      </c>
      <c r="AS12" s="1">
        <v>1699.889404296875</v>
      </c>
      <c r="AT12" s="1">
        <v>1654.8004150390625</v>
      </c>
      <c r="AU12" s="1">
        <v>18.823141098022461</v>
      </c>
      <c r="AV12" s="1">
        <v>22.444490432739258</v>
      </c>
      <c r="AW12" s="1">
        <v>52.620651245117188</v>
      </c>
      <c r="AX12" s="1">
        <v>62.745841979980469</v>
      </c>
      <c r="AY12" s="1">
        <v>300.16189575195313</v>
      </c>
      <c r="AZ12" s="1">
        <v>1699.5435791015625</v>
      </c>
      <c r="BA12" s="1">
        <v>6.3471518456935883E-2</v>
      </c>
      <c r="BB12" s="1">
        <v>99.697860717773438</v>
      </c>
      <c r="BC12" s="1">
        <v>26.963218688964844</v>
      </c>
      <c r="BD12" s="1">
        <v>9.1378539800643921E-2</v>
      </c>
      <c r="BE12" s="1">
        <v>0.75</v>
      </c>
      <c r="BF12" s="1">
        <v>-1.355140209197998</v>
      </c>
      <c r="BG12" s="1">
        <v>7.355140209197998</v>
      </c>
      <c r="BH12" s="1">
        <v>1</v>
      </c>
      <c r="BI12" s="1">
        <v>0</v>
      </c>
      <c r="BJ12" s="1">
        <v>0.15999999642372131</v>
      </c>
      <c r="BK12" s="1">
        <v>111115</v>
      </c>
      <c r="BL12">
        <f t="shared" si="17"/>
        <v>1.5008094787597654</v>
      </c>
      <c r="BM12">
        <f t="shared" si="18"/>
        <v>5.5597409602338157E-3</v>
      </c>
      <c r="BN12">
        <f t="shared" si="19"/>
        <v>301.7052291870117</v>
      </c>
      <c r="BO12">
        <f t="shared" si="20"/>
        <v>300.08869018554685</v>
      </c>
      <c r="BP12">
        <f t="shared" si="21"/>
        <v>271.92696657820852</v>
      </c>
      <c r="BQ12">
        <f t="shared" si="22"/>
        <v>3.0987584648904953E-2</v>
      </c>
      <c r="BR12">
        <f t="shared" si="23"/>
        <v>3.9194190477908961</v>
      </c>
      <c r="BS12">
        <f t="shared" si="24"/>
        <v>39.312970404511091</v>
      </c>
      <c r="BT12">
        <f t="shared" si="25"/>
        <v>16.868479971771833</v>
      </c>
      <c r="BU12">
        <f t="shared" si="26"/>
        <v>27.746959686279297</v>
      </c>
      <c r="BV12">
        <f t="shared" si="27"/>
        <v>3.7392194733636237</v>
      </c>
      <c r="BW12">
        <f t="shared" si="28"/>
        <v>0.31941604856761824</v>
      </c>
      <c r="BX12">
        <f t="shared" si="29"/>
        <v>2.2376676810446372</v>
      </c>
      <c r="BY12">
        <f t="shared" si="30"/>
        <v>1.5015517923189865</v>
      </c>
      <c r="BZ12">
        <f t="shared" si="31"/>
        <v>0.20062666257680886</v>
      </c>
      <c r="CA12">
        <f t="shared" si="32"/>
        <v>131.81223533873901</v>
      </c>
      <c r="CB12">
        <f t="shared" si="33"/>
        <v>0.79895857902260659</v>
      </c>
      <c r="CC12">
        <f t="shared" si="34"/>
        <v>57.24700940462548</v>
      </c>
      <c r="CD12">
        <f t="shared" si="35"/>
        <v>1646.3034822296279</v>
      </c>
      <c r="CE12">
        <f t="shared" si="36"/>
        <v>2.0331710973371712E-2</v>
      </c>
      <c r="CF12">
        <f t="shared" si="37"/>
        <v>0</v>
      </c>
      <c r="CG12">
        <f t="shared" si="38"/>
        <v>1487.1109773508695</v>
      </c>
      <c r="CH12">
        <f t="shared" si="39"/>
        <v>0</v>
      </c>
      <c r="CI12" t="e">
        <f t="shared" si="40"/>
        <v>#DIV/0!</v>
      </c>
      <c r="CJ12" t="e">
        <f t="shared" si="41"/>
        <v>#DIV/0!</v>
      </c>
    </row>
    <row r="13" spans="1:88" x14ac:dyDescent="0.35">
      <c r="A13" t="s">
        <v>136</v>
      </c>
      <c r="B13" s="1">
        <v>22</v>
      </c>
      <c r="C13" s="1" t="s">
        <v>101</v>
      </c>
      <c r="D13" s="1" t="s">
        <v>0</v>
      </c>
      <c r="E13" s="1">
        <v>0</v>
      </c>
      <c r="F13" s="1" t="s">
        <v>90</v>
      </c>
      <c r="G13" s="1" t="s">
        <v>0</v>
      </c>
      <c r="H13" s="1">
        <v>5418.0000901445746</v>
      </c>
      <c r="I13" s="1">
        <v>0</v>
      </c>
      <c r="J13">
        <f t="shared" si="0"/>
        <v>57.662564326218607</v>
      </c>
      <c r="K13">
        <f t="shared" si="1"/>
        <v>0.27530364221650533</v>
      </c>
      <c r="L13">
        <f t="shared" si="2"/>
        <v>1559.0884963155549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t="e">
        <f t="shared" si="3"/>
        <v>#DIV/0!</v>
      </c>
      <c r="U13" t="e">
        <f t="shared" si="4"/>
        <v>#DIV/0!</v>
      </c>
      <c r="V13" t="e">
        <f t="shared" si="5"/>
        <v>#DIV/0!</v>
      </c>
      <c r="W13" s="1">
        <v>-1</v>
      </c>
      <c r="X13" s="1">
        <v>0.87</v>
      </c>
      <c r="Y13" s="1">
        <v>0.92</v>
      </c>
      <c r="Z13" s="1">
        <v>10.012174606323242</v>
      </c>
      <c r="AA13">
        <f t="shared" si="6"/>
        <v>0.87500608730316154</v>
      </c>
      <c r="AB13">
        <f t="shared" si="7"/>
        <v>3.945558979464675E-2</v>
      </c>
      <c r="AC13" t="e">
        <f t="shared" si="8"/>
        <v>#DIV/0!</v>
      </c>
      <c r="AD13" t="e">
        <f t="shared" si="9"/>
        <v>#DIV/0!</v>
      </c>
      <c r="AE13" t="e">
        <f t="shared" si="10"/>
        <v>#DIV/0!</v>
      </c>
      <c r="AF13" s="1">
        <v>0</v>
      </c>
      <c r="AG13" s="1">
        <v>0.5</v>
      </c>
      <c r="AH13" t="e">
        <f t="shared" si="11"/>
        <v>#DIV/0!</v>
      </c>
      <c r="AI13">
        <f t="shared" si="12"/>
        <v>4.9936460413945651</v>
      </c>
      <c r="AJ13">
        <f t="shared" si="13"/>
        <v>1.8038502326513504</v>
      </c>
      <c r="AK13">
        <f t="shared" si="14"/>
        <v>28.981975555419922</v>
      </c>
      <c r="AL13" s="1">
        <v>2</v>
      </c>
      <c r="AM13">
        <f t="shared" si="15"/>
        <v>4.644859790802002</v>
      </c>
      <c r="AN13" s="1">
        <v>1</v>
      </c>
      <c r="AO13">
        <f t="shared" si="16"/>
        <v>9.2897195816040039</v>
      </c>
      <c r="AP13" s="1">
        <v>27.043609619140625</v>
      </c>
      <c r="AQ13" s="1">
        <v>28.981975555419922</v>
      </c>
      <c r="AR13" s="1">
        <v>25.662925720214844</v>
      </c>
      <c r="AS13" s="1">
        <v>1999.9267578125</v>
      </c>
      <c r="AT13" s="1">
        <v>1955.000244140625</v>
      </c>
      <c r="AU13" s="1">
        <v>18.950214385986328</v>
      </c>
      <c r="AV13" s="1">
        <v>22.203685760498047</v>
      </c>
      <c r="AW13" s="1">
        <v>52.652908325195313</v>
      </c>
      <c r="AX13" s="1">
        <v>61.694526672363281</v>
      </c>
      <c r="AY13" s="1">
        <v>300.157470703125</v>
      </c>
      <c r="AZ13" s="1">
        <v>1699.18798828125</v>
      </c>
      <c r="BA13" s="1">
        <v>5.7900749146938324E-2</v>
      </c>
      <c r="BB13" s="1">
        <v>99.701004028320313</v>
      </c>
      <c r="BC13" s="1">
        <v>27.098697662353516</v>
      </c>
      <c r="BD13" s="1">
        <v>8.2752838730812073E-2</v>
      </c>
      <c r="BE13" s="1">
        <v>0.5</v>
      </c>
      <c r="BF13" s="1">
        <v>-1.355140209197998</v>
      </c>
      <c r="BG13" s="1">
        <v>7.355140209197998</v>
      </c>
      <c r="BH13" s="1">
        <v>1</v>
      </c>
      <c r="BI13" s="1">
        <v>0</v>
      </c>
      <c r="BJ13" s="1">
        <v>0.15999999642372131</v>
      </c>
      <c r="BK13" s="1">
        <v>111115</v>
      </c>
      <c r="BL13">
        <f t="shared" si="17"/>
        <v>1.5007873535156249</v>
      </c>
      <c r="BM13">
        <f t="shared" si="18"/>
        <v>4.9936460413945649E-3</v>
      </c>
      <c r="BN13">
        <f t="shared" si="19"/>
        <v>302.1319755554199</v>
      </c>
      <c r="BO13">
        <f t="shared" si="20"/>
        <v>300.1936096191406</v>
      </c>
      <c r="BP13">
        <f t="shared" si="21"/>
        <v>271.87007204823021</v>
      </c>
      <c r="BQ13">
        <f t="shared" si="22"/>
        <v>0.11504671561441962</v>
      </c>
      <c r="BR13">
        <f t="shared" si="23"/>
        <v>4.0175799961023246</v>
      </c>
      <c r="BS13">
        <f t="shared" si="24"/>
        <v>40.296284227600367</v>
      </c>
      <c r="BT13">
        <f t="shared" si="25"/>
        <v>18.09259846710232</v>
      </c>
      <c r="BU13">
        <f t="shared" si="26"/>
        <v>28.012792587280273</v>
      </c>
      <c r="BV13">
        <f t="shared" si="27"/>
        <v>3.797670654835255</v>
      </c>
      <c r="BW13">
        <f t="shared" si="28"/>
        <v>0.26737976230067589</v>
      </c>
      <c r="BX13">
        <f t="shared" si="29"/>
        <v>2.2137297634509743</v>
      </c>
      <c r="BY13">
        <f t="shared" si="30"/>
        <v>1.5839408913842807</v>
      </c>
      <c r="BZ13">
        <f t="shared" si="31"/>
        <v>0.16780664467556328</v>
      </c>
      <c r="CA13">
        <f t="shared" si="32"/>
        <v>155.44268845166502</v>
      </c>
      <c r="CB13">
        <f t="shared" si="33"/>
        <v>0.79748762231019354</v>
      </c>
      <c r="CC13">
        <f t="shared" si="34"/>
        <v>54.986705765295383</v>
      </c>
      <c r="CD13">
        <f t="shared" si="35"/>
        <v>1946.6206088721347</v>
      </c>
      <c r="CE13">
        <f t="shared" si="36"/>
        <v>1.6288096631809929E-2</v>
      </c>
      <c r="CF13">
        <f t="shared" si="37"/>
        <v>0</v>
      </c>
      <c r="CG13">
        <f t="shared" si="38"/>
        <v>1486.7998332185068</v>
      </c>
      <c r="CH13">
        <f t="shared" si="39"/>
        <v>0</v>
      </c>
      <c r="CI13" t="e">
        <f t="shared" si="40"/>
        <v>#DIV/0!</v>
      </c>
      <c r="CJ13" t="e">
        <f t="shared" si="41"/>
        <v>#DIV/0!</v>
      </c>
    </row>
    <row r="14" spans="1:88" x14ac:dyDescent="0.35">
      <c r="A14" t="s">
        <v>137</v>
      </c>
      <c r="B14" s="1">
        <v>23</v>
      </c>
      <c r="C14" s="1" t="s">
        <v>102</v>
      </c>
      <c r="D14" s="1" t="s">
        <v>0</v>
      </c>
      <c r="E14" s="1">
        <v>0</v>
      </c>
      <c r="F14" s="1" t="s">
        <v>90</v>
      </c>
      <c r="G14" s="1" t="s">
        <v>0</v>
      </c>
      <c r="H14" s="1">
        <v>6013.5000901101157</v>
      </c>
      <c r="I14" s="1">
        <v>0</v>
      </c>
      <c r="J14">
        <f t="shared" ref="J14:J24" si="42">(AS14-AT14*(1000-AU14)/(1000-AV14))*BL14</f>
        <v>22.158529121648762</v>
      </c>
      <c r="K14">
        <f t="shared" ref="K14:K24" si="43">IF(BW14&lt;&gt;0,1/(1/BW14-1/AO14),0)</f>
        <v>0.69567495653923683</v>
      </c>
      <c r="L14">
        <f t="shared" ref="L14:L24" si="44">((BZ14-BM14/2)*AT14-J14)/(BZ14+BM14/2)</f>
        <v>320.82003929575001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t="e">
        <f t="shared" ref="T14:T24" si="45">CF14/P14</f>
        <v>#DIV/0!</v>
      </c>
      <c r="U14" t="e">
        <f t="shared" ref="U14:U24" si="46">CH14/R14</f>
        <v>#DIV/0!</v>
      </c>
      <c r="V14" t="e">
        <f t="shared" ref="V14:V24" si="47">(R14-S14)/R14</f>
        <v>#DIV/0!</v>
      </c>
      <c r="W14" s="1">
        <v>-1</v>
      </c>
      <c r="X14" s="1">
        <v>0.87</v>
      </c>
      <c r="Y14" s="1">
        <v>0.92</v>
      </c>
      <c r="Z14" s="1">
        <v>9.9635639190673828</v>
      </c>
      <c r="AA14">
        <f t="shared" ref="AA14:AA24" si="48">(Z14*Y14+(100-Z14)*X14)/100</f>
        <v>0.87498178195953358</v>
      </c>
      <c r="AB14">
        <f t="shared" ref="AB14:AB24" si="49">(J14-W14)/CG14</f>
        <v>1.5569030687616994E-2</v>
      </c>
      <c r="AC14" t="e">
        <f t="shared" ref="AC14:AC24" si="50">(R14-S14)/(R14-Q14)</f>
        <v>#DIV/0!</v>
      </c>
      <c r="AD14" t="e">
        <f t="shared" ref="AD14:AD24" si="51">(P14-R14)/(P14-Q14)</f>
        <v>#DIV/0!</v>
      </c>
      <c r="AE14" t="e">
        <f t="shared" ref="AE14:AE24" si="52">(P14-R14)/R14</f>
        <v>#DIV/0!</v>
      </c>
      <c r="AF14" s="1">
        <v>0</v>
      </c>
      <c r="AG14" s="1">
        <v>0.5</v>
      </c>
      <c r="AH14" t="e">
        <f t="shared" ref="AH14:AH24" si="53">V14*AG14*AA14*AF14</f>
        <v>#DIV/0!</v>
      </c>
      <c r="AI14">
        <f t="shared" ref="AI14:AI24" si="54">BM14*1000</f>
        <v>9.0148247314779066</v>
      </c>
      <c r="AJ14">
        <f t="shared" ref="AJ14:AJ24" si="55">(BR14-BX14)</f>
        <v>1.3478124732672092</v>
      </c>
      <c r="AK14">
        <f t="shared" ref="AK14:AK24" si="56">(AQ14+BQ14*I14)</f>
        <v>27.192522048950195</v>
      </c>
      <c r="AL14" s="1">
        <v>2</v>
      </c>
      <c r="AM14">
        <f t="shared" ref="AM14:AM24" si="57">(AL14*BF14+BG14)</f>
        <v>4.644859790802002</v>
      </c>
      <c r="AN14" s="1">
        <v>1</v>
      </c>
      <c r="AO14">
        <f t="shared" ref="AO14:AO24" si="58">AM14*(AN14+1)*(AN14+1)/(AN14*AN14+1)</f>
        <v>9.2897195816040039</v>
      </c>
      <c r="AP14" s="1">
        <v>26.96812629699707</v>
      </c>
      <c r="AQ14" s="1">
        <v>27.192522048950195</v>
      </c>
      <c r="AR14" s="1">
        <v>25.588342666625977</v>
      </c>
      <c r="AS14" s="1">
        <v>399.87664794921875</v>
      </c>
      <c r="AT14" s="1">
        <v>382.81289672851563</v>
      </c>
      <c r="AU14" s="1">
        <v>16.916416168212891</v>
      </c>
      <c r="AV14" s="1">
        <v>22.786170959472656</v>
      </c>
      <c r="AW14" s="1">
        <v>47.212547302246094</v>
      </c>
      <c r="AX14" s="1">
        <v>63.597026824951172</v>
      </c>
      <c r="AY14" s="1">
        <v>300.162841796875</v>
      </c>
      <c r="AZ14" s="1">
        <v>1700.0057373046875</v>
      </c>
      <c r="BA14" s="1">
        <v>6.4442843198776245E-2</v>
      </c>
      <c r="BB14" s="1">
        <v>99.710395812988281</v>
      </c>
      <c r="BC14" s="1">
        <v>18.50477409362793</v>
      </c>
      <c r="BD14" s="1">
        <v>0.16145357489585876</v>
      </c>
      <c r="BE14" s="1">
        <v>0.75</v>
      </c>
      <c r="BF14" s="1">
        <v>-1.355140209197998</v>
      </c>
      <c r="BG14" s="1">
        <v>7.355140209197998</v>
      </c>
      <c r="BH14" s="1">
        <v>1</v>
      </c>
      <c r="BI14" s="1">
        <v>0</v>
      </c>
      <c r="BJ14" s="1">
        <v>0.15999999642372131</v>
      </c>
      <c r="BK14" s="1">
        <v>111115</v>
      </c>
      <c r="BL14">
        <f t="shared" ref="BL14:BL24" si="59">AY14*0.000001/(AL14*0.0001)</f>
        <v>1.5008142089843748</v>
      </c>
      <c r="BM14">
        <f t="shared" ref="BM14:BM24" si="60">(AV14-AU14)/(1000-AV14)*BL14</f>
        <v>9.0148247314779072E-3</v>
      </c>
      <c r="BN14">
        <f t="shared" ref="BN14:BN24" si="61">(AQ14+273.15)</f>
        <v>300.34252204895017</v>
      </c>
      <c r="BO14">
        <f t="shared" ref="BO14:BO24" si="62">(AP14+273.15)</f>
        <v>300.11812629699705</v>
      </c>
      <c r="BP14">
        <f t="shared" ref="BP14:BP24" si="63">(AZ14*BH14+BA14*BI14)*BJ14</f>
        <v>272.00091188905571</v>
      </c>
      <c r="BQ14">
        <f t="shared" ref="BQ14:BQ24" si="64">((BP14+0.00000010773*(BO14^4-BN14^4))-BM14*44100)/(AM14*51.4+0.00000043092*BN14^3)</f>
        <v>-0.51181780267828325</v>
      </c>
      <c r="BR14">
        <f t="shared" ref="BR14:BR24" si="65">0.61365*EXP(17.502*AK14/(240.97+AK14))</f>
        <v>3.6198305986986465</v>
      </c>
      <c r="BS14">
        <f t="shared" ref="BS14:BS24" si="66">BR14*1000/BB14</f>
        <v>36.303442275846699</v>
      </c>
      <c r="BT14">
        <f t="shared" ref="BT14:BT24" si="67">(BS14-AV14)</f>
        <v>13.517271316374043</v>
      </c>
      <c r="BU14">
        <f t="shared" ref="BU14:BU24" si="68">IF(I14,AQ14,(AP14+AQ14)/2)</f>
        <v>27.080324172973633</v>
      </c>
      <c r="BV14">
        <f t="shared" ref="BV14:BV24" si="69">0.61365*EXP(17.502*BU14/(240.97+BU14))</f>
        <v>3.5960796788104341</v>
      </c>
      <c r="BW14">
        <f t="shared" ref="BW14:BW24" si="70">IF(BT14&lt;&gt;0,(1000-(BS14+AV14)/2)/BT14*BM14,0)</f>
        <v>0.64720780350815987</v>
      </c>
      <c r="BX14">
        <f t="shared" ref="BX14:BX24" si="71">AV14*BB14/1000</f>
        <v>2.2720181254314373</v>
      </c>
      <c r="BY14">
        <f t="shared" ref="BY14:BY24" si="72">(BV14-BX14)</f>
        <v>1.3240615533789968</v>
      </c>
      <c r="BZ14">
        <f t="shared" ref="BZ14:BZ24" si="73">1/(1.6/K14+1.37/AO14)</f>
        <v>0.40859695725265588</v>
      </c>
      <c r="CA14">
        <f t="shared" ref="CA14:CA24" si="74">L14*BB14*0.001</f>
        <v>31.989093102917685</v>
      </c>
      <c r="CB14">
        <f t="shared" ref="CB14:CB24" si="75">L14/AT14</f>
        <v>0.83805964228856711</v>
      </c>
      <c r="CC14">
        <f t="shared" ref="CC14:CC24" si="76">(1-BM14*BB14/BR14/K14)*100</f>
        <v>64.305351361548119</v>
      </c>
      <c r="CD14">
        <f t="shared" ref="CD14:CD24" si="77">(AT14-J14/(AO14/1.35))</f>
        <v>379.59277645992722</v>
      </c>
      <c r="CE14">
        <f t="shared" ref="CE14:CE24" si="78">J14*CC14/100/CD14</f>
        <v>3.753791139313592E-2</v>
      </c>
      <c r="CF14">
        <f t="shared" ref="CF14:CF24" si="79">(P14-O14)</f>
        <v>0</v>
      </c>
      <c r="CG14">
        <f t="shared" ref="CG14:CG24" si="80">AZ14*AA14</f>
        <v>1487.4740493682862</v>
      </c>
      <c r="CH14">
        <f t="shared" ref="CH14:CH24" si="81">(R14-Q14)</f>
        <v>0</v>
      </c>
      <c r="CI14" t="e">
        <f t="shared" ref="CI14:CI24" si="82">(R14-S14)/(R14-O14)</f>
        <v>#DIV/0!</v>
      </c>
      <c r="CJ14" t="e">
        <f t="shared" ref="CJ14:CJ24" si="83">(P14-R14)/(P14-O14)</f>
        <v>#DIV/0!</v>
      </c>
    </row>
    <row r="15" spans="1:88" x14ac:dyDescent="0.35">
      <c r="A15" t="s">
        <v>137</v>
      </c>
      <c r="B15" s="1">
        <v>24</v>
      </c>
      <c r="C15" s="1" t="s">
        <v>103</v>
      </c>
      <c r="D15" s="1" t="s">
        <v>0</v>
      </c>
      <c r="E15" s="1">
        <v>0</v>
      </c>
      <c r="F15" s="1" t="s">
        <v>90</v>
      </c>
      <c r="G15" s="1" t="s">
        <v>0</v>
      </c>
      <c r="H15" s="1">
        <v>6236.5000901101157</v>
      </c>
      <c r="I15" s="1">
        <v>0</v>
      </c>
      <c r="J15">
        <f t="shared" si="42"/>
        <v>10.994893220655191</v>
      </c>
      <c r="K15">
        <f t="shared" si="43"/>
        <v>0.67091399649530847</v>
      </c>
      <c r="L15">
        <f t="shared" si="44"/>
        <v>159.76234228585514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t="e">
        <f t="shared" si="45"/>
        <v>#DIV/0!</v>
      </c>
      <c r="U15" t="e">
        <f t="shared" si="46"/>
        <v>#DIV/0!</v>
      </c>
      <c r="V15" t="e">
        <f t="shared" si="47"/>
        <v>#DIV/0!</v>
      </c>
      <c r="W15" s="1">
        <v>-1</v>
      </c>
      <c r="X15" s="1">
        <v>0.87</v>
      </c>
      <c r="Y15" s="1">
        <v>0.92</v>
      </c>
      <c r="Z15" s="1">
        <v>9.9635639190673828</v>
      </c>
      <c r="AA15">
        <f t="shared" si="48"/>
        <v>0.87498178195953358</v>
      </c>
      <c r="AB15">
        <f t="shared" si="49"/>
        <v>8.0696089476827767E-3</v>
      </c>
      <c r="AC15" t="e">
        <f t="shared" si="50"/>
        <v>#DIV/0!</v>
      </c>
      <c r="AD15" t="e">
        <f t="shared" si="51"/>
        <v>#DIV/0!</v>
      </c>
      <c r="AE15" t="e">
        <f t="shared" si="52"/>
        <v>#DIV/0!</v>
      </c>
      <c r="AF15" s="1">
        <v>0</v>
      </c>
      <c r="AG15" s="1">
        <v>0.5</v>
      </c>
      <c r="AH15" t="e">
        <f t="shared" si="53"/>
        <v>#DIV/0!</v>
      </c>
      <c r="AI15">
        <f t="shared" si="54"/>
        <v>8.9523040721373768</v>
      </c>
      <c r="AJ15">
        <f t="shared" si="55"/>
        <v>1.3835544851018522</v>
      </c>
      <c r="AK15">
        <f t="shared" si="56"/>
        <v>27.571918487548828</v>
      </c>
      <c r="AL15" s="1">
        <v>2</v>
      </c>
      <c r="AM15">
        <f t="shared" si="57"/>
        <v>4.644859790802002</v>
      </c>
      <c r="AN15" s="1">
        <v>1</v>
      </c>
      <c r="AO15">
        <f t="shared" si="58"/>
        <v>9.2897195816040039</v>
      </c>
      <c r="AP15" s="1">
        <v>27.201667785644531</v>
      </c>
      <c r="AQ15" s="1">
        <v>27.571918487548828</v>
      </c>
      <c r="AR15" s="1">
        <v>25.824234008789063</v>
      </c>
      <c r="AS15" s="1">
        <v>200.05630493164063</v>
      </c>
      <c r="AT15" s="1">
        <v>191.58700561523438</v>
      </c>
      <c r="AU15" s="1">
        <v>17.416021347045898</v>
      </c>
      <c r="AV15" s="1">
        <v>23.242713928222656</v>
      </c>
      <c r="AW15" s="1">
        <v>47.947311401367188</v>
      </c>
      <c r="AX15" s="1">
        <v>63.990928649902344</v>
      </c>
      <c r="AY15" s="1">
        <v>300.143798828125</v>
      </c>
      <c r="AZ15" s="1">
        <v>1698.810302734375</v>
      </c>
      <c r="BA15" s="1">
        <v>4.0725007653236389E-2</v>
      </c>
      <c r="BB15" s="1">
        <v>99.713272094726563</v>
      </c>
      <c r="BC15" s="1">
        <v>15.440906524658203</v>
      </c>
      <c r="BD15" s="1">
        <v>0.17258399724960327</v>
      </c>
      <c r="BE15" s="1">
        <v>1</v>
      </c>
      <c r="BF15" s="1">
        <v>-1.355140209197998</v>
      </c>
      <c r="BG15" s="1">
        <v>7.355140209197998</v>
      </c>
      <c r="BH15" s="1">
        <v>1</v>
      </c>
      <c r="BI15" s="1">
        <v>0</v>
      </c>
      <c r="BJ15" s="1">
        <v>0.15999999642372131</v>
      </c>
      <c r="BK15" s="1">
        <v>111115</v>
      </c>
      <c r="BL15">
        <f t="shared" si="59"/>
        <v>1.5007189941406247</v>
      </c>
      <c r="BM15">
        <f t="shared" si="60"/>
        <v>8.9523040721373771E-3</v>
      </c>
      <c r="BN15">
        <f t="shared" si="61"/>
        <v>300.72191848754881</v>
      </c>
      <c r="BO15">
        <f t="shared" si="62"/>
        <v>300.35166778564451</v>
      </c>
      <c r="BP15">
        <f t="shared" si="63"/>
        <v>271.80964236208092</v>
      </c>
      <c r="BQ15">
        <f t="shared" si="64"/>
        <v>-0.50832662678627838</v>
      </c>
      <c r="BR15">
        <f t="shared" si="65"/>
        <v>3.701161543246609</v>
      </c>
      <c r="BS15">
        <f t="shared" si="66"/>
        <v>37.11804322027006</v>
      </c>
      <c r="BT15">
        <f t="shared" si="67"/>
        <v>13.875329292047404</v>
      </c>
      <c r="BU15">
        <f t="shared" si="68"/>
        <v>27.38679313659668</v>
      </c>
      <c r="BV15">
        <f t="shared" si="69"/>
        <v>3.6612793120563207</v>
      </c>
      <c r="BW15">
        <f t="shared" si="70"/>
        <v>0.62572353876348219</v>
      </c>
      <c r="BX15">
        <f t="shared" si="71"/>
        <v>2.3176070581447568</v>
      </c>
      <c r="BY15">
        <f t="shared" si="72"/>
        <v>1.343672253911564</v>
      </c>
      <c r="BZ15">
        <f t="shared" si="73"/>
        <v>0.39490084119859897</v>
      </c>
      <c r="CA15">
        <f t="shared" si="74"/>
        <v>15.930425906840314</v>
      </c>
      <c r="CB15">
        <f t="shared" si="75"/>
        <v>0.83388923884904309</v>
      </c>
      <c r="CC15">
        <f t="shared" si="76"/>
        <v>64.051324013762013</v>
      </c>
      <c r="CD15">
        <f t="shared" si="77"/>
        <v>189.98920648712317</v>
      </c>
      <c r="CE15">
        <f t="shared" si="78"/>
        <v>3.7067235617968215E-2</v>
      </c>
      <c r="CF15">
        <f t="shared" si="79"/>
        <v>0</v>
      </c>
      <c r="CG15">
        <f t="shared" si="80"/>
        <v>1486.4280658977382</v>
      </c>
      <c r="CH15">
        <f t="shared" si="81"/>
        <v>0</v>
      </c>
      <c r="CI15" t="e">
        <f t="shared" si="82"/>
        <v>#DIV/0!</v>
      </c>
      <c r="CJ15" t="e">
        <f t="shared" si="83"/>
        <v>#DIV/0!</v>
      </c>
    </row>
    <row r="16" spans="1:88" x14ac:dyDescent="0.35">
      <c r="A16" t="s">
        <v>137</v>
      </c>
      <c r="B16" s="1">
        <v>25</v>
      </c>
      <c r="C16" s="1" t="s">
        <v>104</v>
      </c>
      <c r="D16" s="1" t="s">
        <v>0</v>
      </c>
      <c r="E16" s="1">
        <v>0</v>
      </c>
      <c r="F16" s="1" t="s">
        <v>90</v>
      </c>
      <c r="G16" s="1" t="s">
        <v>0</v>
      </c>
      <c r="H16" s="1">
        <v>6459.5000901101157</v>
      </c>
      <c r="I16" s="1">
        <v>0</v>
      </c>
      <c r="J16">
        <f t="shared" si="42"/>
        <v>-25.913538489239304</v>
      </c>
      <c r="K16">
        <f t="shared" si="43"/>
        <v>0.59949879191153832</v>
      </c>
      <c r="L16">
        <f t="shared" si="44"/>
        <v>152.25611974288694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t="e">
        <f t="shared" si="45"/>
        <v>#DIV/0!</v>
      </c>
      <c r="U16" t="e">
        <f t="shared" si="46"/>
        <v>#DIV/0!</v>
      </c>
      <c r="V16" t="e">
        <f t="shared" si="47"/>
        <v>#DIV/0!</v>
      </c>
      <c r="W16" s="1">
        <v>-1</v>
      </c>
      <c r="X16" s="1">
        <v>0.87</v>
      </c>
      <c r="Y16" s="1">
        <v>0.92</v>
      </c>
      <c r="Z16" s="1">
        <v>9.9635639190673828</v>
      </c>
      <c r="AA16">
        <f t="shared" si="48"/>
        <v>0.87498178195953358</v>
      </c>
      <c r="AB16">
        <f t="shared" si="49"/>
        <v>-1.67321098701806E-2</v>
      </c>
      <c r="AC16" t="e">
        <f t="shared" si="50"/>
        <v>#DIV/0!</v>
      </c>
      <c r="AD16" t="e">
        <f t="shared" si="51"/>
        <v>#DIV/0!</v>
      </c>
      <c r="AE16" t="e">
        <f t="shared" si="52"/>
        <v>#DIV/0!</v>
      </c>
      <c r="AF16" s="1">
        <v>0</v>
      </c>
      <c r="AG16" s="1">
        <v>0.5</v>
      </c>
      <c r="AH16" t="e">
        <f t="shared" si="53"/>
        <v>#DIV/0!</v>
      </c>
      <c r="AI16">
        <f t="shared" si="54"/>
        <v>8.4944713054262095</v>
      </c>
      <c r="AJ16">
        <f t="shared" si="55"/>
        <v>1.4579668018606076</v>
      </c>
      <c r="AK16">
        <f t="shared" si="56"/>
        <v>27.96226692199707</v>
      </c>
      <c r="AL16" s="1">
        <v>2</v>
      </c>
      <c r="AM16">
        <f t="shared" si="57"/>
        <v>4.644859790802002</v>
      </c>
      <c r="AN16" s="1">
        <v>1</v>
      </c>
      <c r="AO16">
        <f t="shared" si="58"/>
        <v>9.2897195816040039</v>
      </c>
      <c r="AP16" s="1">
        <v>27.346475601196289</v>
      </c>
      <c r="AQ16" s="1">
        <v>27.96226692199707</v>
      </c>
      <c r="AR16" s="1">
        <v>25.967039108276367</v>
      </c>
      <c r="AS16" s="1">
        <v>65.275283813476563</v>
      </c>
      <c r="AT16" s="1">
        <v>82.0770263671875</v>
      </c>
      <c r="AU16" s="1">
        <v>17.823907852172852</v>
      </c>
      <c r="AV16" s="1">
        <v>23.351638793945313</v>
      </c>
      <c r="AW16" s="1">
        <v>48.656078338623047</v>
      </c>
      <c r="AX16" s="1">
        <v>63.748775482177734</v>
      </c>
      <c r="AY16" s="1">
        <v>300.16336059570313</v>
      </c>
      <c r="AZ16" s="1">
        <v>1701.7105712890625</v>
      </c>
      <c r="BA16" s="1">
        <v>4.2918868362903595E-2</v>
      </c>
      <c r="BB16" s="1">
        <v>99.716056823730469</v>
      </c>
      <c r="BC16" s="1">
        <v>13.450252532958984</v>
      </c>
      <c r="BD16" s="1">
        <v>0.19900411367416382</v>
      </c>
      <c r="BE16" s="1">
        <v>0.5</v>
      </c>
      <c r="BF16" s="1">
        <v>-1.355140209197998</v>
      </c>
      <c r="BG16" s="1">
        <v>7.355140209197998</v>
      </c>
      <c r="BH16" s="1">
        <v>1</v>
      </c>
      <c r="BI16" s="1">
        <v>0</v>
      </c>
      <c r="BJ16" s="1">
        <v>0.15999999642372131</v>
      </c>
      <c r="BK16" s="1">
        <v>111115</v>
      </c>
      <c r="BL16">
        <f t="shared" si="59"/>
        <v>1.5008168029785156</v>
      </c>
      <c r="BM16">
        <f t="shared" si="60"/>
        <v>8.4944713054262103E-3</v>
      </c>
      <c r="BN16">
        <f t="shared" si="61"/>
        <v>301.11226692199705</v>
      </c>
      <c r="BO16">
        <f t="shared" si="62"/>
        <v>300.49647560119627</v>
      </c>
      <c r="BP16">
        <f t="shared" si="63"/>
        <v>272.27368532045875</v>
      </c>
      <c r="BQ16">
        <f t="shared" si="64"/>
        <v>-0.4373266376958091</v>
      </c>
      <c r="BR16">
        <f t="shared" si="65"/>
        <v>3.7865001427648872</v>
      </c>
      <c r="BS16">
        <f t="shared" si="66"/>
        <v>37.972822666447179</v>
      </c>
      <c r="BT16">
        <f t="shared" si="67"/>
        <v>14.621183872501867</v>
      </c>
      <c r="BU16">
        <f t="shared" si="68"/>
        <v>27.65437126159668</v>
      </c>
      <c r="BV16">
        <f t="shared" si="69"/>
        <v>3.7190463258158242</v>
      </c>
      <c r="BW16">
        <f t="shared" si="70"/>
        <v>0.56315630376647874</v>
      </c>
      <c r="BX16">
        <f t="shared" si="71"/>
        <v>2.3285333409042797</v>
      </c>
      <c r="BY16">
        <f t="shared" si="72"/>
        <v>1.3905129849115445</v>
      </c>
      <c r="BZ16">
        <f t="shared" si="73"/>
        <v>0.35506686105318774</v>
      </c>
      <c r="CA16">
        <f t="shared" si="74"/>
        <v>15.182379888042425</v>
      </c>
      <c r="CB16">
        <f t="shared" si="75"/>
        <v>1.855039424329771</v>
      </c>
      <c r="CC16">
        <f t="shared" si="76"/>
        <v>62.685711909977279</v>
      </c>
      <c r="CD16">
        <f t="shared" si="77"/>
        <v>85.842831852828724</v>
      </c>
      <c r="CE16">
        <f t="shared" si="78"/>
        <v>-0.18923054764659827</v>
      </c>
      <c r="CF16">
        <f t="shared" si="79"/>
        <v>0</v>
      </c>
      <c r="CG16">
        <f t="shared" si="80"/>
        <v>1488.9657480458798</v>
      </c>
      <c r="CH16">
        <f t="shared" si="81"/>
        <v>0</v>
      </c>
      <c r="CI16" t="e">
        <f t="shared" si="82"/>
        <v>#DIV/0!</v>
      </c>
      <c r="CJ16" t="e">
        <f t="shared" si="83"/>
        <v>#DIV/0!</v>
      </c>
    </row>
    <row r="17" spans="1:88" x14ac:dyDescent="0.35">
      <c r="A17" t="s">
        <v>137</v>
      </c>
      <c r="B17" s="1">
        <v>26</v>
      </c>
      <c r="C17" s="1" t="s">
        <v>105</v>
      </c>
      <c r="D17" s="1" t="s">
        <v>0</v>
      </c>
      <c r="E17" s="1">
        <v>0</v>
      </c>
      <c r="F17" s="1" t="s">
        <v>90</v>
      </c>
      <c r="G17" s="1" t="s">
        <v>0</v>
      </c>
      <c r="H17" s="1">
        <v>6682.5000901101157</v>
      </c>
      <c r="I17" s="1">
        <v>0</v>
      </c>
      <c r="J17">
        <f t="shared" si="42"/>
        <v>3.8625588408403155</v>
      </c>
      <c r="K17">
        <f t="shared" si="43"/>
        <v>0.54350748288226525</v>
      </c>
      <c r="L17">
        <f t="shared" si="44"/>
        <v>82.632812129650873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t="e">
        <f t="shared" si="45"/>
        <v>#DIV/0!</v>
      </c>
      <c r="U17" t="e">
        <f t="shared" si="46"/>
        <v>#DIV/0!</v>
      </c>
      <c r="V17" t="e">
        <f t="shared" si="47"/>
        <v>#DIV/0!</v>
      </c>
      <c r="W17" s="1">
        <v>-1</v>
      </c>
      <c r="X17" s="1">
        <v>0.87</v>
      </c>
      <c r="Y17" s="1">
        <v>0.92</v>
      </c>
      <c r="Z17" s="1">
        <v>9.9635639190673828</v>
      </c>
      <c r="AA17">
        <f t="shared" si="48"/>
        <v>0.87498178195953358</v>
      </c>
      <c r="AB17">
        <f t="shared" si="49"/>
        <v>3.272091932280403E-3</v>
      </c>
      <c r="AC17" t="e">
        <f t="shared" si="50"/>
        <v>#DIV/0!</v>
      </c>
      <c r="AD17" t="e">
        <f t="shared" si="51"/>
        <v>#DIV/0!</v>
      </c>
      <c r="AE17" t="e">
        <f t="shared" si="52"/>
        <v>#DIV/0!</v>
      </c>
      <c r="AF17" s="1">
        <v>0</v>
      </c>
      <c r="AG17" s="1">
        <v>0.5</v>
      </c>
      <c r="AH17" t="e">
        <f t="shared" si="53"/>
        <v>#DIV/0!</v>
      </c>
      <c r="AI17">
        <f t="shared" si="54"/>
        <v>7.9848722385637227</v>
      </c>
      <c r="AJ17">
        <f t="shared" si="55"/>
        <v>1.5028208618695089</v>
      </c>
      <c r="AK17">
        <f t="shared" si="56"/>
        <v>28.158628463745117</v>
      </c>
      <c r="AL17" s="1">
        <v>2</v>
      </c>
      <c r="AM17">
        <f t="shared" si="57"/>
        <v>4.644859790802002</v>
      </c>
      <c r="AN17" s="1">
        <v>1</v>
      </c>
      <c r="AO17">
        <f t="shared" si="58"/>
        <v>9.2897195816040039</v>
      </c>
      <c r="AP17" s="1">
        <v>27.307868957519531</v>
      </c>
      <c r="AQ17" s="1">
        <v>28.158628463745117</v>
      </c>
      <c r="AR17" s="1">
        <v>25.918283462524414</v>
      </c>
      <c r="AS17" s="1">
        <v>99.876251220703125</v>
      </c>
      <c r="AT17" s="1">
        <v>96.787590026855469</v>
      </c>
      <c r="AU17" s="1">
        <v>18.142169952392578</v>
      </c>
      <c r="AV17" s="1">
        <v>23.338485717773438</v>
      </c>
      <c r="AW17" s="1">
        <v>49.638320922851563</v>
      </c>
      <c r="AX17" s="1">
        <v>63.858577728271484</v>
      </c>
      <c r="AY17" s="1">
        <v>300.1556396484375</v>
      </c>
      <c r="AZ17" s="1">
        <v>1698.4014892578125</v>
      </c>
      <c r="BA17" s="1">
        <v>7.98029825091362E-2</v>
      </c>
      <c r="BB17" s="1">
        <v>99.717414855957031</v>
      </c>
      <c r="BC17" s="1">
        <v>13.904388427734375</v>
      </c>
      <c r="BD17" s="1">
        <v>0.19517311453819275</v>
      </c>
      <c r="BE17" s="1">
        <v>0.5</v>
      </c>
      <c r="BF17" s="1">
        <v>-1.355140209197998</v>
      </c>
      <c r="BG17" s="1">
        <v>7.355140209197998</v>
      </c>
      <c r="BH17" s="1">
        <v>1</v>
      </c>
      <c r="BI17" s="1">
        <v>0</v>
      </c>
      <c r="BJ17" s="1">
        <v>0.15999999642372131</v>
      </c>
      <c r="BK17" s="1">
        <v>111115</v>
      </c>
      <c r="BL17">
        <f t="shared" si="59"/>
        <v>1.5007781982421873</v>
      </c>
      <c r="BM17">
        <f t="shared" si="60"/>
        <v>7.9848722385637231E-3</v>
      </c>
      <c r="BN17">
        <f t="shared" si="61"/>
        <v>301.30862846374509</v>
      </c>
      <c r="BO17">
        <f t="shared" si="62"/>
        <v>300.45786895751951</v>
      </c>
      <c r="BP17">
        <f t="shared" si="63"/>
        <v>271.74423220729295</v>
      </c>
      <c r="BQ17">
        <f t="shared" si="64"/>
        <v>-0.36072928325971482</v>
      </c>
      <c r="BR17">
        <f t="shared" si="65"/>
        <v>3.8300743242985509</v>
      </c>
      <c r="BS17">
        <f t="shared" si="66"/>
        <v>38.409282168326747</v>
      </c>
      <c r="BT17">
        <f t="shared" si="67"/>
        <v>15.07079645055331</v>
      </c>
      <c r="BU17">
        <f t="shared" si="68"/>
        <v>27.733248710632324</v>
      </c>
      <c r="BV17">
        <f t="shared" si="69"/>
        <v>3.7362261193090598</v>
      </c>
      <c r="BW17">
        <f t="shared" si="70"/>
        <v>0.51346644121692175</v>
      </c>
      <c r="BX17">
        <f t="shared" si="71"/>
        <v>2.327253462429042</v>
      </c>
      <c r="BY17">
        <f t="shared" si="72"/>
        <v>1.4089726568800178</v>
      </c>
      <c r="BZ17">
        <f t="shared" si="73"/>
        <v>0.32348676667334358</v>
      </c>
      <c r="CA17">
        <f t="shared" si="74"/>
        <v>8.2399304078467548</v>
      </c>
      <c r="CB17">
        <f t="shared" si="75"/>
        <v>0.85375420657465384</v>
      </c>
      <c r="CC17">
        <f t="shared" si="76"/>
        <v>61.750456774152561</v>
      </c>
      <c r="CD17">
        <f t="shared" si="77"/>
        <v>96.226275512533604</v>
      </c>
      <c r="CE17">
        <f t="shared" si="78"/>
        <v>2.4786865278586395E-2</v>
      </c>
      <c r="CF17">
        <f t="shared" si="79"/>
        <v>0</v>
      </c>
      <c r="CG17">
        <f t="shared" si="80"/>
        <v>1486.0703615535265</v>
      </c>
      <c r="CH17">
        <f t="shared" si="81"/>
        <v>0</v>
      </c>
      <c r="CI17" t="e">
        <f t="shared" si="82"/>
        <v>#DIV/0!</v>
      </c>
      <c r="CJ17" t="e">
        <f t="shared" si="83"/>
        <v>#DIV/0!</v>
      </c>
    </row>
    <row r="18" spans="1:88" x14ac:dyDescent="0.35">
      <c r="A18" t="s">
        <v>137</v>
      </c>
      <c r="B18" s="1">
        <v>27</v>
      </c>
      <c r="C18" s="1" t="s">
        <v>106</v>
      </c>
      <c r="D18" s="1" t="s">
        <v>0</v>
      </c>
      <c r="E18" s="1">
        <v>0</v>
      </c>
      <c r="F18" s="1" t="s">
        <v>90</v>
      </c>
      <c r="G18" s="1" t="s">
        <v>0</v>
      </c>
      <c r="H18" s="1">
        <v>6905.5000901101157</v>
      </c>
      <c r="I18" s="1">
        <v>0</v>
      </c>
      <c r="J18">
        <f t="shared" si="42"/>
        <v>29.21590852614522</v>
      </c>
      <c r="K18">
        <f t="shared" si="43"/>
        <v>0.52347170050996517</v>
      </c>
      <c r="L18">
        <f t="shared" si="44"/>
        <v>179.68090769906638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t="e">
        <f t="shared" si="45"/>
        <v>#DIV/0!</v>
      </c>
      <c r="U18" t="e">
        <f t="shared" si="46"/>
        <v>#DIV/0!</v>
      </c>
      <c r="V18" t="e">
        <f t="shared" si="47"/>
        <v>#DIV/0!</v>
      </c>
      <c r="W18" s="1">
        <v>-1</v>
      </c>
      <c r="X18" s="1">
        <v>0.87</v>
      </c>
      <c r="Y18" s="1">
        <v>0.92</v>
      </c>
      <c r="Z18" s="1">
        <v>9.9635639190673828</v>
      </c>
      <c r="AA18">
        <f t="shared" si="48"/>
        <v>0.87498178195953358</v>
      </c>
      <c r="AB18">
        <f t="shared" si="49"/>
        <v>2.029846271909326E-2</v>
      </c>
      <c r="AC18" t="e">
        <f t="shared" si="50"/>
        <v>#DIV/0!</v>
      </c>
      <c r="AD18" t="e">
        <f t="shared" si="51"/>
        <v>#DIV/0!</v>
      </c>
      <c r="AE18" t="e">
        <f t="shared" si="52"/>
        <v>#DIV/0!</v>
      </c>
      <c r="AF18" s="1">
        <v>0</v>
      </c>
      <c r="AG18" s="1">
        <v>0.5</v>
      </c>
      <c r="AH18" t="e">
        <f t="shared" si="53"/>
        <v>#DIV/0!</v>
      </c>
      <c r="AI18">
        <f t="shared" si="54"/>
        <v>7.7791793838460634</v>
      </c>
      <c r="AJ18">
        <f t="shared" si="55"/>
        <v>1.5166172129410675</v>
      </c>
      <c r="AK18">
        <f t="shared" si="56"/>
        <v>28.309175491333008</v>
      </c>
      <c r="AL18" s="1">
        <v>2</v>
      </c>
      <c r="AM18">
        <f t="shared" si="57"/>
        <v>4.644859790802002</v>
      </c>
      <c r="AN18" s="1">
        <v>1</v>
      </c>
      <c r="AO18">
        <f t="shared" si="58"/>
        <v>9.2897195816040039</v>
      </c>
      <c r="AP18" s="1">
        <v>27.432937622070313</v>
      </c>
      <c r="AQ18" s="1">
        <v>28.309175491333008</v>
      </c>
      <c r="AR18" s="1">
        <v>26.034957885742188</v>
      </c>
      <c r="AS18" s="1">
        <v>299.91702270507813</v>
      </c>
      <c r="AT18" s="1">
        <v>279.00466918945313</v>
      </c>
      <c r="AU18" s="1">
        <v>18.477106094360352</v>
      </c>
      <c r="AV18" s="1">
        <v>23.538280487060547</v>
      </c>
      <c r="AW18" s="1">
        <v>50.186470031738281</v>
      </c>
      <c r="AX18" s="1">
        <v>63.934638977050781</v>
      </c>
      <c r="AY18" s="1">
        <v>300.1702880859375</v>
      </c>
      <c r="AZ18" s="1">
        <v>1701.27099609375</v>
      </c>
      <c r="BA18" s="1">
        <v>5.8659236878156662E-2</v>
      </c>
      <c r="BB18" s="1">
        <v>99.716728210449219</v>
      </c>
      <c r="BC18" s="1">
        <v>17.094430923461914</v>
      </c>
      <c r="BD18" s="1">
        <v>0.15687422454357147</v>
      </c>
      <c r="BE18" s="1">
        <v>0.75</v>
      </c>
      <c r="BF18" s="1">
        <v>-1.355140209197998</v>
      </c>
      <c r="BG18" s="1">
        <v>7.355140209197998</v>
      </c>
      <c r="BH18" s="1">
        <v>1</v>
      </c>
      <c r="BI18" s="1">
        <v>0</v>
      </c>
      <c r="BJ18" s="1">
        <v>0.15999999642372131</v>
      </c>
      <c r="BK18" s="1">
        <v>111115</v>
      </c>
      <c r="BL18">
        <f t="shared" si="59"/>
        <v>1.5008514404296873</v>
      </c>
      <c r="BM18">
        <f t="shared" si="60"/>
        <v>7.7791793838460632E-3</v>
      </c>
      <c r="BN18">
        <f t="shared" si="61"/>
        <v>301.45917549133299</v>
      </c>
      <c r="BO18">
        <f t="shared" si="62"/>
        <v>300.58293762207029</v>
      </c>
      <c r="BP18">
        <f t="shared" si="63"/>
        <v>272.2033532907808</v>
      </c>
      <c r="BQ18">
        <f t="shared" si="64"/>
        <v>-0.32391705291924155</v>
      </c>
      <c r="BR18">
        <f t="shared" si="65"/>
        <v>3.8637775308106042</v>
      </c>
      <c r="BS18">
        <f t="shared" si="66"/>
        <v>38.747536147156929</v>
      </c>
      <c r="BT18">
        <f t="shared" si="67"/>
        <v>15.209255660096382</v>
      </c>
      <c r="BU18">
        <f t="shared" si="68"/>
        <v>27.87105655670166</v>
      </c>
      <c r="BV18">
        <f t="shared" si="69"/>
        <v>3.7664073875425794</v>
      </c>
      <c r="BW18">
        <f t="shared" si="70"/>
        <v>0.49554779549710332</v>
      </c>
      <c r="BX18">
        <f t="shared" si="71"/>
        <v>2.3471603178695366</v>
      </c>
      <c r="BY18">
        <f t="shared" si="72"/>
        <v>1.4192470696730428</v>
      </c>
      <c r="BZ18">
        <f t="shared" si="73"/>
        <v>0.31211068482182863</v>
      </c>
      <c r="CA18">
        <f t="shared" si="74"/>
        <v>17.917192237634616</v>
      </c>
      <c r="CB18">
        <f t="shared" si="75"/>
        <v>0.64400681257795467</v>
      </c>
      <c r="CC18">
        <f t="shared" si="76"/>
        <v>61.647252084020067</v>
      </c>
      <c r="CD18">
        <f t="shared" si="77"/>
        <v>274.75895690892315</v>
      </c>
      <c r="CE18">
        <f t="shared" si="78"/>
        <v>6.555129259614878E-2</v>
      </c>
      <c r="CF18">
        <f t="shared" si="79"/>
        <v>0</v>
      </c>
      <c r="CG18">
        <f t="shared" si="80"/>
        <v>1488.5811277581802</v>
      </c>
      <c r="CH18">
        <f t="shared" si="81"/>
        <v>0</v>
      </c>
      <c r="CI18" t="e">
        <f t="shared" si="82"/>
        <v>#DIV/0!</v>
      </c>
      <c r="CJ18" t="e">
        <f t="shared" si="83"/>
        <v>#DIV/0!</v>
      </c>
    </row>
    <row r="19" spans="1:88" x14ac:dyDescent="0.35">
      <c r="A19" t="s">
        <v>137</v>
      </c>
      <c r="B19" s="1">
        <v>28</v>
      </c>
      <c r="C19" s="1" t="s">
        <v>107</v>
      </c>
      <c r="D19" s="1" t="s">
        <v>0</v>
      </c>
      <c r="E19" s="1">
        <v>0</v>
      </c>
      <c r="F19" s="1" t="s">
        <v>90</v>
      </c>
      <c r="G19" s="1" t="s">
        <v>0</v>
      </c>
      <c r="H19" s="1">
        <v>7128.5000901101157</v>
      </c>
      <c r="I19" s="1">
        <v>0</v>
      </c>
      <c r="J19">
        <f t="shared" si="42"/>
        <v>35.067163124829179</v>
      </c>
      <c r="K19">
        <f t="shared" si="43"/>
        <v>0.4931863396334501</v>
      </c>
      <c r="L19">
        <f t="shared" si="44"/>
        <v>247.67452846126659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t="e">
        <f t="shared" si="45"/>
        <v>#DIV/0!</v>
      </c>
      <c r="U19" t="e">
        <f t="shared" si="46"/>
        <v>#DIV/0!</v>
      </c>
      <c r="V19" t="e">
        <f t="shared" si="47"/>
        <v>#DIV/0!</v>
      </c>
      <c r="W19" s="1">
        <v>-1</v>
      </c>
      <c r="X19" s="1">
        <v>0.87</v>
      </c>
      <c r="Y19" s="1">
        <v>0.92</v>
      </c>
      <c r="Z19" s="1">
        <v>9.9635639190673828</v>
      </c>
      <c r="AA19">
        <f t="shared" si="48"/>
        <v>0.87498178195953358</v>
      </c>
      <c r="AB19">
        <f t="shared" si="49"/>
        <v>2.4242647565259234E-2</v>
      </c>
      <c r="AC19" t="e">
        <f t="shared" si="50"/>
        <v>#DIV/0!</v>
      </c>
      <c r="AD19" t="e">
        <f t="shared" si="51"/>
        <v>#DIV/0!</v>
      </c>
      <c r="AE19" t="e">
        <f t="shared" si="52"/>
        <v>#DIV/0!</v>
      </c>
      <c r="AF19" s="1">
        <v>0</v>
      </c>
      <c r="AG19" s="1">
        <v>0.5</v>
      </c>
      <c r="AH19" t="e">
        <f t="shared" si="53"/>
        <v>#DIV/0!</v>
      </c>
      <c r="AI19">
        <f t="shared" si="54"/>
        <v>7.5907045729848228</v>
      </c>
      <c r="AJ19">
        <f t="shared" si="55"/>
        <v>1.5651468560241115</v>
      </c>
      <c r="AK19">
        <f t="shared" si="56"/>
        <v>28.596195220947266</v>
      </c>
      <c r="AL19" s="1">
        <v>2</v>
      </c>
      <c r="AM19">
        <f t="shared" si="57"/>
        <v>4.644859790802002</v>
      </c>
      <c r="AN19" s="1">
        <v>1</v>
      </c>
      <c r="AO19">
        <f t="shared" si="58"/>
        <v>9.2897195816040039</v>
      </c>
      <c r="AP19" s="1">
        <v>27.696229934692383</v>
      </c>
      <c r="AQ19" s="1">
        <v>28.596195220947266</v>
      </c>
      <c r="AR19" s="1">
        <v>26.294004440307617</v>
      </c>
      <c r="AS19" s="1">
        <v>399.88253784179688</v>
      </c>
      <c r="AT19" s="1">
        <v>374.62188720703125</v>
      </c>
      <c r="AU19" s="1">
        <v>18.766622543334961</v>
      </c>
      <c r="AV19" s="1">
        <v>23.704551696777344</v>
      </c>
      <c r="AW19" s="1">
        <v>50.191207885742188</v>
      </c>
      <c r="AX19" s="1">
        <v>63.399154663085938</v>
      </c>
      <c r="AY19" s="1">
        <v>300.15701293945313</v>
      </c>
      <c r="AZ19" s="1">
        <v>1700.328857421875</v>
      </c>
      <c r="BA19" s="1">
        <v>7.5118027627468109E-2</v>
      </c>
      <c r="BB19" s="1">
        <v>99.710960388183594</v>
      </c>
      <c r="BC19" s="1">
        <v>18.58409309387207</v>
      </c>
      <c r="BD19" s="1">
        <v>0.13985495269298553</v>
      </c>
      <c r="BE19" s="1">
        <v>0.75</v>
      </c>
      <c r="BF19" s="1">
        <v>-1.355140209197998</v>
      </c>
      <c r="BG19" s="1">
        <v>7.355140209197998</v>
      </c>
      <c r="BH19" s="1">
        <v>1</v>
      </c>
      <c r="BI19" s="1">
        <v>0</v>
      </c>
      <c r="BJ19" s="1">
        <v>0.15999999642372131</v>
      </c>
      <c r="BK19" s="1">
        <v>111115</v>
      </c>
      <c r="BL19">
        <f t="shared" si="59"/>
        <v>1.5007850646972656</v>
      </c>
      <c r="BM19">
        <f t="shared" si="60"/>
        <v>7.590704572984823E-3</v>
      </c>
      <c r="BN19">
        <f t="shared" si="61"/>
        <v>301.74619522094724</v>
      </c>
      <c r="BO19">
        <f t="shared" si="62"/>
        <v>300.84622993469236</v>
      </c>
      <c r="BP19">
        <f t="shared" si="63"/>
        <v>272.05261110665015</v>
      </c>
      <c r="BQ19">
        <f t="shared" si="64"/>
        <v>-0.29253448434022367</v>
      </c>
      <c r="BR19">
        <f t="shared" si="65"/>
        <v>3.9287504712811274</v>
      </c>
      <c r="BS19">
        <f t="shared" si="66"/>
        <v>39.401390338495929</v>
      </c>
      <c r="BT19">
        <f t="shared" si="67"/>
        <v>15.696838641718585</v>
      </c>
      <c r="BU19">
        <f t="shared" si="68"/>
        <v>28.146212577819824</v>
      </c>
      <c r="BV19">
        <f t="shared" si="69"/>
        <v>3.8273062430849225</v>
      </c>
      <c r="BW19">
        <f t="shared" si="70"/>
        <v>0.46832330123163812</v>
      </c>
      <c r="BX19">
        <f t="shared" si="71"/>
        <v>2.3636036152570159</v>
      </c>
      <c r="BY19">
        <f t="shared" si="72"/>
        <v>1.4637026278279066</v>
      </c>
      <c r="BZ19">
        <f t="shared" si="73"/>
        <v>0.29483872385143756</v>
      </c>
      <c r="CA19">
        <f t="shared" si="74"/>
        <v>24.695865096563406</v>
      </c>
      <c r="CB19">
        <f t="shared" si="75"/>
        <v>0.66113202917156733</v>
      </c>
      <c r="CC19">
        <f t="shared" si="76"/>
        <v>60.937547783601509</v>
      </c>
      <c r="CD19">
        <f t="shared" si="77"/>
        <v>369.52585930191924</v>
      </c>
      <c r="CE19">
        <f t="shared" si="78"/>
        <v>5.7828346102530216E-2</v>
      </c>
      <c r="CF19">
        <f t="shared" si="79"/>
        <v>0</v>
      </c>
      <c r="CG19">
        <f t="shared" si="80"/>
        <v>1487.7567735842099</v>
      </c>
      <c r="CH19">
        <f t="shared" si="81"/>
        <v>0</v>
      </c>
      <c r="CI19" t="e">
        <f t="shared" si="82"/>
        <v>#DIV/0!</v>
      </c>
      <c r="CJ19" t="e">
        <f t="shared" si="83"/>
        <v>#DIV/0!</v>
      </c>
    </row>
    <row r="20" spans="1:88" x14ac:dyDescent="0.35">
      <c r="A20" t="s">
        <v>137</v>
      </c>
      <c r="B20" s="1">
        <v>29</v>
      </c>
      <c r="C20" s="1" t="s">
        <v>108</v>
      </c>
      <c r="D20" s="1" t="s">
        <v>0</v>
      </c>
      <c r="E20" s="1">
        <v>0</v>
      </c>
      <c r="F20" s="1" t="s">
        <v>90</v>
      </c>
      <c r="G20" s="1" t="s">
        <v>0</v>
      </c>
      <c r="H20" s="1">
        <v>7351.5000901101157</v>
      </c>
      <c r="I20" s="1">
        <v>0</v>
      </c>
      <c r="J20">
        <f t="shared" si="42"/>
        <v>56.467130000353556</v>
      </c>
      <c r="K20">
        <f t="shared" si="43"/>
        <v>0.45299955355408661</v>
      </c>
      <c r="L20">
        <f t="shared" si="44"/>
        <v>436.62763514507446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t="e">
        <f t="shared" si="45"/>
        <v>#DIV/0!</v>
      </c>
      <c r="U20" t="e">
        <f t="shared" si="46"/>
        <v>#DIV/0!</v>
      </c>
      <c r="V20" t="e">
        <f t="shared" si="47"/>
        <v>#DIV/0!</v>
      </c>
      <c r="W20" s="1">
        <v>-1</v>
      </c>
      <c r="X20" s="1">
        <v>0.87</v>
      </c>
      <c r="Y20" s="1">
        <v>0.92</v>
      </c>
      <c r="Z20" s="1">
        <v>9.9635639190673828</v>
      </c>
      <c r="AA20">
        <f t="shared" si="48"/>
        <v>0.87498178195953358</v>
      </c>
      <c r="AB20">
        <f t="shared" si="49"/>
        <v>3.8629983327870848E-2</v>
      </c>
      <c r="AC20" t="e">
        <f t="shared" si="50"/>
        <v>#DIV/0!</v>
      </c>
      <c r="AD20" t="e">
        <f t="shared" si="51"/>
        <v>#DIV/0!</v>
      </c>
      <c r="AE20" t="e">
        <f t="shared" si="52"/>
        <v>#DIV/0!</v>
      </c>
      <c r="AF20" s="1">
        <v>0</v>
      </c>
      <c r="AG20" s="1">
        <v>0.5</v>
      </c>
      <c r="AH20" t="e">
        <f t="shared" si="53"/>
        <v>#DIV/0!</v>
      </c>
      <c r="AI20">
        <f t="shared" si="54"/>
        <v>7.2673727977232323</v>
      </c>
      <c r="AJ20">
        <f t="shared" si="55"/>
        <v>1.6241307021233693</v>
      </c>
      <c r="AK20">
        <f t="shared" si="56"/>
        <v>28.866434097290039</v>
      </c>
      <c r="AL20" s="1">
        <v>2</v>
      </c>
      <c r="AM20">
        <f t="shared" si="57"/>
        <v>4.644859790802002</v>
      </c>
      <c r="AN20" s="1">
        <v>1</v>
      </c>
      <c r="AO20">
        <f t="shared" si="58"/>
        <v>9.2897195816040039</v>
      </c>
      <c r="AP20" s="1">
        <v>27.892322540283203</v>
      </c>
      <c r="AQ20" s="1">
        <v>28.866434097290039</v>
      </c>
      <c r="AR20" s="1">
        <v>26.472345352172852</v>
      </c>
      <c r="AS20" s="1">
        <v>699.86407470703125</v>
      </c>
      <c r="AT20" s="1">
        <v>659.0469970703125</v>
      </c>
      <c r="AU20" s="1">
        <v>19.008169174194336</v>
      </c>
      <c r="AV20" s="1">
        <v>23.735689163208008</v>
      </c>
      <c r="AW20" s="1">
        <v>50.260906219482422</v>
      </c>
      <c r="AX20" s="1">
        <v>62.761981964111328</v>
      </c>
      <c r="AY20" s="1">
        <v>300.15216064453125</v>
      </c>
      <c r="AZ20" s="1">
        <v>1700.1842041015625</v>
      </c>
      <c r="BA20" s="1">
        <v>6.342797726392746E-2</v>
      </c>
      <c r="BB20" s="1">
        <v>99.70904541015625</v>
      </c>
      <c r="BC20" s="1">
        <v>22.287538528442383</v>
      </c>
      <c r="BD20" s="1">
        <v>0.11070351302623749</v>
      </c>
      <c r="BE20" s="1">
        <v>0.75</v>
      </c>
      <c r="BF20" s="1">
        <v>-1.355140209197998</v>
      </c>
      <c r="BG20" s="1">
        <v>7.355140209197998</v>
      </c>
      <c r="BH20" s="1">
        <v>1</v>
      </c>
      <c r="BI20" s="1">
        <v>0</v>
      </c>
      <c r="BJ20" s="1">
        <v>0.15999999642372131</v>
      </c>
      <c r="BK20" s="1">
        <v>111115</v>
      </c>
      <c r="BL20">
        <f t="shared" si="59"/>
        <v>1.500760803222656</v>
      </c>
      <c r="BM20">
        <f t="shared" si="60"/>
        <v>7.2673727977232323E-3</v>
      </c>
      <c r="BN20">
        <f t="shared" si="61"/>
        <v>302.01643409729002</v>
      </c>
      <c r="BO20">
        <f t="shared" si="62"/>
        <v>301.04232254028318</v>
      </c>
      <c r="BP20">
        <f t="shared" si="63"/>
        <v>272.02946657591747</v>
      </c>
      <c r="BQ20">
        <f t="shared" si="64"/>
        <v>-0.2392878282482033</v>
      </c>
      <c r="BR20">
        <f t="shared" si="65"/>
        <v>3.9907936107390301</v>
      </c>
      <c r="BS20">
        <f t="shared" si="66"/>
        <v>40.024388903963292</v>
      </c>
      <c r="BT20">
        <f t="shared" si="67"/>
        <v>16.288699740755284</v>
      </c>
      <c r="BU20">
        <f t="shared" si="68"/>
        <v>28.379378318786621</v>
      </c>
      <c r="BV20">
        <f t="shared" si="69"/>
        <v>3.8795821978707772</v>
      </c>
      <c r="BW20">
        <f t="shared" si="70"/>
        <v>0.43193678938389979</v>
      </c>
      <c r="BX20">
        <f t="shared" si="71"/>
        <v>2.3666629086156608</v>
      </c>
      <c r="BY20">
        <f t="shared" si="72"/>
        <v>1.5129192892551164</v>
      </c>
      <c r="BZ20">
        <f t="shared" si="73"/>
        <v>0.27177700486943634</v>
      </c>
      <c r="CA20">
        <f t="shared" si="74"/>
        <v>43.535724700009361</v>
      </c>
      <c r="CB20">
        <f t="shared" si="75"/>
        <v>0.66251365545406082</v>
      </c>
      <c r="CC20">
        <f t="shared" si="76"/>
        <v>59.917485793341307</v>
      </c>
      <c r="CD20">
        <f t="shared" si="77"/>
        <v>650.8410846279786</v>
      </c>
      <c r="CE20">
        <f t="shared" si="78"/>
        <v>5.1984555669543776E-2</v>
      </c>
      <c r="CF20">
        <f t="shared" si="79"/>
        <v>0</v>
      </c>
      <c r="CG20">
        <f t="shared" si="80"/>
        <v>1487.6302045642365</v>
      </c>
      <c r="CH20">
        <f t="shared" si="81"/>
        <v>0</v>
      </c>
      <c r="CI20" t="e">
        <f t="shared" si="82"/>
        <v>#DIV/0!</v>
      </c>
      <c r="CJ20" t="e">
        <f t="shared" si="83"/>
        <v>#DIV/0!</v>
      </c>
    </row>
    <row r="21" spans="1:88" x14ac:dyDescent="0.35">
      <c r="A21" t="s">
        <v>137</v>
      </c>
      <c r="B21" s="1">
        <v>30</v>
      </c>
      <c r="C21" s="1" t="s">
        <v>109</v>
      </c>
      <c r="D21" s="1" t="s">
        <v>0</v>
      </c>
      <c r="E21" s="1">
        <v>0</v>
      </c>
      <c r="F21" s="1" t="s">
        <v>90</v>
      </c>
      <c r="G21" s="1" t="s">
        <v>0</v>
      </c>
      <c r="H21" s="1">
        <v>7574.0000901445746</v>
      </c>
      <c r="I21" s="1">
        <v>0</v>
      </c>
      <c r="J21">
        <f t="shared" si="42"/>
        <v>63.816247358273387</v>
      </c>
      <c r="K21">
        <f t="shared" si="43"/>
        <v>0.38394569529392403</v>
      </c>
      <c r="L21">
        <f t="shared" si="44"/>
        <v>654.34090526295608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t="e">
        <f t="shared" si="45"/>
        <v>#DIV/0!</v>
      </c>
      <c r="U21" t="e">
        <f t="shared" si="46"/>
        <v>#DIV/0!</v>
      </c>
      <c r="V21" t="e">
        <f t="shared" si="47"/>
        <v>#DIV/0!</v>
      </c>
      <c r="W21" s="1">
        <v>-1</v>
      </c>
      <c r="X21" s="1">
        <v>0.87</v>
      </c>
      <c r="Y21" s="1">
        <v>0.92</v>
      </c>
      <c r="Z21" s="1">
        <v>9.9635639190673828</v>
      </c>
      <c r="AA21">
        <f t="shared" si="48"/>
        <v>0.87498178195953358</v>
      </c>
      <c r="AB21">
        <f t="shared" si="49"/>
        <v>4.359300733477954E-2</v>
      </c>
      <c r="AC21" t="e">
        <f t="shared" si="50"/>
        <v>#DIV/0!</v>
      </c>
      <c r="AD21" t="e">
        <f t="shared" si="51"/>
        <v>#DIV/0!</v>
      </c>
      <c r="AE21" t="e">
        <f t="shared" si="52"/>
        <v>#DIV/0!</v>
      </c>
      <c r="AF21" s="1">
        <v>0</v>
      </c>
      <c r="AG21" s="1">
        <v>0.5</v>
      </c>
      <c r="AH21" t="e">
        <f t="shared" si="53"/>
        <v>#DIV/0!</v>
      </c>
      <c r="AI21">
        <f t="shared" si="54"/>
        <v>6.7913023810029882</v>
      </c>
      <c r="AJ21">
        <f t="shared" si="55"/>
        <v>1.7771288593831898</v>
      </c>
      <c r="AK21">
        <f t="shared" si="56"/>
        <v>29.393505096435547</v>
      </c>
      <c r="AL21" s="1">
        <v>2</v>
      </c>
      <c r="AM21">
        <f t="shared" si="57"/>
        <v>4.644859790802002</v>
      </c>
      <c r="AN21" s="1">
        <v>1</v>
      </c>
      <c r="AO21">
        <f t="shared" si="58"/>
        <v>9.2897195816040039</v>
      </c>
      <c r="AP21" s="1">
        <v>28.231855392456055</v>
      </c>
      <c r="AQ21" s="1">
        <v>29.393505096435547</v>
      </c>
      <c r="AR21" s="1">
        <v>26.804742813110352</v>
      </c>
      <c r="AS21" s="1">
        <v>1000.0784301757813</v>
      </c>
      <c r="AT21" s="1">
        <v>953.24407958984375</v>
      </c>
      <c r="AU21" s="1">
        <v>19.020832061767578</v>
      </c>
      <c r="AV21" s="1">
        <v>23.439821243286133</v>
      </c>
      <c r="AW21" s="1">
        <v>49.305576324462891</v>
      </c>
      <c r="AX21" s="1">
        <v>60.765071868896484</v>
      </c>
      <c r="AY21" s="1">
        <v>300.16436767578125</v>
      </c>
      <c r="AZ21" s="1">
        <v>1699.2921142578125</v>
      </c>
      <c r="BA21" s="1">
        <v>4.3973721563816071E-2</v>
      </c>
      <c r="BB21" s="1">
        <v>99.707901000976563</v>
      </c>
      <c r="BC21" s="1">
        <v>24.546205520629883</v>
      </c>
      <c r="BD21" s="1">
        <v>9.3358941376209259E-2</v>
      </c>
      <c r="BE21" s="1">
        <v>0.75</v>
      </c>
      <c r="BF21" s="1">
        <v>-1.355140209197998</v>
      </c>
      <c r="BG21" s="1">
        <v>7.355140209197998</v>
      </c>
      <c r="BH21" s="1">
        <v>1</v>
      </c>
      <c r="BI21" s="1">
        <v>0</v>
      </c>
      <c r="BJ21" s="1">
        <v>0.15999999642372131</v>
      </c>
      <c r="BK21" s="1">
        <v>111115</v>
      </c>
      <c r="BL21">
        <f t="shared" si="59"/>
        <v>1.500821838378906</v>
      </c>
      <c r="BM21">
        <f t="shared" si="60"/>
        <v>6.7913023810029886E-3</v>
      </c>
      <c r="BN21">
        <f t="shared" si="61"/>
        <v>302.54350509643552</v>
      </c>
      <c r="BO21">
        <f t="shared" si="62"/>
        <v>301.38185539245603</v>
      </c>
      <c r="BP21">
        <f t="shared" si="63"/>
        <v>271.88673220410783</v>
      </c>
      <c r="BQ21">
        <f t="shared" si="64"/>
        <v>-0.16512095585427952</v>
      </c>
      <c r="BR21">
        <f t="shared" si="65"/>
        <v>4.114264235389351</v>
      </c>
      <c r="BS21">
        <f t="shared" si="66"/>
        <v>41.26317166529315</v>
      </c>
      <c r="BT21">
        <f t="shared" si="67"/>
        <v>17.823350422007017</v>
      </c>
      <c r="BU21">
        <f t="shared" si="68"/>
        <v>28.812680244445801</v>
      </c>
      <c r="BV21">
        <f t="shared" si="69"/>
        <v>3.9783848386944274</v>
      </c>
      <c r="BW21">
        <f t="shared" si="70"/>
        <v>0.36870697318444801</v>
      </c>
      <c r="BX21">
        <f t="shared" si="71"/>
        <v>2.3371353760061613</v>
      </c>
      <c r="BY21">
        <f t="shared" si="72"/>
        <v>1.6412494626882661</v>
      </c>
      <c r="BZ21">
        <f t="shared" si="73"/>
        <v>0.23176416704815678</v>
      </c>
      <c r="CA21">
        <f t="shared" si="74"/>
        <v>65.242958202848214</v>
      </c>
      <c r="CB21">
        <f t="shared" si="75"/>
        <v>0.68643584499837862</v>
      </c>
      <c r="CC21">
        <f t="shared" si="76"/>
        <v>57.133240110608916</v>
      </c>
      <c r="CD21">
        <f t="shared" si="77"/>
        <v>943.97017921245538</v>
      </c>
      <c r="CE21">
        <f t="shared" si="78"/>
        <v>3.8624408520193831E-2</v>
      </c>
      <c r="CF21">
        <f t="shared" si="79"/>
        <v>0</v>
      </c>
      <c r="CG21">
        <f t="shared" si="80"/>
        <v>1486.8496422030842</v>
      </c>
      <c r="CH21">
        <f t="shared" si="81"/>
        <v>0</v>
      </c>
      <c r="CI21" t="e">
        <f t="shared" si="82"/>
        <v>#DIV/0!</v>
      </c>
      <c r="CJ21" t="e">
        <f t="shared" si="83"/>
        <v>#DIV/0!</v>
      </c>
    </row>
    <row r="22" spans="1:88" x14ac:dyDescent="0.35">
      <c r="A22" t="s">
        <v>137</v>
      </c>
      <c r="B22" s="1">
        <v>31</v>
      </c>
      <c r="C22" s="1" t="s">
        <v>110</v>
      </c>
      <c r="D22" s="1" t="s">
        <v>0</v>
      </c>
      <c r="E22" s="1">
        <v>0</v>
      </c>
      <c r="F22" s="1" t="s">
        <v>90</v>
      </c>
      <c r="G22" s="1" t="s">
        <v>0</v>
      </c>
      <c r="H22" s="1">
        <v>7796.0000901445746</v>
      </c>
      <c r="I22" s="1">
        <v>0</v>
      </c>
      <c r="J22">
        <f t="shared" si="42"/>
        <v>66.862557848636087</v>
      </c>
      <c r="K22">
        <f t="shared" si="43"/>
        <v>0.32514416574036881</v>
      </c>
      <c r="L22">
        <f t="shared" si="44"/>
        <v>876.98094112821173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t="e">
        <f t="shared" si="45"/>
        <v>#DIV/0!</v>
      </c>
      <c r="U22" t="e">
        <f t="shared" si="46"/>
        <v>#DIV/0!</v>
      </c>
      <c r="V22" t="e">
        <f t="shared" si="47"/>
        <v>#DIV/0!</v>
      </c>
      <c r="W22" s="1">
        <v>-1</v>
      </c>
      <c r="X22" s="1">
        <v>0.87</v>
      </c>
      <c r="Y22" s="1">
        <v>0.92</v>
      </c>
      <c r="Z22" s="1">
        <v>9.9635639190673828</v>
      </c>
      <c r="AA22">
        <f t="shared" si="48"/>
        <v>0.87498178195953358</v>
      </c>
      <c r="AB22">
        <f t="shared" si="49"/>
        <v>4.5663932572307664E-2</v>
      </c>
      <c r="AC22" t="e">
        <f t="shared" si="50"/>
        <v>#DIV/0!</v>
      </c>
      <c r="AD22" t="e">
        <f t="shared" si="51"/>
        <v>#DIV/0!</v>
      </c>
      <c r="AE22" t="e">
        <f t="shared" si="52"/>
        <v>#DIV/0!</v>
      </c>
      <c r="AF22" s="1">
        <v>0</v>
      </c>
      <c r="AG22" s="1">
        <v>0.5</v>
      </c>
      <c r="AH22" t="e">
        <f t="shared" si="53"/>
        <v>#DIV/0!</v>
      </c>
      <c r="AI22">
        <f t="shared" si="54"/>
        <v>6.3189856004058855</v>
      </c>
      <c r="AJ22">
        <f t="shared" si="55"/>
        <v>1.940325045570964</v>
      </c>
      <c r="AK22">
        <f t="shared" si="56"/>
        <v>29.791021347045898</v>
      </c>
      <c r="AL22" s="1">
        <v>2</v>
      </c>
      <c r="AM22">
        <f t="shared" si="57"/>
        <v>4.644859790802002</v>
      </c>
      <c r="AN22" s="1">
        <v>1</v>
      </c>
      <c r="AO22">
        <f t="shared" si="58"/>
        <v>9.2897195816040039</v>
      </c>
      <c r="AP22" s="1">
        <v>28.385799407958984</v>
      </c>
      <c r="AQ22" s="1">
        <v>29.791021347045898</v>
      </c>
      <c r="AR22" s="1">
        <v>26.961154937744141</v>
      </c>
      <c r="AS22" s="1">
        <v>1299.73876953125</v>
      </c>
      <c r="AT22" s="1">
        <v>1249.9241943359375</v>
      </c>
      <c r="AU22" s="1">
        <v>18.645517349243164</v>
      </c>
      <c r="AV22" s="1">
        <v>22.760149002075195</v>
      </c>
      <c r="AW22" s="1">
        <v>47.901638031005859</v>
      </c>
      <c r="AX22" s="1">
        <v>58.474681854248047</v>
      </c>
      <c r="AY22" s="1">
        <v>300.1563720703125</v>
      </c>
      <c r="AZ22" s="1">
        <v>1698.4700927734375</v>
      </c>
      <c r="BA22" s="1">
        <v>4.39315065741539E-2</v>
      </c>
      <c r="BB22" s="1">
        <v>99.702812194824219</v>
      </c>
      <c r="BC22" s="1">
        <v>25.933576583862305</v>
      </c>
      <c r="BD22" s="1">
        <v>0.10315889865159988</v>
      </c>
      <c r="BE22" s="1">
        <v>0.5</v>
      </c>
      <c r="BF22" s="1">
        <v>-1.355140209197998</v>
      </c>
      <c r="BG22" s="1">
        <v>7.355140209197998</v>
      </c>
      <c r="BH22" s="1">
        <v>1</v>
      </c>
      <c r="BI22" s="1">
        <v>0</v>
      </c>
      <c r="BJ22" s="1">
        <v>0.15999999642372131</v>
      </c>
      <c r="BK22" s="1">
        <v>111115</v>
      </c>
      <c r="BL22">
        <f t="shared" si="59"/>
        <v>1.5007818603515624</v>
      </c>
      <c r="BM22">
        <f t="shared" si="60"/>
        <v>6.3189856004058857E-3</v>
      </c>
      <c r="BN22">
        <f t="shared" si="61"/>
        <v>302.94102134704588</v>
      </c>
      <c r="BO22">
        <f t="shared" si="62"/>
        <v>301.53579940795896</v>
      </c>
      <c r="BP22">
        <f t="shared" si="63"/>
        <v>271.75520876954761</v>
      </c>
      <c r="BQ22">
        <f t="shared" si="64"/>
        <v>-9.4247780027744962E-2</v>
      </c>
      <c r="BR22">
        <f t="shared" si="65"/>
        <v>4.2095759070510832</v>
      </c>
      <c r="BS22">
        <f t="shared" si="66"/>
        <v>42.22123543341349</v>
      </c>
      <c r="BT22">
        <f t="shared" si="67"/>
        <v>19.461086431338295</v>
      </c>
      <c r="BU22">
        <f t="shared" si="68"/>
        <v>29.088410377502441</v>
      </c>
      <c r="BV22">
        <f t="shared" si="69"/>
        <v>4.0423937481359662</v>
      </c>
      <c r="BW22">
        <f t="shared" si="70"/>
        <v>0.31414882235402081</v>
      </c>
      <c r="BX22">
        <f t="shared" si="71"/>
        <v>2.2692508614801192</v>
      </c>
      <c r="BY22">
        <f t="shared" si="72"/>
        <v>1.773142886655847</v>
      </c>
      <c r="BZ22">
        <f t="shared" si="73"/>
        <v>0.19730213290616902</v>
      </c>
      <c r="CA22">
        <f t="shared" si="74"/>
        <v>87.437466071746286</v>
      </c>
      <c r="CB22">
        <f t="shared" si="75"/>
        <v>0.70162730276145757</v>
      </c>
      <c r="CC22">
        <f t="shared" si="76"/>
        <v>53.970054246892097</v>
      </c>
      <c r="CD22">
        <f t="shared" si="77"/>
        <v>1240.2075982317444</v>
      </c>
      <c r="CE22">
        <f t="shared" si="78"/>
        <v>2.9096547056491697E-2</v>
      </c>
      <c r="CF22">
        <f t="shared" si="79"/>
        <v>0</v>
      </c>
      <c r="CG22">
        <f t="shared" si="80"/>
        <v>1486.1303883798766</v>
      </c>
      <c r="CH22">
        <f t="shared" si="81"/>
        <v>0</v>
      </c>
      <c r="CI22" t="e">
        <f t="shared" si="82"/>
        <v>#DIV/0!</v>
      </c>
      <c r="CJ22" t="e">
        <f t="shared" si="83"/>
        <v>#DIV/0!</v>
      </c>
    </row>
    <row r="23" spans="1:88" x14ac:dyDescent="0.35">
      <c r="A23" t="s">
        <v>137</v>
      </c>
      <c r="B23" s="1">
        <v>32</v>
      </c>
      <c r="C23" s="1" t="s">
        <v>111</v>
      </c>
      <c r="D23" s="1" t="s">
        <v>0</v>
      </c>
      <c r="E23" s="1">
        <v>0</v>
      </c>
      <c r="F23" s="1" t="s">
        <v>90</v>
      </c>
      <c r="G23" s="1" t="s">
        <v>0</v>
      </c>
      <c r="H23" s="1">
        <v>8018.0000901445746</v>
      </c>
      <c r="I23" s="1">
        <v>0</v>
      </c>
      <c r="J23">
        <f t="shared" si="42"/>
        <v>69.17584101437177</v>
      </c>
      <c r="K23">
        <f t="shared" si="43"/>
        <v>0.28345131048568301</v>
      </c>
      <c r="L23">
        <f t="shared" si="44"/>
        <v>1198.859760263374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t="e">
        <f t="shared" si="45"/>
        <v>#DIV/0!</v>
      </c>
      <c r="U23" t="e">
        <f t="shared" si="46"/>
        <v>#DIV/0!</v>
      </c>
      <c r="V23" t="e">
        <f t="shared" si="47"/>
        <v>#DIV/0!</v>
      </c>
      <c r="W23" s="1">
        <v>-1</v>
      </c>
      <c r="X23" s="1">
        <v>0.87</v>
      </c>
      <c r="Y23" s="1">
        <v>0.92</v>
      </c>
      <c r="Z23" s="1">
        <v>9.9635639190673828</v>
      </c>
      <c r="AA23">
        <f t="shared" si="48"/>
        <v>0.87498178195953358</v>
      </c>
      <c r="AB23">
        <f t="shared" si="49"/>
        <v>4.7224709214101421E-2</v>
      </c>
      <c r="AC23" t="e">
        <f t="shared" si="50"/>
        <v>#DIV/0!</v>
      </c>
      <c r="AD23" t="e">
        <f t="shared" si="51"/>
        <v>#DIV/0!</v>
      </c>
      <c r="AE23" t="e">
        <f t="shared" si="52"/>
        <v>#DIV/0!</v>
      </c>
      <c r="AF23" s="1">
        <v>0</v>
      </c>
      <c r="AG23" s="1">
        <v>0.5</v>
      </c>
      <c r="AH23" t="e">
        <f t="shared" si="53"/>
        <v>#DIV/0!</v>
      </c>
      <c r="AI23">
        <f t="shared" si="54"/>
        <v>5.8228944022484148</v>
      </c>
      <c r="AJ23">
        <f t="shared" si="55"/>
        <v>2.0414690898456325</v>
      </c>
      <c r="AK23">
        <f t="shared" si="56"/>
        <v>30.122354507446289</v>
      </c>
      <c r="AL23" s="1">
        <v>2</v>
      </c>
      <c r="AM23">
        <f t="shared" si="57"/>
        <v>4.644859790802002</v>
      </c>
      <c r="AN23" s="1">
        <v>1</v>
      </c>
      <c r="AO23">
        <f t="shared" si="58"/>
        <v>9.2897195816040039</v>
      </c>
      <c r="AP23" s="1">
        <v>28.50169563293457</v>
      </c>
      <c r="AQ23" s="1">
        <v>30.122354507446289</v>
      </c>
      <c r="AR23" s="1">
        <v>27.075019836425781</v>
      </c>
      <c r="AS23" s="1">
        <v>1700.0196533203125</v>
      </c>
      <c r="AT23" s="1">
        <v>1647.53955078125</v>
      </c>
      <c r="AU23" s="1">
        <v>18.765026092529297</v>
      </c>
      <c r="AV23" s="1">
        <v>22.557024002075195</v>
      </c>
      <c r="AW23" s="1">
        <v>47.882556915283203</v>
      </c>
      <c r="AX23" s="1">
        <v>57.560592651367188</v>
      </c>
      <c r="AY23" s="1">
        <v>300.187255859375</v>
      </c>
      <c r="AZ23" s="1">
        <v>1698.3192138671875</v>
      </c>
      <c r="BA23" s="1">
        <v>5.1654022186994553E-2</v>
      </c>
      <c r="BB23" s="1">
        <v>99.703521728515625</v>
      </c>
      <c r="BC23" s="1">
        <v>27.342872619628906</v>
      </c>
      <c r="BD23" s="1">
        <v>8.8216729462146759E-2</v>
      </c>
      <c r="BE23" s="1">
        <v>1</v>
      </c>
      <c r="BF23" s="1">
        <v>-1.355140209197998</v>
      </c>
      <c r="BG23" s="1">
        <v>7.355140209197998</v>
      </c>
      <c r="BH23" s="1">
        <v>1</v>
      </c>
      <c r="BI23" s="1">
        <v>0</v>
      </c>
      <c r="BJ23" s="1">
        <v>0.15999999642372131</v>
      </c>
      <c r="BK23" s="1">
        <v>111115</v>
      </c>
      <c r="BL23">
        <f t="shared" si="59"/>
        <v>1.5009362792968748</v>
      </c>
      <c r="BM23">
        <f t="shared" si="60"/>
        <v>5.8228944022484146E-3</v>
      </c>
      <c r="BN23">
        <f t="shared" si="61"/>
        <v>303.27235450744627</v>
      </c>
      <c r="BO23">
        <f t="shared" si="62"/>
        <v>301.65169563293455</v>
      </c>
      <c r="BP23">
        <f t="shared" si="63"/>
        <v>271.73106814508719</v>
      </c>
      <c r="BQ23">
        <f t="shared" si="64"/>
        <v>-1.747801115828726E-2</v>
      </c>
      <c r="BR23">
        <f t="shared" si="65"/>
        <v>4.2904838225671851</v>
      </c>
      <c r="BS23">
        <f t="shared" si="66"/>
        <v>43.03242000066772</v>
      </c>
      <c r="BT23">
        <f t="shared" si="67"/>
        <v>20.475395998592525</v>
      </c>
      <c r="BU23">
        <f t="shared" si="68"/>
        <v>29.31202507019043</v>
      </c>
      <c r="BV23">
        <f t="shared" si="69"/>
        <v>4.0949619820012293</v>
      </c>
      <c r="BW23">
        <f t="shared" si="70"/>
        <v>0.27505862155098115</v>
      </c>
      <c r="BX23">
        <f t="shared" si="71"/>
        <v>2.2490147327215526</v>
      </c>
      <c r="BY23">
        <f t="shared" si="72"/>
        <v>1.8459472492796767</v>
      </c>
      <c r="BZ23">
        <f t="shared" si="73"/>
        <v>0.17264647073224557</v>
      </c>
      <c r="CA23">
        <f t="shared" si="74"/>
        <v>119.53054015686236</v>
      </c>
      <c r="CB23">
        <f t="shared" si="75"/>
        <v>0.72766675597856478</v>
      </c>
      <c r="CC23">
        <f t="shared" si="76"/>
        <v>52.261949998939137</v>
      </c>
      <c r="CD23">
        <f t="shared" si="77"/>
        <v>1637.486783897486</v>
      </c>
      <c r="CE23">
        <f t="shared" si="78"/>
        <v>2.2078128384173831E-2</v>
      </c>
      <c r="CF23">
        <f t="shared" si="79"/>
        <v>0</v>
      </c>
      <c r="CG23">
        <f t="shared" si="80"/>
        <v>1485.998372085626</v>
      </c>
      <c r="CH23">
        <f t="shared" si="81"/>
        <v>0</v>
      </c>
      <c r="CI23" t="e">
        <f t="shared" si="82"/>
        <v>#DIV/0!</v>
      </c>
      <c r="CJ23" t="e">
        <f t="shared" si="83"/>
        <v>#DIV/0!</v>
      </c>
    </row>
    <row r="24" spans="1:88" x14ac:dyDescent="0.35">
      <c r="A24" t="s">
        <v>137</v>
      </c>
      <c r="B24" s="1">
        <v>33</v>
      </c>
      <c r="C24" s="1" t="s">
        <v>112</v>
      </c>
      <c r="D24" s="1" t="s">
        <v>0</v>
      </c>
      <c r="E24" s="1">
        <v>0</v>
      </c>
      <c r="F24" s="1" t="s">
        <v>90</v>
      </c>
      <c r="G24" s="1" t="s">
        <v>0</v>
      </c>
      <c r="H24" s="1">
        <v>8240.0000901445746</v>
      </c>
      <c r="I24" s="1">
        <v>0</v>
      </c>
      <c r="J24">
        <f t="shared" si="42"/>
        <v>68.190869944615812</v>
      </c>
      <c r="K24">
        <f t="shared" si="43"/>
        <v>0.25571276894068484</v>
      </c>
      <c r="L24">
        <f t="shared" si="44"/>
        <v>1451.0997218786486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t="e">
        <f t="shared" si="45"/>
        <v>#DIV/0!</v>
      </c>
      <c r="U24" t="e">
        <f t="shared" si="46"/>
        <v>#DIV/0!</v>
      </c>
      <c r="V24" t="e">
        <f t="shared" si="47"/>
        <v>#DIV/0!</v>
      </c>
      <c r="W24" s="1">
        <v>-1</v>
      </c>
      <c r="X24" s="1">
        <v>0.87</v>
      </c>
      <c r="Y24" s="1">
        <v>0.92</v>
      </c>
      <c r="Z24" s="1">
        <v>9.9635639190673828</v>
      </c>
      <c r="AA24">
        <f t="shared" si="48"/>
        <v>0.87498178195953358</v>
      </c>
      <c r="AB24">
        <f t="shared" si="49"/>
        <v>4.6531145161399598E-2</v>
      </c>
      <c r="AC24" t="e">
        <f t="shared" si="50"/>
        <v>#DIV/0!</v>
      </c>
      <c r="AD24" t="e">
        <f t="shared" si="51"/>
        <v>#DIV/0!</v>
      </c>
      <c r="AE24" t="e">
        <f t="shared" si="52"/>
        <v>#DIV/0!</v>
      </c>
      <c r="AF24" s="1">
        <v>0</v>
      </c>
      <c r="AG24" s="1">
        <v>0.5</v>
      </c>
      <c r="AH24" t="e">
        <f t="shared" si="53"/>
        <v>#DIV/0!</v>
      </c>
      <c r="AI24">
        <f t="shared" si="54"/>
        <v>5.4900472019117705</v>
      </c>
      <c r="AJ24">
        <f t="shared" si="55"/>
        <v>2.1266923072251736</v>
      </c>
      <c r="AK24">
        <f t="shared" si="56"/>
        <v>30.417139053344727</v>
      </c>
      <c r="AL24" s="1">
        <v>2</v>
      </c>
      <c r="AM24">
        <f t="shared" si="57"/>
        <v>4.644859790802002</v>
      </c>
      <c r="AN24" s="1">
        <v>1</v>
      </c>
      <c r="AO24">
        <f t="shared" si="58"/>
        <v>9.2897195816040039</v>
      </c>
      <c r="AP24" s="1">
        <v>28.595422744750977</v>
      </c>
      <c r="AQ24" s="1">
        <v>30.417139053344727</v>
      </c>
      <c r="AR24" s="1">
        <v>27.136615753173828</v>
      </c>
      <c r="AS24" s="1">
        <v>2000.14111328125</v>
      </c>
      <c r="AT24" s="1">
        <v>1947.5782470703125</v>
      </c>
      <c r="AU24" s="1">
        <v>18.859655380249023</v>
      </c>
      <c r="AV24" s="1">
        <v>22.435808181762695</v>
      </c>
      <c r="AW24" s="1">
        <v>47.86260986328125</v>
      </c>
      <c r="AX24" s="1">
        <v>56.941234588623047</v>
      </c>
      <c r="AY24" s="1">
        <v>300.14788818359375</v>
      </c>
      <c r="AZ24" s="1">
        <v>1699.4407958984375</v>
      </c>
      <c r="BA24" s="1">
        <v>0.11326791346073151</v>
      </c>
      <c r="BB24" s="1">
        <v>99.702690124511719</v>
      </c>
      <c r="BC24" s="1">
        <v>27.258663177490234</v>
      </c>
      <c r="BD24" s="1">
        <v>5.3375858813524246E-2</v>
      </c>
      <c r="BE24" s="1">
        <v>0.5</v>
      </c>
      <c r="BF24" s="1">
        <v>-1.355140209197998</v>
      </c>
      <c r="BG24" s="1">
        <v>7.355140209197998</v>
      </c>
      <c r="BH24" s="1">
        <v>1</v>
      </c>
      <c r="BI24" s="1">
        <v>0</v>
      </c>
      <c r="BJ24" s="1">
        <v>0.15999999642372131</v>
      </c>
      <c r="BK24" s="1">
        <v>111115</v>
      </c>
      <c r="BL24">
        <f t="shared" si="59"/>
        <v>1.5007394409179686</v>
      </c>
      <c r="BM24">
        <f t="shared" si="60"/>
        <v>5.4900472019117708E-3</v>
      </c>
      <c r="BN24">
        <f t="shared" si="61"/>
        <v>303.5671390533447</v>
      </c>
      <c r="BO24">
        <f t="shared" si="62"/>
        <v>301.74542274475095</v>
      </c>
      <c r="BP24">
        <f t="shared" si="63"/>
        <v>271.9105212660761</v>
      </c>
      <c r="BQ24">
        <f t="shared" si="64"/>
        <v>3.2040815109279863E-2</v>
      </c>
      <c r="BR24">
        <f t="shared" si="65"/>
        <v>4.3636027380644444</v>
      </c>
      <c r="BS24">
        <f t="shared" si="66"/>
        <v>43.766148462143263</v>
      </c>
      <c r="BT24">
        <f t="shared" si="67"/>
        <v>21.330340280380568</v>
      </c>
      <c r="BU24">
        <f t="shared" si="68"/>
        <v>29.506280899047852</v>
      </c>
      <c r="BV24">
        <f t="shared" si="69"/>
        <v>4.1411111653427977</v>
      </c>
      <c r="BW24">
        <f t="shared" si="70"/>
        <v>0.24886247470591599</v>
      </c>
      <c r="BX24">
        <f t="shared" si="71"/>
        <v>2.2369104308392709</v>
      </c>
      <c r="BY24">
        <f t="shared" si="72"/>
        <v>1.9042007345035268</v>
      </c>
      <c r="BZ24">
        <f t="shared" si="73"/>
        <v>0.15614033084613888</v>
      </c>
      <c r="CA24">
        <f t="shared" si="74"/>
        <v>144.67854591023203</v>
      </c>
      <c r="CB24">
        <f t="shared" si="75"/>
        <v>0.7450790354952348</v>
      </c>
      <c r="CC24">
        <f t="shared" si="76"/>
        <v>50.944767969977953</v>
      </c>
      <c r="CD24">
        <f t="shared" si="77"/>
        <v>1937.668618085652</v>
      </c>
      <c r="CE24">
        <f t="shared" si="78"/>
        <v>1.7928597359601936E-2</v>
      </c>
      <c r="CF24">
        <f t="shared" si="79"/>
        <v>0</v>
      </c>
      <c r="CG24">
        <f t="shared" si="80"/>
        <v>1486.9797359299428</v>
      </c>
      <c r="CH24">
        <f t="shared" si="81"/>
        <v>0</v>
      </c>
      <c r="CI24" t="e">
        <f t="shared" si="82"/>
        <v>#DIV/0!</v>
      </c>
      <c r="CJ24" t="e">
        <f t="shared" si="83"/>
        <v>#DIV/0!</v>
      </c>
    </row>
    <row r="25" spans="1:88" x14ac:dyDescent="0.35">
      <c r="A25" t="s">
        <v>138</v>
      </c>
      <c r="B25" s="1">
        <v>34</v>
      </c>
      <c r="C25" s="1" t="s">
        <v>113</v>
      </c>
      <c r="D25" s="1" t="s">
        <v>0</v>
      </c>
      <c r="E25" s="1">
        <v>0</v>
      </c>
      <c r="F25" s="1" t="s">
        <v>90</v>
      </c>
      <c r="G25" s="1" t="s">
        <v>0</v>
      </c>
      <c r="H25" s="1">
        <v>9988.0000901445746</v>
      </c>
      <c r="I25" s="1">
        <v>0</v>
      </c>
      <c r="J25">
        <f t="shared" ref="J25:J35" si="84">(AS25-AT25*(1000-AU25)/(1000-AV25))*BL25</f>
        <v>10.657488357442407</v>
      </c>
      <c r="K25">
        <f t="shared" ref="K25:K35" si="85">IF(BW25&lt;&gt;0,1/(1/BW25-1/AO25),0)</f>
        <v>0.2037271589591334</v>
      </c>
      <c r="L25">
        <f t="shared" ref="L25:L35" si="86">((BZ25-BM25/2)*AT25-J25)/(BZ25+BM25/2)</f>
        <v>293.77185669023163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t="e">
        <f t="shared" ref="T25:T35" si="87">CF25/P25</f>
        <v>#DIV/0!</v>
      </c>
      <c r="U25" t="e">
        <f t="shared" ref="U25:U35" si="88">CH25/R25</f>
        <v>#DIV/0!</v>
      </c>
      <c r="V25" t="e">
        <f t="shared" ref="V25:V35" si="89">(R25-S25)/R25</f>
        <v>#DIV/0!</v>
      </c>
      <c r="W25" s="1">
        <v>-1</v>
      </c>
      <c r="X25" s="1">
        <v>0.87</v>
      </c>
      <c r="Y25" s="1">
        <v>0.92</v>
      </c>
      <c r="Z25" s="1">
        <v>9.8915252685546875</v>
      </c>
      <c r="AA25">
        <f t="shared" ref="AA25:AA35" si="90">(Z25*Y25+(100-Z25)*X25)/100</f>
        <v>0.87494576263427737</v>
      </c>
      <c r="AB25">
        <f t="shared" ref="AB25:AB35" si="91">(J25-W25)/CG25</f>
        <v>7.8458132863946824E-3</v>
      </c>
      <c r="AC25" t="e">
        <f t="shared" ref="AC25:AC35" si="92">(R25-S25)/(R25-Q25)</f>
        <v>#DIV/0!</v>
      </c>
      <c r="AD25" t="e">
        <f t="shared" ref="AD25:AD35" si="93">(P25-R25)/(P25-Q25)</f>
        <v>#DIV/0!</v>
      </c>
      <c r="AE25" t="e">
        <f t="shared" ref="AE25:AE35" si="94">(P25-R25)/R25</f>
        <v>#DIV/0!</v>
      </c>
      <c r="AF25" s="1">
        <v>0</v>
      </c>
      <c r="AG25" s="1">
        <v>0.5</v>
      </c>
      <c r="AH25" t="e">
        <f t="shared" ref="AH25:AH35" si="95">V25*AG25*AA25*AF25</f>
        <v>#DIV/0!</v>
      </c>
      <c r="AI25">
        <f t="shared" ref="AI25:AI35" si="96">BM25*1000</f>
        <v>4.6536618439911583</v>
      </c>
      <c r="AJ25">
        <f t="shared" ref="AJ25:AJ35" si="97">(BR25-BX25)</f>
        <v>2.2453578970860861</v>
      </c>
      <c r="AK25">
        <f t="shared" ref="AK25:AK35" si="98">(AQ25+BQ25*I25)</f>
        <v>31.488763809204102</v>
      </c>
      <c r="AL25" s="1">
        <v>2</v>
      </c>
      <c r="AM25">
        <f t="shared" ref="AM25:AM35" si="99">(AL25*BF25+BG25)</f>
        <v>4.644859790802002</v>
      </c>
      <c r="AN25" s="1">
        <v>1</v>
      </c>
      <c r="AO25">
        <f t="shared" ref="AO25:AO35" si="100">AM25*(AN25+1)*(AN25+1)/(AN25*AN25+1)</f>
        <v>9.2897195816040039</v>
      </c>
      <c r="AP25" s="1">
        <v>29.070838928222656</v>
      </c>
      <c r="AQ25" s="1">
        <v>31.488763809204102</v>
      </c>
      <c r="AR25" s="1">
        <v>27.597635269165039</v>
      </c>
      <c r="AS25" s="1">
        <v>400.12255859375</v>
      </c>
      <c r="AT25" s="1">
        <v>391.8072509765625</v>
      </c>
      <c r="AU25" s="1">
        <v>20.977937698364258</v>
      </c>
      <c r="AV25" s="1">
        <v>24.003999710083008</v>
      </c>
      <c r="AW25" s="1">
        <v>51.799007415771484</v>
      </c>
      <c r="AX25" s="1">
        <v>59.267642974853516</v>
      </c>
      <c r="AY25" s="1">
        <v>300.18917846679688</v>
      </c>
      <c r="AZ25" s="1">
        <v>1698.1884765625</v>
      </c>
      <c r="BA25" s="1">
        <v>8.9504539966583252E-2</v>
      </c>
      <c r="BB25" s="1">
        <v>99.703399658203125</v>
      </c>
      <c r="BC25" s="1">
        <v>18.722835540771484</v>
      </c>
      <c r="BD25" s="1">
        <v>0.15955424308776855</v>
      </c>
      <c r="BE25" s="1">
        <v>0.75</v>
      </c>
      <c r="BF25" s="1">
        <v>-1.355140209197998</v>
      </c>
      <c r="BG25" s="1">
        <v>7.355140209197998</v>
      </c>
      <c r="BH25" s="1">
        <v>1</v>
      </c>
      <c r="BI25" s="1">
        <v>0</v>
      </c>
      <c r="BJ25" s="1">
        <v>0.15999999642372131</v>
      </c>
      <c r="BK25" s="1">
        <v>111115</v>
      </c>
      <c r="BL25">
        <f t="shared" ref="BL25:BL35" si="101">AY25*0.000001/(AL25*0.0001)</f>
        <v>1.5009458923339842</v>
      </c>
      <c r="BM25">
        <f t="shared" ref="BM25:BM35" si="102">(AV25-AU25)/(1000-AV25)*BL25</f>
        <v>4.6536618439911581E-3</v>
      </c>
      <c r="BN25">
        <f t="shared" ref="BN25:BN35" si="103">(AQ25+273.15)</f>
        <v>304.63876380920408</v>
      </c>
      <c r="BO25">
        <f t="shared" ref="BO25:BO35" si="104">(AP25+273.15)</f>
        <v>302.22083892822263</v>
      </c>
      <c r="BP25">
        <f t="shared" ref="BP25:BP35" si="105">(AZ25*BH25+BA25*BI25)*BJ25</f>
        <v>271.71015017680475</v>
      </c>
      <c r="BQ25">
        <f t="shared" ref="BQ25:BQ35" si="106">((BP25+0.00000010773*(BO25^4-BN25^4))-BM25*44100)/(AM25*51.4+0.00000043092*BN25^3)</f>
        <v>0.14894699508483755</v>
      </c>
      <c r="BR25">
        <f t="shared" ref="BR25:BR35" si="107">0.61365*EXP(17.502*AK25/(240.97+AK25))</f>
        <v>4.638638273575884</v>
      </c>
      <c r="BS25">
        <f t="shared" ref="BS25:BS35" si="108">BR25*1000/BB25</f>
        <v>46.524374188621152</v>
      </c>
      <c r="BT25">
        <f t="shared" ref="BT25:BT35" si="109">(BS25-AV25)</f>
        <v>22.520374478538145</v>
      </c>
      <c r="BU25">
        <f t="shared" ref="BU25:BU35" si="110">IF(I25,AQ25,(AP25+AQ25)/2)</f>
        <v>30.279801368713379</v>
      </c>
      <c r="BV25">
        <f t="shared" ref="BV25:BV35" si="111">0.61365*EXP(17.502*BU25/(240.97+BU25))</f>
        <v>4.3294032637759541</v>
      </c>
      <c r="BW25">
        <f t="shared" ref="BW25:BW35" si="112">IF(BT25&lt;&gt;0,(1000-(BS25+AV25)/2)/BT25*BM25,0)</f>
        <v>0.19935522151304014</v>
      </c>
      <c r="BX25">
        <f t="shared" ref="BX25:BX35" si="113">AV25*BB25/1000</f>
        <v>2.3932803764897979</v>
      </c>
      <c r="BY25">
        <f t="shared" ref="BY25:BY35" si="114">(BV25-BX25)</f>
        <v>1.9361228872861562</v>
      </c>
      <c r="BZ25">
        <f t="shared" ref="BZ25:BZ35" si="115">1/(1.6/K25+1.37/AO25)</f>
        <v>0.12498256485661971</v>
      </c>
      <c r="CA25">
        <f t="shared" ref="CA25:CA35" si="116">L25*BB25*0.001</f>
        <v>29.290052835918537</v>
      </c>
      <c r="CB25">
        <f t="shared" ref="CB25:CB35" si="117">L25/AT25</f>
        <v>0.74978667688772493</v>
      </c>
      <c r="CC25">
        <f t="shared" ref="CC25:CC35" si="118">(1-BM25*BB25/BR25/K25)*100</f>
        <v>50.90182455838341</v>
      </c>
      <c r="CD25">
        <f t="shared" ref="CD25:CD35" si="119">(AT25-J25/(AO25/1.35))</f>
        <v>390.25848417513629</v>
      </c>
      <c r="CE25">
        <f t="shared" ref="CE25:CE35" si="120">J25*CC25/100/CD25</f>
        <v>1.3900674158312363E-2</v>
      </c>
      <c r="CF25">
        <f t="shared" ref="CF25:CF35" si="121">(P25-O25)</f>
        <v>0</v>
      </c>
      <c r="CG25">
        <f t="shared" ref="CG25:CG35" si="122">AZ25*AA25</f>
        <v>1485.8228117227181</v>
      </c>
      <c r="CH25">
        <f t="shared" ref="CH25:CH35" si="123">(R25-Q25)</f>
        <v>0</v>
      </c>
      <c r="CI25" t="e">
        <f t="shared" ref="CI25:CI35" si="124">(R25-S25)/(R25-O25)</f>
        <v>#DIV/0!</v>
      </c>
      <c r="CJ25" t="e">
        <f t="shared" ref="CJ25:CJ35" si="125">(P25-R25)/(P25-O25)</f>
        <v>#DIV/0!</v>
      </c>
    </row>
    <row r="26" spans="1:88" x14ac:dyDescent="0.35">
      <c r="A26" t="s">
        <v>138</v>
      </c>
      <c r="B26" s="1">
        <v>35</v>
      </c>
      <c r="C26" s="1" t="s">
        <v>114</v>
      </c>
      <c r="D26" s="1" t="s">
        <v>0</v>
      </c>
      <c r="E26" s="1">
        <v>0</v>
      </c>
      <c r="F26" s="1" t="s">
        <v>90</v>
      </c>
      <c r="G26" s="1" t="s">
        <v>0</v>
      </c>
      <c r="H26" s="1">
        <v>10210.000090144575</v>
      </c>
      <c r="I26" s="1">
        <v>0</v>
      </c>
      <c r="J26">
        <f t="shared" si="84"/>
        <v>5.6470364726240998</v>
      </c>
      <c r="K26">
        <f t="shared" si="85"/>
        <v>0.27390123804918481</v>
      </c>
      <c r="L26">
        <f t="shared" si="86"/>
        <v>155.14089880612201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t="e">
        <f t="shared" si="87"/>
        <v>#DIV/0!</v>
      </c>
      <c r="U26" t="e">
        <f t="shared" si="88"/>
        <v>#DIV/0!</v>
      </c>
      <c r="V26" t="e">
        <f t="shared" si="89"/>
        <v>#DIV/0!</v>
      </c>
      <c r="W26" s="1">
        <v>-1</v>
      </c>
      <c r="X26" s="1">
        <v>0.87</v>
      </c>
      <c r="Y26" s="1">
        <v>0.92</v>
      </c>
      <c r="Z26" s="1">
        <v>9.8677434921264648</v>
      </c>
      <c r="AA26">
        <f t="shared" si="90"/>
        <v>0.87493387174606307</v>
      </c>
      <c r="AB26">
        <f t="shared" si="91"/>
        <v>4.4718866028553789E-3</v>
      </c>
      <c r="AC26" t="e">
        <f t="shared" si="92"/>
        <v>#DIV/0!</v>
      </c>
      <c r="AD26" t="e">
        <f t="shared" si="93"/>
        <v>#DIV/0!</v>
      </c>
      <c r="AE26" t="e">
        <f t="shared" si="94"/>
        <v>#DIV/0!</v>
      </c>
      <c r="AF26" s="1">
        <v>0</v>
      </c>
      <c r="AG26" s="1">
        <v>0.5</v>
      </c>
      <c r="AH26" t="e">
        <f t="shared" si="95"/>
        <v>#DIV/0!</v>
      </c>
      <c r="AI26">
        <f t="shared" si="96"/>
        <v>6.2376872330837294</v>
      </c>
      <c r="AJ26">
        <f t="shared" si="97"/>
        <v>2.2517203773417873</v>
      </c>
      <c r="AK26">
        <f t="shared" si="98"/>
        <v>32.031490325927734</v>
      </c>
      <c r="AL26" s="1">
        <v>2</v>
      </c>
      <c r="AM26">
        <f t="shared" si="99"/>
        <v>4.644859790802002</v>
      </c>
      <c r="AN26" s="1">
        <v>1</v>
      </c>
      <c r="AO26">
        <f t="shared" si="100"/>
        <v>9.2897195816040039</v>
      </c>
      <c r="AP26" s="1">
        <v>30.240695953369141</v>
      </c>
      <c r="AQ26" s="1">
        <v>32.031490325927734</v>
      </c>
      <c r="AR26" s="1">
        <v>28.778234481811523</v>
      </c>
      <c r="AS26" s="1">
        <v>200.08535766601563</v>
      </c>
      <c r="AT26" s="1">
        <v>195.51071166992188</v>
      </c>
      <c r="AU26" s="1">
        <v>21.344696044921875</v>
      </c>
      <c r="AV26" s="1">
        <v>25.394834518432617</v>
      </c>
      <c r="AW26" s="1">
        <v>49.267818450927734</v>
      </c>
      <c r="AX26" s="1">
        <v>58.611766815185547</v>
      </c>
      <c r="AY26" s="1">
        <v>300.20120239257813</v>
      </c>
      <c r="AZ26" s="1">
        <v>1698.87744140625</v>
      </c>
      <c r="BA26" s="1">
        <v>5.3423278033733368E-2</v>
      </c>
      <c r="BB26" s="1">
        <v>99.700607299804688</v>
      </c>
      <c r="BC26" s="1">
        <v>15.592780113220215</v>
      </c>
      <c r="BD26" s="1">
        <v>0.15321525931358337</v>
      </c>
      <c r="BE26" s="1">
        <v>0.5</v>
      </c>
      <c r="BF26" s="1">
        <v>-1.355140209197998</v>
      </c>
      <c r="BG26" s="1">
        <v>7.355140209197998</v>
      </c>
      <c r="BH26" s="1">
        <v>1</v>
      </c>
      <c r="BI26" s="1">
        <v>0</v>
      </c>
      <c r="BJ26" s="1">
        <v>0.15999999642372131</v>
      </c>
      <c r="BK26" s="1">
        <v>111115</v>
      </c>
      <c r="BL26">
        <f t="shared" si="101"/>
        <v>1.5010060119628905</v>
      </c>
      <c r="BM26">
        <f t="shared" si="102"/>
        <v>6.2376872330837298E-3</v>
      </c>
      <c r="BN26">
        <f t="shared" si="103"/>
        <v>305.18149032592771</v>
      </c>
      <c r="BO26">
        <f t="shared" si="104"/>
        <v>303.39069595336912</v>
      </c>
      <c r="BP26">
        <f t="shared" si="105"/>
        <v>271.82038454934082</v>
      </c>
      <c r="BQ26">
        <f t="shared" si="106"/>
        <v>-9.961701593340741E-2</v>
      </c>
      <c r="BR26">
        <f t="shared" si="107"/>
        <v>4.7836008011075624</v>
      </c>
      <c r="BS26">
        <f t="shared" si="108"/>
        <v>47.979655597513435</v>
      </c>
      <c r="BT26">
        <f t="shared" si="109"/>
        <v>22.584821079080818</v>
      </c>
      <c r="BU26">
        <f t="shared" si="110"/>
        <v>31.136093139648438</v>
      </c>
      <c r="BV26">
        <f t="shared" si="111"/>
        <v>4.5465037772784394</v>
      </c>
      <c r="BW26">
        <f t="shared" si="112"/>
        <v>0.26605673128552199</v>
      </c>
      <c r="BX26">
        <f t="shared" si="113"/>
        <v>2.531880423765775</v>
      </c>
      <c r="BY26">
        <f t="shared" si="114"/>
        <v>2.0146233535126643</v>
      </c>
      <c r="BZ26">
        <f t="shared" si="115"/>
        <v>0.16697288224568088</v>
      </c>
      <c r="CA26">
        <f t="shared" si="116"/>
        <v>15.46764182800791</v>
      </c>
      <c r="CB26">
        <f t="shared" si="117"/>
        <v>0.79351610702560538</v>
      </c>
      <c r="CC26">
        <f t="shared" si="118"/>
        <v>52.535110597481371</v>
      </c>
      <c r="CD26">
        <f t="shared" si="119"/>
        <v>194.69007341802686</v>
      </c>
      <c r="CE26">
        <f t="shared" si="120"/>
        <v>1.5237946158679138E-2</v>
      </c>
      <c r="CF26">
        <f t="shared" si="121"/>
        <v>0</v>
      </c>
      <c r="CG26">
        <f t="shared" si="122"/>
        <v>1486.4054174316157</v>
      </c>
      <c r="CH26">
        <f t="shared" si="123"/>
        <v>0</v>
      </c>
      <c r="CI26" t="e">
        <f t="shared" si="124"/>
        <v>#DIV/0!</v>
      </c>
      <c r="CJ26" t="e">
        <f t="shared" si="125"/>
        <v>#DIV/0!</v>
      </c>
    </row>
    <row r="27" spans="1:88" x14ac:dyDescent="0.35">
      <c r="A27" t="s">
        <v>138</v>
      </c>
      <c r="B27" s="1">
        <v>36</v>
      </c>
      <c r="C27" s="1" t="s">
        <v>115</v>
      </c>
      <c r="D27" s="1" t="s">
        <v>0</v>
      </c>
      <c r="E27" s="1">
        <v>0</v>
      </c>
      <c r="F27" s="1" t="s">
        <v>90</v>
      </c>
      <c r="G27" s="1" t="s">
        <v>0</v>
      </c>
      <c r="H27" s="1">
        <v>10432.500090110116</v>
      </c>
      <c r="I27" s="1">
        <v>0</v>
      </c>
      <c r="J27">
        <f t="shared" si="84"/>
        <v>-25.847849357283565</v>
      </c>
      <c r="K27">
        <f t="shared" si="85"/>
        <v>0.35513592334391719</v>
      </c>
      <c r="L27">
        <f t="shared" si="86"/>
        <v>197.08077296693693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t="e">
        <f t="shared" si="87"/>
        <v>#DIV/0!</v>
      </c>
      <c r="U27" t="e">
        <f t="shared" si="88"/>
        <v>#DIV/0!</v>
      </c>
      <c r="V27" t="e">
        <f t="shared" si="89"/>
        <v>#DIV/0!</v>
      </c>
      <c r="W27" s="1">
        <v>-1</v>
      </c>
      <c r="X27" s="1">
        <v>0.87</v>
      </c>
      <c r="Y27" s="1">
        <v>0.92</v>
      </c>
      <c r="Z27" s="1">
        <v>9.8677434921264648</v>
      </c>
      <c r="AA27">
        <f t="shared" si="90"/>
        <v>0.87493387174606307</v>
      </c>
      <c r="AB27">
        <f t="shared" si="91"/>
        <v>-1.6694670315247833E-2</v>
      </c>
      <c r="AC27" t="e">
        <f t="shared" si="92"/>
        <v>#DIV/0!</v>
      </c>
      <c r="AD27" t="e">
        <f t="shared" si="93"/>
        <v>#DIV/0!</v>
      </c>
      <c r="AE27" t="e">
        <f t="shared" si="94"/>
        <v>#DIV/0!</v>
      </c>
      <c r="AF27" s="1">
        <v>0</v>
      </c>
      <c r="AG27" s="1">
        <v>0.5</v>
      </c>
      <c r="AH27" t="e">
        <f t="shared" si="95"/>
        <v>#DIV/0!</v>
      </c>
      <c r="AI27">
        <f t="shared" si="96"/>
        <v>7.566080713060769</v>
      </c>
      <c r="AJ27">
        <f t="shared" si="97"/>
        <v>2.1232852055165456</v>
      </c>
      <c r="AK27">
        <f t="shared" si="98"/>
        <v>31.957221984863281</v>
      </c>
      <c r="AL27" s="1">
        <v>2</v>
      </c>
      <c r="AM27">
        <f t="shared" si="99"/>
        <v>4.644859790802002</v>
      </c>
      <c r="AN27" s="1">
        <v>1</v>
      </c>
      <c r="AO27">
        <f t="shared" si="100"/>
        <v>9.2897195816040039</v>
      </c>
      <c r="AP27" s="1">
        <v>30.729543685913086</v>
      </c>
      <c r="AQ27" s="1">
        <v>31.957221984863281</v>
      </c>
      <c r="AR27" s="1">
        <v>29.303676605224609</v>
      </c>
      <c r="AS27" s="1">
        <v>64.915420532226563</v>
      </c>
      <c r="AT27" s="1">
        <v>81.723533630371094</v>
      </c>
      <c r="AU27" s="1">
        <v>21.576236724853516</v>
      </c>
      <c r="AV27" s="1">
        <v>26.483329772949219</v>
      </c>
      <c r="AW27" s="1">
        <v>48.424125671386719</v>
      </c>
      <c r="AX27" s="1">
        <v>59.434146881103516</v>
      </c>
      <c r="AY27" s="1">
        <v>300.20648193359375</v>
      </c>
      <c r="AZ27" s="1">
        <v>1701.123046875</v>
      </c>
      <c r="BA27" s="1">
        <v>8.5914134979248047E-2</v>
      </c>
      <c r="BB27" s="1">
        <v>99.694732666015625</v>
      </c>
      <c r="BC27" s="1">
        <v>13.708735466003418</v>
      </c>
      <c r="BD27" s="1">
        <v>0.14803604781627655</v>
      </c>
      <c r="BE27" s="1">
        <v>0.5</v>
      </c>
      <c r="BF27" s="1">
        <v>-1.355140209197998</v>
      </c>
      <c r="BG27" s="1">
        <v>7.355140209197998</v>
      </c>
      <c r="BH27" s="1">
        <v>1</v>
      </c>
      <c r="BI27" s="1">
        <v>0</v>
      </c>
      <c r="BJ27" s="1">
        <v>0.15999999642372131</v>
      </c>
      <c r="BK27" s="1">
        <v>111115</v>
      </c>
      <c r="BL27">
        <f t="shared" si="101"/>
        <v>1.5010324096679686</v>
      </c>
      <c r="BM27">
        <f t="shared" si="102"/>
        <v>7.5660807130607686E-3</v>
      </c>
      <c r="BN27">
        <f t="shared" si="103"/>
        <v>305.10722198486326</v>
      </c>
      <c r="BO27">
        <f t="shared" si="104"/>
        <v>303.87954368591306</v>
      </c>
      <c r="BP27">
        <f t="shared" si="105"/>
        <v>272.1796814163099</v>
      </c>
      <c r="BQ27">
        <f t="shared" si="106"/>
        <v>-0.30447979348564935</v>
      </c>
      <c r="BR27">
        <f t="shared" si="107"/>
        <v>4.7635336873366505</v>
      </c>
      <c r="BS27">
        <f t="shared" si="108"/>
        <v>47.781197260389106</v>
      </c>
      <c r="BT27">
        <f t="shared" si="109"/>
        <v>21.297867487439888</v>
      </c>
      <c r="BU27">
        <f t="shared" si="110"/>
        <v>31.343382835388184</v>
      </c>
      <c r="BV27">
        <f t="shared" si="111"/>
        <v>4.6004626878306976</v>
      </c>
      <c r="BW27">
        <f t="shared" si="112"/>
        <v>0.34205936413733967</v>
      </c>
      <c r="BX27">
        <f t="shared" si="113"/>
        <v>2.6402484818201049</v>
      </c>
      <c r="BY27">
        <f t="shared" si="114"/>
        <v>1.9602142060105927</v>
      </c>
      <c r="BZ27">
        <f t="shared" si="115"/>
        <v>0.21492471176009303</v>
      </c>
      <c r="CA27">
        <f t="shared" si="116"/>
        <v>19.647914974550499</v>
      </c>
      <c r="CB27">
        <f t="shared" si="117"/>
        <v>2.4115547163968372</v>
      </c>
      <c r="CC27">
        <f t="shared" si="118"/>
        <v>55.411861944150267</v>
      </c>
      <c r="CD27">
        <f t="shared" si="119"/>
        <v>85.479793044426273</v>
      </c>
      <c r="CE27">
        <f t="shared" si="120"/>
        <v>-0.16755743189441216</v>
      </c>
      <c r="CF27">
        <f t="shared" si="121"/>
        <v>0</v>
      </c>
      <c r="CG27">
        <f t="shared" si="122"/>
        <v>1488.3701737188032</v>
      </c>
      <c r="CH27">
        <f t="shared" si="123"/>
        <v>0</v>
      </c>
      <c r="CI27" t="e">
        <f t="shared" si="124"/>
        <v>#DIV/0!</v>
      </c>
      <c r="CJ27" t="e">
        <f t="shared" si="125"/>
        <v>#DIV/0!</v>
      </c>
    </row>
    <row r="28" spans="1:88" x14ac:dyDescent="0.35">
      <c r="A28" t="s">
        <v>138</v>
      </c>
      <c r="B28" s="1">
        <v>37</v>
      </c>
      <c r="C28" s="1" t="s">
        <v>116</v>
      </c>
      <c r="D28" s="1" t="s">
        <v>0</v>
      </c>
      <c r="E28" s="1">
        <v>0</v>
      </c>
      <c r="F28" s="1" t="s">
        <v>90</v>
      </c>
      <c r="G28" s="1" t="s">
        <v>0</v>
      </c>
      <c r="H28" s="1">
        <v>10655.500090110116</v>
      </c>
      <c r="I28" s="1">
        <v>0</v>
      </c>
      <c r="J28">
        <f t="shared" si="84"/>
        <v>3.1276836872055749</v>
      </c>
      <c r="K28">
        <f t="shared" si="85"/>
        <v>0.42716179984909991</v>
      </c>
      <c r="L28">
        <f t="shared" si="86"/>
        <v>82.272697092976884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t="e">
        <f t="shared" si="87"/>
        <v>#DIV/0!</v>
      </c>
      <c r="U28" t="e">
        <f t="shared" si="88"/>
        <v>#DIV/0!</v>
      </c>
      <c r="V28" t="e">
        <f t="shared" si="89"/>
        <v>#DIV/0!</v>
      </c>
      <c r="W28" s="1">
        <v>-1</v>
      </c>
      <c r="X28" s="1">
        <v>0.87</v>
      </c>
      <c r="Y28" s="1">
        <v>0.92</v>
      </c>
      <c r="Z28" s="1">
        <v>9.8677434921264648</v>
      </c>
      <c r="AA28">
        <f t="shared" si="90"/>
        <v>0.87493387174606307</v>
      </c>
      <c r="AB28">
        <f t="shared" si="91"/>
        <v>2.7739995027590281E-3</v>
      </c>
      <c r="AC28" t="e">
        <f t="shared" si="92"/>
        <v>#DIV/0!</v>
      </c>
      <c r="AD28" t="e">
        <f t="shared" si="93"/>
        <v>#DIV/0!</v>
      </c>
      <c r="AE28" t="e">
        <f t="shared" si="94"/>
        <v>#DIV/0!</v>
      </c>
      <c r="AF28" s="1">
        <v>0</v>
      </c>
      <c r="AG28" s="1">
        <v>0.5</v>
      </c>
      <c r="AH28" t="e">
        <f t="shared" si="95"/>
        <v>#DIV/0!</v>
      </c>
      <c r="AI28">
        <f t="shared" si="96"/>
        <v>8.36549832589216</v>
      </c>
      <c r="AJ28">
        <f t="shared" si="97"/>
        <v>1.9671734679858197</v>
      </c>
      <c r="AK28">
        <f t="shared" si="98"/>
        <v>31.512964248657227</v>
      </c>
      <c r="AL28" s="1">
        <v>2</v>
      </c>
      <c r="AM28">
        <f t="shared" si="99"/>
        <v>4.644859790802002</v>
      </c>
      <c r="AN28" s="1">
        <v>1</v>
      </c>
      <c r="AO28">
        <f t="shared" si="100"/>
        <v>9.2897195816040039</v>
      </c>
      <c r="AP28" s="1">
        <v>30.621633529663086</v>
      </c>
      <c r="AQ28" s="1">
        <v>31.512964248657227</v>
      </c>
      <c r="AR28" s="1">
        <v>29.199972152709961</v>
      </c>
      <c r="AS28" s="1">
        <v>100.00082397460938</v>
      </c>
      <c r="AT28" s="1">
        <v>97.374542236328125</v>
      </c>
      <c r="AU28" s="1">
        <v>21.437355041503906</v>
      </c>
      <c r="AV28" s="1">
        <v>26.860631942749023</v>
      </c>
      <c r="AW28" s="1">
        <v>48.407783508300781</v>
      </c>
      <c r="AX28" s="1">
        <v>60.651454925537109</v>
      </c>
      <c r="AY28" s="1">
        <v>300.21685791015625</v>
      </c>
      <c r="AZ28" s="1">
        <v>1700.6885986328125</v>
      </c>
      <c r="BA28" s="1">
        <v>2.91166752576828E-2</v>
      </c>
      <c r="BB28" s="1">
        <v>99.694091796875</v>
      </c>
      <c r="BC28" s="1">
        <v>14.001238822937012</v>
      </c>
      <c r="BD28" s="1">
        <v>0.12723517417907715</v>
      </c>
      <c r="BE28" s="1">
        <v>0.75</v>
      </c>
      <c r="BF28" s="1">
        <v>-1.355140209197998</v>
      </c>
      <c r="BG28" s="1">
        <v>7.355140209197998</v>
      </c>
      <c r="BH28" s="1">
        <v>1</v>
      </c>
      <c r="BI28" s="1">
        <v>0</v>
      </c>
      <c r="BJ28" s="1">
        <v>0.15999999642372131</v>
      </c>
      <c r="BK28" s="1">
        <v>111115</v>
      </c>
      <c r="BL28">
        <f t="shared" si="101"/>
        <v>1.501084289550781</v>
      </c>
      <c r="BM28">
        <f t="shared" si="102"/>
        <v>8.3654983258921595E-3</v>
      </c>
      <c r="BN28">
        <f t="shared" si="103"/>
        <v>304.6629642486572</v>
      </c>
      <c r="BO28">
        <f t="shared" si="104"/>
        <v>303.77163352966306</v>
      </c>
      <c r="BP28">
        <f t="shared" si="105"/>
        <v>272.11016969911361</v>
      </c>
      <c r="BQ28">
        <f t="shared" si="106"/>
        <v>-0.42889112112449596</v>
      </c>
      <c r="BR28">
        <f t="shared" si="107"/>
        <v>4.6450197746083139</v>
      </c>
      <c r="BS28">
        <f t="shared" si="108"/>
        <v>46.592728725313656</v>
      </c>
      <c r="BT28">
        <f t="shared" si="109"/>
        <v>19.732096782564632</v>
      </c>
      <c r="BU28">
        <f t="shared" si="110"/>
        <v>31.067298889160156</v>
      </c>
      <c r="BV28">
        <f t="shared" si="111"/>
        <v>4.5287184117739328</v>
      </c>
      <c r="BW28">
        <f t="shared" si="112"/>
        <v>0.408383428879315</v>
      </c>
      <c r="BX28">
        <f t="shared" si="113"/>
        <v>2.6778463066224942</v>
      </c>
      <c r="BY28">
        <f t="shared" si="114"/>
        <v>1.8508721051514385</v>
      </c>
      <c r="BZ28">
        <f t="shared" si="115"/>
        <v>0.25686285287090355</v>
      </c>
      <c r="CA28">
        <f t="shared" si="116"/>
        <v>8.2021018163637294</v>
      </c>
      <c r="CB28">
        <f t="shared" si="117"/>
        <v>0.84490971873635057</v>
      </c>
      <c r="CC28">
        <f t="shared" si="118"/>
        <v>57.967883126332076</v>
      </c>
      <c r="CD28">
        <f t="shared" si="119"/>
        <v>96.920021199321923</v>
      </c>
      <c r="CE28">
        <f t="shared" si="120"/>
        <v>1.8706682086171128E-2</v>
      </c>
      <c r="CF28">
        <f t="shared" si="121"/>
        <v>0</v>
      </c>
      <c r="CG28">
        <f t="shared" si="122"/>
        <v>1487.9900602361929</v>
      </c>
      <c r="CH28">
        <f t="shared" si="123"/>
        <v>0</v>
      </c>
      <c r="CI28" t="e">
        <f t="shared" si="124"/>
        <v>#DIV/0!</v>
      </c>
      <c r="CJ28" t="e">
        <f t="shared" si="125"/>
        <v>#DIV/0!</v>
      </c>
    </row>
    <row r="29" spans="1:88" x14ac:dyDescent="0.35">
      <c r="A29" t="s">
        <v>138</v>
      </c>
      <c r="B29" s="1">
        <v>38</v>
      </c>
      <c r="C29" s="1" t="s">
        <v>117</v>
      </c>
      <c r="D29" s="1" t="s">
        <v>0</v>
      </c>
      <c r="E29" s="1">
        <v>0</v>
      </c>
      <c r="F29" s="1" t="s">
        <v>90</v>
      </c>
      <c r="G29" s="1" t="s">
        <v>0</v>
      </c>
      <c r="H29" s="1">
        <v>10878.500090110116</v>
      </c>
      <c r="I29" s="1">
        <v>0</v>
      </c>
      <c r="J29">
        <f t="shared" si="84"/>
        <v>29.034771799466526</v>
      </c>
      <c r="K29">
        <f t="shared" si="85"/>
        <v>0.48275140474477574</v>
      </c>
      <c r="L29">
        <f t="shared" si="86"/>
        <v>171.58319461043132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t="e">
        <f t="shared" si="87"/>
        <v>#DIV/0!</v>
      </c>
      <c r="U29" t="e">
        <f t="shared" si="88"/>
        <v>#DIV/0!</v>
      </c>
      <c r="V29" t="e">
        <f t="shared" si="89"/>
        <v>#DIV/0!</v>
      </c>
      <c r="W29" s="1">
        <v>-1</v>
      </c>
      <c r="X29" s="1">
        <v>0.87</v>
      </c>
      <c r="Y29" s="1">
        <v>0.92</v>
      </c>
      <c r="Z29" s="1">
        <v>9.8677434921264648</v>
      </c>
      <c r="AA29">
        <f t="shared" si="90"/>
        <v>0.87493387174606307</v>
      </c>
      <c r="AB29">
        <f t="shared" si="91"/>
        <v>2.0198026651666971E-2</v>
      </c>
      <c r="AC29" t="e">
        <f t="shared" si="92"/>
        <v>#DIV/0!</v>
      </c>
      <c r="AD29" t="e">
        <f t="shared" si="93"/>
        <v>#DIV/0!</v>
      </c>
      <c r="AE29" t="e">
        <f t="shared" si="94"/>
        <v>#DIV/0!</v>
      </c>
      <c r="AF29" s="1">
        <v>0</v>
      </c>
      <c r="AG29" s="1">
        <v>0.5</v>
      </c>
      <c r="AH29" t="e">
        <f t="shared" si="95"/>
        <v>#DIV/0!</v>
      </c>
      <c r="AI29">
        <f t="shared" si="96"/>
        <v>8.957431146008501</v>
      </c>
      <c r="AJ29">
        <f t="shared" si="97"/>
        <v>1.874696273057646</v>
      </c>
      <c r="AK29">
        <f t="shared" si="98"/>
        <v>31.290542602539063</v>
      </c>
      <c r="AL29" s="1">
        <v>2</v>
      </c>
      <c r="AM29">
        <f t="shared" si="99"/>
        <v>4.644859790802002</v>
      </c>
      <c r="AN29" s="1">
        <v>1</v>
      </c>
      <c r="AO29">
        <f t="shared" si="100"/>
        <v>9.2897195816040039</v>
      </c>
      <c r="AP29" s="1">
        <v>30.879863739013672</v>
      </c>
      <c r="AQ29" s="1">
        <v>31.290542602539063</v>
      </c>
      <c r="AR29" s="1">
        <v>29.488203048706055</v>
      </c>
      <c r="AS29" s="1">
        <v>300.091552734375</v>
      </c>
      <c r="AT29" s="1">
        <v>279.08340454101563</v>
      </c>
      <c r="AU29" s="1">
        <v>21.398038864135742</v>
      </c>
      <c r="AV29" s="1">
        <v>27.203083038330078</v>
      </c>
      <c r="AW29" s="1">
        <v>47.614749908447266</v>
      </c>
      <c r="AX29" s="1">
        <v>60.529811859130859</v>
      </c>
      <c r="AY29" s="1">
        <v>300.21343994140625</v>
      </c>
      <c r="AZ29" s="1">
        <v>1699.5743408203125</v>
      </c>
      <c r="BA29" s="1">
        <v>5.0005603581666946E-2</v>
      </c>
      <c r="BB29" s="1">
        <v>99.693077087402344</v>
      </c>
      <c r="BC29" s="1">
        <v>17.036027908325195</v>
      </c>
      <c r="BD29" s="1">
        <v>7.657952606678009E-2</v>
      </c>
      <c r="BE29" s="1">
        <v>0.75</v>
      </c>
      <c r="BF29" s="1">
        <v>-1.355140209197998</v>
      </c>
      <c r="BG29" s="1">
        <v>7.355140209197998</v>
      </c>
      <c r="BH29" s="1">
        <v>1</v>
      </c>
      <c r="BI29" s="1">
        <v>0</v>
      </c>
      <c r="BJ29" s="1">
        <v>0.15999999642372131</v>
      </c>
      <c r="BK29" s="1">
        <v>111115</v>
      </c>
      <c r="BL29">
        <f t="shared" si="101"/>
        <v>1.5010671997070311</v>
      </c>
      <c r="BM29">
        <f t="shared" si="102"/>
        <v>8.9574311460085005E-3</v>
      </c>
      <c r="BN29">
        <f t="shared" si="103"/>
        <v>304.44054260253904</v>
      </c>
      <c r="BO29">
        <f t="shared" si="104"/>
        <v>304.02986373901365</v>
      </c>
      <c r="BP29">
        <f t="shared" si="105"/>
        <v>271.93188845309851</v>
      </c>
      <c r="BQ29">
        <f t="shared" si="106"/>
        <v>-0.51044922356231914</v>
      </c>
      <c r="BR29">
        <f t="shared" si="107"/>
        <v>4.5866553274128936</v>
      </c>
      <c r="BS29">
        <f t="shared" si="108"/>
        <v>46.007761636163636</v>
      </c>
      <c r="BT29">
        <f t="shared" si="109"/>
        <v>18.804678597833558</v>
      </c>
      <c r="BU29">
        <f t="shared" si="110"/>
        <v>31.085203170776367</v>
      </c>
      <c r="BV29">
        <f t="shared" si="111"/>
        <v>4.533341359216263</v>
      </c>
      <c r="BW29">
        <f t="shared" si="112"/>
        <v>0.45890391324456031</v>
      </c>
      <c r="BX29">
        <f t="shared" si="113"/>
        <v>2.7119590543552476</v>
      </c>
      <c r="BY29">
        <f t="shared" si="114"/>
        <v>1.8213823048610154</v>
      </c>
      <c r="BZ29">
        <f t="shared" si="115"/>
        <v>0.28886622021827524</v>
      </c>
      <c r="CA29">
        <f t="shared" si="116"/>
        <v>17.10565664720049</v>
      </c>
      <c r="CB29">
        <f t="shared" si="117"/>
        <v>0.61480973722754806</v>
      </c>
      <c r="CC29">
        <f t="shared" si="118"/>
        <v>59.66994374569947</v>
      </c>
      <c r="CD29">
        <f t="shared" si="119"/>
        <v>274.86401539961469</v>
      </c>
      <c r="CE29">
        <f t="shared" si="120"/>
        <v>6.3031284667240492E-2</v>
      </c>
      <c r="CF29">
        <f t="shared" si="121"/>
        <v>0</v>
      </c>
      <c r="CG29">
        <f t="shared" si="122"/>
        <v>1487.015158334179</v>
      </c>
      <c r="CH29">
        <f t="shared" si="123"/>
        <v>0</v>
      </c>
      <c r="CI29" t="e">
        <f t="shared" si="124"/>
        <v>#DIV/0!</v>
      </c>
      <c r="CJ29" t="e">
        <f t="shared" si="125"/>
        <v>#DIV/0!</v>
      </c>
    </row>
    <row r="30" spans="1:88" x14ac:dyDescent="0.35">
      <c r="A30" t="s">
        <v>138</v>
      </c>
      <c r="B30" s="1">
        <v>39</v>
      </c>
      <c r="C30" s="1" t="s">
        <v>118</v>
      </c>
      <c r="D30" s="1" t="s">
        <v>0</v>
      </c>
      <c r="E30" s="1">
        <v>0</v>
      </c>
      <c r="F30" s="1" t="s">
        <v>90</v>
      </c>
      <c r="G30" s="1" t="s">
        <v>0</v>
      </c>
      <c r="H30" s="1">
        <v>11101.500090110116</v>
      </c>
      <c r="I30" s="1">
        <v>0</v>
      </c>
      <c r="J30">
        <f t="shared" si="84"/>
        <v>36.00791060952168</v>
      </c>
      <c r="K30">
        <f t="shared" si="85"/>
        <v>0.49051994891146339</v>
      </c>
      <c r="L30">
        <f t="shared" si="86"/>
        <v>241.19918744672961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t="e">
        <f t="shared" si="87"/>
        <v>#DIV/0!</v>
      </c>
      <c r="U30" t="e">
        <f t="shared" si="88"/>
        <v>#DIV/0!</v>
      </c>
      <c r="V30" t="e">
        <f t="shared" si="89"/>
        <v>#DIV/0!</v>
      </c>
      <c r="W30" s="1">
        <v>-1</v>
      </c>
      <c r="X30" s="1">
        <v>0.87</v>
      </c>
      <c r="Y30" s="1">
        <v>0.92</v>
      </c>
      <c r="Z30" s="1">
        <v>9.8677434921264648</v>
      </c>
      <c r="AA30">
        <f t="shared" si="90"/>
        <v>0.87493387174606307</v>
      </c>
      <c r="AB30">
        <f t="shared" si="91"/>
        <v>2.4897458027738927E-2</v>
      </c>
      <c r="AC30" t="e">
        <f t="shared" si="92"/>
        <v>#DIV/0!</v>
      </c>
      <c r="AD30" t="e">
        <f t="shared" si="93"/>
        <v>#DIV/0!</v>
      </c>
      <c r="AE30" t="e">
        <f t="shared" si="94"/>
        <v>#DIV/0!</v>
      </c>
      <c r="AF30" s="1">
        <v>0</v>
      </c>
      <c r="AG30" s="1">
        <v>0.5</v>
      </c>
      <c r="AH30" t="e">
        <f t="shared" si="95"/>
        <v>#DIV/0!</v>
      </c>
      <c r="AI30">
        <f t="shared" si="96"/>
        <v>9.2261728112555002</v>
      </c>
      <c r="AJ30">
        <f t="shared" si="97"/>
        <v>1.9011245784353394</v>
      </c>
      <c r="AK30">
        <f t="shared" si="98"/>
        <v>31.467658996582031</v>
      </c>
      <c r="AL30" s="1">
        <v>2</v>
      </c>
      <c r="AM30">
        <f t="shared" si="99"/>
        <v>4.644859790802002</v>
      </c>
      <c r="AN30" s="1">
        <v>1</v>
      </c>
      <c r="AO30">
        <f t="shared" si="100"/>
        <v>9.2897195816040039</v>
      </c>
      <c r="AP30" s="1">
        <v>31.263650894165039</v>
      </c>
      <c r="AQ30" s="1">
        <v>31.467658996582031</v>
      </c>
      <c r="AR30" s="1">
        <v>29.891517639160156</v>
      </c>
      <c r="AS30" s="1">
        <v>399.91632080078125</v>
      </c>
      <c r="AT30" s="1">
        <v>373.63140869140625</v>
      </c>
      <c r="AU30" s="1">
        <v>21.426868438720703</v>
      </c>
      <c r="AV30" s="1">
        <v>27.404884338378906</v>
      </c>
      <c r="AW30" s="1">
        <v>46.641498565673828</v>
      </c>
      <c r="AX30" s="1">
        <v>59.653678894042969</v>
      </c>
      <c r="AY30" s="1">
        <v>300.21099853515625</v>
      </c>
      <c r="AZ30" s="1">
        <v>1698.8863525390625</v>
      </c>
      <c r="BA30" s="1">
        <v>6.4013876020908356E-2</v>
      </c>
      <c r="BB30" s="1">
        <v>99.688606262207031</v>
      </c>
      <c r="BC30" s="1">
        <v>18.278928756713867</v>
      </c>
      <c r="BD30" s="1">
        <v>5.6162599474191666E-2</v>
      </c>
      <c r="BE30" s="1">
        <v>1</v>
      </c>
      <c r="BF30" s="1">
        <v>-1.355140209197998</v>
      </c>
      <c r="BG30" s="1">
        <v>7.355140209197998</v>
      </c>
      <c r="BH30" s="1">
        <v>1</v>
      </c>
      <c r="BI30" s="1">
        <v>0</v>
      </c>
      <c r="BJ30" s="1">
        <v>0.15999999642372131</v>
      </c>
      <c r="BK30" s="1">
        <v>111115</v>
      </c>
      <c r="BL30">
        <f t="shared" si="101"/>
        <v>1.501054992675781</v>
      </c>
      <c r="BM30">
        <f t="shared" si="102"/>
        <v>9.2261728112554998E-3</v>
      </c>
      <c r="BN30">
        <f t="shared" si="103"/>
        <v>304.61765899658201</v>
      </c>
      <c r="BO30">
        <f t="shared" si="104"/>
        <v>304.41365089416502</v>
      </c>
      <c r="BP30">
        <f t="shared" si="105"/>
        <v>271.82181033055895</v>
      </c>
      <c r="BQ30">
        <f t="shared" si="106"/>
        <v>-0.54810863232691021</v>
      </c>
      <c r="BR30">
        <f t="shared" si="107"/>
        <v>4.6330793029053181</v>
      </c>
      <c r="BS30">
        <f t="shared" si="108"/>
        <v>46.475514871971541</v>
      </c>
      <c r="BT30">
        <f t="shared" si="109"/>
        <v>19.070630533592634</v>
      </c>
      <c r="BU30">
        <f t="shared" si="110"/>
        <v>31.365654945373535</v>
      </c>
      <c r="BV30">
        <f t="shared" si="111"/>
        <v>4.6062933128278019</v>
      </c>
      <c r="BW30">
        <f t="shared" si="112"/>
        <v>0.46591832033893466</v>
      </c>
      <c r="BX30">
        <f t="shared" si="113"/>
        <v>2.7319547244699787</v>
      </c>
      <c r="BY30">
        <f t="shared" si="114"/>
        <v>1.8743385883578232</v>
      </c>
      <c r="BZ30">
        <f t="shared" si="115"/>
        <v>0.29331364307907765</v>
      </c>
      <c r="CA30">
        <f t="shared" si="116"/>
        <v>24.044810828141298</v>
      </c>
      <c r="CB30">
        <f t="shared" si="117"/>
        <v>0.64555383149263956</v>
      </c>
      <c r="CC30">
        <f t="shared" si="118"/>
        <v>59.529301434025172</v>
      </c>
      <c r="CD30">
        <f t="shared" si="119"/>
        <v>368.39866954402493</v>
      </c>
      <c r="CE30">
        <f t="shared" si="120"/>
        <v>5.8184948586723663E-2</v>
      </c>
      <c r="CF30">
        <f t="shared" si="121"/>
        <v>0</v>
      </c>
      <c r="CG30">
        <f t="shared" si="122"/>
        <v>1486.4132140835491</v>
      </c>
      <c r="CH30">
        <f t="shared" si="123"/>
        <v>0</v>
      </c>
      <c r="CI30" t="e">
        <f t="shared" si="124"/>
        <v>#DIV/0!</v>
      </c>
      <c r="CJ30" t="e">
        <f t="shared" si="125"/>
        <v>#DIV/0!</v>
      </c>
    </row>
    <row r="31" spans="1:88" x14ac:dyDescent="0.35">
      <c r="A31" t="s">
        <v>138</v>
      </c>
      <c r="B31" s="1">
        <v>40</v>
      </c>
      <c r="C31" s="1" t="s">
        <v>119</v>
      </c>
      <c r="D31" s="1" t="s">
        <v>0</v>
      </c>
      <c r="E31" s="1">
        <v>0</v>
      </c>
      <c r="F31" s="1" t="s">
        <v>90</v>
      </c>
      <c r="G31" s="1" t="s">
        <v>0</v>
      </c>
      <c r="H31" s="1">
        <v>11324.500090110116</v>
      </c>
      <c r="I31" s="1">
        <v>0</v>
      </c>
      <c r="J31">
        <f t="shared" si="84"/>
        <v>58.385637886446368</v>
      </c>
      <c r="K31">
        <f t="shared" si="85"/>
        <v>0.38968935121792958</v>
      </c>
      <c r="L31">
        <f t="shared" si="86"/>
        <v>390.57898072811315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t="e">
        <f t="shared" si="87"/>
        <v>#DIV/0!</v>
      </c>
      <c r="U31" t="e">
        <f t="shared" si="88"/>
        <v>#DIV/0!</v>
      </c>
      <c r="V31" t="e">
        <f t="shared" si="89"/>
        <v>#DIV/0!</v>
      </c>
      <c r="W31" s="1">
        <v>-1</v>
      </c>
      <c r="X31" s="1">
        <v>0.87</v>
      </c>
      <c r="Y31" s="1">
        <v>0.92</v>
      </c>
      <c r="Z31" s="1">
        <v>9.8677434921264648</v>
      </c>
      <c r="AA31">
        <f t="shared" si="90"/>
        <v>0.87493387174606307</v>
      </c>
      <c r="AB31">
        <f t="shared" si="91"/>
        <v>3.993520838585949E-2</v>
      </c>
      <c r="AC31" t="e">
        <f t="shared" si="92"/>
        <v>#DIV/0!</v>
      </c>
      <c r="AD31" t="e">
        <f t="shared" si="93"/>
        <v>#DIV/0!</v>
      </c>
      <c r="AE31" t="e">
        <f t="shared" si="94"/>
        <v>#DIV/0!</v>
      </c>
      <c r="AF31" s="1">
        <v>0</v>
      </c>
      <c r="AG31" s="1">
        <v>0.5</v>
      </c>
      <c r="AH31" t="e">
        <f t="shared" si="95"/>
        <v>#DIV/0!</v>
      </c>
      <c r="AI31">
        <f t="shared" si="96"/>
        <v>8.2526613133758531</v>
      </c>
      <c r="AJ31">
        <f t="shared" si="97"/>
        <v>2.1174936613687882</v>
      </c>
      <c r="AK31">
        <f t="shared" si="98"/>
        <v>32.020763397216797</v>
      </c>
      <c r="AL31" s="1">
        <v>2</v>
      </c>
      <c r="AM31">
        <f t="shared" si="99"/>
        <v>4.644859790802002</v>
      </c>
      <c r="AN31" s="1">
        <v>1</v>
      </c>
      <c r="AO31">
        <f t="shared" si="100"/>
        <v>9.2897195816040039</v>
      </c>
      <c r="AP31" s="1">
        <v>31.499305725097656</v>
      </c>
      <c r="AQ31" s="1">
        <v>32.020763397216797</v>
      </c>
      <c r="AR31" s="1">
        <v>30.106536865234375</v>
      </c>
      <c r="AS31" s="1">
        <v>699.8111572265625</v>
      </c>
      <c r="AT31" s="1">
        <v>657.30206298828125</v>
      </c>
      <c r="AU31" s="1">
        <v>21.365528106689453</v>
      </c>
      <c r="AV31" s="1">
        <v>26.716413497924805</v>
      </c>
      <c r="AW31" s="1">
        <v>45.887203216552734</v>
      </c>
      <c r="AX31" s="1">
        <v>57.386943817138672</v>
      </c>
      <c r="AY31" s="1">
        <v>300.21871948242188</v>
      </c>
      <c r="AZ31" s="1">
        <v>1699.61376953125</v>
      </c>
      <c r="BA31" s="1">
        <v>6.5026864409446716E-2</v>
      </c>
      <c r="BB31" s="1">
        <v>99.684196472167969</v>
      </c>
      <c r="BC31" s="1">
        <v>21.864627838134766</v>
      </c>
      <c r="BD31" s="1">
        <v>5.7126287370920181E-2</v>
      </c>
      <c r="BE31" s="1">
        <v>0.5</v>
      </c>
      <c r="BF31" s="1">
        <v>-1.355140209197998</v>
      </c>
      <c r="BG31" s="1">
        <v>7.355140209197998</v>
      </c>
      <c r="BH31" s="1">
        <v>1</v>
      </c>
      <c r="BI31" s="1">
        <v>0</v>
      </c>
      <c r="BJ31" s="1">
        <v>0.15999999642372131</v>
      </c>
      <c r="BK31" s="1">
        <v>111115</v>
      </c>
      <c r="BL31">
        <f t="shared" si="101"/>
        <v>1.5010935974121093</v>
      </c>
      <c r="BM31">
        <f t="shared" si="102"/>
        <v>8.2526613133758527E-3</v>
      </c>
      <c r="BN31">
        <f t="shared" si="103"/>
        <v>305.17076339721677</v>
      </c>
      <c r="BO31">
        <f t="shared" si="104"/>
        <v>304.64930572509763</v>
      </c>
      <c r="BP31">
        <f t="shared" si="105"/>
        <v>271.9381970467075</v>
      </c>
      <c r="BQ31">
        <f t="shared" si="106"/>
        <v>-0.39193991210574469</v>
      </c>
      <c r="BR31">
        <f t="shared" si="107"/>
        <v>4.7806978735276049</v>
      </c>
      <c r="BS31">
        <f t="shared" si="108"/>
        <v>47.958433159085409</v>
      </c>
      <c r="BT31">
        <f t="shared" si="109"/>
        <v>21.242019661160604</v>
      </c>
      <c r="BU31">
        <f t="shared" si="110"/>
        <v>31.760034561157227</v>
      </c>
      <c r="BV31">
        <f t="shared" si="111"/>
        <v>4.7106093447940793</v>
      </c>
      <c r="BW31">
        <f t="shared" si="112"/>
        <v>0.37400060498284532</v>
      </c>
      <c r="BX31">
        <f t="shared" si="113"/>
        <v>2.6632042121588166</v>
      </c>
      <c r="BY31">
        <f t="shared" si="114"/>
        <v>2.0474051326352627</v>
      </c>
      <c r="BZ31">
        <f t="shared" si="115"/>
        <v>0.23511104112289422</v>
      </c>
      <c r="CA31">
        <f t="shared" si="116"/>
        <v>38.93455185280034</v>
      </c>
      <c r="CB31">
        <f t="shared" si="117"/>
        <v>0.59421535808427339</v>
      </c>
      <c r="CC31">
        <f t="shared" si="118"/>
        <v>55.841887865681962</v>
      </c>
      <c r="CD31">
        <f t="shared" si="119"/>
        <v>648.8173492728331</v>
      </c>
      <c r="CE31">
        <f t="shared" si="120"/>
        <v>5.025087950368972E-2</v>
      </c>
      <c r="CF31">
        <f t="shared" si="121"/>
        <v>0</v>
      </c>
      <c r="CG31">
        <f t="shared" si="122"/>
        <v>1487.0496558488976</v>
      </c>
      <c r="CH31">
        <f t="shared" si="123"/>
        <v>0</v>
      </c>
      <c r="CI31" t="e">
        <f t="shared" si="124"/>
        <v>#DIV/0!</v>
      </c>
      <c r="CJ31" t="e">
        <f t="shared" si="125"/>
        <v>#DIV/0!</v>
      </c>
    </row>
    <row r="32" spans="1:88" x14ac:dyDescent="0.35">
      <c r="A32" t="s">
        <v>138</v>
      </c>
      <c r="B32" s="1">
        <v>41</v>
      </c>
      <c r="C32" s="1" t="s">
        <v>120</v>
      </c>
      <c r="D32" s="1" t="s">
        <v>0</v>
      </c>
      <c r="E32" s="1">
        <v>0</v>
      </c>
      <c r="F32" s="1" t="s">
        <v>90</v>
      </c>
      <c r="G32" s="1" t="s">
        <v>0</v>
      </c>
      <c r="H32" s="1">
        <v>11547.000090144575</v>
      </c>
      <c r="I32" s="1">
        <v>0</v>
      </c>
      <c r="J32">
        <f t="shared" si="84"/>
        <v>65.62211480437125</v>
      </c>
      <c r="K32">
        <f t="shared" si="85"/>
        <v>0.27376108030356378</v>
      </c>
      <c r="L32">
        <f t="shared" si="86"/>
        <v>529.58755466143634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t="e">
        <f t="shared" si="87"/>
        <v>#DIV/0!</v>
      </c>
      <c r="U32" t="e">
        <f t="shared" si="88"/>
        <v>#DIV/0!</v>
      </c>
      <c r="V32" t="e">
        <f t="shared" si="89"/>
        <v>#DIV/0!</v>
      </c>
      <c r="W32" s="1">
        <v>-1</v>
      </c>
      <c r="X32" s="1">
        <v>0.87</v>
      </c>
      <c r="Y32" s="1">
        <v>0.92</v>
      </c>
      <c r="Z32" s="1">
        <v>9.8677434921264648</v>
      </c>
      <c r="AA32">
        <f t="shared" si="90"/>
        <v>0.87493387174606307</v>
      </c>
      <c r="AB32">
        <f t="shared" si="91"/>
        <v>4.4821895210272973E-2</v>
      </c>
      <c r="AC32" t="e">
        <f t="shared" si="92"/>
        <v>#DIV/0!</v>
      </c>
      <c r="AD32" t="e">
        <f t="shared" si="93"/>
        <v>#DIV/0!</v>
      </c>
      <c r="AE32" t="e">
        <f t="shared" si="94"/>
        <v>#DIV/0!</v>
      </c>
      <c r="AF32" s="1">
        <v>0</v>
      </c>
      <c r="AG32" s="1">
        <v>0.5</v>
      </c>
      <c r="AH32" t="e">
        <f t="shared" si="95"/>
        <v>#DIV/0!</v>
      </c>
      <c r="AI32">
        <f t="shared" si="96"/>
        <v>6.6197613623228655</v>
      </c>
      <c r="AJ32">
        <f t="shared" si="97"/>
        <v>2.3881205663306937</v>
      </c>
      <c r="AK32">
        <f t="shared" si="98"/>
        <v>32.623092651367188</v>
      </c>
      <c r="AL32" s="1">
        <v>2</v>
      </c>
      <c r="AM32">
        <f t="shared" si="99"/>
        <v>4.644859790802002</v>
      </c>
      <c r="AN32" s="1">
        <v>1</v>
      </c>
      <c r="AO32">
        <f t="shared" si="100"/>
        <v>9.2897195816040039</v>
      </c>
      <c r="AP32" s="1">
        <v>31.374666213989258</v>
      </c>
      <c r="AQ32" s="1">
        <v>32.623092651367188</v>
      </c>
      <c r="AR32" s="1">
        <v>29.988758087158203</v>
      </c>
      <c r="AS32" s="1">
        <v>1000.099365234375</v>
      </c>
      <c r="AT32" s="1">
        <v>952.1820068359375</v>
      </c>
      <c r="AU32" s="1">
        <v>21.363348007202148</v>
      </c>
      <c r="AV32" s="1">
        <v>25.660331726074219</v>
      </c>
      <c r="AW32" s="1">
        <v>46.208583831787109</v>
      </c>
      <c r="AX32" s="1">
        <v>55.505050659179688</v>
      </c>
      <c r="AY32" s="1">
        <v>300.20574951171875</v>
      </c>
      <c r="AZ32" s="1">
        <v>1698.8419189453125</v>
      </c>
      <c r="BA32" s="1">
        <v>3.6163322627544403E-2</v>
      </c>
      <c r="BB32" s="1">
        <v>99.685966491699219</v>
      </c>
      <c r="BC32" s="1">
        <v>24.151090621948242</v>
      </c>
      <c r="BD32" s="1">
        <v>6.4187765121459961E-2</v>
      </c>
      <c r="BE32" s="1">
        <v>0.5</v>
      </c>
      <c r="BF32" s="1">
        <v>-1.355140209197998</v>
      </c>
      <c r="BG32" s="1">
        <v>7.355140209197998</v>
      </c>
      <c r="BH32" s="1">
        <v>1</v>
      </c>
      <c r="BI32" s="1">
        <v>0</v>
      </c>
      <c r="BJ32" s="1">
        <v>0.15999999642372131</v>
      </c>
      <c r="BK32" s="1">
        <v>111115</v>
      </c>
      <c r="BL32">
        <f t="shared" si="101"/>
        <v>1.5010287475585937</v>
      </c>
      <c r="BM32">
        <f t="shared" si="102"/>
        <v>6.6197613623228653E-3</v>
      </c>
      <c r="BN32">
        <f t="shared" si="103"/>
        <v>305.77309265136716</v>
      </c>
      <c r="BO32">
        <f t="shared" si="104"/>
        <v>304.52466621398924</v>
      </c>
      <c r="BP32">
        <f t="shared" si="105"/>
        <v>271.81470095571785</v>
      </c>
      <c r="BQ32">
        <f t="shared" si="106"/>
        <v>-0.14101061749180269</v>
      </c>
      <c r="BR32">
        <f t="shared" si="107"/>
        <v>4.9460955349420148</v>
      </c>
      <c r="BS32">
        <f t="shared" si="108"/>
        <v>49.616768628650178</v>
      </c>
      <c r="BT32">
        <f t="shared" si="109"/>
        <v>23.956436902575959</v>
      </c>
      <c r="BU32">
        <f t="shared" si="110"/>
        <v>31.998879432678223</v>
      </c>
      <c r="BV32">
        <f t="shared" si="111"/>
        <v>4.7747803778853735</v>
      </c>
      <c r="BW32">
        <f t="shared" si="112"/>
        <v>0.26592448484857539</v>
      </c>
      <c r="BX32">
        <f t="shared" si="113"/>
        <v>2.5579749686113211</v>
      </c>
      <c r="BY32">
        <f t="shared" si="114"/>
        <v>2.2168054092740523</v>
      </c>
      <c r="BZ32">
        <f t="shared" si="115"/>
        <v>0.16688954359671063</v>
      </c>
      <c r="CA32">
        <f t="shared" si="116"/>
        <v>52.792447228400874</v>
      </c>
      <c r="CB32">
        <f t="shared" si="117"/>
        <v>0.55618311505510853</v>
      </c>
      <c r="CC32">
        <f t="shared" si="118"/>
        <v>51.264867518585277</v>
      </c>
      <c r="CD32">
        <f t="shared" si="119"/>
        <v>942.64567431182866</v>
      </c>
      <c r="CE32">
        <f t="shared" si="120"/>
        <v>3.5687948435040855E-2</v>
      </c>
      <c r="CF32">
        <f t="shared" si="121"/>
        <v>0</v>
      </c>
      <c r="CG32">
        <f t="shared" si="122"/>
        <v>1486.3743376273337</v>
      </c>
      <c r="CH32">
        <f t="shared" si="123"/>
        <v>0</v>
      </c>
      <c r="CI32" t="e">
        <f t="shared" si="124"/>
        <v>#DIV/0!</v>
      </c>
      <c r="CJ32" t="e">
        <f t="shared" si="125"/>
        <v>#DIV/0!</v>
      </c>
    </row>
    <row r="33" spans="1:88" x14ac:dyDescent="0.35">
      <c r="A33" t="s">
        <v>138</v>
      </c>
      <c r="B33" s="1">
        <v>42</v>
      </c>
      <c r="C33" s="1" t="s">
        <v>121</v>
      </c>
      <c r="D33" s="1" t="s">
        <v>0</v>
      </c>
      <c r="E33" s="1">
        <v>0</v>
      </c>
      <c r="F33" s="1" t="s">
        <v>90</v>
      </c>
      <c r="G33" s="1" t="s">
        <v>0</v>
      </c>
      <c r="H33" s="1">
        <v>11769.000090144575</v>
      </c>
      <c r="I33" s="1">
        <v>0</v>
      </c>
      <c r="J33">
        <f t="shared" si="84"/>
        <v>68.383912443613127</v>
      </c>
      <c r="K33">
        <f t="shared" si="85"/>
        <v>0.24038870859791581</v>
      </c>
      <c r="L33">
        <f t="shared" si="86"/>
        <v>742.71477149195994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t="e">
        <f t="shared" si="87"/>
        <v>#DIV/0!</v>
      </c>
      <c r="U33" t="e">
        <f t="shared" si="88"/>
        <v>#DIV/0!</v>
      </c>
      <c r="V33" t="e">
        <f t="shared" si="89"/>
        <v>#DIV/0!</v>
      </c>
      <c r="W33" s="1">
        <v>-1</v>
      </c>
      <c r="X33" s="1">
        <v>0.87</v>
      </c>
      <c r="Y33" s="1">
        <v>0.92</v>
      </c>
      <c r="Z33" s="1">
        <v>9.8440752029418945</v>
      </c>
      <c r="AA33">
        <f t="shared" si="90"/>
        <v>0.87492203760147091</v>
      </c>
      <c r="AB33">
        <f t="shared" si="91"/>
        <v>4.6655895747198334E-2</v>
      </c>
      <c r="AC33" t="e">
        <f t="shared" si="92"/>
        <v>#DIV/0!</v>
      </c>
      <c r="AD33" t="e">
        <f t="shared" si="93"/>
        <v>#DIV/0!</v>
      </c>
      <c r="AE33" t="e">
        <f t="shared" si="94"/>
        <v>#DIV/0!</v>
      </c>
      <c r="AF33" s="1">
        <v>0</v>
      </c>
      <c r="AG33" s="1">
        <v>0.5</v>
      </c>
      <c r="AH33" t="e">
        <f t="shared" si="95"/>
        <v>#DIV/0!</v>
      </c>
      <c r="AI33">
        <f t="shared" si="96"/>
        <v>6.1028676531865935</v>
      </c>
      <c r="AJ33">
        <f t="shared" si="97"/>
        <v>2.4977221211497542</v>
      </c>
      <c r="AK33">
        <f t="shared" si="98"/>
        <v>32.915657043457031</v>
      </c>
      <c r="AL33" s="1">
        <v>2</v>
      </c>
      <c r="AM33">
        <f t="shared" si="99"/>
        <v>4.644859790802002</v>
      </c>
      <c r="AN33" s="1">
        <v>1</v>
      </c>
      <c r="AO33">
        <f t="shared" si="100"/>
        <v>9.2897195816040039</v>
      </c>
      <c r="AP33" s="1">
        <v>31.587705612182617</v>
      </c>
      <c r="AQ33" s="1">
        <v>32.915657043457031</v>
      </c>
      <c r="AR33" s="1">
        <v>30.225311279296875</v>
      </c>
      <c r="AS33" s="1">
        <v>1299.945068359375</v>
      </c>
      <c r="AT33" s="1">
        <v>1249.3096923828125</v>
      </c>
      <c r="AU33" s="1">
        <v>21.423320770263672</v>
      </c>
      <c r="AV33" s="1">
        <v>25.385734558105469</v>
      </c>
      <c r="AW33" s="1">
        <v>45.781631469726563</v>
      </c>
      <c r="AX33" s="1">
        <v>54.250743865966797</v>
      </c>
      <c r="AY33" s="1">
        <v>300.21810913085938</v>
      </c>
      <c r="AZ33" s="1">
        <v>1699.7415771484375</v>
      </c>
      <c r="BA33" s="1">
        <v>6.2452424317598343E-2</v>
      </c>
      <c r="BB33" s="1">
        <v>99.681648254394531</v>
      </c>
      <c r="BC33" s="1">
        <v>25.416215896606445</v>
      </c>
      <c r="BD33" s="1">
        <v>3.9407588541507721E-2</v>
      </c>
      <c r="BE33" s="1">
        <v>0.75</v>
      </c>
      <c r="BF33" s="1">
        <v>-1.355140209197998</v>
      </c>
      <c r="BG33" s="1">
        <v>7.355140209197998</v>
      </c>
      <c r="BH33" s="1">
        <v>1</v>
      </c>
      <c r="BI33" s="1">
        <v>0</v>
      </c>
      <c r="BJ33" s="1">
        <v>0.15999999642372131</v>
      </c>
      <c r="BK33" s="1">
        <v>111115</v>
      </c>
      <c r="BL33">
        <f t="shared" si="101"/>
        <v>1.5010905456542967</v>
      </c>
      <c r="BM33">
        <f t="shared" si="102"/>
        <v>6.1028676531865939E-3</v>
      </c>
      <c r="BN33">
        <f t="shared" si="103"/>
        <v>306.06565704345701</v>
      </c>
      <c r="BO33">
        <f t="shared" si="104"/>
        <v>304.73770561218259</v>
      </c>
      <c r="BP33">
        <f t="shared" si="105"/>
        <v>271.95864626500043</v>
      </c>
      <c r="BQ33">
        <f t="shared" si="106"/>
        <v>-5.3676073207870149E-2</v>
      </c>
      <c r="BR33">
        <f t="shared" si="107"/>
        <v>5.0282139840502511</v>
      </c>
      <c r="BS33">
        <f t="shared" si="108"/>
        <v>50.442725136505551</v>
      </c>
      <c r="BT33">
        <f t="shared" si="109"/>
        <v>25.056990578400082</v>
      </c>
      <c r="BU33">
        <f t="shared" si="110"/>
        <v>32.251681327819824</v>
      </c>
      <c r="BV33">
        <f t="shared" si="111"/>
        <v>4.8435290060958156</v>
      </c>
      <c r="BW33">
        <f t="shared" si="112"/>
        <v>0.23432511210334234</v>
      </c>
      <c r="BX33">
        <f t="shared" si="113"/>
        <v>2.5304918629004969</v>
      </c>
      <c r="BY33">
        <f t="shared" si="114"/>
        <v>2.3130371431953187</v>
      </c>
      <c r="BZ33">
        <f t="shared" si="115"/>
        <v>0.14698616232697115</v>
      </c>
      <c r="CA33">
        <f t="shared" si="116"/>
        <v>74.035032605204563</v>
      </c>
      <c r="CB33">
        <f t="shared" si="117"/>
        <v>0.59450012756675052</v>
      </c>
      <c r="CC33">
        <f t="shared" si="118"/>
        <v>49.670647102908482</v>
      </c>
      <c r="CD33">
        <f t="shared" si="119"/>
        <v>1239.3720100891842</v>
      </c>
      <c r="CE33">
        <f t="shared" si="120"/>
        <v>2.7406405460604823E-2</v>
      </c>
      <c r="CF33">
        <f t="shared" si="121"/>
        <v>0</v>
      </c>
      <c r="CG33">
        <f t="shared" si="122"/>
        <v>1487.1413640746487</v>
      </c>
      <c r="CH33">
        <f t="shared" si="123"/>
        <v>0</v>
      </c>
      <c r="CI33" t="e">
        <f t="shared" si="124"/>
        <v>#DIV/0!</v>
      </c>
      <c r="CJ33" t="e">
        <f t="shared" si="125"/>
        <v>#DIV/0!</v>
      </c>
    </row>
    <row r="34" spans="1:88" x14ac:dyDescent="0.35">
      <c r="A34" t="s">
        <v>138</v>
      </c>
      <c r="B34" s="1">
        <v>43</v>
      </c>
      <c r="C34" s="1" t="s">
        <v>122</v>
      </c>
      <c r="D34" s="1" t="s">
        <v>0</v>
      </c>
      <c r="E34" s="1">
        <v>0</v>
      </c>
      <c r="F34" s="1" t="s">
        <v>90</v>
      </c>
      <c r="G34" s="1" t="s">
        <v>0</v>
      </c>
      <c r="H34" s="1">
        <v>11991.000090144575</v>
      </c>
      <c r="I34" s="1">
        <v>0</v>
      </c>
      <c r="J34">
        <f t="shared" si="84"/>
        <v>67.910202247741125</v>
      </c>
      <c r="K34">
        <f t="shared" si="85"/>
        <v>0.17810288364520366</v>
      </c>
      <c r="L34">
        <f t="shared" si="86"/>
        <v>969.33946112437877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t="e">
        <f t="shared" si="87"/>
        <v>#DIV/0!</v>
      </c>
      <c r="U34" t="e">
        <f t="shared" si="88"/>
        <v>#DIV/0!</v>
      </c>
      <c r="V34" t="e">
        <f t="shared" si="89"/>
        <v>#DIV/0!</v>
      </c>
      <c r="W34" s="1">
        <v>-1</v>
      </c>
      <c r="X34" s="1">
        <v>0.87</v>
      </c>
      <c r="Y34" s="1">
        <v>0.92</v>
      </c>
      <c r="Z34" s="1">
        <v>9.8440752029418945</v>
      </c>
      <c r="AA34">
        <f t="shared" si="90"/>
        <v>0.87492203760147091</v>
      </c>
      <c r="AB34">
        <f t="shared" si="91"/>
        <v>4.6288431330828939E-2</v>
      </c>
      <c r="AC34" t="e">
        <f t="shared" si="92"/>
        <v>#DIV/0!</v>
      </c>
      <c r="AD34" t="e">
        <f t="shared" si="93"/>
        <v>#DIV/0!</v>
      </c>
      <c r="AE34" t="e">
        <f t="shared" si="94"/>
        <v>#DIV/0!</v>
      </c>
      <c r="AF34" s="1">
        <v>0</v>
      </c>
      <c r="AG34" s="1">
        <v>0.5</v>
      </c>
      <c r="AH34" t="e">
        <f t="shared" si="95"/>
        <v>#DIV/0!</v>
      </c>
      <c r="AI34">
        <f t="shared" si="96"/>
        <v>5.0154639139936776</v>
      </c>
      <c r="AJ34">
        <f t="shared" si="97"/>
        <v>2.7503485395745653</v>
      </c>
      <c r="AK34">
        <f t="shared" si="98"/>
        <v>33.585346221923828</v>
      </c>
      <c r="AL34" s="1">
        <v>2</v>
      </c>
      <c r="AM34">
        <f t="shared" si="99"/>
        <v>4.644859790802002</v>
      </c>
      <c r="AN34" s="1">
        <v>1</v>
      </c>
      <c r="AO34">
        <f t="shared" si="100"/>
        <v>9.2897195816040039</v>
      </c>
      <c r="AP34" s="1">
        <v>31.902267456054688</v>
      </c>
      <c r="AQ34" s="1">
        <v>33.585346221923828</v>
      </c>
      <c r="AR34" s="1">
        <v>30.557317733764648</v>
      </c>
      <c r="AS34" s="1">
        <v>1700.146484375</v>
      </c>
      <c r="AT34" s="1">
        <v>1649.39501953125</v>
      </c>
      <c r="AU34" s="1">
        <v>21.525266647338867</v>
      </c>
      <c r="AV34" s="1">
        <v>24.783666610717773</v>
      </c>
      <c r="AW34" s="1">
        <v>45.184970855712891</v>
      </c>
      <c r="AX34" s="1">
        <v>52.027965545654297</v>
      </c>
      <c r="AY34" s="1">
        <v>300.21865844726563</v>
      </c>
      <c r="AZ34" s="1">
        <v>1701.5382080078125</v>
      </c>
      <c r="BA34" s="1">
        <v>0.11853335797786713</v>
      </c>
      <c r="BB34" s="1">
        <v>99.675178527832031</v>
      </c>
      <c r="BC34" s="1">
        <v>25.137022018432617</v>
      </c>
      <c r="BD34" s="1">
        <v>3.6932706832885742E-2</v>
      </c>
      <c r="BE34" s="1">
        <v>0.5</v>
      </c>
      <c r="BF34" s="1">
        <v>-1.355140209197998</v>
      </c>
      <c r="BG34" s="1">
        <v>7.355140209197998</v>
      </c>
      <c r="BH34" s="1">
        <v>1</v>
      </c>
      <c r="BI34" s="1">
        <v>0</v>
      </c>
      <c r="BJ34" s="1">
        <v>0.15999999642372131</v>
      </c>
      <c r="BK34" s="1">
        <v>111115</v>
      </c>
      <c r="BL34">
        <f t="shared" si="101"/>
        <v>1.501093292236328</v>
      </c>
      <c r="BM34">
        <f t="shared" si="102"/>
        <v>5.015463913993678E-3</v>
      </c>
      <c r="BN34">
        <f t="shared" si="103"/>
        <v>306.73534622192381</v>
      </c>
      <c r="BO34">
        <f t="shared" si="104"/>
        <v>305.05226745605466</v>
      </c>
      <c r="BP34">
        <f t="shared" si="105"/>
        <v>272.24610719607517</v>
      </c>
      <c r="BQ34">
        <f t="shared" si="106"/>
        <v>0.12064825422048872</v>
      </c>
      <c r="BR34">
        <f t="shared" si="107"/>
        <v>5.2206649335721291</v>
      </c>
      <c r="BS34">
        <f t="shared" si="108"/>
        <v>52.376780364776344</v>
      </c>
      <c r="BT34">
        <f t="shared" si="109"/>
        <v>27.593113754058571</v>
      </c>
      <c r="BU34">
        <f t="shared" si="110"/>
        <v>32.743806838989258</v>
      </c>
      <c r="BV34">
        <f t="shared" si="111"/>
        <v>4.9798356634079051</v>
      </c>
      <c r="BW34">
        <f t="shared" si="112"/>
        <v>0.17475252116437295</v>
      </c>
      <c r="BX34">
        <f t="shared" si="113"/>
        <v>2.4703163939975639</v>
      </c>
      <c r="BY34">
        <f t="shared" si="114"/>
        <v>2.5095192694103412</v>
      </c>
      <c r="BZ34">
        <f t="shared" si="115"/>
        <v>0.10951647328086639</v>
      </c>
      <c r="CA34">
        <f t="shared" si="116"/>
        <v>96.619083841644951</v>
      </c>
      <c r="CB34">
        <f t="shared" si="117"/>
        <v>0.58769394210967141</v>
      </c>
      <c r="CC34">
        <f t="shared" si="118"/>
        <v>46.234788277616602</v>
      </c>
      <c r="CD34">
        <f t="shared" si="119"/>
        <v>1639.5261777186297</v>
      </c>
      <c r="CE34">
        <f t="shared" si="120"/>
        <v>1.9150739192120902E-2</v>
      </c>
      <c r="CF34">
        <f t="shared" si="121"/>
        <v>0</v>
      </c>
      <c r="CG34">
        <f t="shared" si="122"/>
        <v>1488.7132760069508</v>
      </c>
      <c r="CH34">
        <f t="shared" si="123"/>
        <v>0</v>
      </c>
      <c r="CI34" t="e">
        <f t="shared" si="124"/>
        <v>#DIV/0!</v>
      </c>
      <c r="CJ34" t="e">
        <f t="shared" si="125"/>
        <v>#DIV/0!</v>
      </c>
    </row>
    <row r="35" spans="1:88" x14ac:dyDescent="0.35">
      <c r="A35" t="s">
        <v>138</v>
      </c>
      <c r="B35" s="1">
        <v>44</v>
      </c>
      <c r="C35" s="1" t="s">
        <v>123</v>
      </c>
      <c r="D35" s="1" t="s">
        <v>0</v>
      </c>
      <c r="E35" s="1">
        <v>0</v>
      </c>
      <c r="F35" s="1" t="s">
        <v>90</v>
      </c>
      <c r="G35" s="1" t="s">
        <v>0</v>
      </c>
      <c r="H35" s="1">
        <v>12213.000090144575</v>
      </c>
      <c r="I35" s="1">
        <v>0</v>
      </c>
      <c r="J35">
        <f t="shared" si="84"/>
        <v>67.505435124315483</v>
      </c>
      <c r="K35">
        <f t="shared" si="85"/>
        <v>0.15806954641963714</v>
      </c>
      <c r="L35">
        <f t="shared" si="86"/>
        <v>1179.5762230369796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t="e">
        <f t="shared" si="87"/>
        <v>#DIV/0!</v>
      </c>
      <c r="U35" t="e">
        <f t="shared" si="88"/>
        <v>#DIV/0!</v>
      </c>
      <c r="V35" t="e">
        <f t="shared" si="89"/>
        <v>#DIV/0!</v>
      </c>
      <c r="W35" s="1">
        <v>-1</v>
      </c>
      <c r="X35" s="1">
        <v>0.87</v>
      </c>
      <c r="Y35" s="1">
        <v>0.92</v>
      </c>
      <c r="Z35" s="1">
        <v>9.8440752029418945</v>
      </c>
      <c r="AA35">
        <f t="shared" si="90"/>
        <v>0.87492203760147091</v>
      </c>
      <c r="AB35">
        <f t="shared" si="91"/>
        <v>4.6072228014837041E-2</v>
      </c>
      <c r="AC35" t="e">
        <f t="shared" si="92"/>
        <v>#DIV/0!</v>
      </c>
      <c r="AD35" t="e">
        <f t="shared" si="93"/>
        <v>#DIV/0!</v>
      </c>
      <c r="AE35" t="e">
        <f t="shared" si="94"/>
        <v>#DIV/0!</v>
      </c>
      <c r="AF35" s="1">
        <v>0</v>
      </c>
      <c r="AG35" s="1">
        <v>0.5</v>
      </c>
      <c r="AH35" t="e">
        <f t="shared" si="95"/>
        <v>#DIV/0!</v>
      </c>
      <c r="AI35">
        <f t="shared" si="96"/>
        <v>4.7256448190990019</v>
      </c>
      <c r="AJ35">
        <f t="shared" si="97"/>
        <v>2.9114165591964127</v>
      </c>
      <c r="AK35">
        <f t="shared" si="98"/>
        <v>34.103008270263672</v>
      </c>
      <c r="AL35" s="1">
        <v>2</v>
      </c>
      <c r="AM35">
        <f t="shared" si="99"/>
        <v>4.644859790802002</v>
      </c>
      <c r="AN35" s="1">
        <v>1</v>
      </c>
      <c r="AO35">
        <f t="shared" si="100"/>
        <v>9.2897195816040039</v>
      </c>
      <c r="AP35" s="1">
        <v>32.345775604248047</v>
      </c>
      <c r="AQ35" s="1">
        <v>34.103008270263672</v>
      </c>
      <c r="AR35" s="1">
        <v>31.040441513061523</v>
      </c>
      <c r="AS35" s="1">
        <v>1999.8424072265625</v>
      </c>
      <c r="AT35" s="1">
        <v>1948.739501953125</v>
      </c>
      <c r="AU35" s="1">
        <v>21.63414192199707</v>
      </c>
      <c r="AV35" s="1">
        <v>24.704334259033203</v>
      </c>
      <c r="AW35" s="1">
        <v>44.284320831298828</v>
      </c>
      <c r="AX35" s="1">
        <v>50.567970275878906</v>
      </c>
      <c r="AY35" s="1">
        <v>300.23532104492188</v>
      </c>
      <c r="AZ35" s="1">
        <v>1699.4815673828125</v>
      </c>
      <c r="BA35" s="1">
        <v>5.8821786195039749E-2</v>
      </c>
      <c r="BB35" s="1">
        <v>99.673614501953125</v>
      </c>
      <c r="BC35" s="1">
        <v>25.144052505493164</v>
      </c>
      <c r="BD35" s="1">
        <v>1.0788679122924805E-2</v>
      </c>
      <c r="BE35" s="1">
        <v>0.75</v>
      </c>
      <c r="BF35" s="1">
        <v>-1.355140209197998</v>
      </c>
      <c r="BG35" s="1">
        <v>7.355140209197998</v>
      </c>
      <c r="BH35" s="1">
        <v>1</v>
      </c>
      <c r="BI35" s="1">
        <v>0</v>
      </c>
      <c r="BJ35" s="1">
        <v>0.15999999642372131</v>
      </c>
      <c r="BK35" s="1">
        <v>111115</v>
      </c>
      <c r="BL35">
        <f t="shared" si="101"/>
        <v>1.5011766052246092</v>
      </c>
      <c r="BM35">
        <f t="shared" si="102"/>
        <v>4.7256448190990015E-3</v>
      </c>
      <c r="BN35">
        <f t="shared" si="103"/>
        <v>307.25300827026365</v>
      </c>
      <c r="BO35">
        <f t="shared" si="104"/>
        <v>305.49577560424802</v>
      </c>
      <c r="BP35">
        <f t="shared" si="105"/>
        <v>271.91704470343029</v>
      </c>
      <c r="BQ35">
        <f t="shared" si="106"/>
        <v>0.16613128964065829</v>
      </c>
      <c r="BR35">
        <f t="shared" si="107"/>
        <v>5.3737868486586819</v>
      </c>
      <c r="BS35">
        <f t="shared" si="108"/>
        <v>53.913835426860956</v>
      </c>
      <c r="BT35">
        <f t="shared" si="109"/>
        <v>29.209501167827753</v>
      </c>
      <c r="BU35">
        <f t="shared" si="110"/>
        <v>33.224391937255859</v>
      </c>
      <c r="BV35">
        <f t="shared" si="111"/>
        <v>5.1161552452010417</v>
      </c>
      <c r="BW35">
        <f t="shared" si="112"/>
        <v>0.15542490848723478</v>
      </c>
      <c r="BX35">
        <f t="shared" si="113"/>
        <v>2.4623702894622692</v>
      </c>
      <c r="BY35">
        <f t="shared" si="114"/>
        <v>2.6537849557387725</v>
      </c>
      <c r="BZ35">
        <f t="shared" si="115"/>
        <v>9.73747599196471E-2</v>
      </c>
      <c r="CA35">
        <f t="shared" si="116"/>
        <v>117.57262573065779</v>
      </c>
      <c r="CB35">
        <f t="shared" si="117"/>
        <v>0.60530215652464003</v>
      </c>
      <c r="CC35">
        <f t="shared" si="118"/>
        <v>44.54858394789013</v>
      </c>
      <c r="CD35">
        <f t="shared" si="119"/>
        <v>1938.929481681007</v>
      </c>
      <c r="CE35">
        <f t="shared" si="120"/>
        <v>1.5509958314560179E-2</v>
      </c>
      <c r="CF35">
        <f t="shared" si="121"/>
        <v>0</v>
      </c>
      <c r="CG35">
        <f t="shared" si="122"/>
        <v>1486.9138758007118</v>
      </c>
      <c r="CH35">
        <f t="shared" si="123"/>
        <v>0</v>
      </c>
      <c r="CI35" t="e">
        <f t="shared" si="124"/>
        <v>#DIV/0!</v>
      </c>
      <c r="CJ35" t="e">
        <f t="shared" si="125"/>
        <v>#DIV/0!</v>
      </c>
    </row>
    <row r="36" spans="1:88" x14ac:dyDescent="0.35">
      <c r="A36" t="s">
        <v>139</v>
      </c>
      <c r="B36" s="1">
        <v>45</v>
      </c>
      <c r="C36" s="1" t="s">
        <v>124</v>
      </c>
      <c r="D36" s="1" t="s">
        <v>0</v>
      </c>
      <c r="E36" s="1">
        <v>0</v>
      </c>
      <c r="F36" s="1" t="s">
        <v>90</v>
      </c>
      <c r="G36" s="1" t="s">
        <v>0</v>
      </c>
      <c r="H36" s="1">
        <v>13632.000090144575</v>
      </c>
      <c r="I36" s="1">
        <v>0</v>
      </c>
      <c r="J36">
        <f t="shared" ref="J36:J46" si="126">(AS36-AT36*(1000-AU36)/(1000-AV36))*BL36</f>
        <v>-7.7115687547687912</v>
      </c>
      <c r="K36">
        <f t="shared" ref="K36:K46" si="127">IF(BW36&lt;&gt;0,1/(1/BW36-1/AO36),0)</f>
        <v>0.19298860431826606</v>
      </c>
      <c r="L36">
        <f t="shared" ref="L36:L46" si="128">((BZ36-BM36/2)*AT36-J36)/(BZ36+BM36/2)</f>
        <v>452.01778467071921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t="e">
        <f t="shared" ref="T36:T46" si="129">CF36/P36</f>
        <v>#DIV/0!</v>
      </c>
      <c r="U36" t="e">
        <f t="shared" ref="U36:U46" si="130">CH36/R36</f>
        <v>#DIV/0!</v>
      </c>
      <c r="V36" t="e">
        <f t="shared" ref="V36:V46" si="131">(R36-S36)/R36</f>
        <v>#DIV/0!</v>
      </c>
      <c r="W36" s="1">
        <v>-1</v>
      </c>
      <c r="X36" s="1">
        <v>0.87</v>
      </c>
      <c r="Y36" s="1">
        <v>0.92</v>
      </c>
      <c r="Z36" s="1">
        <v>9.8677434921264648</v>
      </c>
      <c r="AA36">
        <f t="shared" ref="AA36:AA46" si="132">(Z36*Y36+(100-Z36)*X36)/100</f>
        <v>0.87493387174606307</v>
      </c>
      <c r="AB36">
        <f t="shared" ref="AB36:AB46" si="133">(J36-W36)/CG36</f>
        <v>-4.5084232503042601E-3</v>
      </c>
      <c r="AC36" t="e">
        <f t="shared" ref="AC36:AC46" si="134">(R36-S36)/(R36-Q36)</f>
        <v>#DIV/0!</v>
      </c>
      <c r="AD36" t="e">
        <f t="shared" ref="AD36:AD46" si="135">(P36-R36)/(P36-Q36)</f>
        <v>#DIV/0!</v>
      </c>
      <c r="AE36" t="e">
        <f t="shared" ref="AE36:AE46" si="136">(P36-R36)/R36</f>
        <v>#DIV/0!</v>
      </c>
      <c r="AF36" s="1">
        <v>0</v>
      </c>
      <c r="AG36" s="1">
        <v>0.5</v>
      </c>
      <c r="AH36" t="e">
        <f t="shared" ref="AH36:AH46" si="137">V36*AG36*AA36*AF36</f>
        <v>#DIV/0!</v>
      </c>
      <c r="AI36">
        <f t="shared" ref="AI36:AI46" si="138">BM36*1000</f>
        <v>4.7106027054288164</v>
      </c>
      <c r="AJ36">
        <f t="shared" ref="AJ36:AJ46" si="139">(BR36-BX36)</f>
        <v>2.3797819423814914</v>
      </c>
      <c r="AK36">
        <f t="shared" ref="AK36:AK46" si="140">(AQ36+BQ36*I36)</f>
        <v>33.985172271728516</v>
      </c>
      <c r="AL36" s="1">
        <v>2</v>
      </c>
      <c r="AM36">
        <f t="shared" ref="AM36:AM46" si="141">(AL36*BF36+BG36)</f>
        <v>4.644859790802002</v>
      </c>
      <c r="AN36" s="1">
        <v>1</v>
      </c>
      <c r="AO36">
        <f t="shared" ref="AO36:AO46" si="142">AM36*(AN36+1)*(AN36+1)/(AN36*AN36+1)</f>
        <v>9.2897195816040039</v>
      </c>
      <c r="AP36" s="1">
        <v>32.316646575927734</v>
      </c>
      <c r="AQ36" s="1">
        <v>33.985172271728516</v>
      </c>
      <c r="AR36" s="1">
        <v>30.8822021484375</v>
      </c>
      <c r="AS36" s="1">
        <v>400.0888671875</v>
      </c>
      <c r="AT36" s="1">
        <v>403.95858764648438</v>
      </c>
      <c r="AU36" s="1">
        <v>26.643518447875977</v>
      </c>
      <c r="AV36" s="1">
        <v>29.688535690307617</v>
      </c>
      <c r="AW36" s="1">
        <v>54.623977661132813</v>
      </c>
      <c r="AX36" s="1">
        <v>60.858341217041016</v>
      </c>
      <c r="AY36" s="1">
        <v>300.21188354492188</v>
      </c>
      <c r="AZ36" s="1">
        <v>1701.4693603515625</v>
      </c>
      <c r="BA36" s="1">
        <v>3.1311396509408951E-2</v>
      </c>
      <c r="BB36" s="1">
        <v>99.661720275878906</v>
      </c>
      <c r="BC36" s="1">
        <v>18.093503952026367</v>
      </c>
      <c r="BD36" s="1">
        <v>-1.7700623720884323E-2</v>
      </c>
      <c r="BE36" s="1">
        <v>0.5</v>
      </c>
      <c r="BF36" s="1">
        <v>-1.355140209197998</v>
      </c>
      <c r="BG36" s="1">
        <v>7.355140209197998</v>
      </c>
      <c r="BH36" s="1">
        <v>1</v>
      </c>
      <c r="BI36" s="1">
        <v>0</v>
      </c>
      <c r="BJ36" s="1">
        <v>0.15999999642372131</v>
      </c>
      <c r="BK36" s="1">
        <v>111115</v>
      </c>
      <c r="BL36">
        <f t="shared" ref="BL36:BL46" si="143">AY36*0.000001/(AL36*0.0001)</f>
        <v>1.501059417724609</v>
      </c>
      <c r="BM36">
        <f t="shared" ref="BM36:BM46" si="144">(AV36-AU36)/(1000-AV36)*BL36</f>
        <v>4.7106027054288164E-3</v>
      </c>
      <c r="BN36">
        <f t="shared" ref="BN36:BN46" si="145">(AQ36+273.15)</f>
        <v>307.13517227172849</v>
      </c>
      <c r="BO36">
        <f t="shared" ref="BO36:BO46" si="146">(AP36+273.15)</f>
        <v>305.46664657592771</v>
      </c>
      <c r="BP36">
        <f t="shared" ref="BP36:BP46" si="147">(AZ36*BH36+BA36*BI36)*BJ36</f>
        <v>272.23509157132139</v>
      </c>
      <c r="BQ36">
        <f t="shared" ref="BQ36:BQ46" si="148">((BP36+0.00000010773*(BO36^4-BN36^4))-BM36*44100)/(AM36*51.4+0.00000043092*BN36^3)</f>
        <v>0.17448210474160503</v>
      </c>
      <c r="BR36">
        <f t="shared" ref="BR36:BR46" si="149">0.61365*EXP(17.502*AK36/(240.97+AK36))</f>
        <v>5.3385924817493766</v>
      </c>
      <c r="BS36">
        <f t="shared" ref="BS36:BS46" si="150">BR36*1000/BB36</f>
        <v>53.567131562362512</v>
      </c>
      <c r="BT36">
        <f t="shared" ref="BT36:BT46" si="151">(BS36-AV36)</f>
        <v>23.878595872054895</v>
      </c>
      <c r="BU36">
        <f t="shared" ref="BU36:BU46" si="152">IF(I36,AQ36,(AP36+AQ36)/2)</f>
        <v>33.150909423828125</v>
      </c>
      <c r="BV36">
        <f t="shared" ref="BV36:BV46" si="153">0.61365*EXP(17.502*BU36/(240.97+BU36))</f>
        <v>5.0951037663891769</v>
      </c>
      <c r="BW36">
        <f t="shared" ref="BW36:BW46" si="154">IF(BT36&lt;&gt;0,(1000-(BS36+AV36)/2)/BT36*BM36,0)</f>
        <v>0.18906097091792534</v>
      </c>
      <c r="BX36">
        <f t="shared" ref="BX36:BX46" si="155">AV36*BB36/1000</f>
        <v>2.9588105393678852</v>
      </c>
      <c r="BY36">
        <f t="shared" ref="BY36:BY46" si="156">(BV36-BX36)</f>
        <v>2.1362932270212918</v>
      </c>
      <c r="BZ36">
        <f t="shared" ref="BZ36:BZ46" si="157">1/(1.6/K36+1.37/AO36)</f>
        <v>0.11850981289359556</v>
      </c>
      <c r="CA36">
        <f t="shared" ref="CA36:CA46" si="158">L36*BB36*0.001</f>
        <v>45.04887001557568</v>
      </c>
      <c r="CB36">
        <f t="shared" ref="CB36:CB46" si="159">L36/AT36</f>
        <v>1.1189706036557707</v>
      </c>
      <c r="CC36">
        <f t="shared" ref="CC36:CC46" si="160">(1-BM36*BB36/BR36/K36)*100</f>
        <v>54.43342138420001</v>
      </c>
      <c r="CD36">
        <f t="shared" ref="CD36:CD46" si="161">(AT36-J36/(AO36/1.35))</f>
        <v>405.07924771888889</v>
      </c>
      <c r="CE36">
        <f t="shared" ref="CE36:CE46" si="162">J36*CC36/100/CD36</f>
        <v>-1.0362591367624543E-2</v>
      </c>
      <c r="CF36">
        <f t="shared" ref="CF36:CF46" si="163">(P36-O36)</f>
        <v>0</v>
      </c>
      <c r="CG36">
        <f t="shared" ref="CG36:CG46" si="164">AZ36*AA36</f>
        <v>1488.67317510969</v>
      </c>
      <c r="CH36">
        <f t="shared" ref="CH36:CH46" si="165">(R36-Q36)</f>
        <v>0</v>
      </c>
      <c r="CI36" t="e">
        <f t="shared" ref="CI36:CI46" si="166">(R36-S36)/(R36-O36)</f>
        <v>#DIV/0!</v>
      </c>
      <c r="CJ36" t="e">
        <f t="shared" ref="CJ36:CJ46" si="167">(P36-R36)/(P36-O36)</f>
        <v>#DIV/0!</v>
      </c>
    </row>
    <row r="37" spans="1:88" x14ac:dyDescent="0.35">
      <c r="A37" t="s">
        <v>139</v>
      </c>
      <c r="B37" s="1">
        <v>46</v>
      </c>
      <c r="C37" s="1" t="s">
        <v>125</v>
      </c>
      <c r="D37" s="1" t="s">
        <v>0</v>
      </c>
      <c r="E37" s="1">
        <v>0</v>
      </c>
      <c r="F37" s="1" t="s">
        <v>90</v>
      </c>
      <c r="G37" s="1" t="s">
        <v>0</v>
      </c>
      <c r="H37" s="1">
        <v>13854.000090144575</v>
      </c>
      <c r="I37" s="1">
        <v>0</v>
      </c>
      <c r="J37">
        <f t="shared" si="126"/>
        <v>-4.2840634806364628</v>
      </c>
      <c r="K37">
        <f t="shared" si="127"/>
        <v>0.35122726720321551</v>
      </c>
      <c r="L37">
        <f t="shared" si="128"/>
        <v>215.0364630952474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t="e">
        <f t="shared" si="129"/>
        <v>#DIV/0!</v>
      </c>
      <c r="U37" t="e">
        <f t="shared" si="130"/>
        <v>#DIV/0!</v>
      </c>
      <c r="V37" t="e">
        <f t="shared" si="131"/>
        <v>#DIV/0!</v>
      </c>
      <c r="W37" s="1">
        <v>-1</v>
      </c>
      <c r="X37" s="1">
        <v>0.87</v>
      </c>
      <c r="Y37" s="1">
        <v>0.92</v>
      </c>
      <c r="Z37" s="1">
        <v>9.8677434921264648</v>
      </c>
      <c r="AA37">
        <f t="shared" si="132"/>
        <v>0.87493387174606307</v>
      </c>
      <c r="AB37">
        <f t="shared" si="133"/>
        <v>-2.2083083576155994E-3</v>
      </c>
      <c r="AC37" t="e">
        <f t="shared" si="134"/>
        <v>#DIV/0!</v>
      </c>
      <c r="AD37" t="e">
        <f t="shared" si="135"/>
        <v>#DIV/0!</v>
      </c>
      <c r="AE37" t="e">
        <f t="shared" si="136"/>
        <v>#DIV/0!</v>
      </c>
      <c r="AF37" s="1">
        <v>0</v>
      </c>
      <c r="AG37" s="1">
        <v>0.5</v>
      </c>
      <c r="AH37" t="e">
        <f t="shared" si="137"/>
        <v>#DIV/0!</v>
      </c>
      <c r="AI37">
        <f t="shared" si="138"/>
        <v>7.1781779727022013</v>
      </c>
      <c r="AJ37">
        <f t="shared" si="139"/>
        <v>2.0269386423765456</v>
      </c>
      <c r="AK37">
        <f t="shared" si="140"/>
        <v>33.195842742919922</v>
      </c>
      <c r="AL37" s="1">
        <v>2</v>
      </c>
      <c r="AM37">
        <f t="shared" si="141"/>
        <v>4.644859790802002</v>
      </c>
      <c r="AN37" s="1">
        <v>1</v>
      </c>
      <c r="AO37">
        <f t="shared" si="142"/>
        <v>9.2897195816040039</v>
      </c>
      <c r="AP37" s="1">
        <v>32.463973999023438</v>
      </c>
      <c r="AQ37" s="1">
        <v>33.195842742919922</v>
      </c>
      <c r="AR37" s="1">
        <v>31.006549835205078</v>
      </c>
      <c r="AS37" s="1">
        <v>200.03852844238281</v>
      </c>
      <c r="AT37" s="1">
        <v>201.92683410644531</v>
      </c>
      <c r="AU37" s="1">
        <v>26.281639099121094</v>
      </c>
      <c r="AV37" s="1">
        <v>30.915647506713867</v>
      </c>
      <c r="AW37" s="1">
        <v>53.430873870849609</v>
      </c>
      <c r="AX37" s="1">
        <v>62.848648071289063</v>
      </c>
      <c r="AY37" s="1">
        <v>300.22647094726563</v>
      </c>
      <c r="AZ37" s="1">
        <v>1699.7169189453125</v>
      </c>
      <c r="BA37" s="1">
        <v>8.6042076349258423E-2</v>
      </c>
      <c r="BB37" s="1">
        <v>99.659202575683594</v>
      </c>
      <c r="BC37" s="1">
        <v>15.155357360839844</v>
      </c>
      <c r="BD37" s="1">
        <v>-2.2045468911528587E-2</v>
      </c>
      <c r="BE37" s="1">
        <v>0.75</v>
      </c>
      <c r="BF37" s="1">
        <v>-1.355140209197998</v>
      </c>
      <c r="BG37" s="1">
        <v>7.355140209197998</v>
      </c>
      <c r="BH37" s="1">
        <v>1</v>
      </c>
      <c r="BI37" s="1">
        <v>0</v>
      </c>
      <c r="BJ37" s="1">
        <v>0.15999999642372131</v>
      </c>
      <c r="BK37" s="1">
        <v>111115</v>
      </c>
      <c r="BL37">
        <f t="shared" si="143"/>
        <v>1.501132354736328</v>
      </c>
      <c r="BM37">
        <f t="shared" si="144"/>
        <v>7.1781779727022009E-3</v>
      </c>
      <c r="BN37">
        <f t="shared" si="145"/>
        <v>306.3458427429199</v>
      </c>
      <c r="BO37">
        <f t="shared" si="146"/>
        <v>305.61397399902341</v>
      </c>
      <c r="BP37">
        <f t="shared" si="147"/>
        <v>271.95470095258861</v>
      </c>
      <c r="BQ37">
        <f t="shared" si="148"/>
        <v>-0.21358082149049099</v>
      </c>
      <c r="BR37">
        <f t="shared" si="149"/>
        <v>5.1079674200065703</v>
      </c>
      <c r="BS37">
        <f t="shared" si="150"/>
        <v>51.254347696866802</v>
      </c>
      <c r="BT37">
        <f t="shared" si="151"/>
        <v>20.338700190152935</v>
      </c>
      <c r="BU37">
        <f t="shared" si="152"/>
        <v>32.82990837097168</v>
      </c>
      <c r="BV37">
        <f t="shared" si="153"/>
        <v>5.0040236176525115</v>
      </c>
      <c r="BW37">
        <f t="shared" si="154"/>
        <v>0.33843178195040541</v>
      </c>
      <c r="BX37">
        <f t="shared" si="155"/>
        <v>3.0810287776300247</v>
      </c>
      <c r="BY37">
        <f t="shared" si="156"/>
        <v>1.9229948400224868</v>
      </c>
      <c r="BZ37">
        <f t="shared" si="157"/>
        <v>0.21263340902463937</v>
      </c>
      <c r="CA37">
        <f t="shared" si="158"/>
        <v>21.430362436767769</v>
      </c>
      <c r="CB37">
        <f t="shared" si="159"/>
        <v>1.0649226688806073</v>
      </c>
      <c r="CC37">
        <f t="shared" si="160"/>
        <v>60.125496676048115</v>
      </c>
      <c r="CD37">
        <f t="shared" si="161"/>
        <v>202.54940248949015</v>
      </c>
      <c r="CE37">
        <f t="shared" si="162"/>
        <v>-1.271696886779768E-2</v>
      </c>
      <c r="CF37">
        <f t="shared" si="163"/>
        <v>0</v>
      </c>
      <c r="CG37">
        <f t="shared" si="164"/>
        <v>1487.1399047651116</v>
      </c>
      <c r="CH37">
        <f t="shared" si="165"/>
        <v>0</v>
      </c>
      <c r="CI37" t="e">
        <f t="shared" si="166"/>
        <v>#DIV/0!</v>
      </c>
      <c r="CJ37" t="e">
        <f t="shared" si="167"/>
        <v>#DIV/0!</v>
      </c>
    </row>
    <row r="38" spans="1:88" x14ac:dyDescent="0.35">
      <c r="A38" t="s">
        <v>139</v>
      </c>
      <c r="B38" s="1">
        <v>47</v>
      </c>
      <c r="C38" s="1" t="s">
        <v>126</v>
      </c>
      <c r="D38" s="1" t="s">
        <v>0</v>
      </c>
      <c r="E38" s="1">
        <v>0</v>
      </c>
      <c r="F38" s="1" t="s">
        <v>90</v>
      </c>
      <c r="G38" s="1" t="s">
        <v>0</v>
      </c>
      <c r="H38" s="1">
        <v>14077.000090075657</v>
      </c>
      <c r="I38" s="1">
        <v>0</v>
      </c>
      <c r="J38">
        <f t="shared" si="126"/>
        <v>-29.855215194294249</v>
      </c>
      <c r="K38">
        <f t="shared" si="127"/>
        <v>0.40019089188929197</v>
      </c>
      <c r="L38">
        <f t="shared" si="128"/>
        <v>203.64530036728056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t="e">
        <f t="shared" si="129"/>
        <v>#DIV/0!</v>
      </c>
      <c r="U38" t="e">
        <f t="shared" si="130"/>
        <v>#DIV/0!</v>
      </c>
      <c r="V38" t="e">
        <f t="shared" si="131"/>
        <v>#DIV/0!</v>
      </c>
      <c r="W38" s="1">
        <v>-1</v>
      </c>
      <c r="X38" s="1">
        <v>0.87</v>
      </c>
      <c r="Y38" s="1">
        <v>0.92</v>
      </c>
      <c r="Z38" s="1">
        <v>9.8677434921264648</v>
      </c>
      <c r="AA38">
        <f t="shared" si="132"/>
        <v>0.87493387174606307</v>
      </c>
      <c r="AB38">
        <f t="shared" si="133"/>
        <v>-1.9406992608427629E-2</v>
      </c>
      <c r="AC38" t="e">
        <f t="shared" si="134"/>
        <v>#DIV/0!</v>
      </c>
      <c r="AD38" t="e">
        <f t="shared" si="135"/>
        <v>#DIV/0!</v>
      </c>
      <c r="AE38" t="e">
        <f t="shared" si="136"/>
        <v>#DIV/0!</v>
      </c>
      <c r="AF38" s="1">
        <v>0</v>
      </c>
      <c r="AG38" s="1">
        <v>0.5</v>
      </c>
      <c r="AH38" t="e">
        <f t="shared" si="137"/>
        <v>#DIV/0!</v>
      </c>
      <c r="AI38">
        <f t="shared" si="138"/>
        <v>7.3473939089972378</v>
      </c>
      <c r="AJ38">
        <f t="shared" si="139"/>
        <v>1.8334574211543977</v>
      </c>
      <c r="AK38">
        <f t="shared" si="140"/>
        <v>32.208419799804688</v>
      </c>
      <c r="AL38" s="1">
        <v>2</v>
      </c>
      <c r="AM38">
        <f t="shared" si="141"/>
        <v>4.644859790802002</v>
      </c>
      <c r="AN38" s="1">
        <v>1</v>
      </c>
      <c r="AO38">
        <f t="shared" si="142"/>
        <v>9.2897195816040039</v>
      </c>
      <c r="AP38" s="1">
        <v>31.699272155761719</v>
      </c>
      <c r="AQ38" s="1">
        <v>32.208419799804688</v>
      </c>
      <c r="AR38" s="1">
        <v>30.346929550170898</v>
      </c>
      <c r="AS38" s="1">
        <v>64.786430358886719</v>
      </c>
      <c r="AT38" s="1">
        <v>84.263229370117188</v>
      </c>
      <c r="AU38" s="1">
        <v>25.339162826538086</v>
      </c>
      <c r="AV38" s="1">
        <v>30.08665657043457</v>
      </c>
      <c r="AW38" s="1">
        <v>53.788570404052734</v>
      </c>
      <c r="AX38" s="1">
        <v>63.866561889648438</v>
      </c>
      <c r="AY38" s="1">
        <v>300.21463012695313</v>
      </c>
      <c r="AZ38" s="1">
        <v>1699.38134765625</v>
      </c>
      <c r="BA38" s="1">
        <v>6.1314068734645844E-2</v>
      </c>
      <c r="BB38" s="1">
        <v>99.653678894042969</v>
      </c>
      <c r="BC38" s="1">
        <v>13.309187889099121</v>
      </c>
      <c r="BD38" s="1">
        <v>4.0860127657651901E-2</v>
      </c>
      <c r="BE38" s="1">
        <v>0.75</v>
      </c>
      <c r="BF38" s="1">
        <v>-1.355140209197998</v>
      </c>
      <c r="BG38" s="1">
        <v>7.355140209197998</v>
      </c>
      <c r="BH38" s="1">
        <v>1</v>
      </c>
      <c r="BI38" s="1">
        <v>0</v>
      </c>
      <c r="BJ38" s="1">
        <v>0.15999999642372131</v>
      </c>
      <c r="BK38" s="1">
        <v>111115</v>
      </c>
      <c r="BL38">
        <f t="shared" si="143"/>
        <v>1.5010731506347654</v>
      </c>
      <c r="BM38">
        <f t="shared" si="144"/>
        <v>7.3473939089972375E-3</v>
      </c>
      <c r="BN38">
        <f t="shared" si="145"/>
        <v>305.35841979980466</v>
      </c>
      <c r="BO38">
        <f t="shared" si="146"/>
        <v>304.8492721557617</v>
      </c>
      <c r="BP38">
        <f t="shared" si="147"/>
        <v>271.90100954753871</v>
      </c>
      <c r="BQ38">
        <f t="shared" si="148"/>
        <v>-0.23245770139882257</v>
      </c>
      <c r="BR38">
        <f t="shared" si="149"/>
        <v>4.8317034340198326</v>
      </c>
      <c r="BS38">
        <f t="shared" si="150"/>
        <v>48.484947948155067</v>
      </c>
      <c r="BT38">
        <f t="shared" si="151"/>
        <v>18.398291377720497</v>
      </c>
      <c r="BU38">
        <f t="shared" si="152"/>
        <v>31.953845977783203</v>
      </c>
      <c r="BV38">
        <f t="shared" si="153"/>
        <v>4.7626232429906548</v>
      </c>
      <c r="BW38">
        <f t="shared" si="154"/>
        <v>0.3836631076141695</v>
      </c>
      <c r="BX38">
        <f t="shared" si="155"/>
        <v>2.9982460128654349</v>
      </c>
      <c r="BY38">
        <f t="shared" si="156"/>
        <v>1.7643772301252199</v>
      </c>
      <c r="BZ38">
        <f t="shared" si="157"/>
        <v>0.24122153573720506</v>
      </c>
      <c r="CA38">
        <f t="shared" si="158"/>
        <v>20.29400337108191</v>
      </c>
      <c r="CB38">
        <f t="shared" si="159"/>
        <v>2.4167754059459368</v>
      </c>
      <c r="CC38">
        <f t="shared" si="160"/>
        <v>62.13314906181806</v>
      </c>
      <c r="CD38">
        <f t="shared" si="161"/>
        <v>88.601846930986341</v>
      </c>
      <c r="CE38">
        <f t="shared" si="162"/>
        <v>-0.2093634162484935</v>
      </c>
      <c r="CF38">
        <f t="shared" si="163"/>
        <v>0</v>
      </c>
      <c r="CG38">
        <f t="shared" si="164"/>
        <v>1486.8463020779252</v>
      </c>
      <c r="CH38">
        <f t="shared" si="165"/>
        <v>0</v>
      </c>
      <c r="CI38" t="e">
        <f t="shared" si="166"/>
        <v>#DIV/0!</v>
      </c>
      <c r="CJ38" t="e">
        <f t="shared" si="167"/>
        <v>#DIV/0!</v>
      </c>
    </row>
    <row r="39" spans="1:88" x14ac:dyDescent="0.35">
      <c r="A39" t="s">
        <v>139</v>
      </c>
      <c r="B39" s="1">
        <v>48</v>
      </c>
      <c r="C39" s="1" t="s">
        <v>127</v>
      </c>
      <c r="D39" s="1" t="s">
        <v>0</v>
      </c>
      <c r="E39" s="1">
        <v>0</v>
      </c>
      <c r="F39" s="1" t="s">
        <v>90</v>
      </c>
      <c r="G39" s="1" t="s">
        <v>0</v>
      </c>
      <c r="H39" s="1">
        <v>14299.500090110116</v>
      </c>
      <c r="I39" s="1">
        <v>0</v>
      </c>
      <c r="J39">
        <f t="shared" si="126"/>
        <v>-0.64474094944744031</v>
      </c>
      <c r="K39">
        <f t="shared" si="127"/>
        <v>0.45261856569639763</v>
      </c>
      <c r="L39">
        <f t="shared" si="128"/>
        <v>99.41504015573102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t="e">
        <f t="shared" si="129"/>
        <v>#DIV/0!</v>
      </c>
      <c r="U39" t="e">
        <f t="shared" si="130"/>
        <v>#DIV/0!</v>
      </c>
      <c r="V39" t="e">
        <f t="shared" si="131"/>
        <v>#DIV/0!</v>
      </c>
      <c r="W39" s="1">
        <v>-1</v>
      </c>
      <c r="X39" s="1">
        <v>0.87</v>
      </c>
      <c r="Y39" s="1">
        <v>0.92</v>
      </c>
      <c r="Z39" s="1">
        <v>9.8677434921264648</v>
      </c>
      <c r="AA39">
        <f t="shared" si="132"/>
        <v>0.87493387174606307</v>
      </c>
      <c r="AB39">
        <f t="shared" si="133"/>
        <v>2.3904829065622392E-4</v>
      </c>
      <c r="AC39" t="e">
        <f t="shared" si="134"/>
        <v>#DIV/0!</v>
      </c>
      <c r="AD39" t="e">
        <f t="shared" si="135"/>
        <v>#DIV/0!</v>
      </c>
      <c r="AE39" t="e">
        <f t="shared" si="136"/>
        <v>#DIV/0!</v>
      </c>
      <c r="AF39" s="1">
        <v>0</v>
      </c>
      <c r="AG39" s="1">
        <v>0.5</v>
      </c>
      <c r="AH39" t="e">
        <f t="shared" si="137"/>
        <v>#DIV/0!</v>
      </c>
      <c r="AI39">
        <f t="shared" si="138"/>
        <v>7.7066251230185339</v>
      </c>
      <c r="AJ39">
        <f t="shared" si="139"/>
        <v>1.7097987589930952</v>
      </c>
      <c r="AK39">
        <f t="shared" si="140"/>
        <v>31.930900573730469</v>
      </c>
      <c r="AL39" s="1">
        <v>2</v>
      </c>
      <c r="AM39">
        <f t="shared" si="141"/>
        <v>4.644859790802002</v>
      </c>
      <c r="AN39" s="1">
        <v>1</v>
      </c>
      <c r="AO39">
        <f t="shared" si="142"/>
        <v>9.2897195816040039</v>
      </c>
      <c r="AP39" s="1">
        <v>31.524110794067383</v>
      </c>
      <c r="AQ39" s="1">
        <v>31.930900573730469</v>
      </c>
      <c r="AR39" s="1">
        <v>30.180503845214844</v>
      </c>
      <c r="AS39" s="1">
        <v>99.951789855957031</v>
      </c>
      <c r="AT39" s="1">
        <v>99.868576049804688</v>
      </c>
      <c r="AU39" s="1">
        <v>25.594841003417969</v>
      </c>
      <c r="AV39" s="1">
        <v>30.572010040283203</v>
      </c>
      <c r="AW39" s="1">
        <v>54.875312805175781</v>
      </c>
      <c r="AX39" s="1">
        <v>65.544097900390625</v>
      </c>
      <c r="AY39" s="1">
        <v>300.2115478515625</v>
      </c>
      <c r="AZ39" s="1">
        <v>1698.5732421875</v>
      </c>
      <c r="BA39" s="1">
        <v>9.5409996807575226E-2</v>
      </c>
      <c r="BB39" s="1">
        <v>99.654571533203125</v>
      </c>
      <c r="BC39" s="1">
        <v>13.749567985534668</v>
      </c>
      <c r="BD39" s="1">
        <v>6.3710683025419712E-3</v>
      </c>
      <c r="BE39" s="1">
        <v>0.5</v>
      </c>
      <c r="BF39" s="1">
        <v>-1.355140209197998</v>
      </c>
      <c r="BG39" s="1">
        <v>7.355140209197998</v>
      </c>
      <c r="BH39" s="1">
        <v>1</v>
      </c>
      <c r="BI39" s="1">
        <v>0</v>
      </c>
      <c r="BJ39" s="1">
        <v>0.15999999642372131</v>
      </c>
      <c r="BK39" s="1">
        <v>111115</v>
      </c>
      <c r="BL39">
        <f t="shared" si="143"/>
        <v>1.5010577392578124</v>
      </c>
      <c r="BM39">
        <f t="shared" si="144"/>
        <v>7.7066251230185337E-3</v>
      </c>
      <c r="BN39">
        <f t="shared" si="145"/>
        <v>305.08090057373045</v>
      </c>
      <c r="BO39">
        <f t="shared" si="146"/>
        <v>304.67411079406736</v>
      </c>
      <c r="BP39">
        <f t="shared" si="147"/>
        <v>271.77171267542872</v>
      </c>
      <c r="BQ39">
        <f t="shared" si="148"/>
        <v>-0.29108882688111448</v>
      </c>
      <c r="BR39">
        <f t="shared" si="149"/>
        <v>4.7564393204663018</v>
      </c>
      <c r="BS39">
        <f t="shared" si="150"/>
        <v>47.729263668366094</v>
      </c>
      <c r="BT39">
        <f t="shared" si="151"/>
        <v>17.157253628082891</v>
      </c>
      <c r="BU39">
        <f t="shared" si="152"/>
        <v>31.727505683898926</v>
      </c>
      <c r="BV39">
        <f t="shared" si="153"/>
        <v>4.7019280961391514</v>
      </c>
      <c r="BW39">
        <f t="shared" si="154"/>
        <v>0.43159039330948129</v>
      </c>
      <c r="BX39">
        <f t="shared" si="155"/>
        <v>3.0466405614732066</v>
      </c>
      <c r="BY39">
        <f t="shared" si="156"/>
        <v>1.6552875346659448</v>
      </c>
      <c r="BZ39">
        <f t="shared" si="157"/>
        <v>0.27155758516511913</v>
      </c>
      <c r="CA39">
        <f t="shared" si="158"/>
        <v>9.9071632306755593</v>
      </c>
      <c r="CB39">
        <f t="shared" si="159"/>
        <v>0.99545867266749166</v>
      </c>
      <c r="CC39">
        <f t="shared" si="160"/>
        <v>64.326383814209052</v>
      </c>
      <c r="CD39">
        <f t="shared" si="161"/>
        <v>99.962271050402734</v>
      </c>
      <c r="CE39">
        <f t="shared" si="162"/>
        <v>-4.1489507330202367E-3</v>
      </c>
      <c r="CF39">
        <f t="shared" si="163"/>
        <v>0</v>
      </c>
      <c r="CG39">
        <f t="shared" si="164"/>
        <v>1486.1392632313728</v>
      </c>
      <c r="CH39">
        <f t="shared" si="165"/>
        <v>0</v>
      </c>
      <c r="CI39" t="e">
        <f t="shared" si="166"/>
        <v>#DIV/0!</v>
      </c>
      <c r="CJ39" t="e">
        <f t="shared" si="167"/>
        <v>#DIV/0!</v>
      </c>
    </row>
    <row r="40" spans="1:88" x14ac:dyDescent="0.35">
      <c r="A40" t="s">
        <v>139</v>
      </c>
      <c r="B40" s="1">
        <v>49</v>
      </c>
      <c r="C40" s="1" t="s">
        <v>128</v>
      </c>
      <c r="D40" s="1" t="s">
        <v>0</v>
      </c>
      <c r="E40" s="1">
        <v>0</v>
      </c>
      <c r="F40" s="1" t="s">
        <v>90</v>
      </c>
      <c r="G40" s="1" t="s">
        <v>0</v>
      </c>
      <c r="H40" s="1">
        <v>14522.500090110116</v>
      </c>
      <c r="I40" s="1">
        <v>0</v>
      </c>
      <c r="J40">
        <f t="shared" si="126"/>
        <v>6.4809889077399099</v>
      </c>
      <c r="K40">
        <f t="shared" si="127"/>
        <v>0.51067446064626643</v>
      </c>
      <c r="L40">
        <f t="shared" si="128"/>
        <v>264.99601518582995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t="e">
        <f t="shared" si="129"/>
        <v>#DIV/0!</v>
      </c>
      <c r="U40" t="e">
        <f t="shared" si="130"/>
        <v>#DIV/0!</v>
      </c>
      <c r="V40" t="e">
        <f t="shared" si="131"/>
        <v>#DIV/0!</v>
      </c>
      <c r="W40" s="1">
        <v>-1</v>
      </c>
      <c r="X40" s="1">
        <v>0.87</v>
      </c>
      <c r="Y40" s="1">
        <v>0.92</v>
      </c>
      <c r="Z40" s="1">
        <v>9.8677434921264648</v>
      </c>
      <c r="AA40">
        <f t="shared" si="132"/>
        <v>0.87493387174606307</v>
      </c>
      <c r="AB40">
        <f t="shared" si="133"/>
        <v>5.0336084993327862E-3</v>
      </c>
      <c r="AC40" t="e">
        <f t="shared" si="134"/>
        <v>#DIV/0!</v>
      </c>
      <c r="AD40" t="e">
        <f t="shared" si="135"/>
        <v>#DIV/0!</v>
      </c>
      <c r="AE40" t="e">
        <f t="shared" si="136"/>
        <v>#DIV/0!</v>
      </c>
      <c r="AF40" s="1">
        <v>0</v>
      </c>
      <c r="AG40" s="1">
        <v>0.5</v>
      </c>
      <c r="AH40" t="e">
        <f t="shared" si="137"/>
        <v>#DIV/0!</v>
      </c>
      <c r="AI40">
        <f t="shared" si="138"/>
        <v>8.5367742026217623</v>
      </c>
      <c r="AJ40">
        <f t="shared" si="139"/>
        <v>1.6878579976568795</v>
      </c>
      <c r="AK40">
        <f t="shared" si="140"/>
        <v>32.061367034912109</v>
      </c>
      <c r="AL40" s="1">
        <v>2</v>
      </c>
      <c r="AM40">
        <f t="shared" si="141"/>
        <v>4.644859790802002</v>
      </c>
      <c r="AN40" s="1">
        <v>1</v>
      </c>
      <c r="AO40">
        <f t="shared" si="142"/>
        <v>9.2897195816040039</v>
      </c>
      <c r="AP40" s="1">
        <v>31.793178558349609</v>
      </c>
      <c r="AQ40" s="1">
        <v>32.061367034912109</v>
      </c>
      <c r="AR40" s="1">
        <v>30.416032791137695</v>
      </c>
      <c r="AS40" s="1">
        <v>300.07598876953125</v>
      </c>
      <c r="AT40" s="1">
        <v>294.086181640625</v>
      </c>
      <c r="AU40" s="1">
        <v>25.636035919189453</v>
      </c>
      <c r="AV40" s="1">
        <v>31.145776748657227</v>
      </c>
      <c r="AW40" s="1">
        <v>54.133411407470703</v>
      </c>
      <c r="AX40" s="1">
        <v>65.768775939941406</v>
      </c>
      <c r="AY40" s="1">
        <v>300.2279052734375</v>
      </c>
      <c r="AZ40" s="1">
        <v>1698.6517333984375</v>
      </c>
      <c r="BA40" s="1">
        <v>4.5869059860706329E-2</v>
      </c>
      <c r="BB40" s="1">
        <v>99.655120849609375</v>
      </c>
      <c r="BC40" s="1">
        <v>16.890680313110352</v>
      </c>
      <c r="BD40" s="1">
        <v>-4.142012819647789E-2</v>
      </c>
      <c r="BE40" s="1">
        <v>1</v>
      </c>
      <c r="BF40" s="1">
        <v>-1.355140209197998</v>
      </c>
      <c r="BG40" s="1">
        <v>7.355140209197998</v>
      </c>
      <c r="BH40" s="1">
        <v>1</v>
      </c>
      <c r="BI40" s="1">
        <v>0</v>
      </c>
      <c r="BJ40" s="1">
        <v>0.15999999642372131</v>
      </c>
      <c r="BK40" s="1">
        <v>111115</v>
      </c>
      <c r="BL40">
        <f t="shared" si="143"/>
        <v>1.5011395263671874</v>
      </c>
      <c r="BM40">
        <f t="shared" si="144"/>
        <v>8.5367742026217618E-3</v>
      </c>
      <c r="BN40">
        <f t="shared" si="145"/>
        <v>305.21136703491209</v>
      </c>
      <c r="BO40">
        <f t="shared" si="146"/>
        <v>304.94317855834959</v>
      </c>
      <c r="BP40">
        <f t="shared" si="147"/>
        <v>271.78427126889801</v>
      </c>
      <c r="BQ40">
        <f t="shared" si="148"/>
        <v>-0.43015926231349111</v>
      </c>
      <c r="BR40">
        <f t="shared" si="149"/>
        <v>4.791694143499269</v>
      </c>
      <c r="BS40">
        <f t="shared" si="150"/>
        <v>48.08276887978959</v>
      </c>
      <c r="BT40">
        <f t="shared" si="151"/>
        <v>16.936992131132364</v>
      </c>
      <c r="BU40">
        <f t="shared" si="152"/>
        <v>31.927272796630859</v>
      </c>
      <c r="BV40">
        <f t="shared" si="153"/>
        <v>4.755462253257515</v>
      </c>
      <c r="BW40">
        <f t="shared" si="154"/>
        <v>0.48406446888143778</v>
      </c>
      <c r="BX40">
        <f t="shared" si="155"/>
        <v>3.1038361458423895</v>
      </c>
      <c r="BY40">
        <f t="shared" si="156"/>
        <v>1.6516261074151255</v>
      </c>
      <c r="BZ40">
        <f t="shared" si="157"/>
        <v>0.30482356156421608</v>
      </c>
      <c r="CA40">
        <f t="shared" si="158"/>
        <v>26.408209918008804</v>
      </c>
      <c r="CB40">
        <f t="shared" si="159"/>
        <v>0.90108285165760216</v>
      </c>
      <c r="CC40">
        <f t="shared" si="160"/>
        <v>65.233562841810439</v>
      </c>
      <c r="CD40">
        <f t="shared" si="161"/>
        <v>293.14435180942377</v>
      </c>
      <c r="CE40">
        <f t="shared" si="162"/>
        <v>1.4422177830838104E-2</v>
      </c>
      <c r="CF40">
        <f t="shared" si="163"/>
        <v>0</v>
      </c>
      <c r="CG40">
        <f t="shared" si="164"/>
        <v>1486.2079378504563</v>
      </c>
      <c r="CH40">
        <f t="shared" si="165"/>
        <v>0</v>
      </c>
      <c r="CI40" t="e">
        <f t="shared" si="166"/>
        <v>#DIV/0!</v>
      </c>
      <c r="CJ40" t="e">
        <f t="shared" si="167"/>
        <v>#DIV/0!</v>
      </c>
    </row>
    <row r="41" spans="1:88" x14ac:dyDescent="0.35">
      <c r="A41" t="s">
        <v>139</v>
      </c>
      <c r="B41" s="1">
        <v>50</v>
      </c>
      <c r="C41" s="1" t="s">
        <v>129</v>
      </c>
      <c r="D41" s="1" t="s">
        <v>0</v>
      </c>
      <c r="E41" s="1">
        <v>0</v>
      </c>
      <c r="F41" s="1" t="s">
        <v>90</v>
      </c>
      <c r="G41" s="1" t="s">
        <v>0</v>
      </c>
      <c r="H41" s="1">
        <v>14745.500090110116</v>
      </c>
      <c r="I41" s="1">
        <v>0</v>
      </c>
      <c r="J41">
        <f t="shared" si="126"/>
        <v>4.8046965311755763</v>
      </c>
      <c r="K41">
        <f t="shared" si="127"/>
        <v>0.47354398664115255</v>
      </c>
      <c r="L41">
        <f t="shared" si="128"/>
        <v>366.34390410594386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t="e">
        <f t="shared" si="129"/>
        <v>#DIV/0!</v>
      </c>
      <c r="U41" t="e">
        <f t="shared" si="130"/>
        <v>#DIV/0!</v>
      </c>
      <c r="V41" t="e">
        <f t="shared" si="131"/>
        <v>#DIV/0!</v>
      </c>
      <c r="W41" s="1">
        <v>-1</v>
      </c>
      <c r="X41" s="1">
        <v>0.87</v>
      </c>
      <c r="Y41" s="1">
        <v>0.92</v>
      </c>
      <c r="Z41" s="1">
        <v>9.8677434921264648</v>
      </c>
      <c r="AA41">
        <f t="shared" si="132"/>
        <v>0.87493387174606307</v>
      </c>
      <c r="AB41">
        <f t="shared" si="133"/>
        <v>3.9021000209560307E-3</v>
      </c>
      <c r="AC41" t="e">
        <f t="shared" si="134"/>
        <v>#DIV/0!</v>
      </c>
      <c r="AD41" t="e">
        <f t="shared" si="135"/>
        <v>#DIV/0!</v>
      </c>
      <c r="AE41" t="e">
        <f t="shared" si="136"/>
        <v>#DIV/0!</v>
      </c>
      <c r="AF41" s="1">
        <v>0</v>
      </c>
      <c r="AG41" s="1">
        <v>0.5</v>
      </c>
      <c r="AH41" t="e">
        <f t="shared" si="137"/>
        <v>#DIV/0!</v>
      </c>
      <c r="AI41">
        <f t="shared" si="138"/>
        <v>8.4763906216227944</v>
      </c>
      <c r="AJ41">
        <f t="shared" si="139"/>
        <v>1.7980586265866552</v>
      </c>
      <c r="AK41">
        <f t="shared" si="140"/>
        <v>32.707668304443359</v>
      </c>
      <c r="AL41" s="1">
        <v>2</v>
      </c>
      <c r="AM41">
        <f t="shared" si="141"/>
        <v>4.644859790802002</v>
      </c>
      <c r="AN41" s="1">
        <v>1</v>
      </c>
      <c r="AO41">
        <f t="shared" si="142"/>
        <v>9.2897195816040039</v>
      </c>
      <c r="AP41" s="1">
        <v>32.310169219970703</v>
      </c>
      <c r="AQ41" s="1">
        <v>32.707668304443359</v>
      </c>
      <c r="AR41" s="1">
        <v>30.891845703125</v>
      </c>
      <c r="AS41" s="1">
        <v>400.08856201171875</v>
      </c>
      <c r="AT41" s="1">
        <v>394.65963745117188</v>
      </c>
      <c r="AU41" s="1">
        <v>26.361530303955078</v>
      </c>
      <c r="AV41" s="1">
        <v>31.828168869018555</v>
      </c>
      <c r="AW41" s="1">
        <v>54.056991577148438</v>
      </c>
      <c r="AX41" s="1">
        <v>65.269577026367188</v>
      </c>
      <c r="AY41" s="1">
        <v>300.24310302734375</v>
      </c>
      <c r="AZ41" s="1">
        <v>1700.2230224609375</v>
      </c>
      <c r="BA41" s="1">
        <v>8.8528677821159363E-2</v>
      </c>
      <c r="BB41" s="1">
        <v>99.649314880371094</v>
      </c>
      <c r="BC41" s="1">
        <v>18.621059417724609</v>
      </c>
      <c r="BD41" s="1">
        <v>-7.3957778513431549E-2</v>
      </c>
      <c r="BE41" s="1">
        <v>0.75</v>
      </c>
      <c r="BF41" s="1">
        <v>-1.355140209197998</v>
      </c>
      <c r="BG41" s="1">
        <v>7.355140209197998</v>
      </c>
      <c r="BH41" s="1">
        <v>1</v>
      </c>
      <c r="BI41" s="1">
        <v>0</v>
      </c>
      <c r="BJ41" s="1">
        <v>0.15999999642372131</v>
      </c>
      <c r="BK41" s="1">
        <v>111115</v>
      </c>
      <c r="BL41">
        <f t="shared" si="143"/>
        <v>1.5012155151367186</v>
      </c>
      <c r="BM41">
        <f t="shared" si="144"/>
        <v>8.4763906216227952E-3</v>
      </c>
      <c r="BN41">
        <f t="shared" si="145"/>
        <v>305.85766830444334</v>
      </c>
      <c r="BO41">
        <f t="shared" si="146"/>
        <v>305.46016921997068</v>
      </c>
      <c r="BP41">
        <f t="shared" si="147"/>
        <v>272.03567751327864</v>
      </c>
      <c r="BQ41">
        <f t="shared" si="148"/>
        <v>-0.42483097096372446</v>
      </c>
      <c r="BR41">
        <f t="shared" si="149"/>
        <v>4.9697138482811098</v>
      </c>
      <c r="BS41">
        <f t="shared" si="150"/>
        <v>49.872032278869618</v>
      </c>
      <c r="BT41">
        <f t="shared" si="151"/>
        <v>18.043863409851063</v>
      </c>
      <c r="BU41">
        <f t="shared" si="152"/>
        <v>32.508918762207031</v>
      </c>
      <c r="BV41">
        <f t="shared" si="153"/>
        <v>4.9143666910206028</v>
      </c>
      <c r="BW41">
        <f t="shared" si="154"/>
        <v>0.45057585659769606</v>
      </c>
      <c r="BX41">
        <f t="shared" si="155"/>
        <v>3.1716552216944547</v>
      </c>
      <c r="BY41">
        <f t="shared" si="156"/>
        <v>1.7427114693261481</v>
      </c>
      <c r="BZ41">
        <f t="shared" si="157"/>
        <v>0.28358715187106648</v>
      </c>
      <c r="CA41">
        <f t="shared" si="158"/>
        <v>36.505919054757676</v>
      </c>
      <c r="CB41">
        <f t="shared" si="159"/>
        <v>0.92825277616910773</v>
      </c>
      <c r="CC41">
        <f t="shared" si="160"/>
        <v>64.108337917868099</v>
      </c>
      <c r="CD41">
        <f t="shared" si="161"/>
        <v>393.96140966721038</v>
      </c>
      <c r="CE41">
        <f t="shared" si="162"/>
        <v>7.8185604288908937E-3</v>
      </c>
      <c r="CF41">
        <f t="shared" si="163"/>
        <v>0</v>
      </c>
      <c r="CG41">
        <f t="shared" si="164"/>
        <v>1487.5827118735417</v>
      </c>
      <c r="CH41">
        <f t="shared" si="165"/>
        <v>0</v>
      </c>
      <c r="CI41" t="e">
        <f t="shared" si="166"/>
        <v>#DIV/0!</v>
      </c>
      <c r="CJ41" t="e">
        <f t="shared" si="167"/>
        <v>#DIV/0!</v>
      </c>
    </row>
    <row r="42" spans="1:88" x14ac:dyDescent="0.35">
      <c r="A42" t="s">
        <v>139</v>
      </c>
      <c r="B42" s="1">
        <v>51</v>
      </c>
      <c r="C42" s="1" t="s">
        <v>130</v>
      </c>
      <c r="D42" s="1" t="s">
        <v>0</v>
      </c>
      <c r="E42" s="1">
        <v>0</v>
      </c>
      <c r="F42" s="1" t="s">
        <v>90</v>
      </c>
      <c r="G42" s="1" t="s">
        <v>0</v>
      </c>
      <c r="H42" s="1">
        <v>14968.000090144575</v>
      </c>
      <c r="I42" s="1">
        <v>0</v>
      </c>
      <c r="J42">
        <f t="shared" si="126"/>
        <v>11.017176752144875</v>
      </c>
      <c r="K42">
        <f t="shared" si="127"/>
        <v>0.30853353569938635</v>
      </c>
      <c r="L42">
        <f t="shared" si="128"/>
        <v>607.38229651573749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t="e">
        <f t="shared" si="129"/>
        <v>#DIV/0!</v>
      </c>
      <c r="U42" t="e">
        <f t="shared" si="130"/>
        <v>#DIV/0!</v>
      </c>
      <c r="V42" t="e">
        <f t="shared" si="131"/>
        <v>#DIV/0!</v>
      </c>
      <c r="W42" s="1">
        <v>-1</v>
      </c>
      <c r="X42" s="1">
        <v>0.87</v>
      </c>
      <c r="Y42" s="1">
        <v>0.92</v>
      </c>
      <c r="Z42" s="1">
        <v>9.8677434921264648</v>
      </c>
      <c r="AA42">
        <f t="shared" si="132"/>
        <v>0.87493387174606307</v>
      </c>
      <c r="AB42">
        <f t="shared" si="133"/>
        <v>8.0745348559727332E-3</v>
      </c>
      <c r="AC42" t="e">
        <f t="shared" si="134"/>
        <v>#DIV/0!</v>
      </c>
      <c r="AD42" t="e">
        <f t="shared" si="135"/>
        <v>#DIV/0!</v>
      </c>
      <c r="AE42" t="e">
        <f t="shared" si="136"/>
        <v>#DIV/0!</v>
      </c>
      <c r="AF42" s="1">
        <v>0</v>
      </c>
      <c r="AG42" s="1">
        <v>0.5</v>
      </c>
      <c r="AH42" t="e">
        <f t="shared" si="137"/>
        <v>#DIV/0!</v>
      </c>
      <c r="AI42">
        <f t="shared" si="138"/>
        <v>6.7482971021550764</v>
      </c>
      <c r="AJ42">
        <f t="shared" si="139"/>
        <v>2.1571212134224917</v>
      </c>
      <c r="AK42">
        <f t="shared" si="140"/>
        <v>33.768726348876953</v>
      </c>
      <c r="AL42" s="1">
        <v>2</v>
      </c>
      <c r="AM42">
        <f t="shared" si="141"/>
        <v>4.644859790802002</v>
      </c>
      <c r="AN42" s="1">
        <v>1</v>
      </c>
      <c r="AO42">
        <f t="shared" si="142"/>
        <v>9.2897195816040039</v>
      </c>
      <c r="AP42" s="1">
        <v>32.29888916015625</v>
      </c>
      <c r="AQ42" s="1">
        <v>33.768726348876953</v>
      </c>
      <c r="AR42" s="1">
        <v>30.869150161743164</v>
      </c>
      <c r="AS42" s="1">
        <v>699.91668701171875</v>
      </c>
      <c r="AT42" s="1">
        <v>689.47760009765625</v>
      </c>
      <c r="AU42" s="1">
        <v>26.928085327148438</v>
      </c>
      <c r="AV42" s="1">
        <v>31.283056259155273</v>
      </c>
      <c r="AW42" s="1">
        <v>55.249778747558594</v>
      </c>
      <c r="AX42" s="1">
        <v>64.1912841796875</v>
      </c>
      <c r="AY42" s="1">
        <v>300.21737670898438</v>
      </c>
      <c r="AZ42" s="1">
        <v>1701.0211181640625</v>
      </c>
      <c r="BA42" s="1">
        <v>9.5366820693016052E-2</v>
      </c>
      <c r="BB42" s="1">
        <v>99.649688720703125</v>
      </c>
      <c r="BC42" s="1">
        <v>21.949785232543945</v>
      </c>
      <c r="BD42" s="1">
        <v>-7.3342852294445038E-2</v>
      </c>
      <c r="BE42" s="1">
        <v>0.75</v>
      </c>
      <c r="BF42" s="1">
        <v>-1.355140209197998</v>
      </c>
      <c r="BG42" s="1">
        <v>7.355140209197998</v>
      </c>
      <c r="BH42" s="1">
        <v>1</v>
      </c>
      <c r="BI42" s="1">
        <v>0</v>
      </c>
      <c r="BJ42" s="1">
        <v>0.15999999642372131</v>
      </c>
      <c r="BK42" s="1">
        <v>111115</v>
      </c>
      <c r="BL42">
        <f t="shared" si="143"/>
        <v>1.5010868835449216</v>
      </c>
      <c r="BM42">
        <f t="shared" si="144"/>
        <v>6.7482971021550764E-3</v>
      </c>
      <c r="BN42">
        <f t="shared" si="145"/>
        <v>306.91872634887693</v>
      </c>
      <c r="BO42">
        <f t="shared" si="146"/>
        <v>305.44888916015623</v>
      </c>
      <c r="BP42">
        <f t="shared" si="147"/>
        <v>272.16337282292443</v>
      </c>
      <c r="BQ42">
        <f t="shared" si="148"/>
        <v>-0.17363321923805727</v>
      </c>
      <c r="BR42">
        <f t="shared" si="149"/>
        <v>5.2744680318795583</v>
      </c>
      <c r="BS42">
        <f t="shared" si="150"/>
        <v>52.930100430747657</v>
      </c>
      <c r="BT42">
        <f t="shared" si="151"/>
        <v>21.647044171592384</v>
      </c>
      <c r="BU42">
        <f t="shared" si="152"/>
        <v>33.033807754516602</v>
      </c>
      <c r="BV42">
        <f t="shared" si="153"/>
        <v>5.0617118772071246</v>
      </c>
      <c r="BW42">
        <f t="shared" si="154"/>
        <v>0.29861579947303557</v>
      </c>
      <c r="BX42">
        <f t="shared" si="155"/>
        <v>3.1173468184570665</v>
      </c>
      <c r="BY42">
        <f t="shared" si="156"/>
        <v>1.9443650587500581</v>
      </c>
      <c r="BZ42">
        <f t="shared" si="157"/>
        <v>0.18750128231018287</v>
      </c>
      <c r="CA42">
        <f t="shared" si="158"/>
        <v>60.525456782259049</v>
      </c>
      <c r="CB42">
        <f t="shared" si="159"/>
        <v>0.88093115197608896</v>
      </c>
      <c r="CC42">
        <f t="shared" si="160"/>
        <v>58.677260962988662</v>
      </c>
      <c r="CD42">
        <f t="shared" si="161"/>
        <v>687.87656268369074</v>
      </c>
      <c r="CE42">
        <f t="shared" si="162"/>
        <v>9.3978744215223401E-3</v>
      </c>
      <c r="CF42">
        <f t="shared" si="163"/>
        <v>0</v>
      </c>
      <c r="CG42">
        <f t="shared" si="164"/>
        <v>1488.2809928371007</v>
      </c>
      <c r="CH42">
        <f t="shared" si="165"/>
        <v>0</v>
      </c>
      <c r="CI42" t="e">
        <f t="shared" si="166"/>
        <v>#DIV/0!</v>
      </c>
      <c r="CJ42" t="e">
        <f t="shared" si="167"/>
        <v>#DIV/0!</v>
      </c>
    </row>
    <row r="43" spans="1:88" x14ac:dyDescent="0.35">
      <c r="A43" t="s">
        <v>139</v>
      </c>
      <c r="B43" s="1">
        <v>52</v>
      </c>
      <c r="C43" s="1" t="s">
        <v>131</v>
      </c>
      <c r="D43" s="1" t="s">
        <v>0</v>
      </c>
      <c r="E43" s="1">
        <v>0</v>
      </c>
      <c r="F43" s="1" t="s">
        <v>90</v>
      </c>
      <c r="G43" s="1" t="s">
        <v>0</v>
      </c>
      <c r="H43" s="1">
        <v>15190.000090144575</v>
      </c>
      <c r="I43" s="1">
        <v>0</v>
      </c>
      <c r="J43">
        <f t="shared" si="126"/>
        <v>11.203730817007534</v>
      </c>
      <c r="K43">
        <f t="shared" si="127"/>
        <v>0.23521710960987774</v>
      </c>
      <c r="L43">
        <f t="shared" si="128"/>
        <v>874.68695130834715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t="e">
        <f t="shared" si="129"/>
        <v>#DIV/0!</v>
      </c>
      <c r="U43" t="e">
        <f t="shared" si="130"/>
        <v>#DIV/0!</v>
      </c>
      <c r="V43" t="e">
        <f t="shared" si="131"/>
        <v>#DIV/0!</v>
      </c>
      <c r="W43" s="1">
        <v>-1</v>
      </c>
      <c r="X43" s="1">
        <v>0.87</v>
      </c>
      <c r="Y43" s="1">
        <v>0.92</v>
      </c>
      <c r="Z43" s="1">
        <v>9.8677434921264648</v>
      </c>
      <c r="AA43">
        <f t="shared" si="132"/>
        <v>0.87493387174606307</v>
      </c>
      <c r="AB43">
        <f t="shared" si="133"/>
        <v>8.2078671292419702E-3</v>
      </c>
      <c r="AC43" t="e">
        <f t="shared" si="134"/>
        <v>#DIV/0!</v>
      </c>
      <c r="AD43" t="e">
        <f t="shared" si="135"/>
        <v>#DIV/0!</v>
      </c>
      <c r="AE43" t="e">
        <f t="shared" si="136"/>
        <v>#DIV/0!</v>
      </c>
      <c r="AF43" s="1">
        <v>0</v>
      </c>
      <c r="AG43" s="1">
        <v>0.5</v>
      </c>
      <c r="AH43" t="e">
        <f t="shared" si="137"/>
        <v>#DIV/0!</v>
      </c>
      <c r="AI43">
        <f t="shared" si="138"/>
        <v>5.629478429853255</v>
      </c>
      <c r="AJ43">
        <f t="shared" si="139"/>
        <v>2.3424297893349371</v>
      </c>
      <c r="AK43">
        <f t="shared" si="140"/>
        <v>34.075504302978516</v>
      </c>
      <c r="AL43" s="1">
        <v>2</v>
      </c>
      <c r="AM43">
        <f t="shared" si="141"/>
        <v>4.644859790802002</v>
      </c>
      <c r="AN43" s="1">
        <v>1</v>
      </c>
      <c r="AO43">
        <f t="shared" si="142"/>
        <v>9.2897195816040039</v>
      </c>
      <c r="AP43" s="1">
        <v>32.138225555419922</v>
      </c>
      <c r="AQ43" s="1">
        <v>34.075504302978516</v>
      </c>
      <c r="AR43" s="1">
        <v>30.743450164794922</v>
      </c>
      <c r="AS43" s="1">
        <v>1000.1793823242188</v>
      </c>
      <c r="AT43" s="1">
        <v>989.00634765625</v>
      </c>
      <c r="AU43" s="1">
        <v>26.700435638427734</v>
      </c>
      <c r="AV43" s="1">
        <v>30.337013244628906</v>
      </c>
      <c r="AW43" s="1">
        <v>55.286285400390625</v>
      </c>
      <c r="AX43" s="1">
        <v>62.820293426513672</v>
      </c>
      <c r="AY43" s="1">
        <v>300.21066284179688</v>
      </c>
      <c r="AZ43" s="1">
        <v>1699.3665771484375</v>
      </c>
      <c r="BA43" s="1">
        <v>0.11785879731178284</v>
      </c>
      <c r="BB43" s="1">
        <v>99.651351928710938</v>
      </c>
      <c r="BC43" s="1">
        <v>23.628629684448242</v>
      </c>
      <c r="BD43" s="1">
        <v>-6.4391948282718658E-2</v>
      </c>
      <c r="BE43" s="1">
        <v>0.75</v>
      </c>
      <c r="BF43" s="1">
        <v>-1.355140209197998</v>
      </c>
      <c r="BG43" s="1">
        <v>7.355140209197998</v>
      </c>
      <c r="BH43" s="1">
        <v>1</v>
      </c>
      <c r="BI43" s="1">
        <v>0</v>
      </c>
      <c r="BJ43" s="1">
        <v>0.15999999642372131</v>
      </c>
      <c r="BK43" s="1">
        <v>111115</v>
      </c>
      <c r="BL43">
        <f t="shared" si="143"/>
        <v>1.5010533142089844</v>
      </c>
      <c r="BM43">
        <f t="shared" si="144"/>
        <v>5.6294784298532548E-3</v>
      </c>
      <c r="BN43">
        <f t="shared" si="145"/>
        <v>307.22550430297849</v>
      </c>
      <c r="BO43">
        <f t="shared" si="146"/>
        <v>305.2882255554199</v>
      </c>
      <c r="BP43">
        <f t="shared" si="147"/>
        <v>271.89864626634153</v>
      </c>
      <c r="BQ43">
        <f t="shared" si="148"/>
        <v>-1.3589755740850298E-3</v>
      </c>
      <c r="BR43">
        <f t="shared" si="149"/>
        <v>5.3655541726414171</v>
      </c>
      <c r="BS43">
        <f t="shared" si="150"/>
        <v>53.843265232165166</v>
      </c>
      <c r="BT43">
        <f t="shared" si="151"/>
        <v>23.50625198753626</v>
      </c>
      <c r="BU43">
        <f t="shared" si="152"/>
        <v>33.106864929199219</v>
      </c>
      <c r="BV43">
        <f t="shared" si="153"/>
        <v>5.0825219308419287</v>
      </c>
      <c r="BW43">
        <f t="shared" si="154"/>
        <v>0.22940845277079755</v>
      </c>
      <c r="BX43">
        <f t="shared" si="155"/>
        <v>3.02312438330648</v>
      </c>
      <c r="BY43">
        <f t="shared" si="156"/>
        <v>2.0593975475354487</v>
      </c>
      <c r="BZ43">
        <f t="shared" si="157"/>
        <v>0.14389108021651054</v>
      </c>
      <c r="CA43">
        <f t="shared" si="158"/>
        <v>87.163737212279344</v>
      </c>
      <c r="CB43">
        <f t="shared" si="159"/>
        <v>0.88440984568115533</v>
      </c>
      <c r="CC43">
        <f t="shared" si="160"/>
        <v>55.550399565325961</v>
      </c>
      <c r="CD43">
        <f t="shared" si="161"/>
        <v>987.37819984510281</v>
      </c>
      <c r="CE43">
        <f t="shared" si="162"/>
        <v>6.3032759241064898E-3</v>
      </c>
      <c r="CF43">
        <f t="shared" si="163"/>
        <v>0</v>
      </c>
      <c r="CG43">
        <f t="shared" si="164"/>
        <v>1486.8333788603372</v>
      </c>
      <c r="CH43">
        <f t="shared" si="165"/>
        <v>0</v>
      </c>
      <c r="CI43" t="e">
        <f t="shared" si="166"/>
        <v>#DIV/0!</v>
      </c>
      <c r="CJ43" t="e">
        <f t="shared" si="167"/>
        <v>#DIV/0!</v>
      </c>
    </row>
    <row r="44" spans="1:88" x14ac:dyDescent="0.35">
      <c r="A44" t="s">
        <v>139</v>
      </c>
      <c r="B44" s="1">
        <v>53</v>
      </c>
      <c r="C44" s="1" t="s">
        <v>132</v>
      </c>
      <c r="D44" s="1" t="s">
        <v>0</v>
      </c>
      <c r="E44" s="1">
        <v>0</v>
      </c>
      <c r="F44" s="1" t="s">
        <v>90</v>
      </c>
      <c r="G44" s="1" t="s">
        <v>0</v>
      </c>
      <c r="H44" s="1">
        <v>15412.000090144575</v>
      </c>
      <c r="I44" s="1">
        <v>0</v>
      </c>
      <c r="J44">
        <f t="shared" si="126"/>
        <v>12.221869227486035</v>
      </c>
      <c r="K44">
        <f t="shared" si="127"/>
        <v>0.24288786501370732</v>
      </c>
      <c r="L44">
        <f t="shared" si="128"/>
        <v>1157.056950824536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t="e">
        <f t="shared" si="129"/>
        <v>#DIV/0!</v>
      </c>
      <c r="U44" t="e">
        <f t="shared" si="130"/>
        <v>#DIV/0!</v>
      </c>
      <c r="V44" t="e">
        <f t="shared" si="131"/>
        <v>#DIV/0!</v>
      </c>
      <c r="W44" s="1">
        <v>-1</v>
      </c>
      <c r="X44" s="1">
        <v>0.87</v>
      </c>
      <c r="Y44" s="1">
        <v>0.92</v>
      </c>
      <c r="Z44" s="1">
        <v>9.8677434921264648</v>
      </c>
      <c r="AA44">
        <f t="shared" si="132"/>
        <v>0.87493387174606307</v>
      </c>
      <c r="AB44">
        <f t="shared" si="133"/>
        <v>8.8826746543002703E-3</v>
      </c>
      <c r="AC44" t="e">
        <f t="shared" si="134"/>
        <v>#DIV/0!</v>
      </c>
      <c r="AD44" t="e">
        <f t="shared" si="135"/>
        <v>#DIV/0!</v>
      </c>
      <c r="AE44" t="e">
        <f t="shared" si="136"/>
        <v>#DIV/0!</v>
      </c>
      <c r="AF44" s="1">
        <v>0</v>
      </c>
      <c r="AG44" s="1">
        <v>0.5</v>
      </c>
      <c r="AH44" t="e">
        <f t="shared" si="137"/>
        <v>#DIV/0!</v>
      </c>
      <c r="AI44">
        <f t="shared" si="138"/>
        <v>5.7435389465340574</v>
      </c>
      <c r="AJ44">
        <f t="shared" si="139"/>
        <v>2.3161766567289255</v>
      </c>
      <c r="AK44">
        <f t="shared" si="140"/>
        <v>34.024284362792969</v>
      </c>
      <c r="AL44" s="1">
        <v>2</v>
      </c>
      <c r="AM44">
        <f t="shared" si="141"/>
        <v>4.644859790802002</v>
      </c>
      <c r="AN44" s="1">
        <v>1</v>
      </c>
      <c r="AO44">
        <f t="shared" si="142"/>
        <v>9.2897195816040039</v>
      </c>
      <c r="AP44" s="1">
        <v>32.281124114990234</v>
      </c>
      <c r="AQ44" s="1">
        <v>34.024284362792969</v>
      </c>
      <c r="AR44" s="1">
        <v>30.91064453125</v>
      </c>
      <c r="AS44" s="1">
        <v>1299.697265625</v>
      </c>
      <c r="AT44" s="1">
        <v>1286.6331787109375</v>
      </c>
      <c r="AU44" s="1">
        <v>26.739356994628906</v>
      </c>
      <c r="AV44" s="1">
        <v>30.448846817016602</v>
      </c>
      <c r="AW44" s="1">
        <v>54.919937133789063</v>
      </c>
      <c r="AX44" s="1">
        <v>62.538490295410156</v>
      </c>
      <c r="AY44" s="1">
        <v>300.23831176757813</v>
      </c>
      <c r="AZ44" s="1">
        <v>1701.2724609375</v>
      </c>
      <c r="BA44" s="1">
        <v>7.0046551525592804E-2</v>
      </c>
      <c r="BB44" s="1">
        <v>99.644996643066406</v>
      </c>
      <c r="BC44" s="1">
        <v>25.04039192199707</v>
      </c>
      <c r="BD44" s="1">
        <v>-9.9164344370365143E-2</v>
      </c>
      <c r="BE44" s="1">
        <v>0.75</v>
      </c>
      <c r="BF44" s="1">
        <v>-1.355140209197998</v>
      </c>
      <c r="BG44" s="1">
        <v>7.355140209197998</v>
      </c>
      <c r="BH44" s="1">
        <v>1</v>
      </c>
      <c r="BI44" s="1">
        <v>0</v>
      </c>
      <c r="BJ44" s="1">
        <v>0.15999999642372131</v>
      </c>
      <c r="BK44" s="1">
        <v>111115</v>
      </c>
      <c r="BL44">
        <f t="shared" si="143"/>
        <v>1.5011915588378903</v>
      </c>
      <c r="BM44">
        <f t="shared" si="144"/>
        <v>5.7435389465340572E-3</v>
      </c>
      <c r="BN44">
        <f t="shared" si="145"/>
        <v>307.17428436279295</v>
      </c>
      <c r="BO44">
        <f t="shared" si="146"/>
        <v>305.43112411499021</v>
      </c>
      <c r="BP44">
        <f t="shared" si="147"/>
        <v>272.20358766577556</v>
      </c>
      <c r="BQ44">
        <f t="shared" si="148"/>
        <v>-1.0640872815111472E-2</v>
      </c>
      <c r="BR44">
        <f t="shared" si="149"/>
        <v>5.3502518955957878</v>
      </c>
      <c r="BS44">
        <f t="shared" si="150"/>
        <v>53.69313137478111</v>
      </c>
      <c r="BT44">
        <f t="shared" si="151"/>
        <v>23.244284557764509</v>
      </c>
      <c r="BU44">
        <f t="shared" si="152"/>
        <v>33.152704238891602</v>
      </c>
      <c r="BV44">
        <f t="shared" si="153"/>
        <v>5.0956170508296204</v>
      </c>
      <c r="BW44">
        <f t="shared" si="154"/>
        <v>0.23669915795729232</v>
      </c>
      <c r="BX44">
        <f t="shared" si="155"/>
        <v>3.0340752388668624</v>
      </c>
      <c r="BY44">
        <f t="shared" si="156"/>
        <v>2.061541811962758</v>
      </c>
      <c r="BZ44">
        <f t="shared" si="157"/>
        <v>0.14848081517295877</v>
      </c>
      <c r="CA44">
        <f t="shared" si="158"/>
        <v>115.29493598074754</v>
      </c>
      <c r="CB44">
        <f t="shared" si="159"/>
        <v>0.89929046597708417</v>
      </c>
      <c r="CC44">
        <f t="shared" si="160"/>
        <v>55.959218163632507</v>
      </c>
      <c r="CD44">
        <f t="shared" si="161"/>
        <v>1284.8570730586443</v>
      </c>
      <c r="CE44">
        <f t="shared" si="162"/>
        <v>5.3229753005925324E-3</v>
      </c>
      <c r="CF44">
        <f t="shared" si="163"/>
        <v>0</v>
      </c>
      <c r="CG44">
        <f t="shared" si="164"/>
        <v>1488.5009011429997</v>
      </c>
      <c r="CH44">
        <f t="shared" si="165"/>
        <v>0</v>
      </c>
      <c r="CI44" t="e">
        <f t="shared" si="166"/>
        <v>#DIV/0!</v>
      </c>
      <c r="CJ44" t="e">
        <f t="shared" si="167"/>
        <v>#DIV/0!</v>
      </c>
    </row>
    <row r="45" spans="1:88" x14ac:dyDescent="0.35">
      <c r="A45" t="s">
        <v>139</v>
      </c>
      <c r="B45" s="1">
        <v>54</v>
      </c>
      <c r="C45" s="1" t="s">
        <v>133</v>
      </c>
      <c r="D45" s="1" t="s">
        <v>0</v>
      </c>
      <c r="E45" s="1">
        <v>0</v>
      </c>
      <c r="F45" s="1" t="s">
        <v>90</v>
      </c>
      <c r="G45" s="1" t="s">
        <v>0</v>
      </c>
      <c r="H45" s="1">
        <v>15634.000090144575</v>
      </c>
      <c r="I45" s="1">
        <v>0</v>
      </c>
      <c r="J45">
        <f t="shared" si="126"/>
        <v>14.099988413878275</v>
      </c>
      <c r="K45">
        <f t="shared" si="127"/>
        <v>0.25410310757077603</v>
      </c>
      <c r="L45">
        <f t="shared" si="128"/>
        <v>1530.0850243858874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t="e">
        <f t="shared" si="129"/>
        <v>#DIV/0!</v>
      </c>
      <c r="U45" t="e">
        <f t="shared" si="130"/>
        <v>#DIV/0!</v>
      </c>
      <c r="V45" t="e">
        <f t="shared" si="131"/>
        <v>#DIV/0!</v>
      </c>
      <c r="W45" s="1">
        <v>-1</v>
      </c>
      <c r="X45" s="1">
        <v>0.87</v>
      </c>
      <c r="Y45" s="1">
        <v>0.92</v>
      </c>
      <c r="Z45" s="1">
        <v>9.8677434921264648</v>
      </c>
      <c r="AA45">
        <f t="shared" si="132"/>
        <v>0.87493387174606307</v>
      </c>
      <c r="AB45">
        <f t="shared" si="133"/>
        <v>1.0152964068127041E-2</v>
      </c>
      <c r="AC45" t="e">
        <f t="shared" si="134"/>
        <v>#DIV/0!</v>
      </c>
      <c r="AD45" t="e">
        <f t="shared" si="135"/>
        <v>#DIV/0!</v>
      </c>
      <c r="AE45" t="e">
        <f t="shared" si="136"/>
        <v>#DIV/0!</v>
      </c>
      <c r="AF45" s="1">
        <v>0</v>
      </c>
      <c r="AG45" s="1">
        <v>0.5</v>
      </c>
      <c r="AH45" t="e">
        <f t="shared" si="137"/>
        <v>#DIV/0!</v>
      </c>
      <c r="AI45">
        <f t="shared" si="138"/>
        <v>6.0857124393526849</v>
      </c>
      <c r="AJ45">
        <f t="shared" si="139"/>
        <v>2.347651750014685</v>
      </c>
      <c r="AK45">
        <f t="shared" si="140"/>
        <v>34.188072204589844</v>
      </c>
      <c r="AL45" s="1">
        <v>2</v>
      </c>
      <c r="AM45">
        <f t="shared" si="141"/>
        <v>4.644859790802002</v>
      </c>
      <c r="AN45" s="1">
        <v>1</v>
      </c>
      <c r="AO45">
        <f t="shared" si="142"/>
        <v>9.2897195816040039</v>
      </c>
      <c r="AP45" s="1">
        <v>32.596347808837891</v>
      </c>
      <c r="AQ45" s="1">
        <v>34.188072204589844</v>
      </c>
      <c r="AR45" s="1">
        <v>31.192646026611328</v>
      </c>
      <c r="AS45" s="1">
        <v>1700.18994140625</v>
      </c>
      <c r="AT45" s="1">
        <v>1683.97021484375</v>
      </c>
      <c r="AU45" s="1">
        <v>26.697168350219727</v>
      </c>
      <c r="AV45" s="1">
        <v>30.627054214477539</v>
      </c>
      <c r="AW45" s="1">
        <v>53.860214233398438</v>
      </c>
      <c r="AX45" s="1">
        <v>61.791603088378906</v>
      </c>
      <c r="AY45" s="1">
        <v>300.22882080078125</v>
      </c>
      <c r="AZ45" s="1">
        <v>1699.8419189453125</v>
      </c>
      <c r="BA45" s="1">
        <v>6.3293658196926117E-2</v>
      </c>
      <c r="BB45" s="1">
        <v>99.639572143554688</v>
      </c>
      <c r="BC45" s="1">
        <v>25.800664901733398</v>
      </c>
      <c r="BD45" s="1">
        <v>-0.12717528641223907</v>
      </c>
      <c r="BE45" s="1">
        <v>1</v>
      </c>
      <c r="BF45" s="1">
        <v>-1.355140209197998</v>
      </c>
      <c r="BG45" s="1">
        <v>7.355140209197998</v>
      </c>
      <c r="BH45" s="1">
        <v>1</v>
      </c>
      <c r="BI45" s="1">
        <v>0</v>
      </c>
      <c r="BJ45" s="1">
        <v>0.15999999642372131</v>
      </c>
      <c r="BK45" s="1">
        <v>111115</v>
      </c>
      <c r="BL45">
        <f t="shared" si="143"/>
        <v>1.501144104003906</v>
      </c>
      <c r="BM45">
        <f t="shared" si="144"/>
        <v>6.0857124393526845E-3</v>
      </c>
      <c r="BN45">
        <f t="shared" si="145"/>
        <v>307.33807220458982</v>
      </c>
      <c r="BO45">
        <f t="shared" si="146"/>
        <v>305.74634780883787</v>
      </c>
      <c r="BP45">
        <f t="shared" si="147"/>
        <v>271.97470095214157</v>
      </c>
      <c r="BQ45">
        <f t="shared" si="148"/>
        <v>-6.4328969488709337E-2</v>
      </c>
      <c r="BR45">
        <f t="shared" si="149"/>
        <v>5.3993183279626802</v>
      </c>
      <c r="BS45">
        <f t="shared" si="150"/>
        <v>54.188493705931094</v>
      </c>
      <c r="BT45">
        <f t="shared" si="151"/>
        <v>23.561439491453555</v>
      </c>
      <c r="BU45">
        <f t="shared" si="152"/>
        <v>33.392210006713867</v>
      </c>
      <c r="BV45">
        <f t="shared" si="153"/>
        <v>5.1645161923620604</v>
      </c>
      <c r="BW45">
        <f t="shared" si="154"/>
        <v>0.24733764352350671</v>
      </c>
      <c r="BX45">
        <f t="shared" si="155"/>
        <v>3.0516665779479952</v>
      </c>
      <c r="BY45">
        <f t="shared" si="156"/>
        <v>2.1128496144140652</v>
      </c>
      <c r="BZ45">
        <f t="shared" si="157"/>
        <v>0.15517995148136371</v>
      </c>
      <c r="CA45">
        <f t="shared" si="158"/>
        <v>152.45701717307026</v>
      </c>
      <c r="CB45">
        <f t="shared" si="159"/>
        <v>0.90861762927787826</v>
      </c>
      <c r="CC45">
        <f t="shared" si="160"/>
        <v>55.802839136166682</v>
      </c>
      <c r="CD45">
        <f t="shared" si="161"/>
        <v>1681.9211772822255</v>
      </c>
      <c r="CE45">
        <f t="shared" si="162"/>
        <v>4.6780990447653752E-3</v>
      </c>
      <c r="CF45">
        <f t="shared" si="163"/>
        <v>0</v>
      </c>
      <c r="CG45">
        <f t="shared" si="164"/>
        <v>1487.2492714990799</v>
      </c>
      <c r="CH45">
        <f t="shared" si="165"/>
        <v>0</v>
      </c>
      <c r="CI45" t="e">
        <f t="shared" si="166"/>
        <v>#DIV/0!</v>
      </c>
      <c r="CJ45" t="e">
        <f t="shared" si="167"/>
        <v>#DIV/0!</v>
      </c>
    </row>
    <row r="46" spans="1:88" x14ac:dyDescent="0.35">
      <c r="A46" t="s">
        <v>139</v>
      </c>
      <c r="B46" s="1">
        <v>55</v>
      </c>
      <c r="C46" s="1" t="s">
        <v>134</v>
      </c>
      <c r="D46" s="1" t="s">
        <v>0</v>
      </c>
      <c r="E46" s="1">
        <v>0</v>
      </c>
      <c r="F46" s="1" t="s">
        <v>90</v>
      </c>
      <c r="G46" s="1" t="s">
        <v>0</v>
      </c>
      <c r="H46" s="1">
        <v>15856.000090144575</v>
      </c>
      <c r="I46" s="1">
        <v>0</v>
      </c>
      <c r="J46">
        <f t="shared" si="126"/>
        <v>14.61252427837869</v>
      </c>
      <c r="K46">
        <f t="shared" si="127"/>
        <v>0.25729532863788296</v>
      </c>
      <c r="L46">
        <f t="shared" si="128"/>
        <v>1814.4087240068204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t="e">
        <f t="shared" si="129"/>
        <v>#DIV/0!</v>
      </c>
      <c r="U46" t="e">
        <f t="shared" si="130"/>
        <v>#DIV/0!</v>
      </c>
      <c r="V46" t="e">
        <f t="shared" si="131"/>
        <v>#DIV/0!</v>
      </c>
      <c r="W46" s="1">
        <v>-1</v>
      </c>
      <c r="X46" s="1">
        <v>0.87</v>
      </c>
      <c r="Y46" s="1">
        <v>0.92</v>
      </c>
      <c r="Z46" s="1">
        <v>9.8677434921264648</v>
      </c>
      <c r="AA46">
        <f t="shared" si="132"/>
        <v>0.87493387174606307</v>
      </c>
      <c r="AB46">
        <f t="shared" si="133"/>
        <v>1.0495546792967396E-2</v>
      </c>
      <c r="AC46" t="e">
        <f t="shared" si="134"/>
        <v>#DIV/0!</v>
      </c>
      <c r="AD46" t="e">
        <f t="shared" si="135"/>
        <v>#DIV/0!</v>
      </c>
      <c r="AE46" t="e">
        <f t="shared" si="136"/>
        <v>#DIV/0!</v>
      </c>
      <c r="AF46" s="1">
        <v>0</v>
      </c>
      <c r="AG46" s="1">
        <v>0.5</v>
      </c>
      <c r="AH46" t="e">
        <f t="shared" si="137"/>
        <v>#DIV/0!</v>
      </c>
      <c r="AI46">
        <f t="shared" si="138"/>
        <v>6.1686354216979327</v>
      </c>
      <c r="AJ46">
        <f t="shared" si="139"/>
        <v>2.3506853050915768</v>
      </c>
      <c r="AK46">
        <f t="shared" si="140"/>
        <v>34.207077026367188</v>
      </c>
      <c r="AL46" s="1">
        <v>2</v>
      </c>
      <c r="AM46">
        <f t="shared" si="141"/>
        <v>4.644859790802002</v>
      </c>
      <c r="AN46" s="1">
        <v>1</v>
      </c>
      <c r="AO46">
        <f t="shared" si="142"/>
        <v>9.2897195816040039</v>
      </c>
      <c r="AP46" s="1">
        <v>32.642791748046875</v>
      </c>
      <c r="AQ46" s="1">
        <v>34.207077026367188</v>
      </c>
      <c r="AR46" s="1">
        <v>31.219882965087891</v>
      </c>
      <c r="AS46" s="1">
        <v>1999.85205078125</v>
      </c>
      <c r="AT46" s="1">
        <v>1981.973388671875</v>
      </c>
      <c r="AU46" s="1">
        <v>26.672128677368164</v>
      </c>
      <c r="AV46" s="1">
        <v>30.655424118041992</v>
      </c>
      <c r="AW46" s="1">
        <v>53.667491912841797</v>
      </c>
      <c r="AX46" s="1">
        <v>61.683826446533203</v>
      </c>
      <c r="AY46" s="1">
        <v>300.23046875</v>
      </c>
      <c r="AZ46" s="1">
        <v>1700.171875</v>
      </c>
      <c r="BA46" s="1">
        <v>5.6119736284017563E-2</v>
      </c>
      <c r="BB46" s="1">
        <v>99.63494873046875</v>
      </c>
      <c r="BC46" s="1">
        <v>26.040666580200195</v>
      </c>
      <c r="BD46" s="1">
        <v>-0.14172616600990295</v>
      </c>
      <c r="BE46" s="1">
        <v>1</v>
      </c>
      <c r="BF46" s="1">
        <v>-1.355140209197998</v>
      </c>
      <c r="BG46" s="1">
        <v>7.355140209197998</v>
      </c>
      <c r="BH46" s="1">
        <v>1</v>
      </c>
      <c r="BI46" s="1">
        <v>0</v>
      </c>
      <c r="BJ46" s="1">
        <v>0.15999999642372131</v>
      </c>
      <c r="BK46" s="1">
        <v>111115</v>
      </c>
      <c r="BL46">
        <f t="shared" si="143"/>
        <v>1.5011523437499998</v>
      </c>
      <c r="BM46">
        <f t="shared" si="144"/>
        <v>6.1686354216979331E-3</v>
      </c>
      <c r="BN46">
        <f t="shared" si="145"/>
        <v>307.35707702636716</v>
      </c>
      <c r="BO46">
        <f t="shared" si="146"/>
        <v>305.79279174804685</v>
      </c>
      <c r="BP46">
        <f t="shared" si="147"/>
        <v>272.02749391971156</v>
      </c>
      <c r="BQ46">
        <f t="shared" si="148"/>
        <v>-7.7341816892379719E-2</v>
      </c>
      <c r="BR46">
        <f t="shared" si="149"/>
        <v>5.4050369154034659</v>
      </c>
      <c r="BS46">
        <f t="shared" si="150"/>
        <v>54.248403640223735</v>
      </c>
      <c r="BT46">
        <f t="shared" si="151"/>
        <v>23.592979522181743</v>
      </c>
      <c r="BU46">
        <f t="shared" si="152"/>
        <v>33.424934387207031</v>
      </c>
      <c r="BV46">
        <f t="shared" si="153"/>
        <v>5.1739927257742622</v>
      </c>
      <c r="BW46">
        <f t="shared" si="154"/>
        <v>0.25036113122002235</v>
      </c>
      <c r="BX46">
        <f t="shared" si="155"/>
        <v>3.0543516103118891</v>
      </c>
      <c r="BY46">
        <f t="shared" si="156"/>
        <v>2.1196411154623731</v>
      </c>
      <c r="BZ46">
        <f t="shared" si="157"/>
        <v>0.1570842690389318</v>
      </c>
      <c r="CA46">
        <f t="shared" si="158"/>
        <v>180.77852019253478</v>
      </c>
      <c r="CB46">
        <f t="shared" si="159"/>
        <v>0.9154556435405321</v>
      </c>
      <c r="CC46">
        <f t="shared" si="160"/>
        <v>55.805295014617307</v>
      </c>
      <c r="CD46">
        <f t="shared" si="161"/>
        <v>1979.8498684081551</v>
      </c>
      <c r="CE46">
        <f t="shared" si="162"/>
        <v>4.1187781016892265E-3</v>
      </c>
      <c r="CF46">
        <f t="shared" si="163"/>
        <v>0</v>
      </c>
      <c r="CG46">
        <f t="shared" si="164"/>
        <v>1487.5379612275135</v>
      </c>
      <c r="CH46">
        <f t="shared" si="165"/>
        <v>0</v>
      </c>
      <c r="CI46" t="e">
        <f t="shared" si="166"/>
        <v>#DIV/0!</v>
      </c>
      <c r="CJ46" t="e">
        <f t="shared" si="167"/>
        <v>#DIV/0!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2017-07-31-bern2-katripe_.xls</vt:lpstr>
    </vt:vector>
  </TitlesOfParts>
  <Company>University of Illinois at Urbana-Champaign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Ainsworth</dc:creator>
  <cp:lastModifiedBy>PengFu</cp:lastModifiedBy>
  <cp:lastPrinted>2017-11-02T19:30:07Z</cp:lastPrinted>
  <dcterms:created xsi:type="dcterms:W3CDTF">2017-11-02T19:26:16Z</dcterms:created>
  <dcterms:modified xsi:type="dcterms:W3CDTF">2022-10-25T02:01:07Z</dcterms:modified>
</cp:coreProperties>
</file>