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1FE15435-6FF6-46B1-AE30-2E6C77D3C1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7-08-01-bern1-tobaccokat_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W7" i="1"/>
  <c r="CC7" i="1" s="1"/>
  <c r="Y7" i="1"/>
  <c r="Z7" i="1"/>
  <c r="AA7" i="1"/>
  <c r="AI7" i="1"/>
  <c r="AK7" i="1" s="1"/>
  <c r="BH7" i="1"/>
  <c r="F7" i="1" s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5" i="1"/>
  <c r="W5" i="1"/>
  <c r="CC5" i="1" s="1"/>
  <c r="Y5" i="1"/>
  <c r="Z5" i="1"/>
  <c r="AA5" i="1"/>
  <c r="AI5" i="1"/>
  <c r="AK5" i="1" s="1"/>
  <c r="BH5" i="1"/>
  <c r="BJ5" i="1"/>
  <c r="BK5" i="1"/>
  <c r="BL5" i="1"/>
  <c r="BQ5" i="1"/>
  <c r="BR5" i="1" s="1"/>
  <c r="BT5" i="1"/>
  <c r="CB5" i="1"/>
  <c r="P5" i="1" s="1"/>
  <c r="CD5" i="1"/>
  <c r="Q5" i="1" s="1"/>
  <c r="CE5" i="1"/>
  <c r="CF5" i="1"/>
  <c r="R3" i="1"/>
  <c r="W3" i="1"/>
  <c r="CC3" i="1" s="1"/>
  <c r="Y3" i="1"/>
  <c r="Z3" i="1"/>
  <c r="AA3" i="1"/>
  <c r="AI3" i="1"/>
  <c r="AK3" i="1" s="1"/>
  <c r="BH3" i="1"/>
  <c r="F3" i="1" s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CC4" i="1" s="1"/>
  <c r="Y4" i="1"/>
  <c r="Z4" i="1"/>
  <c r="AA4" i="1"/>
  <c r="AI4" i="1"/>
  <c r="AK4" i="1" s="1"/>
  <c r="BH4" i="1"/>
  <c r="BJ4" i="1"/>
  <c r="BK4" i="1"/>
  <c r="BL4" i="1"/>
  <c r="BQ4" i="1"/>
  <c r="BR4" i="1" s="1"/>
  <c r="BT4" i="1"/>
  <c r="CB4" i="1"/>
  <c r="P4" i="1" s="1"/>
  <c r="CD4" i="1"/>
  <c r="Q4" i="1" s="1"/>
  <c r="CE4" i="1"/>
  <c r="CF4" i="1"/>
  <c r="R6" i="1"/>
  <c r="W6" i="1"/>
  <c r="CC6" i="1" s="1"/>
  <c r="Y6" i="1"/>
  <c r="Z6" i="1"/>
  <c r="AA6" i="1"/>
  <c r="AI6" i="1"/>
  <c r="AK6" i="1" s="1"/>
  <c r="BH6" i="1"/>
  <c r="F6" i="1" s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8" i="1"/>
  <c r="W8" i="1"/>
  <c r="CC8" i="1" s="1"/>
  <c r="Y8" i="1"/>
  <c r="Z8" i="1"/>
  <c r="AA8" i="1"/>
  <c r="AI8" i="1"/>
  <c r="AK8" i="1" s="1"/>
  <c r="BH8" i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AK9" i="1" s="1"/>
  <c r="BH9" i="1"/>
  <c r="F9" i="1" s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I10" i="1"/>
  <c r="AK10" i="1" s="1"/>
  <c r="BH10" i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CC11" i="1" s="1"/>
  <c r="Y11" i="1"/>
  <c r="Z11" i="1"/>
  <c r="AA11" i="1"/>
  <c r="AI11" i="1"/>
  <c r="AK11" i="1" s="1"/>
  <c r="BH11" i="1"/>
  <c r="F11" i="1" s="1"/>
  <c r="BJ11" i="1"/>
  <c r="BK11" i="1"/>
  <c r="BL11" i="1"/>
  <c r="BQ11" i="1"/>
  <c r="BR11" i="1" s="1"/>
  <c r="BT11" i="1"/>
  <c r="CB11" i="1"/>
  <c r="P11" i="1" s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CC13" i="1" s="1"/>
  <c r="Y13" i="1"/>
  <c r="Z13" i="1"/>
  <c r="AA13" i="1"/>
  <c r="AI13" i="1"/>
  <c r="AK13" i="1" s="1"/>
  <c r="BH13" i="1"/>
  <c r="F13" i="1" s="1"/>
  <c r="BJ13" i="1"/>
  <c r="BK13" i="1"/>
  <c r="BL13" i="1"/>
  <c r="BQ13" i="1"/>
  <c r="BR13" i="1" s="1"/>
  <c r="BT13" i="1"/>
  <c r="CB13" i="1"/>
  <c r="P13" i="1" s="1"/>
  <c r="CD13" i="1"/>
  <c r="Q13" i="1" s="1"/>
  <c r="CE13" i="1"/>
  <c r="CF13" i="1"/>
  <c r="R18" i="1"/>
  <c r="W18" i="1"/>
  <c r="CC18" i="1" s="1"/>
  <c r="Y18" i="1"/>
  <c r="Z18" i="1"/>
  <c r="AA18" i="1"/>
  <c r="AI18" i="1"/>
  <c r="AK18" i="1" s="1"/>
  <c r="BH18" i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6" i="1"/>
  <c r="W16" i="1"/>
  <c r="CC16" i="1" s="1"/>
  <c r="Y16" i="1"/>
  <c r="Z16" i="1"/>
  <c r="AA16" i="1"/>
  <c r="AI16" i="1"/>
  <c r="AK16" i="1" s="1"/>
  <c r="BH16" i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4" i="1"/>
  <c r="W14" i="1"/>
  <c r="CC14" i="1" s="1"/>
  <c r="Y14" i="1"/>
  <c r="Z14" i="1"/>
  <c r="AA14" i="1"/>
  <c r="AI14" i="1"/>
  <c r="AK14" i="1" s="1"/>
  <c r="BH14" i="1"/>
  <c r="F14" i="1" s="1"/>
  <c r="BJ14" i="1"/>
  <c r="BK14" i="1"/>
  <c r="BL14" i="1"/>
  <c r="BQ14" i="1"/>
  <c r="BR14" i="1" s="1"/>
  <c r="BT14" i="1"/>
  <c r="CB14" i="1"/>
  <c r="P14" i="1" s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7" i="1"/>
  <c r="W17" i="1"/>
  <c r="CC17" i="1" s="1"/>
  <c r="Y17" i="1"/>
  <c r="Z17" i="1"/>
  <c r="AA17" i="1"/>
  <c r="AI17" i="1"/>
  <c r="AK17" i="1" s="1"/>
  <c r="BH17" i="1"/>
  <c r="BI17" i="1" s="1"/>
  <c r="AE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9" i="1"/>
  <c r="W19" i="1"/>
  <c r="CC19" i="1" s="1"/>
  <c r="Y19" i="1"/>
  <c r="Z19" i="1"/>
  <c r="AA19" i="1"/>
  <c r="AI19" i="1"/>
  <c r="AK19" i="1" s="1"/>
  <c r="BH19" i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CC20" i="1" s="1"/>
  <c r="Y20" i="1"/>
  <c r="Z20" i="1"/>
  <c r="AA20" i="1"/>
  <c r="AI20" i="1"/>
  <c r="AK20" i="1" s="1"/>
  <c r="BH20" i="1"/>
  <c r="F20" i="1" s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CC21" i="1" s="1"/>
  <c r="Y21" i="1"/>
  <c r="Z21" i="1"/>
  <c r="AA21" i="1"/>
  <c r="AI21" i="1"/>
  <c r="AK21" i="1" s="1"/>
  <c r="BH21" i="1"/>
  <c r="BI21" i="1" s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BI22" i="1" s="1"/>
  <c r="AE22" i="1" s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CC23" i="1" s="1"/>
  <c r="Y23" i="1"/>
  <c r="Z23" i="1"/>
  <c r="AA23" i="1"/>
  <c r="AI23" i="1"/>
  <c r="AK23" i="1" s="1"/>
  <c r="BH23" i="1"/>
  <c r="BI23" i="1" s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F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R29" i="1"/>
  <c r="W29" i="1"/>
  <c r="CC29" i="1" s="1"/>
  <c r="Y29" i="1"/>
  <c r="Z29" i="1"/>
  <c r="AA29" i="1"/>
  <c r="AI29" i="1"/>
  <c r="AK29" i="1" s="1"/>
  <c r="BH29" i="1"/>
  <c r="F29" i="1" s="1"/>
  <c r="BJ29" i="1"/>
  <c r="BK29" i="1"/>
  <c r="BL29" i="1"/>
  <c r="BQ29" i="1"/>
  <c r="BR29" i="1" s="1"/>
  <c r="BT29" i="1"/>
  <c r="CB29" i="1"/>
  <c r="P29" i="1" s="1"/>
  <c r="CD29" i="1"/>
  <c r="Q29" i="1" s="1"/>
  <c r="CE29" i="1"/>
  <c r="CF29" i="1"/>
  <c r="R27" i="1"/>
  <c r="W27" i="1"/>
  <c r="CC27" i="1" s="1"/>
  <c r="Y27" i="1"/>
  <c r="Z27" i="1"/>
  <c r="AA27" i="1"/>
  <c r="AI27" i="1"/>
  <c r="AK27" i="1" s="1"/>
  <c r="BH27" i="1"/>
  <c r="BI27" i="1" s="1"/>
  <c r="AE27" i="1" s="1"/>
  <c r="BJ27" i="1"/>
  <c r="BK27" i="1"/>
  <c r="BL27" i="1"/>
  <c r="BQ27" i="1"/>
  <c r="BR27" i="1" s="1"/>
  <c r="BT27" i="1"/>
  <c r="CB27" i="1"/>
  <c r="P27" i="1" s="1"/>
  <c r="CD27" i="1"/>
  <c r="Q27" i="1" s="1"/>
  <c r="CE27" i="1"/>
  <c r="CF27" i="1"/>
  <c r="R25" i="1"/>
  <c r="W25" i="1"/>
  <c r="CC25" i="1" s="1"/>
  <c r="Y25" i="1"/>
  <c r="Z25" i="1"/>
  <c r="AA25" i="1"/>
  <c r="AI25" i="1"/>
  <c r="AK25" i="1" s="1"/>
  <c r="BH25" i="1"/>
  <c r="BJ25" i="1"/>
  <c r="BK25" i="1"/>
  <c r="BL25" i="1"/>
  <c r="BQ25" i="1"/>
  <c r="BR25" i="1" s="1"/>
  <c r="BT25" i="1"/>
  <c r="CB25" i="1"/>
  <c r="P25" i="1" s="1"/>
  <c r="CD25" i="1"/>
  <c r="Q25" i="1" s="1"/>
  <c r="CE25" i="1"/>
  <c r="CF25" i="1"/>
  <c r="R26" i="1"/>
  <c r="W26" i="1"/>
  <c r="CC26" i="1" s="1"/>
  <c r="Y26" i="1"/>
  <c r="Z26" i="1"/>
  <c r="AA26" i="1"/>
  <c r="AI26" i="1"/>
  <c r="AK26" i="1" s="1"/>
  <c r="BH26" i="1"/>
  <c r="BI26" i="1" s="1"/>
  <c r="AE26" i="1" s="1"/>
  <c r="BJ26" i="1"/>
  <c r="BK26" i="1"/>
  <c r="BL26" i="1"/>
  <c r="BQ26" i="1"/>
  <c r="BR26" i="1" s="1"/>
  <c r="BT26" i="1"/>
  <c r="CB26" i="1"/>
  <c r="P26" i="1" s="1"/>
  <c r="CD26" i="1"/>
  <c r="Q26" i="1" s="1"/>
  <c r="CE26" i="1"/>
  <c r="CF26" i="1"/>
  <c r="R28" i="1"/>
  <c r="W28" i="1"/>
  <c r="CC28" i="1" s="1"/>
  <c r="Y28" i="1"/>
  <c r="Z28" i="1"/>
  <c r="AA28" i="1"/>
  <c r="AI28" i="1"/>
  <c r="AK28" i="1" s="1"/>
  <c r="BH28" i="1"/>
  <c r="BJ28" i="1"/>
  <c r="BK28" i="1"/>
  <c r="BL28" i="1"/>
  <c r="BQ28" i="1"/>
  <c r="BR28" i="1" s="1"/>
  <c r="BT28" i="1"/>
  <c r="CB28" i="1"/>
  <c r="P28" i="1" s="1"/>
  <c r="CD28" i="1"/>
  <c r="Q28" i="1" s="1"/>
  <c r="CE28" i="1"/>
  <c r="CF28" i="1"/>
  <c r="R30" i="1"/>
  <c r="W30" i="1"/>
  <c r="CC30" i="1" s="1"/>
  <c r="Y30" i="1"/>
  <c r="Z30" i="1"/>
  <c r="AA30" i="1"/>
  <c r="AI30" i="1"/>
  <c r="AK30" i="1" s="1"/>
  <c r="BH30" i="1"/>
  <c r="F30" i="1" s="1"/>
  <c r="BJ30" i="1"/>
  <c r="BK30" i="1"/>
  <c r="BL30" i="1"/>
  <c r="BQ30" i="1"/>
  <c r="BR30" i="1" s="1"/>
  <c r="BT30" i="1"/>
  <c r="CB30" i="1"/>
  <c r="P30" i="1" s="1"/>
  <c r="CD30" i="1"/>
  <c r="Q30" i="1" s="1"/>
  <c r="CE30" i="1"/>
  <c r="CF30" i="1"/>
  <c r="R31" i="1"/>
  <c r="W31" i="1"/>
  <c r="CC31" i="1" s="1"/>
  <c r="Y31" i="1"/>
  <c r="Z31" i="1"/>
  <c r="AA31" i="1"/>
  <c r="AI31" i="1"/>
  <c r="AK31" i="1" s="1"/>
  <c r="BH31" i="1"/>
  <c r="BJ31" i="1"/>
  <c r="BK31" i="1"/>
  <c r="BL31" i="1"/>
  <c r="BQ31" i="1"/>
  <c r="BR31" i="1" s="1"/>
  <c r="BT31" i="1"/>
  <c r="CB31" i="1"/>
  <c r="P31" i="1" s="1"/>
  <c r="CD31" i="1"/>
  <c r="Q31" i="1" s="1"/>
  <c r="CE31" i="1"/>
  <c r="CF31" i="1"/>
  <c r="R32" i="1"/>
  <c r="W32" i="1"/>
  <c r="CC32" i="1" s="1"/>
  <c r="Y32" i="1"/>
  <c r="Z32" i="1"/>
  <c r="AA32" i="1"/>
  <c r="AI32" i="1"/>
  <c r="AK32" i="1" s="1"/>
  <c r="BH32" i="1"/>
  <c r="BI32" i="1" s="1"/>
  <c r="AE32" i="1" s="1"/>
  <c r="BJ32" i="1"/>
  <c r="BK32" i="1"/>
  <c r="BL32" i="1"/>
  <c r="BQ32" i="1"/>
  <c r="BR32" i="1" s="1"/>
  <c r="BT32" i="1"/>
  <c r="CB32" i="1"/>
  <c r="P32" i="1" s="1"/>
  <c r="CD32" i="1"/>
  <c r="Q32" i="1" s="1"/>
  <c r="CE32" i="1"/>
  <c r="CF32" i="1"/>
  <c r="R33" i="1"/>
  <c r="W33" i="1"/>
  <c r="CC33" i="1" s="1"/>
  <c r="Y33" i="1"/>
  <c r="Z33" i="1"/>
  <c r="AA33" i="1"/>
  <c r="AI33" i="1"/>
  <c r="AK33" i="1" s="1"/>
  <c r="BH33" i="1"/>
  <c r="BJ33" i="1"/>
  <c r="BK33" i="1"/>
  <c r="BL33" i="1"/>
  <c r="BQ33" i="1"/>
  <c r="BR33" i="1" s="1"/>
  <c r="BT33" i="1"/>
  <c r="CB33" i="1"/>
  <c r="P33" i="1" s="1"/>
  <c r="CD33" i="1"/>
  <c r="Q33" i="1" s="1"/>
  <c r="CE33" i="1"/>
  <c r="CF33" i="1"/>
  <c r="R34" i="1"/>
  <c r="W34" i="1"/>
  <c r="CC34" i="1" s="1"/>
  <c r="Y34" i="1"/>
  <c r="Z34" i="1"/>
  <c r="AA34" i="1"/>
  <c r="AI34" i="1"/>
  <c r="AK34" i="1" s="1"/>
  <c r="BH34" i="1"/>
  <c r="BJ34" i="1"/>
  <c r="BK34" i="1"/>
  <c r="BL34" i="1"/>
  <c r="BQ34" i="1"/>
  <c r="BR34" i="1" s="1"/>
  <c r="BT34" i="1"/>
  <c r="CB34" i="1"/>
  <c r="P34" i="1" s="1"/>
  <c r="CD34" i="1"/>
  <c r="Q34" i="1" s="1"/>
  <c r="CE34" i="1"/>
  <c r="CF34" i="1"/>
  <c r="R35" i="1"/>
  <c r="W35" i="1"/>
  <c r="CC35" i="1" s="1"/>
  <c r="Y35" i="1"/>
  <c r="Z35" i="1"/>
  <c r="AA35" i="1"/>
  <c r="AI35" i="1"/>
  <c r="AK35" i="1" s="1"/>
  <c r="BH35" i="1"/>
  <c r="BJ35" i="1"/>
  <c r="BK35" i="1"/>
  <c r="BL35" i="1"/>
  <c r="BQ35" i="1"/>
  <c r="BR35" i="1" s="1"/>
  <c r="BT35" i="1"/>
  <c r="CB35" i="1"/>
  <c r="P35" i="1" s="1"/>
  <c r="CD35" i="1"/>
  <c r="Q35" i="1" s="1"/>
  <c r="CE35" i="1"/>
  <c r="CF35" i="1"/>
  <c r="R40" i="1"/>
  <c r="W40" i="1"/>
  <c r="CC40" i="1" s="1"/>
  <c r="Y40" i="1"/>
  <c r="Z40" i="1"/>
  <c r="AA40" i="1"/>
  <c r="AI40" i="1"/>
  <c r="AK40" i="1" s="1"/>
  <c r="BH40" i="1"/>
  <c r="F40" i="1" s="1"/>
  <c r="BJ40" i="1"/>
  <c r="BK40" i="1"/>
  <c r="BL40" i="1"/>
  <c r="BQ40" i="1"/>
  <c r="BR40" i="1" s="1"/>
  <c r="BT40" i="1"/>
  <c r="CB40" i="1"/>
  <c r="P40" i="1" s="1"/>
  <c r="CD40" i="1"/>
  <c r="Q40" i="1" s="1"/>
  <c r="CE40" i="1"/>
  <c r="CF40" i="1"/>
  <c r="R38" i="1"/>
  <c r="W38" i="1"/>
  <c r="CC38" i="1" s="1"/>
  <c r="Y38" i="1"/>
  <c r="Z38" i="1"/>
  <c r="AA38" i="1"/>
  <c r="AI38" i="1"/>
  <c r="AK38" i="1" s="1"/>
  <c r="BH38" i="1"/>
  <c r="BJ38" i="1"/>
  <c r="BK38" i="1"/>
  <c r="BL38" i="1"/>
  <c r="BQ38" i="1"/>
  <c r="BR38" i="1" s="1"/>
  <c r="BT38" i="1"/>
  <c r="CB38" i="1"/>
  <c r="P38" i="1" s="1"/>
  <c r="CD38" i="1"/>
  <c r="Q38" i="1" s="1"/>
  <c r="CE38" i="1"/>
  <c r="CF38" i="1"/>
  <c r="R36" i="1"/>
  <c r="W36" i="1"/>
  <c r="Y36" i="1"/>
  <c r="Z36" i="1"/>
  <c r="AA36" i="1"/>
  <c r="AI36" i="1"/>
  <c r="AK36" i="1" s="1"/>
  <c r="BH36" i="1"/>
  <c r="BI36" i="1" s="1"/>
  <c r="AE36" i="1" s="1"/>
  <c r="BJ36" i="1"/>
  <c r="BK36" i="1"/>
  <c r="BL36" i="1"/>
  <c r="BQ36" i="1"/>
  <c r="BR36" i="1" s="1"/>
  <c r="BT36" i="1"/>
  <c r="CB36" i="1"/>
  <c r="P36" i="1" s="1"/>
  <c r="CD36" i="1"/>
  <c r="Q36" i="1" s="1"/>
  <c r="CE36" i="1"/>
  <c r="CF36" i="1"/>
  <c r="R37" i="1"/>
  <c r="W37" i="1"/>
  <c r="CC37" i="1" s="1"/>
  <c r="Y37" i="1"/>
  <c r="Z37" i="1"/>
  <c r="AA37" i="1"/>
  <c r="AI37" i="1"/>
  <c r="AK37" i="1" s="1"/>
  <c r="BH37" i="1"/>
  <c r="F37" i="1" s="1"/>
  <c r="BJ37" i="1"/>
  <c r="BK37" i="1"/>
  <c r="BL37" i="1"/>
  <c r="BQ37" i="1"/>
  <c r="BR37" i="1" s="1"/>
  <c r="BT37" i="1"/>
  <c r="CB37" i="1"/>
  <c r="P37" i="1" s="1"/>
  <c r="CD37" i="1"/>
  <c r="Q37" i="1" s="1"/>
  <c r="CE37" i="1"/>
  <c r="CF37" i="1"/>
  <c r="R39" i="1"/>
  <c r="W39" i="1"/>
  <c r="CC39" i="1" s="1"/>
  <c r="Y39" i="1"/>
  <c r="Z39" i="1"/>
  <c r="AA39" i="1"/>
  <c r="AI39" i="1"/>
  <c r="AK39" i="1" s="1"/>
  <c r="BH39" i="1"/>
  <c r="F39" i="1" s="1"/>
  <c r="BJ39" i="1"/>
  <c r="BK39" i="1"/>
  <c r="BL39" i="1"/>
  <c r="BQ39" i="1"/>
  <c r="BR39" i="1" s="1"/>
  <c r="BT39" i="1"/>
  <c r="CB39" i="1"/>
  <c r="P39" i="1" s="1"/>
  <c r="CD39" i="1"/>
  <c r="Q39" i="1" s="1"/>
  <c r="CE39" i="1"/>
  <c r="CF39" i="1"/>
  <c r="R41" i="1"/>
  <c r="W41" i="1"/>
  <c r="CC41" i="1" s="1"/>
  <c r="Y41" i="1"/>
  <c r="Z41" i="1"/>
  <c r="AA41" i="1"/>
  <c r="AI41" i="1"/>
  <c r="AK41" i="1" s="1"/>
  <c r="BH41" i="1"/>
  <c r="BI41" i="1" s="1"/>
  <c r="AE41" i="1" s="1"/>
  <c r="BJ41" i="1"/>
  <c r="BK41" i="1"/>
  <c r="BL41" i="1"/>
  <c r="BQ41" i="1"/>
  <c r="BR41" i="1" s="1"/>
  <c r="BT41" i="1"/>
  <c r="CB41" i="1"/>
  <c r="P41" i="1" s="1"/>
  <c r="CD41" i="1"/>
  <c r="Q41" i="1" s="1"/>
  <c r="CE41" i="1"/>
  <c r="CF41" i="1"/>
  <c r="R42" i="1"/>
  <c r="W42" i="1"/>
  <c r="CC42" i="1" s="1"/>
  <c r="Y42" i="1"/>
  <c r="Z42" i="1"/>
  <c r="AA42" i="1"/>
  <c r="AI42" i="1"/>
  <c r="AK42" i="1" s="1"/>
  <c r="BH42" i="1"/>
  <c r="BI42" i="1" s="1"/>
  <c r="AE42" i="1" s="1"/>
  <c r="BJ42" i="1"/>
  <c r="BK42" i="1"/>
  <c r="BL42" i="1"/>
  <c r="BQ42" i="1"/>
  <c r="BR42" i="1" s="1"/>
  <c r="BT42" i="1"/>
  <c r="CB42" i="1"/>
  <c r="P42" i="1" s="1"/>
  <c r="CD42" i="1"/>
  <c r="Q42" i="1" s="1"/>
  <c r="CE42" i="1"/>
  <c r="CF42" i="1"/>
  <c r="R43" i="1"/>
  <c r="W43" i="1"/>
  <c r="Y43" i="1"/>
  <c r="Z43" i="1"/>
  <c r="AA43" i="1"/>
  <c r="AI43" i="1"/>
  <c r="AK43" i="1" s="1"/>
  <c r="BH43" i="1"/>
  <c r="F43" i="1" s="1"/>
  <c r="BJ43" i="1"/>
  <c r="BK43" i="1"/>
  <c r="BL43" i="1"/>
  <c r="BQ43" i="1"/>
  <c r="BR43" i="1" s="1"/>
  <c r="BT43" i="1"/>
  <c r="CB43" i="1"/>
  <c r="P43" i="1" s="1"/>
  <c r="CD43" i="1"/>
  <c r="Q43" i="1" s="1"/>
  <c r="CE43" i="1"/>
  <c r="CF43" i="1"/>
  <c r="R44" i="1"/>
  <c r="W44" i="1"/>
  <c r="CC44" i="1" s="1"/>
  <c r="Y44" i="1"/>
  <c r="Z44" i="1"/>
  <c r="AA44" i="1"/>
  <c r="AI44" i="1"/>
  <c r="AK44" i="1" s="1"/>
  <c r="BH44" i="1"/>
  <c r="F44" i="1" s="1"/>
  <c r="BJ44" i="1"/>
  <c r="BK44" i="1"/>
  <c r="BL44" i="1"/>
  <c r="BQ44" i="1"/>
  <c r="BR44" i="1" s="1"/>
  <c r="BT44" i="1"/>
  <c r="CB44" i="1"/>
  <c r="P44" i="1" s="1"/>
  <c r="CD44" i="1"/>
  <c r="Q44" i="1" s="1"/>
  <c r="CE44" i="1"/>
  <c r="CF44" i="1"/>
  <c r="R45" i="1"/>
  <c r="W45" i="1"/>
  <c r="CC45" i="1" s="1"/>
  <c r="Y45" i="1"/>
  <c r="Z45" i="1"/>
  <c r="AA45" i="1"/>
  <c r="AI45" i="1"/>
  <c r="AK45" i="1" s="1"/>
  <c r="BH45" i="1"/>
  <c r="F45" i="1" s="1"/>
  <c r="BJ45" i="1"/>
  <c r="BK45" i="1"/>
  <c r="BL45" i="1"/>
  <c r="BQ45" i="1"/>
  <c r="BR45" i="1" s="1"/>
  <c r="BT45" i="1"/>
  <c r="CB45" i="1"/>
  <c r="P45" i="1" s="1"/>
  <c r="CD45" i="1"/>
  <c r="Q45" i="1" s="1"/>
  <c r="CE45" i="1"/>
  <c r="CF45" i="1"/>
  <c r="R50" i="1"/>
  <c r="W50" i="1"/>
  <c r="CC50" i="1" s="1"/>
  <c r="Y50" i="1"/>
  <c r="Z50" i="1"/>
  <c r="AA50" i="1"/>
  <c r="AI50" i="1"/>
  <c r="AK50" i="1" s="1"/>
  <c r="BH50" i="1"/>
  <c r="F50" i="1" s="1"/>
  <c r="BJ50" i="1"/>
  <c r="BK50" i="1"/>
  <c r="BL50" i="1"/>
  <c r="BQ50" i="1"/>
  <c r="BR50" i="1" s="1"/>
  <c r="BT50" i="1"/>
  <c r="CB50" i="1"/>
  <c r="P50" i="1" s="1"/>
  <c r="CD50" i="1"/>
  <c r="Q50" i="1" s="1"/>
  <c r="CE50" i="1"/>
  <c r="CF50" i="1"/>
  <c r="R48" i="1"/>
  <c r="W48" i="1"/>
  <c r="Y48" i="1"/>
  <c r="Z48" i="1"/>
  <c r="AA48" i="1"/>
  <c r="AI48" i="1"/>
  <c r="AK48" i="1" s="1"/>
  <c r="BH48" i="1"/>
  <c r="F48" i="1" s="1"/>
  <c r="BJ48" i="1"/>
  <c r="BK48" i="1"/>
  <c r="BL48" i="1"/>
  <c r="BQ48" i="1"/>
  <c r="BR48" i="1" s="1"/>
  <c r="BT48" i="1"/>
  <c r="CB48" i="1"/>
  <c r="P48" i="1" s="1"/>
  <c r="CD48" i="1"/>
  <c r="Q48" i="1" s="1"/>
  <c r="CE48" i="1"/>
  <c r="CF48" i="1"/>
  <c r="R46" i="1"/>
  <c r="W46" i="1"/>
  <c r="CC46" i="1" s="1"/>
  <c r="Y46" i="1"/>
  <c r="Z46" i="1"/>
  <c r="AA46" i="1"/>
  <c r="AI46" i="1"/>
  <c r="AK46" i="1" s="1"/>
  <c r="BH46" i="1"/>
  <c r="BI46" i="1" s="1"/>
  <c r="AE46" i="1" s="1"/>
  <c r="BJ46" i="1"/>
  <c r="BK46" i="1"/>
  <c r="BL46" i="1"/>
  <c r="BQ46" i="1"/>
  <c r="BR46" i="1" s="1"/>
  <c r="BT46" i="1"/>
  <c r="CB46" i="1"/>
  <c r="P46" i="1" s="1"/>
  <c r="CD46" i="1"/>
  <c r="Q46" i="1" s="1"/>
  <c r="CE46" i="1"/>
  <c r="CF46" i="1"/>
  <c r="R47" i="1"/>
  <c r="W47" i="1"/>
  <c r="CC47" i="1" s="1"/>
  <c r="Y47" i="1"/>
  <c r="Z47" i="1"/>
  <c r="AA47" i="1"/>
  <c r="AI47" i="1"/>
  <c r="AK47" i="1" s="1"/>
  <c r="BH47" i="1"/>
  <c r="BJ47" i="1"/>
  <c r="BK47" i="1"/>
  <c r="BL47" i="1"/>
  <c r="BQ47" i="1"/>
  <c r="BR47" i="1" s="1"/>
  <c r="BT47" i="1"/>
  <c r="CB47" i="1"/>
  <c r="P47" i="1" s="1"/>
  <c r="CD47" i="1"/>
  <c r="Q47" i="1" s="1"/>
  <c r="CE47" i="1"/>
  <c r="CF47" i="1"/>
  <c r="R49" i="1"/>
  <c r="W49" i="1"/>
  <c r="CC49" i="1" s="1"/>
  <c r="Y49" i="1"/>
  <c r="Z49" i="1"/>
  <c r="AA49" i="1"/>
  <c r="AI49" i="1"/>
  <c r="AK49" i="1" s="1"/>
  <c r="BH49" i="1"/>
  <c r="F49" i="1" s="1"/>
  <c r="BJ49" i="1"/>
  <c r="BK49" i="1"/>
  <c r="BL49" i="1"/>
  <c r="BQ49" i="1"/>
  <c r="BR49" i="1" s="1"/>
  <c r="BT49" i="1"/>
  <c r="CB49" i="1"/>
  <c r="P49" i="1" s="1"/>
  <c r="CD49" i="1"/>
  <c r="Q49" i="1" s="1"/>
  <c r="CE49" i="1"/>
  <c r="CF49" i="1"/>
  <c r="R51" i="1"/>
  <c r="W51" i="1"/>
  <c r="CC51" i="1" s="1"/>
  <c r="Y51" i="1"/>
  <c r="Z51" i="1"/>
  <c r="AA51" i="1"/>
  <c r="AI51" i="1"/>
  <c r="AK51" i="1" s="1"/>
  <c r="BH51" i="1"/>
  <c r="F51" i="1" s="1"/>
  <c r="BJ51" i="1"/>
  <c r="BK51" i="1"/>
  <c r="BL51" i="1"/>
  <c r="BQ51" i="1"/>
  <c r="BR51" i="1" s="1"/>
  <c r="BT51" i="1"/>
  <c r="CB51" i="1"/>
  <c r="P51" i="1" s="1"/>
  <c r="CD51" i="1"/>
  <c r="Q51" i="1" s="1"/>
  <c r="CE51" i="1"/>
  <c r="CF51" i="1"/>
  <c r="R52" i="1"/>
  <c r="W52" i="1"/>
  <c r="CC52" i="1" s="1"/>
  <c r="Y52" i="1"/>
  <c r="Z52" i="1"/>
  <c r="AA52" i="1"/>
  <c r="AI52" i="1"/>
  <c r="AK52" i="1" s="1"/>
  <c r="BH52" i="1"/>
  <c r="BI52" i="1" s="1"/>
  <c r="AE52" i="1" s="1"/>
  <c r="BJ52" i="1"/>
  <c r="BK52" i="1"/>
  <c r="BL52" i="1"/>
  <c r="BQ52" i="1"/>
  <c r="BR52" i="1" s="1"/>
  <c r="BT52" i="1"/>
  <c r="CB52" i="1"/>
  <c r="P52" i="1" s="1"/>
  <c r="CD52" i="1"/>
  <c r="Q52" i="1" s="1"/>
  <c r="CE52" i="1"/>
  <c r="CF52" i="1"/>
  <c r="R53" i="1"/>
  <c r="W53" i="1"/>
  <c r="CC53" i="1" s="1"/>
  <c r="Y53" i="1"/>
  <c r="Z53" i="1"/>
  <c r="AA53" i="1"/>
  <c r="AI53" i="1"/>
  <c r="AK53" i="1" s="1"/>
  <c r="BH53" i="1"/>
  <c r="BI53" i="1" s="1"/>
  <c r="AE53" i="1" s="1"/>
  <c r="BJ53" i="1"/>
  <c r="BK53" i="1"/>
  <c r="BL53" i="1"/>
  <c r="BQ53" i="1"/>
  <c r="BR53" i="1" s="1"/>
  <c r="BT53" i="1"/>
  <c r="CB53" i="1"/>
  <c r="P53" i="1" s="1"/>
  <c r="CD53" i="1"/>
  <c r="Q53" i="1" s="1"/>
  <c r="CE53" i="1"/>
  <c r="CF53" i="1"/>
  <c r="R54" i="1"/>
  <c r="W54" i="1"/>
  <c r="CC54" i="1" s="1"/>
  <c r="Y54" i="1"/>
  <c r="Z54" i="1"/>
  <c r="AA54" i="1"/>
  <c r="AI54" i="1"/>
  <c r="AK54" i="1" s="1"/>
  <c r="BH54" i="1"/>
  <c r="BI54" i="1" s="1"/>
  <c r="AE54" i="1" s="1"/>
  <c r="BJ54" i="1"/>
  <c r="BK54" i="1"/>
  <c r="BL54" i="1"/>
  <c r="BQ54" i="1"/>
  <c r="BR54" i="1" s="1"/>
  <c r="BT54" i="1"/>
  <c r="CB54" i="1"/>
  <c r="P54" i="1" s="1"/>
  <c r="CD54" i="1"/>
  <c r="Q54" i="1" s="1"/>
  <c r="CE54" i="1"/>
  <c r="CF54" i="1"/>
  <c r="R55" i="1"/>
  <c r="W55" i="1"/>
  <c r="Y55" i="1"/>
  <c r="Z55" i="1"/>
  <c r="AA55" i="1"/>
  <c r="AI55" i="1"/>
  <c r="AK55" i="1" s="1"/>
  <c r="BH55" i="1"/>
  <c r="F55" i="1" s="1"/>
  <c r="BJ55" i="1"/>
  <c r="BK55" i="1"/>
  <c r="BL55" i="1"/>
  <c r="BQ55" i="1"/>
  <c r="BR55" i="1" s="1"/>
  <c r="BT55" i="1"/>
  <c r="CB55" i="1"/>
  <c r="P55" i="1" s="1"/>
  <c r="CD55" i="1"/>
  <c r="Q55" i="1" s="1"/>
  <c r="CE55" i="1"/>
  <c r="CF55" i="1"/>
  <c r="R56" i="1"/>
  <c r="W56" i="1"/>
  <c r="CC56" i="1" s="1"/>
  <c r="Y56" i="1"/>
  <c r="Z56" i="1"/>
  <c r="AA56" i="1"/>
  <c r="AI56" i="1"/>
  <c r="AK56" i="1" s="1"/>
  <c r="BH56" i="1"/>
  <c r="F56" i="1" s="1"/>
  <c r="BJ56" i="1"/>
  <c r="BK56" i="1"/>
  <c r="BL56" i="1"/>
  <c r="BQ56" i="1"/>
  <c r="BR56" i="1" s="1"/>
  <c r="BT56" i="1"/>
  <c r="CB56" i="1"/>
  <c r="P56" i="1" s="1"/>
  <c r="CD56" i="1"/>
  <c r="Q56" i="1" s="1"/>
  <c r="CE56" i="1"/>
  <c r="CF56" i="1"/>
  <c r="R61" i="1"/>
  <c r="W61" i="1"/>
  <c r="Y61" i="1"/>
  <c r="Z61" i="1"/>
  <c r="AA61" i="1"/>
  <c r="AI61" i="1"/>
  <c r="AK61" i="1" s="1"/>
  <c r="BH61" i="1"/>
  <c r="F61" i="1" s="1"/>
  <c r="BJ61" i="1"/>
  <c r="BK61" i="1"/>
  <c r="BL61" i="1"/>
  <c r="BQ61" i="1"/>
  <c r="BR61" i="1" s="1"/>
  <c r="BT61" i="1"/>
  <c r="CB61" i="1"/>
  <c r="P61" i="1" s="1"/>
  <c r="CD61" i="1"/>
  <c r="Q61" i="1" s="1"/>
  <c r="CE61" i="1"/>
  <c r="CF61" i="1"/>
  <c r="R59" i="1"/>
  <c r="W59" i="1"/>
  <c r="CC59" i="1" s="1"/>
  <c r="Y59" i="1"/>
  <c r="Z59" i="1"/>
  <c r="AA59" i="1"/>
  <c r="AI59" i="1"/>
  <c r="AK59" i="1" s="1"/>
  <c r="BH59" i="1"/>
  <c r="BI59" i="1" s="1"/>
  <c r="AE59" i="1" s="1"/>
  <c r="BJ59" i="1"/>
  <c r="BK59" i="1"/>
  <c r="BL59" i="1"/>
  <c r="BQ59" i="1"/>
  <c r="BR59" i="1" s="1"/>
  <c r="BT59" i="1"/>
  <c r="CB59" i="1"/>
  <c r="P59" i="1" s="1"/>
  <c r="CD59" i="1"/>
  <c r="Q59" i="1" s="1"/>
  <c r="CE59" i="1"/>
  <c r="CF59" i="1"/>
  <c r="R57" i="1"/>
  <c r="W57" i="1"/>
  <c r="Y57" i="1"/>
  <c r="Z57" i="1"/>
  <c r="AA57" i="1"/>
  <c r="AI57" i="1"/>
  <c r="AK57" i="1" s="1"/>
  <c r="BH57" i="1"/>
  <c r="F57" i="1" s="1"/>
  <c r="BJ57" i="1"/>
  <c r="BK57" i="1"/>
  <c r="BL57" i="1"/>
  <c r="BQ57" i="1"/>
  <c r="BR57" i="1" s="1"/>
  <c r="BT57" i="1"/>
  <c r="CB57" i="1"/>
  <c r="P57" i="1" s="1"/>
  <c r="CD57" i="1"/>
  <c r="Q57" i="1" s="1"/>
  <c r="CE57" i="1"/>
  <c r="CF57" i="1"/>
  <c r="R58" i="1"/>
  <c r="W58" i="1"/>
  <c r="CC58" i="1" s="1"/>
  <c r="Y58" i="1"/>
  <c r="Z58" i="1"/>
  <c r="AA58" i="1"/>
  <c r="AI58" i="1"/>
  <c r="AK58" i="1" s="1"/>
  <c r="BH58" i="1"/>
  <c r="F58" i="1" s="1"/>
  <c r="BJ58" i="1"/>
  <c r="BK58" i="1"/>
  <c r="BL58" i="1"/>
  <c r="BQ58" i="1"/>
  <c r="BR58" i="1" s="1"/>
  <c r="BT58" i="1"/>
  <c r="CB58" i="1"/>
  <c r="P58" i="1" s="1"/>
  <c r="CD58" i="1"/>
  <c r="Q58" i="1" s="1"/>
  <c r="CE58" i="1"/>
  <c r="CF58" i="1"/>
  <c r="R60" i="1"/>
  <c r="W60" i="1"/>
  <c r="Y60" i="1"/>
  <c r="Z60" i="1"/>
  <c r="AA60" i="1"/>
  <c r="AI60" i="1"/>
  <c r="AK60" i="1" s="1"/>
  <c r="BH60" i="1"/>
  <c r="F60" i="1" s="1"/>
  <c r="BJ60" i="1"/>
  <c r="BK60" i="1"/>
  <c r="BL60" i="1"/>
  <c r="BQ60" i="1"/>
  <c r="BR60" i="1" s="1"/>
  <c r="BT60" i="1"/>
  <c r="CB60" i="1"/>
  <c r="P60" i="1" s="1"/>
  <c r="CD60" i="1"/>
  <c r="Q60" i="1" s="1"/>
  <c r="CE60" i="1"/>
  <c r="CF60" i="1"/>
  <c r="R62" i="1"/>
  <c r="W62" i="1"/>
  <c r="CC62" i="1" s="1"/>
  <c r="Y62" i="1"/>
  <c r="Z62" i="1"/>
  <c r="AA62" i="1"/>
  <c r="AI62" i="1"/>
  <c r="AK62" i="1" s="1"/>
  <c r="BH62" i="1"/>
  <c r="F62" i="1" s="1"/>
  <c r="BJ62" i="1"/>
  <c r="BK62" i="1"/>
  <c r="BL62" i="1"/>
  <c r="BQ62" i="1"/>
  <c r="BR62" i="1" s="1"/>
  <c r="BT62" i="1"/>
  <c r="CB62" i="1"/>
  <c r="P62" i="1" s="1"/>
  <c r="CD62" i="1"/>
  <c r="Q62" i="1" s="1"/>
  <c r="CE62" i="1"/>
  <c r="CF62" i="1"/>
  <c r="R63" i="1"/>
  <c r="W63" i="1"/>
  <c r="Y63" i="1"/>
  <c r="Z63" i="1"/>
  <c r="AA63" i="1"/>
  <c r="AI63" i="1"/>
  <c r="AK63" i="1" s="1"/>
  <c r="BH63" i="1"/>
  <c r="BI63" i="1" s="1"/>
  <c r="AE63" i="1" s="1"/>
  <c r="BJ63" i="1"/>
  <c r="BK63" i="1"/>
  <c r="BL63" i="1"/>
  <c r="BQ63" i="1"/>
  <c r="BR63" i="1" s="1"/>
  <c r="BT63" i="1"/>
  <c r="CB63" i="1"/>
  <c r="P63" i="1" s="1"/>
  <c r="CD63" i="1"/>
  <c r="Q63" i="1" s="1"/>
  <c r="CE63" i="1"/>
  <c r="CF63" i="1"/>
  <c r="R64" i="1"/>
  <c r="W64" i="1"/>
  <c r="CC64" i="1" s="1"/>
  <c r="Y64" i="1"/>
  <c r="Z64" i="1"/>
  <c r="AA64" i="1"/>
  <c r="AI64" i="1"/>
  <c r="AK64" i="1" s="1"/>
  <c r="BH64" i="1"/>
  <c r="F64" i="1" s="1"/>
  <c r="BJ64" i="1"/>
  <c r="BK64" i="1"/>
  <c r="BL64" i="1"/>
  <c r="BQ64" i="1"/>
  <c r="BR64" i="1" s="1"/>
  <c r="BT64" i="1"/>
  <c r="CB64" i="1"/>
  <c r="P64" i="1" s="1"/>
  <c r="CD64" i="1"/>
  <c r="Q64" i="1" s="1"/>
  <c r="CE64" i="1"/>
  <c r="CF64" i="1"/>
  <c r="R65" i="1"/>
  <c r="W65" i="1"/>
  <c r="CC65" i="1" s="1"/>
  <c r="Y65" i="1"/>
  <c r="Z65" i="1"/>
  <c r="AA65" i="1"/>
  <c r="AI65" i="1"/>
  <c r="AK65" i="1" s="1"/>
  <c r="BH65" i="1"/>
  <c r="BI65" i="1" s="1"/>
  <c r="BJ65" i="1"/>
  <c r="BK65" i="1"/>
  <c r="BL65" i="1"/>
  <c r="BQ65" i="1"/>
  <c r="BR65" i="1" s="1"/>
  <c r="BT65" i="1"/>
  <c r="CB65" i="1"/>
  <c r="P65" i="1" s="1"/>
  <c r="CD65" i="1"/>
  <c r="Q65" i="1" s="1"/>
  <c r="CE65" i="1"/>
  <c r="CF65" i="1"/>
  <c r="R66" i="1"/>
  <c r="W66" i="1"/>
  <c r="Y66" i="1"/>
  <c r="Z66" i="1"/>
  <c r="AA66" i="1"/>
  <c r="AI66" i="1"/>
  <c r="AK66" i="1" s="1"/>
  <c r="BH66" i="1"/>
  <c r="F66" i="1" s="1"/>
  <c r="BJ66" i="1"/>
  <c r="BK66" i="1"/>
  <c r="BL66" i="1"/>
  <c r="BQ66" i="1"/>
  <c r="BR66" i="1" s="1"/>
  <c r="BT66" i="1"/>
  <c r="CB66" i="1"/>
  <c r="P66" i="1" s="1"/>
  <c r="CD66" i="1"/>
  <c r="Q66" i="1" s="1"/>
  <c r="CE66" i="1"/>
  <c r="CF66" i="1"/>
  <c r="R67" i="1"/>
  <c r="W67" i="1"/>
  <c r="CC67" i="1" s="1"/>
  <c r="Y67" i="1"/>
  <c r="Z67" i="1"/>
  <c r="AA67" i="1"/>
  <c r="AI67" i="1"/>
  <c r="AK67" i="1" s="1"/>
  <c r="BH67" i="1"/>
  <c r="BI67" i="1" s="1"/>
  <c r="BJ67" i="1"/>
  <c r="BK67" i="1"/>
  <c r="BL67" i="1"/>
  <c r="BQ67" i="1"/>
  <c r="BR67" i="1" s="1"/>
  <c r="BT67" i="1"/>
  <c r="CB67" i="1"/>
  <c r="P67" i="1" s="1"/>
  <c r="CD67" i="1"/>
  <c r="Q67" i="1" s="1"/>
  <c r="CE67" i="1"/>
  <c r="CF67" i="1"/>
  <c r="R72" i="1"/>
  <c r="W72" i="1"/>
  <c r="CC72" i="1" s="1"/>
  <c r="Y72" i="1"/>
  <c r="Z72" i="1"/>
  <c r="AA72" i="1"/>
  <c r="AI72" i="1"/>
  <c r="AK72" i="1" s="1"/>
  <c r="BH72" i="1"/>
  <c r="F72" i="1" s="1"/>
  <c r="BJ72" i="1"/>
  <c r="BK72" i="1"/>
  <c r="BL72" i="1"/>
  <c r="BQ72" i="1"/>
  <c r="BR72" i="1" s="1"/>
  <c r="BT72" i="1"/>
  <c r="CB72" i="1"/>
  <c r="P72" i="1" s="1"/>
  <c r="CD72" i="1"/>
  <c r="Q72" i="1" s="1"/>
  <c r="CE72" i="1"/>
  <c r="CF72" i="1"/>
  <c r="R70" i="1"/>
  <c r="W70" i="1"/>
  <c r="CC70" i="1" s="1"/>
  <c r="Y70" i="1"/>
  <c r="Z70" i="1"/>
  <c r="AA70" i="1"/>
  <c r="AI70" i="1"/>
  <c r="AK70" i="1" s="1"/>
  <c r="BH70" i="1"/>
  <c r="BI70" i="1" s="1"/>
  <c r="BJ70" i="1"/>
  <c r="BK70" i="1"/>
  <c r="BL70" i="1"/>
  <c r="BQ70" i="1"/>
  <c r="BR70" i="1" s="1"/>
  <c r="BT70" i="1"/>
  <c r="CB70" i="1"/>
  <c r="P70" i="1" s="1"/>
  <c r="CD70" i="1"/>
  <c r="Q70" i="1" s="1"/>
  <c r="CE70" i="1"/>
  <c r="CF70" i="1"/>
  <c r="R68" i="1"/>
  <c r="W68" i="1"/>
  <c r="CC68" i="1" s="1"/>
  <c r="Y68" i="1"/>
  <c r="Z68" i="1"/>
  <c r="AA68" i="1"/>
  <c r="AI68" i="1"/>
  <c r="AK68" i="1" s="1"/>
  <c r="BH68" i="1"/>
  <c r="F68" i="1" s="1"/>
  <c r="BJ68" i="1"/>
  <c r="BK68" i="1"/>
  <c r="BL68" i="1"/>
  <c r="BQ68" i="1"/>
  <c r="BR68" i="1" s="1"/>
  <c r="BT68" i="1"/>
  <c r="CB68" i="1"/>
  <c r="P68" i="1" s="1"/>
  <c r="CD68" i="1"/>
  <c r="Q68" i="1" s="1"/>
  <c r="CE68" i="1"/>
  <c r="CF68" i="1"/>
  <c r="R69" i="1"/>
  <c r="W69" i="1"/>
  <c r="CC69" i="1" s="1"/>
  <c r="Y69" i="1"/>
  <c r="Z69" i="1"/>
  <c r="AA69" i="1"/>
  <c r="AI69" i="1"/>
  <c r="AK69" i="1" s="1"/>
  <c r="BH69" i="1"/>
  <c r="BI69" i="1" s="1"/>
  <c r="AE69" i="1" s="1"/>
  <c r="BJ69" i="1"/>
  <c r="BK69" i="1"/>
  <c r="BL69" i="1"/>
  <c r="BQ69" i="1"/>
  <c r="BR69" i="1" s="1"/>
  <c r="BT69" i="1"/>
  <c r="CB69" i="1"/>
  <c r="P69" i="1" s="1"/>
  <c r="CD69" i="1"/>
  <c r="Q69" i="1" s="1"/>
  <c r="CE69" i="1"/>
  <c r="CF69" i="1"/>
  <c r="R71" i="1"/>
  <c r="W71" i="1"/>
  <c r="CC71" i="1" s="1"/>
  <c r="Y71" i="1"/>
  <c r="Z71" i="1"/>
  <c r="AA71" i="1"/>
  <c r="AI71" i="1"/>
  <c r="AK71" i="1" s="1"/>
  <c r="BH71" i="1"/>
  <c r="F71" i="1" s="1"/>
  <c r="BJ71" i="1"/>
  <c r="BK71" i="1"/>
  <c r="BL71" i="1"/>
  <c r="BQ71" i="1"/>
  <c r="BR71" i="1" s="1"/>
  <c r="BT71" i="1"/>
  <c r="CB71" i="1"/>
  <c r="P71" i="1" s="1"/>
  <c r="CD71" i="1"/>
  <c r="Q71" i="1" s="1"/>
  <c r="CE71" i="1"/>
  <c r="CF71" i="1"/>
  <c r="R73" i="1"/>
  <c r="W73" i="1"/>
  <c r="CC73" i="1" s="1"/>
  <c r="Y73" i="1"/>
  <c r="Z73" i="1"/>
  <c r="AA73" i="1"/>
  <c r="AI73" i="1"/>
  <c r="AK73" i="1" s="1"/>
  <c r="BH73" i="1"/>
  <c r="BI73" i="1" s="1"/>
  <c r="AE73" i="1" s="1"/>
  <c r="BJ73" i="1"/>
  <c r="BK73" i="1"/>
  <c r="BL73" i="1"/>
  <c r="BQ73" i="1"/>
  <c r="BR73" i="1" s="1"/>
  <c r="BT73" i="1"/>
  <c r="CB73" i="1"/>
  <c r="P73" i="1" s="1"/>
  <c r="CD73" i="1"/>
  <c r="Q73" i="1" s="1"/>
  <c r="CE73" i="1"/>
  <c r="CF73" i="1"/>
  <c r="R74" i="1"/>
  <c r="W74" i="1"/>
  <c r="Y74" i="1"/>
  <c r="Z74" i="1"/>
  <c r="AA74" i="1"/>
  <c r="AI74" i="1"/>
  <c r="AK74" i="1" s="1"/>
  <c r="BH74" i="1"/>
  <c r="F74" i="1" s="1"/>
  <c r="BJ74" i="1"/>
  <c r="BK74" i="1"/>
  <c r="BL74" i="1"/>
  <c r="BQ74" i="1"/>
  <c r="BR74" i="1" s="1"/>
  <c r="BT74" i="1"/>
  <c r="CB74" i="1"/>
  <c r="P74" i="1" s="1"/>
  <c r="CD74" i="1"/>
  <c r="Q74" i="1" s="1"/>
  <c r="CE74" i="1"/>
  <c r="CF74" i="1"/>
  <c r="R75" i="1"/>
  <c r="W75" i="1"/>
  <c r="CC75" i="1" s="1"/>
  <c r="Y75" i="1"/>
  <c r="Z75" i="1"/>
  <c r="AA75" i="1"/>
  <c r="AI75" i="1"/>
  <c r="AK75" i="1" s="1"/>
  <c r="BH75" i="1"/>
  <c r="BI75" i="1" s="1"/>
  <c r="AE75" i="1" s="1"/>
  <c r="BJ75" i="1"/>
  <c r="BK75" i="1"/>
  <c r="BL75" i="1"/>
  <c r="BQ75" i="1"/>
  <c r="BR75" i="1" s="1"/>
  <c r="BT75" i="1"/>
  <c r="CB75" i="1"/>
  <c r="P75" i="1" s="1"/>
  <c r="CD75" i="1"/>
  <c r="Q75" i="1" s="1"/>
  <c r="CE75" i="1"/>
  <c r="CF75" i="1"/>
  <c r="R76" i="1"/>
  <c r="W76" i="1"/>
  <c r="Y76" i="1"/>
  <c r="Z76" i="1"/>
  <c r="AA76" i="1"/>
  <c r="AI76" i="1"/>
  <c r="AK76" i="1" s="1"/>
  <c r="BH76" i="1"/>
  <c r="F76" i="1" s="1"/>
  <c r="BJ76" i="1"/>
  <c r="BK76" i="1"/>
  <c r="BL76" i="1"/>
  <c r="BQ76" i="1"/>
  <c r="BR76" i="1" s="1"/>
  <c r="BT76" i="1"/>
  <c r="CB76" i="1"/>
  <c r="P76" i="1" s="1"/>
  <c r="CD76" i="1"/>
  <c r="Q76" i="1" s="1"/>
  <c r="CE76" i="1"/>
  <c r="CF76" i="1"/>
  <c r="R77" i="1"/>
  <c r="W77" i="1"/>
  <c r="CC77" i="1" s="1"/>
  <c r="Y77" i="1"/>
  <c r="Z77" i="1"/>
  <c r="AA77" i="1"/>
  <c r="AI77" i="1"/>
  <c r="AK77" i="1" s="1"/>
  <c r="BH77" i="1"/>
  <c r="BI77" i="1" s="1"/>
  <c r="AE77" i="1" s="1"/>
  <c r="BJ77" i="1"/>
  <c r="BK77" i="1"/>
  <c r="BL77" i="1"/>
  <c r="BQ77" i="1"/>
  <c r="BR77" i="1" s="1"/>
  <c r="BT77" i="1"/>
  <c r="CB77" i="1"/>
  <c r="P77" i="1" s="1"/>
  <c r="CD77" i="1"/>
  <c r="Q77" i="1" s="1"/>
  <c r="CE77" i="1"/>
  <c r="CF77" i="1"/>
  <c r="R78" i="1"/>
  <c r="W78" i="1"/>
  <c r="Y78" i="1"/>
  <c r="Z78" i="1"/>
  <c r="AA78" i="1"/>
  <c r="AI78" i="1"/>
  <c r="AK78" i="1" s="1"/>
  <c r="BH78" i="1"/>
  <c r="F78" i="1" s="1"/>
  <c r="BJ78" i="1"/>
  <c r="BK78" i="1"/>
  <c r="BL78" i="1"/>
  <c r="BQ78" i="1"/>
  <c r="BR78" i="1" s="1"/>
  <c r="BT78" i="1"/>
  <c r="CB78" i="1"/>
  <c r="P78" i="1" s="1"/>
  <c r="CD78" i="1"/>
  <c r="Q78" i="1" s="1"/>
  <c r="CE78" i="1"/>
  <c r="CF78" i="1"/>
  <c r="AD17" i="1" l="1"/>
  <c r="BU78" i="1"/>
  <c r="AD7" i="1"/>
  <c r="BU40" i="1"/>
  <c r="BU20" i="1"/>
  <c r="AD18" i="1"/>
  <c r="BU12" i="1"/>
  <c r="X7" i="1"/>
  <c r="BU8" i="1"/>
  <c r="AD55" i="1"/>
  <c r="BU22" i="1"/>
  <c r="BU63" i="1"/>
  <c r="BI50" i="1"/>
  <c r="AE50" i="1" s="1"/>
  <c r="AD43" i="1"/>
  <c r="BU56" i="1"/>
  <c r="BU42" i="1"/>
  <c r="X30" i="1"/>
  <c r="BU46" i="1"/>
  <c r="AD26" i="1"/>
  <c r="BU70" i="1"/>
  <c r="BU62" i="1"/>
  <c r="BI62" i="1"/>
  <c r="AE62" i="1" s="1"/>
  <c r="BI51" i="1"/>
  <c r="AE51" i="1" s="1"/>
  <c r="AD63" i="1"/>
  <c r="BI45" i="1"/>
  <c r="AE45" i="1" s="1"/>
  <c r="AD76" i="1"/>
  <c r="AD57" i="1"/>
  <c r="BI43" i="1"/>
  <c r="AE43" i="1" s="1"/>
  <c r="BI68" i="1"/>
  <c r="AE68" i="1" s="1"/>
  <c r="BI72" i="1"/>
  <c r="AE72" i="1" s="1"/>
  <c r="BI58" i="1"/>
  <c r="AE58" i="1" s="1"/>
  <c r="BI37" i="1"/>
  <c r="BM37" i="1" s="1"/>
  <c r="AG37" i="1" s="1"/>
  <c r="BN37" i="1" s="1"/>
  <c r="F26" i="1"/>
  <c r="X26" i="1" s="1"/>
  <c r="AD53" i="1"/>
  <c r="AD6" i="1"/>
  <c r="AD13" i="1"/>
  <c r="BI71" i="1"/>
  <c r="AE71" i="1" s="1"/>
  <c r="BI60" i="1"/>
  <c r="AE60" i="1" s="1"/>
  <c r="AD61" i="1"/>
  <c r="BI44" i="1"/>
  <c r="AE44" i="1" s="1"/>
  <c r="BU39" i="1"/>
  <c r="AD27" i="1"/>
  <c r="F17" i="1"/>
  <c r="BZ17" i="1" s="1"/>
  <c r="BU68" i="1"/>
  <c r="BU30" i="1"/>
  <c r="AD22" i="1"/>
  <c r="BU32" i="1"/>
  <c r="BU24" i="1"/>
  <c r="BU71" i="1"/>
  <c r="F69" i="1"/>
  <c r="X69" i="1" s="1"/>
  <c r="BU59" i="1"/>
  <c r="BM42" i="1"/>
  <c r="AG42" i="1" s="1"/>
  <c r="BN42" i="1" s="1"/>
  <c r="AF42" i="1" s="1"/>
  <c r="AD39" i="1"/>
  <c r="AD33" i="1"/>
  <c r="BU27" i="1"/>
  <c r="AD29" i="1"/>
  <c r="X24" i="1"/>
  <c r="BZ6" i="1"/>
  <c r="BU67" i="1"/>
  <c r="AD56" i="1"/>
  <c r="BU53" i="1"/>
  <c r="BU37" i="1"/>
  <c r="BU6" i="1"/>
  <c r="BM73" i="1"/>
  <c r="AG73" i="1" s="1"/>
  <c r="BN73" i="1" s="1"/>
  <c r="AF73" i="1" s="1"/>
  <c r="F73" i="1"/>
  <c r="X73" i="1" s="1"/>
  <c r="AD66" i="1"/>
  <c r="CC63" i="1"/>
  <c r="AD60" i="1"/>
  <c r="BI57" i="1"/>
  <c r="AE57" i="1" s="1"/>
  <c r="AD48" i="1"/>
  <c r="BI39" i="1"/>
  <c r="AE39" i="1" s="1"/>
  <c r="AD34" i="1"/>
  <c r="AD32" i="1"/>
  <c r="F77" i="1"/>
  <c r="X77" i="1" s="1"/>
  <c r="BU65" i="1"/>
  <c r="AD58" i="1"/>
  <c r="BU51" i="1"/>
  <c r="AD44" i="1"/>
  <c r="BU9" i="1"/>
  <c r="AD8" i="1"/>
  <c r="AD78" i="1"/>
  <c r="BZ71" i="1"/>
  <c r="AD71" i="1"/>
  <c r="AD68" i="1"/>
  <c r="BU66" i="1"/>
  <c r="BI66" i="1"/>
  <c r="AE66" i="1" s="1"/>
  <c r="F63" i="1"/>
  <c r="BZ63" i="1" s="1"/>
  <c r="BU60" i="1"/>
  <c r="CC57" i="1"/>
  <c r="X57" i="1" s="1"/>
  <c r="BU61" i="1"/>
  <c r="BI61" i="1"/>
  <c r="AE61" i="1" s="1"/>
  <c r="BI55" i="1"/>
  <c r="AE55" i="1" s="1"/>
  <c r="F52" i="1"/>
  <c r="BZ52" i="1" s="1"/>
  <c r="BI49" i="1"/>
  <c r="AE49" i="1" s="1"/>
  <c r="BU48" i="1"/>
  <c r="BI48" i="1"/>
  <c r="AE48" i="1" s="1"/>
  <c r="CC43" i="1"/>
  <c r="X43" i="1" s="1"/>
  <c r="BU41" i="1"/>
  <c r="BM27" i="1"/>
  <c r="AG27" i="1" s="1"/>
  <c r="BN27" i="1" s="1"/>
  <c r="AF27" i="1" s="1"/>
  <c r="AD24" i="1"/>
  <c r="AD23" i="1"/>
  <c r="BU14" i="1"/>
  <c r="BI14" i="1"/>
  <c r="AE14" i="1" s="1"/>
  <c r="BU13" i="1"/>
  <c r="X13" i="1"/>
  <c r="F53" i="1"/>
  <c r="BZ53" i="1" s="1"/>
  <c r="BU72" i="1"/>
  <c r="BM63" i="1"/>
  <c r="AG63" i="1" s="1"/>
  <c r="BN63" i="1" s="1"/>
  <c r="AF63" i="1" s="1"/>
  <c r="BU58" i="1"/>
  <c r="BU43" i="1"/>
  <c r="F32" i="1"/>
  <c r="X32" i="1" s="1"/>
  <c r="F27" i="1"/>
  <c r="BU21" i="1"/>
  <c r="BZ11" i="1"/>
  <c r="BI76" i="1"/>
  <c r="AE76" i="1" s="1"/>
  <c r="AD74" i="1"/>
  <c r="AD72" i="1"/>
  <c r="CC66" i="1"/>
  <c r="X66" i="1" s="1"/>
  <c r="BI64" i="1"/>
  <c r="BM64" i="1" s="1"/>
  <c r="AG64" i="1" s="1"/>
  <c r="BN64" i="1" s="1"/>
  <c r="AD64" i="1"/>
  <c r="BI56" i="1"/>
  <c r="AE56" i="1" s="1"/>
  <c r="BM52" i="1"/>
  <c r="AG52" i="1" s="1"/>
  <c r="BN52" i="1" s="1"/>
  <c r="BO52" i="1" s="1"/>
  <c r="BP52" i="1" s="1"/>
  <c r="BS52" i="1" s="1"/>
  <c r="G52" i="1" s="1"/>
  <c r="BV52" i="1" s="1"/>
  <c r="AD51" i="1"/>
  <c r="AD45" i="1"/>
  <c r="F42" i="1"/>
  <c r="BZ42" i="1" s="1"/>
  <c r="BI30" i="1"/>
  <c r="AE30" i="1" s="1"/>
  <c r="BI24" i="1"/>
  <c r="AE24" i="1" s="1"/>
  <c r="BI20" i="1"/>
  <c r="AE20" i="1" s="1"/>
  <c r="X14" i="1"/>
  <c r="BM59" i="1"/>
  <c r="AG59" i="1" s="1"/>
  <c r="BN59" i="1" s="1"/>
  <c r="BO59" i="1" s="1"/>
  <c r="BP59" i="1" s="1"/>
  <c r="BS59" i="1" s="1"/>
  <c r="G59" i="1" s="1"/>
  <c r="BV59" i="1" s="1"/>
  <c r="AD75" i="1"/>
  <c r="X71" i="1"/>
  <c r="X68" i="1"/>
  <c r="F70" i="1"/>
  <c r="X70" i="1" s="1"/>
  <c r="X72" i="1"/>
  <c r="F65" i="1"/>
  <c r="X65" i="1" s="1"/>
  <c r="F59" i="1"/>
  <c r="BZ59" i="1" s="1"/>
  <c r="CC61" i="1"/>
  <c r="X61" i="1" s="1"/>
  <c r="F54" i="1"/>
  <c r="X54" i="1" s="1"/>
  <c r="F47" i="1"/>
  <c r="X47" i="1" s="1"/>
  <c r="BI47" i="1"/>
  <c r="AE47" i="1" s="1"/>
  <c r="F46" i="1"/>
  <c r="X46" i="1" s="1"/>
  <c r="CC48" i="1"/>
  <c r="X48" i="1" s="1"/>
  <c r="F36" i="1"/>
  <c r="BZ36" i="1" s="1"/>
  <c r="BU33" i="1"/>
  <c r="AD11" i="1"/>
  <c r="AD9" i="1"/>
  <c r="BU77" i="1"/>
  <c r="AD77" i="1"/>
  <c r="BU76" i="1"/>
  <c r="BU74" i="1"/>
  <c r="BZ68" i="1"/>
  <c r="BZ72" i="1"/>
  <c r="BZ66" i="1"/>
  <c r="CC55" i="1"/>
  <c r="X55" i="1" s="1"/>
  <c r="AD40" i="1"/>
  <c r="AD35" i="1"/>
  <c r="BZ30" i="1"/>
  <c r="BU26" i="1"/>
  <c r="F22" i="1"/>
  <c r="BZ22" i="1" s="1"/>
  <c r="BM21" i="1"/>
  <c r="AG21" i="1" s="1"/>
  <c r="BN21" i="1" s="1"/>
  <c r="BO21" i="1" s="1"/>
  <c r="BP21" i="1" s="1"/>
  <c r="BS21" i="1" s="1"/>
  <c r="G21" i="1" s="1"/>
  <c r="BV21" i="1" s="1"/>
  <c r="BU17" i="1"/>
  <c r="BU7" i="1"/>
  <c r="X40" i="1"/>
  <c r="BU75" i="1"/>
  <c r="F67" i="1"/>
  <c r="X67" i="1" s="1"/>
  <c r="CC60" i="1"/>
  <c r="X60" i="1" s="1"/>
  <c r="BU57" i="1"/>
  <c r="BU55" i="1"/>
  <c r="BU49" i="1"/>
  <c r="BM46" i="1"/>
  <c r="AG46" i="1" s="1"/>
  <c r="BN46" i="1" s="1"/>
  <c r="AF46" i="1" s="1"/>
  <c r="F41" i="1"/>
  <c r="X41" i="1" s="1"/>
  <c r="X20" i="1"/>
  <c r="BZ20" i="1"/>
  <c r="BZ13" i="1"/>
  <c r="AD3" i="1"/>
  <c r="CC78" i="1"/>
  <c r="X78" i="1" s="1"/>
  <c r="BI78" i="1"/>
  <c r="AE78" i="1" s="1"/>
  <c r="F75" i="1"/>
  <c r="X75" i="1" s="1"/>
  <c r="CC74" i="1"/>
  <c r="X74" i="1" s="1"/>
  <c r="BI74" i="1"/>
  <c r="AE74" i="1" s="1"/>
  <c r="BU73" i="1"/>
  <c r="AD73" i="1"/>
  <c r="BU69" i="1"/>
  <c r="AD69" i="1"/>
  <c r="AD70" i="1"/>
  <c r="AD67" i="1"/>
  <c r="AD65" i="1"/>
  <c r="BU64" i="1"/>
  <c r="AD62" i="1"/>
  <c r="AD59" i="1"/>
  <c r="BU54" i="1"/>
  <c r="BM53" i="1"/>
  <c r="AG53" i="1" s="1"/>
  <c r="BN53" i="1" s="1"/>
  <c r="BO53" i="1" s="1"/>
  <c r="BP53" i="1" s="1"/>
  <c r="BS53" i="1" s="1"/>
  <c r="G53" i="1" s="1"/>
  <c r="BV53" i="1" s="1"/>
  <c r="BU52" i="1"/>
  <c r="AD41" i="1"/>
  <c r="BI40" i="1"/>
  <c r="AE40" i="1" s="1"/>
  <c r="BI34" i="1"/>
  <c r="AE34" i="1" s="1"/>
  <c r="F34" i="1"/>
  <c r="AD30" i="1"/>
  <c r="AD28" i="1"/>
  <c r="BI29" i="1"/>
  <c r="AD20" i="1"/>
  <c r="AD19" i="1"/>
  <c r="AD14" i="1"/>
  <c r="AD16" i="1"/>
  <c r="AD10" i="1"/>
  <c r="BZ9" i="1"/>
  <c r="X9" i="1"/>
  <c r="AD49" i="1"/>
  <c r="BU50" i="1"/>
  <c r="BM41" i="1"/>
  <c r="AG41" i="1" s="1"/>
  <c r="BN41" i="1" s="1"/>
  <c r="BO41" i="1" s="1"/>
  <c r="BP41" i="1" s="1"/>
  <c r="BS41" i="1" s="1"/>
  <c r="G41" i="1" s="1"/>
  <c r="BV41" i="1" s="1"/>
  <c r="BZ40" i="1"/>
  <c r="BU34" i="1"/>
  <c r="AD31" i="1"/>
  <c r="BU28" i="1"/>
  <c r="BU23" i="1"/>
  <c r="BM22" i="1"/>
  <c r="AG22" i="1" s="1"/>
  <c r="BN22" i="1" s="1"/>
  <c r="BU19" i="1"/>
  <c r="BZ14" i="1"/>
  <c r="AD12" i="1"/>
  <c r="BU11" i="1"/>
  <c r="BU3" i="1"/>
  <c r="BU5" i="1"/>
  <c r="AD5" i="1"/>
  <c r="AD52" i="1"/>
  <c r="BU47" i="1"/>
  <c r="AD47" i="1"/>
  <c r="AD46" i="1"/>
  <c r="BU45" i="1"/>
  <c r="BU44" i="1"/>
  <c r="AD42" i="1"/>
  <c r="BU36" i="1"/>
  <c r="AD38" i="1"/>
  <c r="AD25" i="1"/>
  <c r="BU29" i="1"/>
  <c r="BZ24" i="1"/>
  <c r="BM23" i="1"/>
  <c r="AG23" i="1" s="1"/>
  <c r="BN23" i="1" s="1"/>
  <c r="BO23" i="1" s="1"/>
  <c r="BP23" i="1" s="1"/>
  <c r="BS23" i="1" s="1"/>
  <c r="G23" i="1" s="1"/>
  <c r="BV23" i="1" s="1"/>
  <c r="AD21" i="1"/>
  <c r="AD15" i="1"/>
  <c r="AD4" i="1"/>
  <c r="BZ7" i="1"/>
  <c r="BZ78" i="1"/>
  <c r="BM77" i="1"/>
  <c r="AG77" i="1" s="1"/>
  <c r="BN77" i="1" s="1"/>
  <c r="BZ76" i="1"/>
  <c r="BM69" i="1"/>
  <c r="AG69" i="1" s="1"/>
  <c r="BN69" i="1" s="1"/>
  <c r="AE70" i="1"/>
  <c r="AE67" i="1"/>
  <c r="AE65" i="1"/>
  <c r="CC76" i="1"/>
  <c r="X76" i="1" s="1"/>
  <c r="BM75" i="1"/>
  <c r="AG75" i="1" s="1"/>
  <c r="BN75" i="1" s="1"/>
  <c r="BZ74" i="1"/>
  <c r="BM70" i="1"/>
  <c r="AG70" i="1" s="1"/>
  <c r="BN70" i="1" s="1"/>
  <c r="BM67" i="1"/>
  <c r="AG67" i="1" s="1"/>
  <c r="BN67" i="1" s="1"/>
  <c r="BM65" i="1"/>
  <c r="AG65" i="1" s="1"/>
  <c r="BN65" i="1" s="1"/>
  <c r="BM54" i="1"/>
  <c r="AG54" i="1" s="1"/>
  <c r="BN54" i="1" s="1"/>
  <c r="X37" i="1"/>
  <c r="BZ37" i="1"/>
  <c r="X58" i="1"/>
  <c r="BZ58" i="1"/>
  <c r="BZ61" i="1"/>
  <c r="AD54" i="1"/>
  <c r="AD50" i="1"/>
  <c r="X44" i="1"/>
  <c r="BM36" i="1"/>
  <c r="AG36" i="1" s="1"/>
  <c r="BN36" i="1" s="1"/>
  <c r="AD36" i="1"/>
  <c r="CC36" i="1"/>
  <c r="X51" i="1"/>
  <c r="BZ51" i="1"/>
  <c r="BZ43" i="1"/>
  <c r="X62" i="1"/>
  <c r="BZ62" i="1"/>
  <c r="BZ60" i="1"/>
  <c r="BZ55" i="1"/>
  <c r="X49" i="1"/>
  <c r="BZ48" i="1"/>
  <c r="BI31" i="1"/>
  <c r="BM31" i="1" s="1"/>
  <c r="AG31" i="1" s="1"/>
  <c r="BN31" i="1" s="1"/>
  <c r="F31" i="1"/>
  <c r="BZ57" i="1"/>
  <c r="X50" i="1"/>
  <c r="X64" i="1"/>
  <c r="BZ64" i="1"/>
  <c r="X56" i="1"/>
  <c r="X45" i="1"/>
  <c r="BZ45" i="1"/>
  <c r="X39" i="1"/>
  <c r="BI38" i="1"/>
  <c r="F38" i="1"/>
  <c r="BU35" i="1"/>
  <c r="BI28" i="1"/>
  <c r="F28" i="1"/>
  <c r="BM26" i="1"/>
  <c r="AG26" i="1" s="1"/>
  <c r="BN26" i="1" s="1"/>
  <c r="BU25" i="1"/>
  <c r="X29" i="1"/>
  <c r="BZ29" i="1"/>
  <c r="BI4" i="1"/>
  <c r="F4" i="1"/>
  <c r="BI35" i="1"/>
  <c r="F35" i="1"/>
  <c r="BI25" i="1"/>
  <c r="BM25" i="1" s="1"/>
  <c r="AG25" i="1" s="1"/>
  <c r="BN25" i="1" s="1"/>
  <c r="F25" i="1"/>
  <c r="BZ56" i="1"/>
  <c r="BZ49" i="1"/>
  <c r="BZ50" i="1"/>
  <c r="BZ44" i="1"/>
  <c r="BZ39" i="1"/>
  <c r="AD37" i="1"/>
  <c r="BU38" i="1"/>
  <c r="BI33" i="1"/>
  <c r="BM33" i="1" s="1"/>
  <c r="AG33" i="1" s="1"/>
  <c r="BN33" i="1" s="1"/>
  <c r="F33" i="1"/>
  <c r="BM32" i="1"/>
  <c r="AG32" i="1" s="1"/>
  <c r="BN32" i="1" s="1"/>
  <c r="BU31" i="1"/>
  <c r="BI19" i="1"/>
  <c r="BM19" i="1" s="1"/>
  <c r="AG19" i="1" s="1"/>
  <c r="BN19" i="1" s="1"/>
  <c r="F19" i="1"/>
  <c r="BM17" i="1"/>
  <c r="AG17" i="1" s="1"/>
  <c r="BN17" i="1" s="1"/>
  <c r="BU15" i="1"/>
  <c r="BI18" i="1"/>
  <c r="BM18" i="1" s="1"/>
  <c r="AG18" i="1" s="1"/>
  <c r="BN18" i="1" s="1"/>
  <c r="F18" i="1"/>
  <c r="BI15" i="1"/>
  <c r="BM15" i="1" s="1"/>
  <c r="AG15" i="1" s="1"/>
  <c r="BN15" i="1" s="1"/>
  <c r="F15" i="1"/>
  <c r="BU16" i="1"/>
  <c r="BI10" i="1"/>
  <c r="BM10" i="1" s="1"/>
  <c r="AG10" i="1" s="1"/>
  <c r="BN10" i="1" s="1"/>
  <c r="F10" i="1"/>
  <c r="AE23" i="1"/>
  <c r="F23" i="1"/>
  <c r="AE21" i="1"/>
  <c r="F21" i="1"/>
  <c r="F16" i="1"/>
  <c r="BI16" i="1"/>
  <c r="BM16" i="1" s="1"/>
  <c r="AG16" i="1" s="1"/>
  <c r="BN16" i="1" s="1"/>
  <c r="BZ3" i="1"/>
  <c r="BU18" i="1"/>
  <c r="X3" i="1"/>
  <c r="BI12" i="1"/>
  <c r="BM12" i="1" s="1"/>
  <c r="AG12" i="1" s="1"/>
  <c r="BN12" i="1" s="1"/>
  <c r="F12" i="1"/>
  <c r="BU10" i="1"/>
  <c r="BI8" i="1"/>
  <c r="F8" i="1"/>
  <c r="BU4" i="1"/>
  <c r="BI5" i="1"/>
  <c r="F5" i="1"/>
  <c r="X11" i="1"/>
  <c r="X6" i="1"/>
  <c r="BI13" i="1"/>
  <c r="BM13" i="1" s="1"/>
  <c r="AG13" i="1" s="1"/>
  <c r="BN13" i="1" s="1"/>
  <c r="BI11" i="1"/>
  <c r="BI9" i="1"/>
  <c r="BM9" i="1" s="1"/>
  <c r="AG9" i="1" s="1"/>
  <c r="BN9" i="1" s="1"/>
  <c r="BI6" i="1"/>
  <c r="BI3" i="1"/>
  <c r="BI7" i="1"/>
  <c r="X17" i="1" l="1"/>
  <c r="BM14" i="1"/>
  <c r="AG14" i="1" s="1"/>
  <c r="BN14" i="1" s="1"/>
  <c r="AF14" i="1" s="1"/>
  <c r="BM62" i="1"/>
  <c r="AG62" i="1" s="1"/>
  <c r="BN62" i="1" s="1"/>
  <c r="AF62" i="1" s="1"/>
  <c r="BM30" i="1"/>
  <c r="AG30" i="1" s="1"/>
  <c r="BN30" i="1" s="1"/>
  <c r="BO30" i="1" s="1"/>
  <c r="BP30" i="1" s="1"/>
  <c r="BS30" i="1" s="1"/>
  <c r="G30" i="1" s="1"/>
  <c r="BV30" i="1" s="1"/>
  <c r="H30" i="1" s="1"/>
  <c r="BX30" i="1" s="1"/>
  <c r="BM58" i="1"/>
  <c r="AG58" i="1" s="1"/>
  <c r="BN58" i="1" s="1"/>
  <c r="AF58" i="1" s="1"/>
  <c r="X63" i="1"/>
  <c r="BM39" i="1"/>
  <c r="AG39" i="1" s="1"/>
  <c r="BN39" i="1" s="1"/>
  <c r="BO39" i="1" s="1"/>
  <c r="BP39" i="1" s="1"/>
  <c r="BS39" i="1" s="1"/>
  <c r="G39" i="1" s="1"/>
  <c r="BV39" i="1" s="1"/>
  <c r="H39" i="1" s="1"/>
  <c r="BW39" i="1" s="1"/>
  <c r="AF59" i="1"/>
  <c r="AE37" i="1"/>
  <c r="BO27" i="1"/>
  <c r="BP27" i="1" s="1"/>
  <c r="BS27" i="1" s="1"/>
  <c r="G27" i="1" s="1"/>
  <c r="BV27" i="1" s="1"/>
  <c r="H27" i="1" s="1"/>
  <c r="BX27" i="1" s="1"/>
  <c r="BZ69" i="1"/>
  <c r="AF53" i="1"/>
  <c r="BM78" i="1"/>
  <c r="AG78" i="1" s="1"/>
  <c r="BN78" i="1" s="1"/>
  <c r="AF78" i="1" s="1"/>
  <c r="BM50" i="1"/>
  <c r="AG50" i="1" s="1"/>
  <c r="BN50" i="1" s="1"/>
  <c r="AF50" i="1" s="1"/>
  <c r="BM68" i="1"/>
  <c r="AG68" i="1" s="1"/>
  <c r="BN68" i="1" s="1"/>
  <c r="BO68" i="1" s="1"/>
  <c r="BP68" i="1" s="1"/>
  <c r="BS68" i="1" s="1"/>
  <c r="G68" i="1" s="1"/>
  <c r="BV68" i="1" s="1"/>
  <c r="H68" i="1" s="1"/>
  <c r="BO42" i="1"/>
  <c r="BP42" i="1" s="1"/>
  <c r="BS42" i="1" s="1"/>
  <c r="G42" i="1" s="1"/>
  <c r="BV42" i="1" s="1"/>
  <c r="H42" i="1" s="1"/>
  <c r="BW42" i="1" s="1"/>
  <c r="AF37" i="1"/>
  <c r="BO37" i="1"/>
  <c r="BP37" i="1" s="1"/>
  <c r="BS37" i="1" s="1"/>
  <c r="G37" i="1" s="1"/>
  <c r="BV37" i="1" s="1"/>
  <c r="H37" i="1" s="1"/>
  <c r="BW37" i="1" s="1"/>
  <c r="BM40" i="1"/>
  <c r="AG40" i="1" s="1"/>
  <c r="BN40" i="1" s="1"/>
  <c r="BO40" i="1" s="1"/>
  <c r="BP40" i="1" s="1"/>
  <c r="BS40" i="1" s="1"/>
  <c r="G40" i="1" s="1"/>
  <c r="BV40" i="1" s="1"/>
  <c r="H40" i="1" s="1"/>
  <c r="AE64" i="1"/>
  <c r="BZ32" i="1"/>
  <c r="BM45" i="1"/>
  <c r="AG45" i="1" s="1"/>
  <c r="BN45" i="1" s="1"/>
  <c r="AF45" i="1" s="1"/>
  <c r="BM61" i="1"/>
  <c r="AG61" i="1" s="1"/>
  <c r="BN61" i="1" s="1"/>
  <c r="BO61" i="1" s="1"/>
  <c r="BP61" i="1" s="1"/>
  <c r="BS61" i="1" s="1"/>
  <c r="G61" i="1" s="1"/>
  <c r="BV61" i="1" s="1"/>
  <c r="H61" i="1" s="1"/>
  <c r="BX61" i="1" s="1"/>
  <c r="BY53" i="1"/>
  <c r="CA53" i="1" s="1"/>
  <c r="BM76" i="1"/>
  <c r="AG76" i="1" s="1"/>
  <c r="BN76" i="1" s="1"/>
  <c r="AF76" i="1" s="1"/>
  <c r="BM47" i="1"/>
  <c r="AG47" i="1" s="1"/>
  <c r="BN47" i="1" s="1"/>
  <c r="BO47" i="1" s="1"/>
  <c r="BP47" i="1" s="1"/>
  <c r="BS47" i="1" s="1"/>
  <c r="G47" i="1" s="1"/>
  <c r="BV47" i="1" s="1"/>
  <c r="H47" i="1" s="1"/>
  <c r="BX47" i="1" s="1"/>
  <c r="BM55" i="1"/>
  <c r="AG55" i="1" s="1"/>
  <c r="BN55" i="1" s="1"/>
  <c r="AF55" i="1" s="1"/>
  <c r="BM44" i="1"/>
  <c r="AG44" i="1" s="1"/>
  <c r="BN44" i="1" s="1"/>
  <c r="BO44" i="1" s="1"/>
  <c r="BP44" i="1" s="1"/>
  <c r="BS44" i="1" s="1"/>
  <c r="G44" i="1" s="1"/>
  <c r="BV44" i="1" s="1"/>
  <c r="H44" i="1" s="1"/>
  <c r="BW44" i="1" s="1"/>
  <c r="BM43" i="1"/>
  <c r="AG43" i="1" s="1"/>
  <c r="BN43" i="1" s="1"/>
  <c r="BO43" i="1" s="1"/>
  <c r="BP43" i="1" s="1"/>
  <c r="BS43" i="1" s="1"/>
  <c r="G43" i="1" s="1"/>
  <c r="BV43" i="1" s="1"/>
  <c r="H43" i="1" s="1"/>
  <c r="BW43" i="1" s="1"/>
  <c r="BM71" i="1"/>
  <c r="AG71" i="1" s="1"/>
  <c r="BN71" i="1" s="1"/>
  <c r="BO71" i="1" s="1"/>
  <c r="BP71" i="1" s="1"/>
  <c r="BS71" i="1" s="1"/>
  <c r="G71" i="1" s="1"/>
  <c r="BV71" i="1" s="1"/>
  <c r="H71" i="1" s="1"/>
  <c r="BW71" i="1" s="1"/>
  <c r="BZ54" i="1"/>
  <c r="BM60" i="1"/>
  <c r="AG60" i="1" s="1"/>
  <c r="BN60" i="1" s="1"/>
  <c r="BO60" i="1" s="1"/>
  <c r="BP60" i="1" s="1"/>
  <c r="BS60" i="1" s="1"/>
  <c r="G60" i="1" s="1"/>
  <c r="BV60" i="1" s="1"/>
  <c r="H60" i="1" s="1"/>
  <c r="BW60" i="1" s="1"/>
  <c r="X42" i="1"/>
  <c r="X53" i="1"/>
  <c r="BM51" i="1"/>
  <c r="AG51" i="1" s="1"/>
  <c r="BN51" i="1" s="1"/>
  <c r="BO51" i="1" s="1"/>
  <c r="BP51" i="1" s="1"/>
  <c r="BS51" i="1" s="1"/>
  <c r="G51" i="1" s="1"/>
  <c r="BV51" i="1" s="1"/>
  <c r="H51" i="1" s="1"/>
  <c r="AF30" i="1"/>
  <c r="BO46" i="1"/>
  <c r="BP46" i="1" s="1"/>
  <c r="BS46" i="1" s="1"/>
  <c r="G46" i="1" s="1"/>
  <c r="BV46" i="1" s="1"/>
  <c r="H46" i="1" s="1"/>
  <c r="BX46" i="1" s="1"/>
  <c r="BM72" i="1"/>
  <c r="AG72" i="1" s="1"/>
  <c r="BN72" i="1" s="1"/>
  <c r="AF72" i="1" s="1"/>
  <c r="BO73" i="1"/>
  <c r="BP73" i="1" s="1"/>
  <c r="BS73" i="1" s="1"/>
  <c r="G73" i="1" s="1"/>
  <c r="BV73" i="1" s="1"/>
  <c r="H73" i="1" s="1"/>
  <c r="BX73" i="1" s="1"/>
  <c r="H52" i="1"/>
  <c r="BW52" i="1" s="1"/>
  <c r="AF23" i="1"/>
  <c r="X52" i="1"/>
  <c r="AF52" i="1"/>
  <c r="H41" i="1"/>
  <c r="BW41" i="1" s="1"/>
  <c r="AF21" i="1"/>
  <c r="BM20" i="1"/>
  <c r="AG20" i="1" s="1"/>
  <c r="BN20" i="1" s="1"/>
  <c r="BO58" i="1"/>
  <c r="BP58" i="1" s="1"/>
  <c r="BS58" i="1" s="1"/>
  <c r="G58" i="1" s="1"/>
  <c r="BV58" i="1" s="1"/>
  <c r="H58" i="1" s="1"/>
  <c r="BX58" i="1" s="1"/>
  <c r="BM34" i="1"/>
  <c r="AG34" i="1" s="1"/>
  <c r="BN34" i="1" s="1"/>
  <c r="BM57" i="1"/>
  <c r="AG57" i="1" s="1"/>
  <c r="BN57" i="1" s="1"/>
  <c r="BZ75" i="1"/>
  <c r="BZ73" i="1"/>
  <c r="BZ46" i="1"/>
  <c r="BM24" i="1"/>
  <c r="AG24" i="1" s="1"/>
  <c r="BN24" i="1" s="1"/>
  <c r="AF24" i="1" s="1"/>
  <c r="BZ26" i="1"/>
  <c r="BZ77" i="1"/>
  <c r="BO63" i="1"/>
  <c r="BP63" i="1" s="1"/>
  <c r="BS63" i="1" s="1"/>
  <c r="G63" i="1" s="1"/>
  <c r="BV63" i="1" s="1"/>
  <c r="H63" i="1" s="1"/>
  <c r="BW63" i="1" s="1"/>
  <c r="X22" i="1"/>
  <c r="BZ47" i="1"/>
  <c r="BZ65" i="1"/>
  <c r="BY23" i="1"/>
  <c r="BM48" i="1"/>
  <c r="AG48" i="1" s="1"/>
  <c r="BN48" i="1" s="1"/>
  <c r="BM49" i="1"/>
  <c r="AG49" i="1" s="1"/>
  <c r="BN49" i="1" s="1"/>
  <c r="AF41" i="1"/>
  <c r="BZ27" i="1"/>
  <c r="X27" i="1"/>
  <c r="BM66" i="1"/>
  <c r="AG66" i="1" s="1"/>
  <c r="BN66" i="1" s="1"/>
  <c r="AF66" i="1" s="1"/>
  <c r="H59" i="1"/>
  <c r="BW59" i="1" s="1"/>
  <c r="H53" i="1"/>
  <c r="BM56" i="1"/>
  <c r="AG56" i="1" s="1"/>
  <c r="BN56" i="1" s="1"/>
  <c r="X59" i="1"/>
  <c r="BM74" i="1"/>
  <c r="AG74" i="1" s="1"/>
  <c r="BN74" i="1" s="1"/>
  <c r="AE29" i="1"/>
  <c r="BZ41" i="1"/>
  <c r="BZ67" i="1"/>
  <c r="BO22" i="1"/>
  <c r="BP22" i="1" s="1"/>
  <c r="BS22" i="1" s="1"/>
  <c r="G22" i="1" s="1"/>
  <c r="BV22" i="1" s="1"/>
  <c r="H22" i="1" s="1"/>
  <c r="BX22" i="1" s="1"/>
  <c r="BM29" i="1"/>
  <c r="AG29" i="1" s="1"/>
  <c r="BN29" i="1" s="1"/>
  <c r="X34" i="1"/>
  <c r="BZ34" i="1"/>
  <c r="AF22" i="1"/>
  <c r="BY41" i="1"/>
  <c r="X36" i="1"/>
  <c r="BZ70" i="1"/>
  <c r="BO13" i="1"/>
  <c r="BP13" i="1" s="1"/>
  <c r="BS13" i="1" s="1"/>
  <c r="G13" i="1" s="1"/>
  <c r="BV13" i="1" s="1"/>
  <c r="H13" i="1" s="1"/>
  <c r="AF13" i="1"/>
  <c r="BO33" i="1"/>
  <c r="BP33" i="1" s="1"/>
  <c r="BS33" i="1" s="1"/>
  <c r="G33" i="1" s="1"/>
  <c r="BV33" i="1" s="1"/>
  <c r="H33" i="1" s="1"/>
  <c r="AF33" i="1"/>
  <c r="AE7" i="1"/>
  <c r="AE11" i="1"/>
  <c r="X5" i="1"/>
  <c r="BZ5" i="1"/>
  <c r="X8" i="1"/>
  <c r="BZ8" i="1"/>
  <c r="X12" i="1"/>
  <c r="BZ12" i="1"/>
  <c r="BO15" i="1"/>
  <c r="BP15" i="1" s="1"/>
  <c r="BS15" i="1" s="1"/>
  <c r="G15" i="1" s="1"/>
  <c r="BV15" i="1" s="1"/>
  <c r="H15" i="1" s="1"/>
  <c r="AF15" i="1"/>
  <c r="X23" i="1"/>
  <c r="BZ23" i="1"/>
  <c r="BO9" i="1"/>
  <c r="BP9" i="1" s="1"/>
  <c r="BS9" i="1" s="1"/>
  <c r="G9" i="1" s="1"/>
  <c r="BV9" i="1" s="1"/>
  <c r="H9" i="1" s="1"/>
  <c r="AF9" i="1"/>
  <c r="BO16" i="1"/>
  <c r="BP16" i="1" s="1"/>
  <c r="BS16" i="1" s="1"/>
  <c r="G16" i="1" s="1"/>
  <c r="BV16" i="1" s="1"/>
  <c r="H16" i="1" s="1"/>
  <c r="AF16" i="1"/>
  <c r="X33" i="1"/>
  <c r="BZ33" i="1"/>
  <c r="H23" i="1"/>
  <c r="X35" i="1"/>
  <c r="BZ35" i="1"/>
  <c r="AE4" i="1"/>
  <c r="AE28" i="1"/>
  <c r="X38" i="1"/>
  <c r="BZ38" i="1"/>
  <c r="AE31" i="1"/>
  <c r="AF65" i="1"/>
  <c r="BO65" i="1"/>
  <c r="BP65" i="1" s="1"/>
  <c r="BS65" i="1" s="1"/>
  <c r="G65" i="1" s="1"/>
  <c r="BV65" i="1" s="1"/>
  <c r="H65" i="1" s="1"/>
  <c r="AE3" i="1"/>
  <c r="BO10" i="1"/>
  <c r="BP10" i="1" s="1"/>
  <c r="BS10" i="1" s="1"/>
  <c r="G10" i="1" s="1"/>
  <c r="BV10" i="1" s="1"/>
  <c r="H10" i="1" s="1"/>
  <c r="AF10" i="1"/>
  <c r="X10" i="1"/>
  <c r="BZ10" i="1"/>
  <c r="BO17" i="1"/>
  <c r="BP17" i="1" s="1"/>
  <c r="BS17" i="1" s="1"/>
  <c r="G17" i="1" s="1"/>
  <c r="BV17" i="1" s="1"/>
  <c r="H17" i="1" s="1"/>
  <c r="AF17" i="1"/>
  <c r="X25" i="1"/>
  <c r="BZ25" i="1"/>
  <c r="AE35" i="1"/>
  <c r="BO31" i="1"/>
  <c r="BP31" i="1" s="1"/>
  <c r="BS31" i="1" s="1"/>
  <c r="G31" i="1" s="1"/>
  <c r="BV31" i="1" s="1"/>
  <c r="H31" i="1" s="1"/>
  <c r="AF31" i="1"/>
  <c r="AE38" i="1"/>
  <c r="BO50" i="1"/>
  <c r="BP50" i="1" s="1"/>
  <c r="BS50" i="1" s="1"/>
  <c r="G50" i="1" s="1"/>
  <c r="BV50" i="1" s="1"/>
  <c r="H50" i="1" s="1"/>
  <c r="H21" i="1"/>
  <c r="AF67" i="1"/>
  <c r="BO67" i="1"/>
  <c r="BP67" i="1" s="1"/>
  <c r="BS67" i="1" s="1"/>
  <c r="G67" i="1" s="1"/>
  <c r="BV67" i="1" s="1"/>
  <c r="H67" i="1" s="1"/>
  <c r="AF75" i="1"/>
  <c r="BO75" i="1"/>
  <c r="BP75" i="1" s="1"/>
  <c r="BS75" i="1" s="1"/>
  <c r="G75" i="1" s="1"/>
  <c r="BV75" i="1" s="1"/>
  <c r="H75" i="1" s="1"/>
  <c r="AF77" i="1"/>
  <c r="BO77" i="1"/>
  <c r="BP77" i="1" s="1"/>
  <c r="BS77" i="1" s="1"/>
  <c r="G77" i="1" s="1"/>
  <c r="BV77" i="1" s="1"/>
  <c r="H77" i="1" s="1"/>
  <c r="BO12" i="1"/>
  <c r="BP12" i="1" s="1"/>
  <c r="BS12" i="1" s="1"/>
  <c r="G12" i="1" s="1"/>
  <c r="BV12" i="1" s="1"/>
  <c r="H12" i="1" s="1"/>
  <c r="AF12" i="1"/>
  <c r="AE8" i="1"/>
  <c r="BO25" i="1"/>
  <c r="BP25" i="1" s="1"/>
  <c r="BS25" i="1" s="1"/>
  <c r="G25" i="1" s="1"/>
  <c r="BV25" i="1" s="1"/>
  <c r="H25" i="1" s="1"/>
  <c r="AF25" i="1"/>
  <c r="AE6" i="1"/>
  <c r="BM7" i="1"/>
  <c r="AG7" i="1" s="1"/>
  <c r="BN7" i="1" s="1"/>
  <c r="BM8" i="1"/>
  <c r="AG8" i="1" s="1"/>
  <c r="BN8" i="1" s="1"/>
  <c r="AE16" i="1"/>
  <c r="AE10" i="1"/>
  <c r="AE15" i="1"/>
  <c r="X18" i="1"/>
  <c r="BZ18" i="1"/>
  <c r="X19" i="1"/>
  <c r="BZ19" i="1"/>
  <c r="BM35" i="1"/>
  <c r="AG35" i="1" s="1"/>
  <c r="BN35" i="1" s="1"/>
  <c r="AE25" i="1"/>
  <c r="BM38" i="1"/>
  <c r="AG38" i="1" s="1"/>
  <c r="BN38" i="1" s="1"/>
  <c r="BO26" i="1"/>
  <c r="BP26" i="1" s="1"/>
  <c r="BS26" i="1" s="1"/>
  <c r="G26" i="1" s="1"/>
  <c r="BV26" i="1" s="1"/>
  <c r="H26" i="1" s="1"/>
  <c r="AF26" i="1"/>
  <c r="BO64" i="1"/>
  <c r="BP64" i="1" s="1"/>
  <c r="BS64" i="1" s="1"/>
  <c r="G64" i="1" s="1"/>
  <c r="BV64" i="1" s="1"/>
  <c r="H64" i="1" s="1"/>
  <c r="AF64" i="1"/>
  <c r="BY52" i="1"/>
  <c r="CA52" i="1" s="1"/>
  <c r="AF70" i="1"/>
  <c r="BO70" i="1"/>
  <c r="BP70" i="1" s="1"/>
  <c r="BS70" i="1" s="1"/>
  <c r="G70" i="1" s="1"/>
  <c r="AF69" i="1"/>
  <c r="BO69" i="1"/>
  <c r="BP69" i="1" s="1"/>
  <c r="BS69" i="1" s="1"/>
  <c r="G69" i="1" s="1"/>
  <c r="BV69" i="1" s="1"/>
  <c r="H69" i="1" s="1"/>
  <c r="AE13" i="1"/>
  <c r="AE5" i="1"/>
  <c r="AE12" i="1"/>
  <c r="X21" i="1"/>
  <c r="BZ21" i="1"/>
  <c r="X15" i="1"/>
  <c r="BZ15" i="1"/>
  <c r="AE33" i="1"/>
  <c r="AE9" i="1"/>
  <c r="BM5" i="1"/>
  <c r="AG5" i="1" s="1"/>
  <c r="BN5" i="1" s="1"/>
  <c r="BM6" i="1"/>
  <c r="AG6" i="1" s="1"/>
  <c r="BN6" i="1" s="1"/>
  <c r="BM11" i="1"/>
  <c r="AG11" i="1" s="1"/>
  <c r="BN11" i="1" s="1"/>
  <c r="BM4" i="1"/>
  <c r="AG4" i="1" s="1"/>
  <c r="BN4" i="1" s="1"/>
  <c r="BO18" i="1"/>
  <c r="BP18" i="1" s="1"/>
  <c r="BS18" i="1" s="1"/>
  <c r="G18" i="1" s="1"/>
  <c r="BV18" i="1" s="1"/>
  <c r="H18" i="1" s="1"/>
  <c r="AF18" i="1"/>
  <c r="X16" i="1"/>
  <c r="BZ16" i="1"/>
  <c r="BY21" i="1"/>
  <c r="BO19" i="1"/>
  <c r="BP19" i="1" s="1"/>
  <c r="BS19" i="1" s="1"/>
  <c r="G19" i="1" s="1"/>
  <c r="BV19" i="1" s="1"/>
  <c r="H19" i="1" s="1"/>
  <c r="AF19" i="1"/>
  <c r="AE18" i="1"/>
  <c r="AE19" i="1"/>
  <c r="BO32" i="1"/>
  <c r="BP32" i="1" s="1"/>
  <c r="BS32" i="1" s="1"/>
  <c r="G32" i="1" s="1"/>
  <c r="BV32" i="1" s="1"/>
  <c r="H32" i="1" s="1"/>
  <c r="AF32" i="1"/>
  <c r="BM28" i="1"/>
  <c r="AG28" i="1" s="1"/>
  <c r="BN28" i="1" s="1"/>
  <c r="X4" i="1"/>
  <c r="BZ4" i="1"/>
  <c r="X28" i="1"/>
  <c r="BZ28" i="1"/>
  <c r="X31" i="1"/>
  <c r="BZ31" i="1"/>
  <c r="BM3" i="1"/>
  <c r="AG3" i="1" s="1"/>
  <c r="BN3" i="1" s="1"/>
  <c r="AF36" i="1"/>
  <c r="BO36" i="1"/>
  <c r="BP36" i="1" s="1"/>
  <c r="BS36" i="1" s="1"/>
  <c r="G36" i="1" s="1"/>
  <c r="BO54" i="1"/>
  <c r="BP54" i="1" s="1"/>
  <c r="BS54" i="1" s="1"/>
  <c r="G54" i="1" s="1"/>
  <c r="AF54" i="1"/>
  <c r="BY59" i="1"/>
  <c r="CA59" i="1" s="1"/>
  <c r="BX39" i="1" l="1"/>
  <c r="BO14" i="1"/>
  <c r="BP14" i="1" s="1"/>
  <c r="BS14" i="1" s="1"/>
  <c r="G14" i="1" s="1"/>
  <c r="BV14" i="1" s="1"/>
  <c r="H14" i="1" s="1"/>
  <c r="BW27" i="1"/>
  <c r="AF47" i="1"/>
  <c r="BO62" i="1"/>
  <c r="BP62" i="1" s="1"/>
  <c r="BS62" i="1" s="1"/>
  <c r="G62" i="1" s="1"/>
  <c r="BV62" i="1" s="1"/>
  <c r="H62" i="1" s="1"/>
  <c r="BX62" i="1" s="1"/>
  <c r="BX37" i="1"/>
  <c r="BY39" i="1"/>
  <c r="CA39" i="1" s="1"/>
  <c r="AF39" i="1"/>
  <c r="BY37" i="1"/>
  <c r="CA37" i="1" s="1"/>
  <c r="BY30" i="1"/>
  <c r="CA30" i="1" s="1"/>
  <c r="BY27" i="1"/>
  <c r="CA27" i="1" s="1"/>
  <c r="BW47" i="1"/>
  <c r="BX41" i="1"/>
  <c r="BY47" i="1"/>
  <c r="CA47" i="1" s="1"/>
  <c r="AF51" i="1"/>
  <c r="BX59" i="1"/>
  <c r="BW30" i="1"/>
  <c r="BX44" i="1"/>
  <c r="BX71" i="1"/>
  <c r="BY44" i="1"/>
  <c r="CA44" i="1" s="1"/>
  <c r="BY71" i="1"/>
  <c r="CA71" i="1" s="1"/>
  <c r="AF44" i="1"/>
  <c r="BO72" i="1"/>
  <c r="BP72" i="1" s="1"/>
  <c r="BS72" i="1" s="1"/>
  <c r="G72" i="1" s="1"/>
  <c r="BV72" i="1" s="1"/>
  <c r="H72" i="1" s="1"/>
  <c r="BW72" i="1" s="1"/>
  <c r="AF40" i="1"/>
  <c r="BX42" i="1"/>
  <c r="BX60" i="1"/>
  <c r="AF60" i="1"/>
  <c r="BW22" i="1"/>
  <c r="BY60" i="1"/>
  <c r="CA60" i="1" s="1"/>
  <c r="BW73" i="1"/>
  <c r="BY42" i="1"/>
  <c r="CA42" i="1" s="1"/>
  <c r="BY51" i="1"/>
  <c r="CA51" i="1" s="1"/>
  <c r="BO78" i="1"/>
  <c r="BP78" i="1" s="1"/>
  <c r="BS78" i="1" s="1"/>
  <c r="G78" i="1" s="1"/>
  <c r="BV78" i="1" s="1"/>
  <c r="H78" i="1" s="1"/>
  <c r="BO76" i="1"/>
  <c r="BP76" i="1" s="1"/>
  <c r="BS76" i="1" s="1"/>
  <c r="G76" i="1" s="1"/>
  <c r="BV76" i="1" s="1"/>
  <c r="H76" i="1" s="1"/>
  <c r="BX76" i="1" s="1"/>
  <c r="BY73" i="1"/>
  <c r="CA73" i="1" s="1"/>
  <c r="BX63" i="1"/>
  <c r="BY63" i="1"/>
  <c r="CA63" i="1" s="1"/>
  <c r="BY43" i="1"/>
  <c r="CA43" i="1" s="1"/>
  <c r="BW46" i="1"/>
  <c r="AF43" i="1"/>
  <c r="BX43" i="1"/>
  <c r="BY46" i="1"/>
  <c r="CA46" i="1" s="1"/>
  <c r="BY15" i="1"/>
  <c r="CA15" i="1" s="1"/>
  <c r="AF68" i="1"/>
  <c r="BW58" i="1"/>
  <c r="BO66" i="1"/>
  <c r="BP66" i="1" s="1"/>
  <c r="BS66" i="1" s="1"/>
  <c r="G66" i="1" s="1"/>
  <c r="BV66" i="1" s="1"/>
  <c r="H66" i="1" s="1"/>
  <c r="BW66" i="1" s="1"/>
  <c r="BY58" i="1"/>
  <c r="CA58" i="1" s="1"/>
  <c r="AF61" i="1"/>
  <c r="BY61" i="1"/>
  <c r="CA61" i="1" s="1"/>
  <c r="BO55" i="1"/>
  <c r="BP55" i="1" s="1"/>
  <c r="BS55" i="1" s="1"/>
  <c r="G55" i="1" s="1"/>
  <c r="BO24" i="1"/>
  <c r="BP24" i="1" s="1"/>
  <c r="BS24" i="1" s="1"/>
  <c r="G24" i="1" s="1"/>
  <c r="BV24" i="1" s="1"/>
  <c r="H24" i="1" s="1"/>
  <c r="BW24" i="1" s="1"/>
  <c r="BW61" i="1"/>
  <c r="AF71" i="1"/>
  <c r="BO45" i="1"/>
  <c r="BP45" i="1" s="1"/>
  <c r="BS45" i="1" s="1"/>
  <c r="G45" i="1" s="1"/>
  <c r="BV45" i="1" s="1"/>
  <c r="H45" i="1" s="1"/>
  <c r="BX51" i="1"/>
  <c r="BW51" i="1"/>
  <c r="BY12" i="1"/>
  <c r="CA12" i="1" s="1"/>
  <c r="BX52" i="1"/>
  <c r="BY16" i="1"/>
  <c r="CA16" i="1" s="1"/>
  <c r="BO20" i="1"/>
  <c r="BP20" i="1" s="1"/>
  <c r="BS20" i="1" s="1"/>
  <c r="G20" i="1" s="1"/>
  <c r="AF20" i="1"/>
  <c r="BO34" i="1"/>
  <c r="BP34" i="1" s="1"/>
  <c r="BS34" i="1" s="1"/>
  <c r="G34" i="1" s="1"/>
  <c r="BV34" i="1" s="1"/>
  <c r="H34" i="1" s="1"/>
  <c r="AF34" i="1"/>
  <c r="BO57" i="1"/>
  <c r="BP57" i="1" s="1"/>
  <c r="BS57" i="1" s="1"/>
  <c r="G57" i="1" s="1"/>
  <c r="BV57" i="1" s="1"/>
  <c r="H57" i="1" s="1"/>
  <c r="AF57" i="1"/>
  <c r="CA23" i="1"/>
  <c r="BO48" i="1"/>
  <c r="BP48" i="1" s="1"/>
  <c r="BS48" i="1" s="1"/>
  <c r="G48" i="1" s="1"/>
  <c r="BV48" i="1" s="1"/>
  <c r="H48" i="1" s="1"/>
  <c r="AF48" i="1"/>
  <c r="BY33" i="1"/>
  <c r="CA33" i="1" s="1"/>
  <c r="BY25" i="1"/>
  <c r="CA25" i="1" s="1"/>
  <c r="CA41" i="1"/>
  <c r="BY64" i="1"/>
  <c r="CA64" i="1" s="1"/>
  <c r="BY32" i="1"/>
  <c r="CA32" i="1" s="1"/>
  <c r="BY9" i="1"/>
  <c r="CA9" i="1" s="1"/>
  <c r="BY18" i="1"/>
  <c r="CA18" i="1" s="1"/>
  <c r="BY26" i="1"/>
  <c r="CA26" i="1" s="1"/>
  <c r="BY75" i="1"/>
  <c r="CA75" i="1" s="1"/>
  <c r="BX53" i="1"/>
  <c r="BW53" i="1"/>
  <c r="CA21" i="1"/>
  <c r="BY19" i="1"/>
  <c r="CA19" i="1" s="1"/>
  <c r="BO49" i="1"/>
  <c r="BP49" i="1" s="1"/>
  <c r="BS49" i="1" s="1"/>
  <c r="G49" i="1" s="1"/>
  <c r="AF49" i="1"/>
  <c r="BO56" i="1"/>
  <c r="BP56" i="1" s="1"/>
  <c r="BS56" i="1" s="1"/>
  <c r="G56" i="1" s="1"/>
  <c r="AF56" i="1"/>
  <c r="AF74" i="1"/>
  <c r="BO74" i="1"/>
  <c r="BP74" i="1" s="1"/>
  <c r="BS74" i="1" s="1"/>
  <c r="G74" i="1" s="1"/>
  <c r="BV74" i="1" s="1"/>
  <c r="H74" i="1" s="1"/>
  <c r="BY69" i="1"/>
  <c r="CA69" i="1" s="1"/>
  <c r="BY13" i="1"/>
  <c r="CA13" i="1" s="1"/>
  <c r="BY10" i="1"/>
  <c r="CA10" i="1" s="1"/>
  <c r="BY65" i="1"/>
  <c r="CA65" i="1" s="1"/>
  <c r="AF29" i="1"/>
  <c r="BO29" i="1"/>
  <c r="BP29" i="1" s="1"/>
  <c r="BS29" i="1" s="1"/>
  <c r="G29" i="1" s="1"/>
  <c r="BY67" i="1"/>
  <c r="CA67" i="1" s="1"/>
  <c r="BY17" i="1"/>
  <c r="CA17" i="1" s="1"/>
  <c r="BY14" i="1"/>
  <c r="CA14" i="1" s="1"/>
  <c r="BY22" i="1"/>
  <c r="CA22" i="1" s="1"/>
  <c r="BV54" i="1"/>
  <c r="H54" i="1" s="1"/>
  <c r="BY54" i="1"/>
  <c r="CA54" i="1" s="1"/>
  <c r="BY68" i="1"/>
  <c r="CA68" i="1" s="1"/>
  <c r="BV36" i="1"/>
  <c r="H36" i="1" s="1"/>
  <c r="BY36" i="1"/>
  <c r="CA36" i="1" s="1"/>
  <c r="BO28" i="1"/>
  <c r="BP28" i="1" s="1"/>
  <c r="BS28" i="1" s="1"/>
  <c r="G28" i="1" s="1"/>
  <c r="BV28" i="1" s="1"/>
  <c r="H28" i="1" s="1"/>
  <c r="AF28" i="1"/>
  <c r="BO4" i="1"/>
  <c r="BP4" i="1" s="1"/>
  <c r="BS4" i="1" s="1"/>
  <c r="G4" i="1" s="1"/>
  <c r="BV4" i="1" s="1"/>
  <c r="H4" i="1" s="1"/>
  <c r="AF4" i="1"/>
  <c r="BX69" i="1"/>
  <c r="BW69" i="1"/>
  <c r="BO7" i="1"/>
  <c r="BP7" i="1" s="1"/>
  <c r="BS7" i="1" s="1"/>
  <c r="G7" i="1" s="1"/>
  <c r="BV7" i="1" s="1"/>
  <c r="H7" i="1" s="1"/>
  <c r="AF7" i="1"/>
  <c r="BW25" i="1"/>
  <c r="BX25" i="1"/>
  <c r="BW12" i="1"/>
  <c r="BX12" i="1"/>
  <c r="BW15" i="1"/>
  <c r="BX15" i="1"/>
  <c r="BW33" i="1"/>
  <c r="BX33" i="1"/>
  <c r="BW40" i="1"/>
  <c r="BX40" i="1"/>
  <c r="BW19" i="1"/>
  <c r="BX19" i="1"/>
  <c r="BO11" i="1"/>
  <c r="BP11" i="1" s="1"/>
  <c r="BS11" i="1" s="1"/>
  <c r="G11" i="1" s="1"/>
  <c r="BV11" i="1" s="1"/>
  <c r="H11" i="1" s="1"/>
  <c r="AF11" i="1"/>
  <c r="BX75" i="1"/>
  <c r="BW75" i="1"/>
  <c r="BX67" i="1"/>
  <c r="BW67" i="1"/>
  <c r="BW21" i="1"/>
  <c r="BX21" i="1"/>
  <c r="BW50" i="1"/>
  <c r="BX50" i="1"/>
  <c r="BW31" i="1"/>
  <c r="BX31" i="1"/>
  <c r="BW17" i="1"/>
  <c r="BX17" i="1"/>
  <c r="BW23" i="1"/>
  <c r="BX23" i="1"/>
  <c r="BW14" i="1"/>
  <c r="BX14" i="1"/>
  <c r="BY50" i="1"/>
  <c r="CA50" i="1" s="1"/>
  <c r="BW68" i="1"/>
  <c r="BX68" i="1"/>
  <c r="BO6" i="1"/>
  <c r="BP6" i="1" s="1"/>
  <c r="BS6" i="1" s="1"/>
  <c r="G6" i="1" s="1"/>
  <c r="BV6" i="1" s="1"/>
  <c r="H6" i="1" s="1"/>
  <c r="AF6" i="1"/>
  <c r="BW26" i="1"/>
  <c r="BX26" i="1"/>
  <c r="BO35" i="1"/>
  <c r="BP35" i="1" s="1"/>
  <c r="BS35" i="1" s="1"/>
  <c r="G35" i="1" s="1"/>
  <c r="BV35" i="1" s="1"/>
  <c r="H35" i="1" s="1"/>
  <c r="AF35" i="1"/>
  <c r="BW10" i="1"/>
  <c r="BX10" i="1"/>
  <c r="BX65" i="1"/>
  <c r="BW65" i="1"/>
  <c r="BY31" i="1"/>
  <c r="CA31" i="1" s="1"/>
  <c r="BW16" i="1"/>
  <c r="BX16" i="1"/>
  <c r="BY77" i="1"/>
  <c r="CA77" i="1" s="1"/>
  <c r="BO3" i="1"/>
  <c r="BP3" i="1" s="1"/>
  <c r="BS3" i="1" s="1"/>
  <c r="G3" i="1" s="1"/>
  <c r="BV3" i="1" s="1"/>
  <c r="H3" i="1" s="1"/>
  <c r="AF3" i="1"/>
  <c r="BY40" i="1"/>
  <c r="CA40" i="1" s="1"/>
  <c r="BW32" i="1"/>
  <c r="BX32" i="1"/>
  <c r="BW18" i="1"/>
  <c r="BX18" i="1"/>
  <c r="BO5" i="1"/>
  <c r="BP5" i="1" s="1"/>
  <c r="BS5" i="1" s="1"/>
  <c r="G5" i="1" s="1"/>
  <c r="BV5" i="1" s="1"/>
  <c r="H5" i="1" s="1"/>
  <c r="AF5" i="1"/>
  <c r="BV70" i="1"/>
  <c r="H70" i="1" s="1"/>
  <c r="BY70" i="1"/>
  <c r="CA70" i="1" s="1"/>
  <c r="BW64" i="1"/>
  <c r="BX64" i="1"/>
  <c r="BO38" i="1"/>
  <c r="BP38" i="1" s="1"/>
  <c r="BS38" i="1" s="1"/>
  <c r="G38" i="1" s="1"/>
  <c r="BV38" i="1" s="1"/>
  <c r="H38" i="1" s="1"/>
  <c r="AF38" i="1"/>
  <c r="BO8" i="1"/>
  <c r="BP8" i="1" s="1"/>
  <c r="BS8" i="1" s="1"/>
  <c r="G8" i="1" s="1"/>
  <c r="BV8" i="1" s="1"/>
  <c r="H8" i="1" s="1"/>
  <c r="AF8" i="1"/>
  <c r="BX77" i="1"/>
  <c r="BW77" i="1"/>
  <c r="BW9" i="1"/>
  <c r="BX9" i="1"/>
  <c r="BW13" i="1"/>
  <c r="BX13" i="1"/>
  <c r="BW62" i="1" l="1"/>
  <c r="BY62" i="1"/>
  <c r="CA62" i="1" s="1"/>
  <c r="BX72" i="1"/>
  <c r="BY78" i="1"/>
  <c r="CA78" i="1" s="1"/>
  <c r="BW76" i="1"/>
  <c r="BY72" i="1"/>
  <c r="CA72" i="1" s="1"/>
  <c r="BY24" i="1"/>
  <c r="CA24" i="1" s="1"/>
  <c r="BY76" i="1"/>
  <c r="CA76" i="1" s="1"/>
  <c r="BX24" i="1"/>
  <c r="BX66" i="1"/>
  <c r="BY66" i="1"/>
  <c r="CA66" i="1" s="1"/>
  <c r="BV55" i="1"/>
  <c r="H55" i="1" s="1"/>
  <c r="BY55" i="1"/>
  <c r="CA55" i="1" s="1"/>
  <c r="BY45" i="1"/>
  <c r="CA45" i="1" s="1"/>
  <c r="BX45" i="1"/>
  <c r="BW45" i="1"/>
  <c r="BY34" i="1"/>
  <c r="CA34" i="1" s="1"/>
  <c r="BV20" i="1"/>
  <c r="H20" i="1" s="1"/>
  <c r="BY20" i="1"/>
  <c r="CA20" i="1" s="1"/>
  <c r="BW34" i="1"/>
  <c r="BX34" i="1"/>
  <c r="BX57" i="1"/>
  <c r="BW57" i="1"/>
  <c r="BY57" i="1"/>
  <c r="CA57" i="1" s="1"/>
  <c r="BY48" i="1"/>
  <c r="CA48" i="1" s="1"/>
  <c r="BY4" i="1"/>
  <c r="CA4" i="1" s="1"/>
  <c r="BY74" i="1"/>
  <c r="CA74" i="1" s="1"/>
  <c r="BW48" i="1"/>
  <c r="BX48" i="1"/>
  <c r="BV49" i="1"/>
  <c r="H49" i="1" s="1"/>
  <c r="BY49" i="1"/>
  <c r="CA49" i="1" s="1"/>
  <c r="BV56" i="1"/>
  <c r="H56" i="1" s="1"/>
  <c r="BY56" i="1"/>
  <c r="CA56" i="1" s="1"/>
  <c r="BY28" i="1"/>
  <c r="CA28" i="1" s="1"/>
  <c r="BV29" i="1"/>
  <c r="H29" i="1" s="1"/>
  <c r="BY29" i="1"/>
  <c r="CA29" i="1" s="1"/>
  <c r="BY3" i="1"/>
  <c r="CA3" i="1" s="1"/>
  <c r="BY11" i="1"/>
  <c r="CA11" i="1" s="1"/>
  <c r="BX74" i="1"/>
  <c r="BW74" i="1"/>
  <c r="BY38" i="1"/>
  <c r="CA38" i="1" s="1"/>
  <c r="BX38" i="1"/>
  <c r="BW38" i="1"/>
  <c r="BX70" i="1"/>
  <c r="BW70" i="1"/>
  <c r="BY35" i="1"/>
  <c r="CA35" i="1" s="1"/>
  <c r="BW54" i="1"/>
  <c r="BX54" i="1"/>
  <c r="BW8" i="1"/>
  <c r="BX8" i="1"/>
  <c r="BW35" i="1"/>
  <c r="BX35" i="1"/>
  <c r="BW7" i="1"/>
  <c r="BX7" i="1"/>
  <c r="BW4" i="1"/>
  <c r="BX4" i="1"/>
  <c r="BX36" i="1"/>
  <c r="BW36" i="1"/>
  <c r="BY5" i="1"/>
  <c r="CA5" i="1" s="1"/>
  <c r="BW78" i="1"/>
  <c r="BX78" i="1"/>
  <c r="BW3" i="1"/>
  <c r="BX3" i="1"/>
  <c r="BY7" i="1"/>
  <c r="CA7" i="1" s="1"/>
  <c r="BY8" i="1"/>
  <c r="CA8" i="1" s="1"/>
  <c r="BW5" i="1"/>
  <c r="BX5" i="1"/>
  <c r="BW6" i="1"/>
  <c r="BX6" i="1"/>
  <c r="BW11" i="1"/>
  <c r="BX11" i="1"/>
  <c r="BW28" i="1"/>
  <c r="BX28" i="1"/>
  <c r="BY6" i="1"/>
  <c r="CA6" i="1" s="1"/>
  <c r="BX55" i="1" l="1"/>
  <c r="BW55" i="1"/>
  <c r="BW20" i="1"/>
  <c r="BX20" i="1"/>
  <c r="BW56" i="1"/>
  <c r="BX56" i="1"/>
  <c r="BW49" i="1"/>
  <c r="BX49" i="1"/>
  <c r="BW29" i="1"/>
  <c r="BX29" i="1"/>
</calcChain>
</file>

<file path=xl/sharedStrings.xml><?xml version="1.0" encoding="utf-8"?>
<sst xmlns="http://schemas.openxmlformats.org/spreadsheetml/2006/main" count="319" uniqueCount="169">
  <si>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</si>
  <si>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</si>
  <si>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</si>
  <si>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</si>
  <si>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</si>
  <si>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</si>
  <si>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</si>
  <si>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</si>
  <si>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</si>
  <si>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</si>
  <si>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</si>
  <si>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</si>
  <si>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</si>
  <si>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</si>
  <si>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</si>
  <si>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</si>
  <si>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</si>
  <si>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</si>
  <si>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</si>
  <si>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</si>
  <si>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</si>
  <si>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</si>
  <si>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</si>
  <si>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</si>
  <si>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</si>
  <si>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</si>
  <si>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</si>
  <si>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</si>
  <si>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</si>
  <si>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</si>
  <si>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</si>
  <si>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</si>
  <si>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</si>
  <si>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</si>
  <si>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</si>
  <si>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</si>
  <si>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</si>
  <si>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</si>
  <si>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</si>
  <si>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</si>
  <si>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</si>
  <si>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</si>
  <si>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</si>
  <si>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</si>
  <si>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</si>
  <si>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</si>
  <si>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</si>
  <si>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</si>
  <si>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</si>
  <si>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</si>
  <si>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</si>
  <si>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</si>
  <si>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</si>
  <si>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</si>
  <si>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</si>
  <si>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</si>
  <si>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</si>
  <si>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</si>
  <si>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</si>
  <si>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</si>
  <si>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</si>
  <si>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</si>
  <si>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</si>
  <si>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</si>
  <si>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</si>
  <si>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</si>
  <si>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</si>
  <si>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</si>
  <si>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</si>
  <si>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</si>
  <si>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</si>
  <si>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</si>
  <si>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</si>
  <si>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</si>
  <si>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</si>
  <si>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</si>
  <si>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</si>
  <si>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</si>
  <si>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</si>
  <si>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</si>
  <si>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</si>
  <si>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</si>
  <si>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</si>
  <si>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</si>
  <si>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</si>
  <si>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08:58:29</t>
  </si>
  <si>
    <t>09:00:34</t>
  </si>
  <si>
    <t>09:02:36</t>
  </si>
  <si>
    <t>09:04:38</t>
  </si>
  <si>
    <t>09:06:53</t>
  </si>
  <si>
    <t>09:10:08</t>
  </si>
  <si>
    <t>09:13:30</t>
  </si>
  <si>
    <t>09:16:52</t>
  </si>
  <si>
    <t>09:20:14</t>
  </si>
  <si>
    <t>09:22:33</t>
  </si>
  <si>
    <t>09:25:55</t>
  </si>
  <si>
    <t>09:36:11</t>
  </si>
  <si>
    <t>09:38:26</t>
  </si>
  <si>
    <t>09:41:48</t>
  </si>
  <si>
    <t>09:45:10</t>
  </si>
  <si>
    <t>09:48:32</t>
  </si>
  <si>
    <t>09:51:35</t>
  </si>
  <si>
    <t>09:54:22</t>
  </si>
  <si>
    <t>09:56:34</t>
  </si>
  <si>
    <t>09:59:56</t>
  </si>
  <si>
    <t>10:03:18</t>
  </si>
  <si>
    <t>10:06:40</t>
  </si>
  <si>
    <t>10:24:51</t>
  </si>
  <si>
    <t>10:28:13</t>
  </si>
  <si>
    <t>10:31:35</t>
  </si>
  <si>
    <t>10:33:48</t>
  </si>
  <si>
    <t>10:36:40</t>
  </si>
  <si>
    <t>10:39:19</t>
  </si>
  <si>
    <t>10:42:41</t>
  </si>
  <si>
    <t>10:44:59</t>
  </si>
  <si>
    <t>10:47:18</t>
  </si>
  <si>
    <t>10:49:46</t>
  </si>
  <si>
    <t>10:53:08</t>
  </si>
  <si>
    <t>11:06:47</t>
  </si>
  <si>
    <t>11:08:51</t>
  </si>
  <si>
    <t>11:11:07</t>
  </si>
  <si>
    <t>11:13:40</t>
  </si>
  <si>
    <t>11:16:00</t>
  </si>
  <si>
    <t>11:18:35</t>
  </si>
  <si>
    <t>11:21:57</t>
  </si>
  <si>
    <t>11:32:36</t>
  </si>
  <si>
    <t>11:35:26</t>
  </si>
  <si>
    <t>11:37:24</t>
  </si>
  <si>
    <t>12:09:03</t>
  </si>
  <si>
    <t>12:11:05</t>
  </si>
  <si>
    <t>12:13:08</t>
  </si>
  <si>
    <t>12:15:13</t>
  </si>
  <si>
    <t>12:17:35</t>
  </si>
  <si>
    <t>12:20:03</t>
  </si>
  <si>
    <t>12:22:16</t>
  </si>
  <si>
    <t>12:25:02</t>
  </si>
  <si>
    <t>12:27:07</t>
  </si>
  <si>
    <t>12:29:45</t>
  </si>
  <si>
    <t>12:33:06</t>
  </si>
  <si>
    <t>12:50:02</t>
  </si>
  <si>
    <t>12:53:24</t>
  </si>
  <si>
    <t>12:56:46</t>
  </si>
  <si>
    <t>13:00:08</t>
  </si>
  <si>
    <t>13:03:30</t>
  </si>
  <si>
    <t>13:06:08</t>
  </si>
  <si>
    <t>13:08:31</t>
  </si>
  <si>
    <t>13:10:50</t>
  </si>
  <si>
    <t>13:13:54</t>
  </si>
  <si>
    <t>13:16:18</t>
  </si>
  <si>
    <t>13:19:40</t>
  </si>
  <si>
    <t>13:32:32</t>
  </si>
  <si>
    <t>13:34:34</t>
  </si>
  <si>
    <t>13:36:48</t>
  </si>
  <si>
    <t>13:38:51</t>
  </si>
  <si>
    <t>13:41:17</t>
  </si>
  <si>
    <t>13:44:21</t>
  </si>
  <si>
    <t>13:47:08</t>
  </si>
  <si>
    <t>13:49:18</t>
  </si>
  <si>
    <t>13:51:20</t>
  </si>
  <si>
    <t>13:53:44</t>
  </si>
  <si>
    <t>13:57:06</t>
  </si>
  <si>
    <t>ID</t>
  </si>
  <si>
    <t>T3 Mammoth Plot1 Leaf2</t>
  </si>
  <si>
    <t>T3 Samsun Plot1 Leaf2</t>
  </si>
  <si>
    <t>T3 Samsun Plot2 Leaf1</t>
  </si>
  <si>
    <t>T3 Mammoth Plot3 Leaf1</t>
  </si>
  <si>
    <t>T3 Samsun Plot4 Leaf1</t>
  </si>
  <si>
    <t>T3 Samsun Plot3 Leaf2</t>
  </si>
  <si>
    <t>T3 Samsun Plot1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</si>
</sst>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8"/>
  <sheetViews>
    <sheetView tabSelected="1" zoomScale="110" zoomScaleNormal="110" workbookViewId="0">
      <selection activeCell="H3" sqref="H3"/>
    </sheetView>
  </sheetViews>
  <sheetFormatPr defaultRowHeight="14.5" x14ac:dyDescent="0.35"/>
  <cols>
    <col min="1" max="1" width="23.7265625" customWidth="1"/>
  </cols>
  <sheetData>
    <row r="1" spans="1:84" x14ac:dyDescent="0.35">
      <c r="A1" t="s">
        <v>161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162</v>
      </c>
      <c r="B3" s="1">
        <v>3</v>
      </c>
      <c r="C3" s="1" t="s">
        <v>87</v>
      </c>
      <c r="D3" s="1">
        <v>879.00005582347512</v>
      </c>
      <c r="E3" s="1">
        <v>0</v>
      </c>
      <c r="F3">
        <f t="shared" ref="F3:F13" si="0">(AO3-AP3*(1000-AQ3)/(1000-AR3))*BH3</f>
        <v>-3.2506703041855474</v>
      </c>
      <c r="G3">
        <f t="shared" ref="G3:G13" si="1">IF(BS3&lt;&gt;0,1/(1/BS3-1/AK3),0)</f>
        <v>0.28220387364948196</v>
      </c>
      <c r="H3">
        <f t="shared" ref="H3:H13" si="2">((BV3-BI3/2)*AP3-F3)/(BV3+BI3/2)</f>
        <v>69.186330249847799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10.135106086730957</v>
      </c>
      <c r="W3">
        <f t="shared" ref="W3:W13" si="6">(V3*U3+(100-V3)*T3)/100</f>
        <v>0.87506755304336536</v>
      </c>
      <c r="X3">
        <f t="shared" ref="X3:X13" si="7">(F3-S3)/CC3</f>
        <v>-1.5132481100180941E-3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4.7124721551479105</v>
      </c>
      <c r="AF3">
        <f t="shared" ref="AF3:AF13" si="13">(BN3-BT3)</f>
        <v>1.6605366402732959</v>
      </c>
      <c r="AG3">
        <f t="shared" ref="AG3:AG13" si="14">(AM3+BM3*E3)</f>
        <v>27.137172698974609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24.024274826049805</v>
      </c>
      <c r="AM3" s="1">
        <v>27.137172698974609</v>
      </c>
      <c r="AN3" s="1">
        <v>23.050397872924805</v>
      </c>
      <c r="AO3" s="1">
        <v>49.936473846435547</v>
      </c>
      <c r="AP3" s="1">
        <v>51.936923980712891</v>
      </c>
      <c r="AQ3" s="1">
        <v>16.540922164916992</v>
      </c>
      <c r="AR3" s="1">
        <v>19.615571975708008</v>
      </c>
      <c r="AS3" s="1">
        <v>54.75531005859375</v>
      </c>
      <c r="AT3" s="1">
        <v>64.934715270996094</v>
      </c>
      <c r="AU3" s="1">
        <v>300.52426147460938</v>
      </c>
      <c r="AV3" s="1">
        <v>1699.652587890625</v>
      </c>
      <c r="AW3" s="1">
        <v>0.25004991888999939</v>
      </c>
      <c r="AX3" s="1">
        <v>99.286430358886719</v>
      </c>
      <c r="AY3" s="1">
        <v>1.5924580097198486</v>
      </c>
      <c r="AZ3" s="1">
        <v>-0.49524861574172974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1.5026213073730468</v>
      </c>
      <c r="BI3">
        <f t="shared" ref="BI3:BI13" si="18">(AR3-AQ3)/(1000-AR3)*BH3</f>
        <v>4.7124721551479107E-3</v>
      </c>
      <c r="BJ3">
        <f t="shared" ref="BJ3:BJ13" si="19">(AM3+273.15)</f>
        <v>300.28717269897459</v>
      </c>
      <c r="BK3">
        <f t="shared" ref="BK3:BK13" si="20">(AL3+273.15)</f>
        <v>297.17427482604978</v>
      </c>
      <c r="BL3">
        <f t="shared" ref="BL3:BL13" si="21">(AV3*BD3+AW3*BE3)*BF3</f>
        <v>271.94440798406868</v>
      </c>
      <c r="BM3">
        <f t="shared" ref="BM3:BM13" si="22">((BL3+0.00000010773*(BK3^4-BJ3^4))-BI3*44100)/(AI3*51.4+0.00000043092*BJ3^3)</f>
        <v>0.11326484475635856</v>
      </c>
      <c r="BN3">
        <f t="shared" ref="BN3:BN13" si="23">0.61365*EXP(17.502*AG3/(240.97+AG3))</f>
        <v>3.608096761189159</v>
      </c>
      <c r="BO3">
        <f t="shared" ref="BO3:BO13" si="24">BN3*1000/AX3</f>
        <v>36.340280823342276</v>
      </c>
      <c r="BP3">
        <f t="shared" ref="BP3:BP13" si="25">(BO3-AR3)</f>
        <v>16.724708847634268</v>
      </c>
      <c r="BQ3">
        <f t="shared" ref="BQ3:BQ13" si="26">IF(E3,AM3,(AL3+AM3)/2)</f>
        <v>25.580723762512207</v>
      </c>
      <c r="BR3">
        <f t="shared" ref="BR3:BR13" si="27">0.61365*EXP(17.502*BQ3/(240.97+BQ3))</f>
        <v>3.2914447352102782</v>
      </c>
      <c r="BS3">
        <f t="shared" ref="BS3:BS13" si="28">IF(BP3&lt;&gt;0,(1000-(BO3+AR3)/2)/BP3*BI3,0)</f>
        <v>0.2738838085470951</v>
      </c>
      <c r="BT3">
        <f t="shared" ref="BT3:BT13" si="29">AR3*AX3/1000</f>
        <v>1.9475601209158631</v>
      </c>
      <c r="BU3">
        <f t="shared" ref="BU3:BU13" si="30">(BR3-BT3)</f>
        <v>1.3438846142944152</v>
      </c>
      <c r="BV3">
        <f t="shared" ref="BV3:BV13" si="31">1/(1.6/G3+1.37/AK3)</f>
        <v>0.17190593557067704</v>
      </c>
      <c r="BW3">
        <f t="shared" ref="BW3:BW13" si="32">H3*AX3*0.001</f>
        <v>6.8692637601384519</v>
      </c>
      <c r="BX3">
        <f t="shared" ref="BX3:BX13" si="33">H3/AP3</f>
        <v>1.3321222157003481</v>
      </c>
      <c r="BY3">
        <f t="shared" ref="BY3:BY13" si="34">(1-BI3*AX3/BN3/G3)*100</f>
        <v>54.048726998950102</v>
      </c>
      <c r="BZ3">
        <f t="shared" ref="BZ3:BZ13" si="35">(AP3-F3/(AK3/1.35))</f>
        <v>52.409317670544027</v>
      </c>
      <c r="CA3">
        <f t="shared" ref="CA3:CA13" si="36">F3*BY3/100/BZ3</f>
        <v>-3.3523541164754679E-2</v>
      </c>
      <c r="CB3">
        <f t="shared" ref="CB3:CB13" si="37">(L3-K3)</f>
        <v>0</v>
      </c>
      <c r="CC3">
        <f t="shared" ref="CC3:CC13" si="38">AV3*W3</f>
        <v>1487.3108311092726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162</v>
      </c>
      <c r="B4" s="1">
        <v>4</v>
      </c>
      <c r="C4" s="1" t="s">
        <v>88</v>
      </c>
      <c r="D4" s="1">
        <v>1001.0000558234751</v>
      </c>
      <c r="E4" s="1">
        <v>0</v>
      </c>
      <c r="F4">
        <f t="shared" si="0"/>
        <v>3.116721107723242</v>
      </c>
      <c r="G4">
        <f t="shared" si="1"/>
        <v>0.27179474827544148</v>
      </c>
      <c r="H4">
        <f t="shared" si="2"/>
        <v>76.222284899026008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10.135106086730957</v>
      </c>
      <c r="W4">
        <f t="shared" si="6"/>
        <v>0.87506755304336536</v>
      </c>
      <c r="X4">
        <f t="shared" si="7"/>
        <v>2.7685740473067737E-3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4.6228712323546635</v>
      </c>
      <c r="AF4">
        <f t="shared" si="13"/>
        <v>1.6892237884790171</v>
      </c>
      <c r="AG4">
        <f t="shared" si="14"/>
        <v>27.273141860961914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24.076837539672852</v>
      </c>
      <c r="AM4" s="1">
        <v>27.273141860961914</v>
      </c>
      <c r="AN4" s="1">
        <v>23.049770355224609</v>
      </c>
      <c r="AO4" s="1">
        <v>99.825859069824219</v>
      </c>
      <c r="AP4" s="1">
        <v>97.451797485351563</v>
      </c>
      <c r="AQ4" s="1">
        <v>16.601663589477539</v>
      </c>
      <c r="AR4" s="1">
        <v>19.617919921875</v>
      </c>
      <c r="AS4" s="1">
        <v>54.780147552490234</v>
      </c>
      <c r="AT4" s="1">
        <v>64.7344970703125</v>
      </c>
      <c r="AU4" s="1">
        <v>300.51690673828125</v>
      </c>
      <c r="AV4" s="1">
        <v>1699.236083984375</v>
      </c>
      <c r="AW4" s="1">
        <v>0.15092092752456665</v>
      </c>
      <c r="AX4" s="1">
        <v>99.28460693359375</v>
      </c>
      <c r="AY4" s="1">
        <v>2.1244046688079834</v>
      </c>
      <c r="AZ4" s="1">
        <v>-0.49576541781425476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1.5025845336914061</v>
      </c>
      <c r="BI4">
        <f t="shared" si="18"/>
        <v>4.622871232354663E-3</v>
      </c>
      <c r="BJ4">
        <f t="shared" si="19"/>
        <v>300.42314186096189</v>
      </c>
      <c r="BK4">
        <f t="shared" si="20"/>
        <v>297.22683753967283</v>
      </c>
      <c r="BL4">
        <f t="shared" si="21"/>
        <v>271.87776736055821</v>
      </c>
      <c r="BM4">
        <f t="shared" si="22"/>
        <v>0.12480482735979614</v>
      </c>
      <c r="BN4">
        <f t="shared" si="23"/>
        <v>3.6369812567770947</v>
      </c>
      <c r="BO4">
        <f t="shared" si="24"/>
        <v>36.631874457736231</v>
      </c>
      <c r="BP4">
        <f t="shared" si="25"/>
        <v>17.013954535861231</v>
      </c>
      <c r="BQ4">
        <f t="shared" si="26"/>
        <v>25.674989700317383</v>
      </c>
      <c r="BR4">
        <f t="shared" si="27"/>
        <v>3.3099073805216563</v>
      </c>
      <c r="BS4">
        <f t="shared" si="28"/>
        <v>0.2640687351522627</v>
      </c>
      <c r="BT4">
        <f t="shared" si="29"/>
        <v>1.9477574682980776</v>
      </c>
      <c r="BU4">
        <f t="shared" si="30"/>
        <v>1.3621499122235787</v>
      </c>
      <c r="BV4">
        <f t="shared" si="31"/>
        <v>0.16572012913850601</v>
      </c>
      <c r="BW4">
        <f t="shared" si="32"/>
        <v>7.567699595780196</v>
      </c>
      <c r="BX4">
        <f t="shared" si="33"/>
        <v>0.78215370948374074</v>
      </c>
      <c r="BY4">
        <f t="shared" si="34"/>
        <v>53.568619795839624</v>
      </c>
      <c r="BZ4">
        <f t="shared" si="35"/>
        <v>96.998869551578579</v>
      </c>
      <c r="CA4">
        <f t="shared" si="36"/>
        <v>1.7212411732336248E-2</v>
      </c>
      <c r="CB4">
        <f t="shared" si="37"/>
        <v>0</v>
      </c>
      <c r="CC4">
        <f t="shared" si="38"/>
        <v>1486.9463620551976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162</v>
      </c>
      <c r="B5" s="1">
        <v>2</v>
      </c>
      <c r="C5" s="1" t="s">
        <v>86</v>
      </c>
      <c r="D5" s="1">
        <v>757.00005582347512</v>
      </c>
      <c r="E5" s="1">
        <v>0</v>
      </c>
      <c r="F5">
        <f t="shared" si="0"/>
        <v>9.510156580706326</v>
      </c>
      <c r="G5">
        <f t="shared" si="1"/>
        <v>0.30361246911881967</v>
      </c>
      <c r="H5">
        <f t="shared" si="2"/>
        <v>136.9557240137627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10.135106086730957</v>
      </c>
      <c r="W5">
        <f t="shared" si="6"/>
        <v>0.87506755304336536</v>
      </c>
      <c r="X5">
        <f t="shared" si="7"/>
        <v>7.063346078965708E-3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4.8862137771036318</v>
      </c>
      <c r="AF5">
        <f t="shared" si="13"/>
        <v>1.6043220794421476</v>
      </c>
      <c r="AG5">
        <f t="shared" si="14"/>
        <v>26.893903732299805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23.9796142578125</v>
      </c>
      <c r="AM5" s="1">
        <v>26.893903732299805</v>
      </c>
      <c r="AN5" s="1">
        <v>23.050905227661133</v>
      </c>
      <c r="AO5" s="1">
        <v>199.79670715332031</v>
      </c>
      <c r="AP5" s="1">
        <v>192.84048461914063</v>
      </c>
      <c r="AQ5" s="1">
        <v>16.478309631347656</v>
      </c>
      <c r="AR5" s="1">
        <v>19.66619873046875</v>
      </c>
      <c r="AS5" s="1">
        <v>54.694366455078125</v>
      </c>
      <c r="AT5" s="1">
        <v>65.27581787109375</v>
      </c>
      <c r="AU5" s="1">
        <v>300.5198974609375</v>
      </c>
      <c r="AV5" s="1">
        <v>1700.423583984375</v>
      </c>
      <c r="AW5" s="1">
        <v>0.16704730689525604</v>
      </c>
      <c r="AX5" s="1">
        <v>99.286872863769531</v>
      </c>
      <c r="AY5" s="1">
        <v>2.5616860389709473</v>
      </c>
      <c r="AZ5" s="1">
        <v>-0.49771177768707275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1.5025994873046875</v>
      </c>
      <c r="BI5">
        <f t="shared" si="18"/>
        <v>4.8862137771036318E-3</v>
      </c>
      <c r="BJ5">
        <f t="shared" si="19"/>
        <v>300.04390373229978</v>
      </c>
      <c r="BK5">
        <f t="shared" si="20"/>
        <v>297.12961425781248</v>
      </c>
      <c r="BL5">
        <f t="shared" si="21"/>
        <v>272.06776735631138</v>
      </c>
      <c r="BM5">
        <f t="shared" si="22"/>
        <v>9.2475672091147709E-2</v>
      </c>
      <c r="BN5">
        <f t="shared" si="23"/>
        <v>3.556917452507824</v>
      </c>
      <c r="BO5">
        <f t="shared" si="24"/>
        <v>35.824649824435831</v>
      </c>
      <c r="BP5">
        <f t="shared" si="25"/>
        <v>16.158451093967081</v>
      </c>
      <c r="BQ5">
        <f t="shared" si="26"/>
        <v>25.436758995056152</v>
      </c>
      <c r="BR5">
        <f t="shared" si="27"/>
        <v>3.2634218410441189</v>
      </c>
      <c r="BS5">
        <f t="shared" si="28"/>
        <v>0.29400365636043291</v>
      </c>
      <c r="BT5">
        <f t="shared" si="29"/>
        <v>1.9525953730656764</v>
      </c>
      <c r="BU5">
        <f t="shared" si="30"/>
        <v>1.3108264679784425</v>
      </c>
      <c r="BV5">
        <f t="shared" si="31"/>
        <v>0.18459207587341656</v>
      </c>
      <c r="BW5">
        <f t="shared" si="32"/>
        <v>13.597905558119965</v>
      </c>
      <c r="BX5">
        <f t="shared" si="33"/>
        <v>0.71020213563687029</v>
      </c>
      <c r="BY5">
        <f t="shared" si="34"/>
        <v>55.076777082889208</v>
      </c>
      <c r="BZ5">
        <f t="shared" si="35"/>
        <v>191.45845028848359</v>
      </c>
      <c r="CA5">
        <f t="shared" si="36"/>
        <v>2.7357830026812902E-2</v>
      </c>
      <c r="CB5">
        <f t="shared" si="37"/>
        <v>0</v>
      </c>
      <c r="CC5">
        <f t="shared" si="38"/>
        <v>1487.9855047744365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162</v>
      </c>
      <c r="B6" s="1">
        <v>5</v>
      </c>
      <c r="C6" s="1" t="s">
        <v>89</v>
      </c>
      <c r="D6" s="1">
        <v>1136.0000558234751</v>
      </c>
      <c r="E6" s="1">
        <v>0</v>
      </c>
      <c r="F6">
        <f t="shared" si="0"/>
        <v>18.968536601888687</v>
      </c>
      <c r="G6">
        <f t="shared" si="1"/>
        <v>0.27072254859119294</v>
      </c>
      <c r="H6">
        <f t="shared" si="2"/>
        <v>165.3658638805102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10.135106086730957</v>
      </c>
      <c r="W6">
        <f t="shared" si="6"/>
        <v>0.87506755304336536</v>
      </c>
      <c r="X6">
        <f t="shared" si="7"/>
        <v>1.3431500749698086E-2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4.5763375032742513</v>
      </c>
      <c r="AF6">
        <f t="shared" si="13"/>
        <v>1.6785803652391138</v>
      </c>
      <c r="AG6">
        <f t="shared" si="14"/>
        <v>27.27000617980957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24.104141235351563</v>
      </c>
      <c r="AM6" s="1">
        <v>27.27000617980957</v>
      </c>
      <c r="AN6" s="1">
        <v>23.048721313476563</v>
      </c>
      <c r="AO6" s="1">
        <v>300.02972412109375</v>
      </c>
      <c r="AP6" s="1">
        <v>286.53305053710938</v>
      </c>
      <c r="AQ6" s="1">
        <v>16.732711791992188</v>
      </c>
      <c r="AR6" s="1">
        <v>19.718313217163086</v>
      </c>
      <c r="AS6" s="1">
        <v>55.121921539306641</v>
      </c>
      <c r="AT6" s="1">
        <v>64.958663940429688</v>
      </c>
      <c r="AU6" s="1">
        <v>300.51565551757813</v>
      </c>
      <c r="AV6" s="1">
        <v>1698.9481201171875</v>
      </c>
      <c r="AW6" s="1">
        <v>0.20712786912918091</v>
      </c>
      <c r="AX6" s="1">
        <v>99.284988403320313</v>
      </c>
      <c r="AY6" s="1">
        <v>3.2646298408508301</v>
      </c>
      <c r="AZ6" s="1">
        <v>-0.49184152483940125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1.5025782775878904</v>
      </c>
      <c r="BI6">
        <f t="shared" si="18"/>
        <v>4.576337503274251E-3</v>
      </c>
      <c r="BJ6">
        <f t="shared" si="19"/>
        <v>300.42000617980955</v>
      </c>
      <c r="BK6">
        <f t="shared" si="20"/>
        <v>297.25414123535154</v>
      </c>
      <c r="BL6">
        <f t="shared" si="21"/>
        <v>271.83169314283805</v>
      </c>
      <c r="BM6">
        <f t="shared" si="22"/>
        <v>0.13419562870748142</v>
      </c>
      <c r="BN6">
        <f t="shared" si="23"/>
        <v>3.6363128643381883</v>
      </c>
      <c r="BO6">
        <f t="shared" si="24"/>
        <v>36.625001652481252</v>
      </c>
      <c r="BP6">
        <f t="shared" si="25"/>
        <v>16.906688435318166</v>
      </c>
      <c r="BQ6">
        <f t="shared" si="26"/>
        <v>25.687073707580566</v>
      </c>
      <c r="BR6">
        <f t="shared" si="27"/>
        <v>3.3122806474745397</v>
      </c>
      <c r="BS6">
        <f t="shared" si="28"/>
        <v>0.26305651209229158</v>
      </c>
      <c r="BT6">
        <f t="shared" si="29"/>
        <v>1.9577324990990745</v>
      </c>
      <c r="BU6">
        <f t="shared" si="30"/>
        <v>1.3545481483754651</v>
      </c>
      <c r="BV6">
        <f t="shared" si="31"/>
        <v>0.16508229768053642</v>
      </c>
      <c r="BW6">
        <f t="shared" si="32"/>
        <v>16.418347877681502</v>
      </c>
      <c r="BX6">
        <f t="shared" si="33"/>
        <v>0.57712666504101384</v>
      </c>
      <c r="BY6">
        <f t="shared" si="34"/>
        <v>53.84529672861985</v>
      </c>
      <c r="BZ6">
        <f t="shared" si="35"/>
        <v>283.77650614547252</v>
      </c>
      <c r="CA6">
        <f t="shared" si="36"/>
        <v>3.5991932373457269E-2</v>
      </c>
      <c r="CB6">
        <f t="shared" si="37"/>
        <v>0</v>
      </c>
      <c r="CC6">
        <f t="shared" si="38"/>
        <v>1486.6943742185729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162</v>
      </c>
      <c r="B7" s="1">
        <v>1</v>
      </c>
      <c r="C7" s="1" t="s">
        <v>85</v>
      </c>
      <c r="D7" s="1">
        <v>632.00005582347512</v>
      </c>
      <c r="E7" s="1">
        <v>0</v>
      </c>
      <c r="F7">
        <f t="shared" si="0"/>
        <v>20.951744807268437</v>
      </c>
      <c r="G7">
        <f t="shared" si="1"/>
        <v>0.29923860188958396</v>
      </c>
      <c r="H7">
        <f t="shared" si="2"/>
        <v>261.32457652357198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10.135106086730957</v>
      </c>
      <c r="W7">
        <f t="shared" si="6"/>
        <v>0.87506755304336536</v>
      </c>
      <c r="X7">
        <f t="shared" si="7"/>
        <v>1.477283668203202E-2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4.7264409505057712</v>
      </c>
      <c r="AF7">
        <f t="shared" si="13"/>
        <v>1.5745490851816628</v>
      </c>
      <c r="AG7">
        <f t="shared" si="14"/>
        <v>26.605564117431641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23.921785354614258</v>
      </c>
      <c r="AM7" s="1">
        <v>26.605564117431641</v>
      </c>
      <c r="AN7" s="1">
        <v>23.053457260131836</v>
      </c>
      <c r="AO7" s="1">
        <v>399.9857177734375</v>
      </c>
      <c r="AP7" s="1">
        <v>384.83135986328125</v>
      </c>
      <c r="AQ7" s="1">
        <v>16.278871536254883</v>
      </c>
      <c r="AR7" s="1">
        <v>19.363513946533203</v>
      </c>
      <c r="AS7" s="1">
        <v>54.220409393310547</v>
      </c>
      <c r="AT7" s="1">
        <v>64.495315551757813</v>
      </c>
      <c r="AU7" s="1">
        <v>300.51589965820313</v>
      </c>
      <c r="AV7" s="1">
        <v>1698.1011962890625</v>
      </c>
      <c r="AW7" s="1">
        <v>0.21257850527763367</v>
      </c>
      <c r="AX7" s="1">
        <v>99.286148071289063</v>
      </c>
      <c r="AY7" s="1">
        <v>3.2636604309082031</v>
      </c>
      <c r="AZ7" s="1">
        <v>-0.50354760885238647</v>
      </c>
      <c r="BA7" s="1">
        <v>0.5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1.5025794982910157</v>
      </c>
      <c r="BI7">
        <f t="shared" si="18"/>
        <v>4.7264409505057715E-3</v>
      </c>
      <c r="BJ7">
        <f t="shared" si="19"/>
        <v>299.75556411743162</v>
      </c>
      <c r="BK7">
        <f t="shared" si="20"/>
        <v>297.07178535461424</v>
      </c>
      <c r="BL7">
        <f t="shared" si="21"/>
        <v>271.69618533336688</v>
      </c>
      <c r="BM7">
        <f t="shared" si="22"/>
        <v>0.12992456275696423</v>
      </c>
      <c r="BN7">
        <f t="shared" si="23"/>
        <v>3.4970777980576293</v>
      </c>
      <c r="BO7">
        <f t="shared" si="24"/>
        <v>35.22221242329465</v>
      </c>
      <c r="BP7">
        <f t="shared" si="25"/>
        <v>15.858698476761447</v>
      </c>
      <c r="BQ7">
        <f t="shared" si="26"/>
        <v>25.263674736022949</v>
      </c>
      <c r="BR7">
        <f t="shared" si="27"/>
        <v>3.2300069340504773</v>
      </c>
      <c r="BS7">
        <f t="shared" si="28"/>
        <v>0.2899003881704989</v>
      </c>
      <c r="BT7">
        <f t="shared" si="29"/>
        <v>1.9225287128759665</v>
      </c>
      <c r="BU7">
        <f t="shared" si="30"/>
        <v>1.3074782211745108</v>
      </c>
      <c r="BV7">
        <f t="shared" si="31"/>
        <v>0.18200420364374273</v>
      </c>
      <c r="BW7">
        <f t="shared" si="32"/>
        <v>25.945910599386277</v>
      </c>
      <c r="BX7">
        <f t="shared" si="33"/>
        <v>0.67906258111712248</v>
      </c>
      <c r="BY7">
        <f t="shared" si="34"/>
        <v>55.156449824509181</v>
      </c>
      <c r="BZ7">
        <f t="shared" si="35"/>
        <v>381.7866118231118</v>
      </c>
      <c r="CA7">
        <f t="shared" si="36"/>
        <v>3.0268841950210724E-2</v>
      </c>
      <c r="CB7">
        <f t="shared" si="37"/>
        <v>0</v>
      </c>
      <c r="CC7">
        <f t="shared" si="38"/>
        <v>1485.9532586566813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162</v>
      </c>
      <c r="B8" s="1">
        <v>6</v>
      </c>
      <c r="C8" s="1" t="s">
        <v>90</v>
      </c>
      <c r="D8" s="1">
        <v>1331.0000558234751</v>
      </c>
      <c r="E8" s="1">
        <v>0</v>
      </c>
      <c r="F8">
        <f t="shared" si="0"/>
        <v>31.080748806408586</v>
      </c>
      <c r="G8">
        <f t="shared" si="1"/>
        <v>0.25591455881620423</v>
      </c>
      <c r="H8">
        <f t="shared" si="2"/>
        <v>268.93155113153267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10.135106086730957</v>
      </c>
      <c r="W8">
        <f t="shared" si="6"/>
        <v>0.87506755304336536</v>
      </c>
      <c r="X8">
        <f t="shared" si="7"/>
        <v>2.1584719859569196E-2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4.3233522822169101</v>
      </c>
      <c r="AF8">
        <f t="shared" si="13"/>
        <v>1.6746315586770755</v>
      </c>
      <c r="AG8">
        <f t="shared" si="14"/>
        <v>27.347772598266602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24.15696907043457</v>
      </c>
      <c r="AM8" s="1">
        <v>27.347772598266602</v>
      </c>
      <c r="AN8" s="1">
        <v>23.051406860351563</v>
      </c>
      <c r="AO8" s="1">
        <v>500.23193359375</v>
      </c>
      <c r="AP8" s="1">
        <v>478.16995239257813</v>
      </c>
      <c r="AQ8" s="1">
        <v>17.10516357421875</v>
      </c>
      <c r="AR8" s="1">
        <v>19.925275802612305</v>
      </c>
      <c r="AS8" s="1">
        <v>56.167415618896484</v>
      </c>
      <c r="AT8" s="1">
        <v>65.430290222167969</v>
      </c>
      <c r="AU8" s="1">
        <v>300.499267578125</v>
      </c>
      <c r="AV8" s="1">
        <v>1698.464599609375</v>
      </c>
      <c r="AW8" s="1">
        <v>0.22307300567626953</v>
      </c>
      <c r="AX8" s="1">
        <v>99.285423278808594</v>
      </c>
      <c r="AY8" s="1">
        <v>3.8630199432373047</v>
      </c>
      <c r="AZ8" s="1">
        <v>-0.50149768590927124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1.5024963378906249</v>
      </c>
      <c r="BI8">
        <f t="shared" si="18"/>
        <v>4.3233522822169104E-3</v>
      </c>
      <c r="BJ8">
        <f t="shared" si="19"/>
        <v>300.49777259826658</v>
      </c>
      <c r="BK8">
        <f t="shared" si="20"/>
        <v>297.30696907043455</v>
      </c>
      <c r="BL8">
        <f t="shared" si="21"/>
        <v>271.75432986331725</v>
      </c>
      <c r="BM8">
        <f t="shared" si="22"/>
        <v>0.17718894718007716</v>
      </c>
      <c r="BN8">
        <f t="shared" si="23"/>
        <v>3.6529210006864408</v>
      </c>
      <c r="BO8">
        <f t="shared" si="24"/>
        <v>36.79211791673066</v>
      </c>
      <c r="BP8">
        <f t="shared" si="25"/>
        <v>16.866842114118356</v>
      </c>
      <c r="BQ8">
        <f t="shared" si="26"/>
        <v>25.752370834350586</v>
      </c>
      <c r="BR8">
        <f t="shared" si="27"/>
        <v>3.3251305656909356</v>
      </c>
      <c r="BS8">
        <f t="shared" si="28"/>
        <v>0.24905359385037018</v>
      </c>
      <c r="BT8">
        <f t="shared" si="29"/>
        <v>1.9782894420093653</v>
      </c>
      <c r="BU8">
        <f t="shared" si="30"/>
        <v>1.3468411236815703</v>
      </c>
      <c r="BV8">
        <f t="shared" si="31"/>
        <v>0.15626070599140057</v>
      </c>
      <c r="BW8">
        <f t="shared" si="32"/>
        <v>26.70098288712078</v>
      </c>
      <c r="BX8">
        <f t="shared" si="33"/>
        <v>0.56241834056260298</v>
      </c>
      <c r="BY8">
        <f t="shared" si="34"/>
        <v>54.083281500063229</v>
      </c>
      <c r="BZ8">
        <f t="shared" si="35"/>
        <v>473.65323791911425</v>
      </c>
      <c r="CA8">
        <f t="shared" si="36"/>
        <v>3.5489019230916886E-2</v>
      </c>
      <c r="CB8">
        <f t="shared" si="37"/>
        <v>0</v>
      </c>
      <c r="CC8">
        <f t="shared" si="38"/>
        <v>1486.271261110955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162</v>
      </c>
      <c r="B9" s="1">
        <v>7</v>
      </c>
      <c r="C9" s="1" t="s">
        <v>91</v>
      </c>
      <c r="D9" s="1">
        <v>1533.0000558234751</v>
      </c>
      <c r="E9" s="1">
        <v>0</v>
      </c>
      <c r="F9">
        <f t="shared" si="0"/>
        <v>42.573327037508193</v>
      </c>
      <c r="G9">
        <f t="shared" si="1"/>
        <v>0.22092996787151958</v>
      </c>
      <c r="H9">
        <f t="shared" si="2"/>
        <v>437.51781777441613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10.135106086730957</v>
      </c>
      <c r="W9">
        <f t="shared" si="6"/>
        <v>0.87506755304336536</v>
      </c>
      <c r="X9">
        <f t="shared" si="7"/>
        <v>2.9285857092751898E-2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3.9509561395313093</v>
      </c>
      <c r="AF9">
        <f t="shared" si="13"/>
        <v>1.7651804121408647</v>
      </c>
      <c r="AG9">
        <f t="shared" si="14"/>
        <v>27.825862884521484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24.258108139038086</v>
      </c>
      <c r="AM9" s="1">
        <v>27.825862884521484</v>
      </c>
      <c r="AN9" s="1">
        <v>23.049989700317383</v>
      </c>
      <c r="AO9" s="1">
        <v>800.0980224609375</v>
      </c>
      <c r="AP9" s="1">
        <v>769.74072265625</v>
      </c>
      <c r="AQ9" s="1">
        <v>17.479455947875977</v>
      </c>
      <c r="AR9" s="1">
        <v>20.05615234375</v>
      </c>
      <c r="AS9" s="1">
        <v>57.056224822998047</v>
      </c>
      <c r="AT9" s="1">
        <v>65.469123840332031</v>
      </c>
      <c r="AU9" s="1">
        <v>300.51776123046875</v>
      </c>
      <c r="AV9" s="1">
        <v>1700.282958984375</v>
      </c>
      <c r="AW9" s="1">
        <v>0.18028253316879272</v>
      </c>
      <c r="AX9" s="1">
        <v>99.286529541015625</v>
      </c>
      <c r="AY9" s="1">
        <v>4.300166130065918</v>
      </c>
      <c r="AZ9" s="1">
        <v>-0.49329036474227905</v>
      </c>
      <c r="BA9" s="1">
        <v>0.5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1.5025888061523436</v>
      </c>
      <c r="BI9">
        <f t="shared" si="18"/>
        <v>3.9509561395313095E-3</v>
      </c>
      <c r="BJ9">
        <f t="shared" si="19"/>
        <v>300.97586288452146</v>
      </c>
      <c r="BK9">
        <f t="shared" si="20"/>
        <v>297.40810813903806</v>
      </c>
      <c r="BL9">
        <f t="shared" si="21"/>
        <v>272.04526735681429</v>
      </c>
      <c r="BM9">
        <f t="shared" si="22"/>
        <v>0.22607633614828571</v>
      </c>
      <c r="BN9">
        <f t="shared" si="23"/>
        <v>3.7564861742977089</v>
      </c>
      <c r="BO9">
        <f t="shared" si="24"/>
        <v>37.834801877588951</v>
      </c>
      <c r="BP9">
        <f t="shared" si="25"/>
        <v>17.778649533838951</v>
      </c>
      <c r="BQ9">
        <f t="shared" si="26"/>
        <v>26.041985511779785</v>
      </c>
      <c r="BR9">
        <f t="shared" si="27"/>
        <v>3.3826506179347522</v>
      </c>
      <c r="BS9">
        <f t="shared" si="28"/>
        <v>0.21579782096085956</v>
      </c>
      <c r="BT9">
        <f t="shared" si="29"/>
        <v>1.9913057621568442</v>
      </c>
      <c r="BU9">
        <f t="shared" si="30"/>
        <v>1.391344855777908</v>
      </c>
      <c r="BV9">
        <f t="shared" si="31"/>
        <v>0.13532552737342771</v>
      </c>
      <c r="BW9">
        <f t="shared" si="32"/>
        <v>43.439625739180258</v>
      </c>
      <c r="BX9">
        <f t="shared" si="33"/>
        <v>0.56839635074082262</v>
      </c>
      <c r="BY9">
        <f t="shared" si="34"/>
        <v>52.733209385064882</v>
      </c>
      <c r="BZ9">
        <f t="shared" si="35"/>
        <v>763.55388450728697</v>
      </c>
      <c r="CA9">
        <f t="shared" si="36"/>
        <v>2.9402354102833959E-2</v>
      </c>
      <c r="CB9">
        <f t="shared" si="37"/>
        <v>0</v>
      </c>
      <c r="CC9">
        <f t="shared" si="38"/>
        <v>1487.8624483997899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162</v>
      </c>
      <c r="B10" s="1">
        <v>8</v>
      </c>
      <c r="C10" s="1" t="s">
        <v>92</v>
      </c>
      <c r="D10" s="1">
        <v>1735.0000558234751</v>
      </c>
      <c r="E10" s="1">
        <v>0</v>
      </c>
      <c r="F10">
        <f t="shared" si="0"/>
        <v>47.731864697824491</v>
      </c>
      <c r="G10">
        <f t="shared" si="1"/>
        <v>0.15609749878570819</v>
      </c>
      <c r="H10">
        <f t="shared" si="2"/>
        <v>640.3143560491377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10.135106086730957</v>
      </c>
      <c r="W10">
        <f t="shared" si="6"/>
        <v>0.87506755304336536</v>
      </c>
      <c r="X10">
        <f t="shared" si="7"/>
        <v>3.2780896060482914E-2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3.1475025863490291</v>
      </c>
      <c r="AF10">
        <f t="shared" si="13"/>
        <v>1.9750487869621765</v>
      </c>
      <c r="AG10">
        <f t="shared" si="14"/>
        <v>28.656352996826172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24.392454147338867</v>
      </c>
      <c r="AM10" s="1">
        <v>28.656352996826172</v>
      </c>
      <c r="AN10" s="1">
        <v>23.047412872314453</v>
      </c>
      <c r="AO10" s="1">
        <v>1200.3740234375</v>
      </c>
      <c r="AP10" s="1">
        <v>1166.1649169921875</v>
      </c>
      <c r="AQ10" s="1">
        <v>17.762477874755859</v>
      </c>
      <c r="AR10" s="1">
        <v>19.815683364868164</v>
      </c>
      <c r="AS10" s="1">
        <v>57.509525299072266</v>
      </c>
      <c r="AT10" s="1">
        <v>64.162887573242188</v>
      </c>
      <c r="AU10" s="1">
        <v>300.51864624023438</v>
      </c>
      <c r="AV10" s="1">
        <v>1698.832763671875</v>
      </c>
      <c r="AW10" s="1">
        <v>0.23837536573410034</v>
      </c>
      <c r="AX10" s="1">
        <v>99.287002563476563</v>
      </c>
      <c r="AY10" s="1">
        <v>4.3067517280578613</v>
      </c>
      <c r="AZ10" s="1">
        <v>-0.47550013661384583</v>
      </c>
      <c r="BA10" s="1">
        <v>0.5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1.5025932312011716</v>
      </c>
      <c r="BI10">
        <f t="shared" si="18"/>
        <v>3.1475025863490292E-3</v>
      </c>
      <c r="BJ10">
        <f t="shared" si="19"/>
        <v>301.80635299682615</v>
      </c>
      <c r="BK10">
        <f t="shared" si="20"/>
        <v>297.54245414733884</v>
      </c>
      <c r="BL10">
        <f t="shared" si="21"/>
        <v>271.8132361120006</v>
      </c>
      <c r="BM10">
        <f t="shared" si="22"/>
        <v>0.3334400874338303</v>
      </c>
      <c r="BN10">
        <f t="shared" si="23"/>
        <v>3.9424885920068817</v>
      </c>
      <c r="BO10">
        <f t="shared" si="24"/>
        <v>39.70800296329174</v>
      </c>
      <c r="BP10">
        <f t="shared" si="25"/>
        <v>19.892319598423576</v>
      </c>
      <c r="BQ10">
        <f t="shared" si="26"/>
        <v>26.52440357208252</v>
      </c>
      <c r="BR10">
        <f t="shared" si="27"/>
        <v>3.4803937391740583</v>
      </c>
      <c r="BS10">
        <f t="shared" si="28"/>
        <v>0.15351789885064901</v>
      </c>
      <c r="BT10">
        <f t="shared" si="29"/>
        <v>1.9674398050447053</v>
      </c>
      <c r="BU10">
        <f t="shared" si="30"/>
        <v>1.512953934129353</v>
      </c>
      <c r="BV10">
        <f t="shared" si="31"/>
        <v>9.6177160482944765E-2</v>
      </c>
      <c r="BW10">
        <f t="shared" si="32"/>
        <v>63.574893110481582</v>
      </c>
      <c r="BX10">
        <f t="shared" si="33"/>
        <v>0.54907701879821458</v>
      </c>
      <c r="BY10">
        <f t="shared" si="34"/>
        <v>49.220069073387108</v>
      </c>
      <c r="BZ10">
        <f t="shared" si="35"/>
        <v>1159.2284301826537</v>
      </c>
      <c r="CA10">
        <f t="shared" si="36"/>
        <v>2.0266632669268744E-2</v>
      </c>
      <c r="CB10">
        <f t="shared" si="37"/>
        <v>0</v>
      </c>
      <c r="CC10">
        <f t="shared" si="38"/>
        <v>1486.5934295362454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162</v>
      </c>
      <c r="B11" s="1">
        <v>9</v>
      </c>
      <c r="C11" s="1" t="s">
        <v>93</v>
      </c>
      <c r="D11" s="1">
        <v>1937.0000558234751</v>
      </c>
      <c r="E11" s="1">
        <v>0</v>
      </c>
      <c r="F11">
        <f t="shared" si="0"/>
        <v>48.320218553647031</v>
      </c>
      <c r="G11">
        <f t="shared" si="1"/>
        <v>0.11157269367471084</v>
      </c>
      <c r="H11">
        <f t="shared" si="2"/>
        <v>726.81898867992231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10.135106086730957</v>
      </c>
      <c r="W11">
        <f t="shared" si="6"/>
        <v>0.87506755304336536</v>
      </c>
      <c r="X11">
        <f t="shared" si="7"/>
        <v>3.3173036571254075E-2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2.4458764349605691</v>
      </c>
      <c r="AF11">
        <f t="shared" si="13"/>
        <v>2.1358180306732057</v>
      </c>
      <c r="AG11">
        <f t="shared" si="14"/>
        <v>29.257209777832031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24.395496368408203</v>
      </c>
      <c r="AM11" s="1">
        <v>29.257209777832031</v>
      </c>
      <c r="AN11" s="1">
        <v>23.038951873779297</v>
      </c>
      <c r="AO11" s="1">
        <v>1500.2701416015625</v>
      </c>
      <c r="AP11" s="1">
        <v>1465.724609375</v>
      </c>
      <c r="AQ11" s="1">
        <v>18.005901336669922</v>
      </c>
      <c r="AR11" s="1">
        <v>19.601846694946289</v>
      </c>
      <c r="AS11" s="1">
        <v>58.2896728515625</v>
      </c>
      <c r="AT11" s="1">
        <v>63.460575103759766</v>
      </c>
      <c r="AU11" s="1">
        <v>300.50311279296875</v>
      </c>
      <c r="AV11" s="1">
        <v>1699.018798828125</v>
      </c>
      <c r="AW11" s="1">
        <v>0.19959962368011475</v>
      </c>
      <c r="AX11" s="1">
        <v>99.286712646484375</v>
      </c>
      <c r="AY11" s="1">
        <v>3.5096814632415771</v>
      </c>
      <c r="AZ11" s="1">
        <v>-0.45851966738700867</v>
      </c>
      <c r="BA11" s="1">
        <v>0.75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1.5025155639648435</v>
      </c>
      <c r="BI11">
        <f t="shared" si="18"/>
        <v>2.4458764349605689E-3</v>
      </c>
      <c r="BJ11">
        <f t="shared" si="19"/>
        <v>302.40720977783201</v>
      </c>
      <c r="BK11">
        <f t="shared" si="20"/>
        <v>297.54549636840818</v>
      </c>
      <c r="BL11">
        <f t="shared" si="21"/>
        <v>271.84300173633528</v>
      </c>
      <c r="BM11">
        <f t="shared" si="22"/>
        <v>0.42856054179740083</v>
      </c>
      <c r="BN11">
        <f t="shared" si="23"/>
        <v>4.0820209508147771</v>
      </c>
      <c r="BO11">
        <f t="shared" si="24"/>
        <v>41.113466666471574</v>
      </c>
      <c r="BP11">
        <f t="shared" si="25"/>
        <v>21.511619971525285</v>
      </c>
      <c r="BQ11">
        <f t="shared" si="26"/>
        <v>26.826353073120117</v>
      </c>
      <c r="BR11">
        <f t="shared" si="27"/>
        <v>3.5428189477781031</v>
      </c>
      <c r="BS11">
        <f t="shared" si="28"/>
        <v>0.11024857081911527</v>
      </c>
      <c r="BT11">
        <f t="shared" si="29"/>
        <v>1.9462029201415716</v>
      </c>
      <c r="BU11">
        <f t="shared" si="30"/>
        <v>1.5966160276365315</v>
      </c>
      <c r="BV11">
        <f t="shared" si="31"/>
        <v>6.9023109967987148E-2</v>
      </c>
      <c r="BW11">
        <f t="shared" si="32"/>
        <v>72.163468075071833</v>
      </c>
      <c r="BX11">
        <f t="shared" si="33"/>
        <v>0.4958769089575738</v>
      </c>
      <c r="BY11">
        <f t="shared" si="34"/>
        <v>46.679710747039024</v>
      </c>
      <c r="BZ11">
        <f t="shared" si="35"/>
        <v>1458.7026218462699</v>
      </c>
      <c r="CA11">
        <f t="shared" si="36"/>
        <v>1.5462876336391904E-2</v>
      </c>
      <c r="CB11">
        <f t="shared" si="37"/>
        <v>0</v>
      </c>
      <c r="CC11">
        <f t="shared" si="38"/>
        <v>1486.7562228652052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162</v>
      </c>
      <c r="B12" s="1">
        <v>10</v>
      </c>
      <c r="C12" s="1" t="s">
        <v>94</v>
      </c>
      <c r="D12" s="1">
        <v>2076.5000558579341</v>
      </c>
      <c r="E12" s="1">
        <v>0</v>
      </c>
      <c r="F12">
        <f t="shared" si="0"/>
        <v>49.430972976023071</v>
      </c>
      <c r="G12">
        <f t="shared" si="1"/>
        <v>9.105674312217156E-2</v>
      </c>
      <c r="H12">
        <f t="shared" si="2"/>
        <v>746.70746868186689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10.135106086730957</v>
      </c>
      <c r="W12">
        <f t="shared" si="6"/>
        <v>0.87506755304336536</v>
      </c>
      <c r="X12">
        <f t="shared" si="7"/>
        <v>3.3888855526192481E-2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2.0131947654385285</v>
      </c>
      <c r="AF12">
        <f t="shared" si="13"/>
        <v>2.149791067046479</v>
      </c>
      <c r="AG12">
        <f t="shared" si="14"/>
        <v>29.210416793823242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24.263156890869141</v>
      </c>
      <c r="AM12" s="1">
        <v>29.210416793823242</v>
      </c>
      <c r="AN12" s="1">
        <v>23.041147232055664</v>
      </c>
      <c r="AO12" s="1">
        <v>1700.72705078125</v>
      </c>
      <c r="AP12" s="1">
        <v>1665.59716796875</v>
      </c>
      <c r="AQ12" s="1">
        <v>18.036092758178711</v>
      </c>
      <c r="AR12" s="1">
        <v>19.350025177001953</v>
      </c>
      <c r="AS12" s="1">
        <v>58.854225158691406</v>
      </c>
      <c r="AT12" s="1">
        <v>63.143970489501953</v>
      </c>
      <c r="AU12" s="1">
        <v>300.50851440429688</v>
      </c>
      <c r="AV12" s="1">
        <v>1700.5870361328125</v>
      </c>
      <c r="AW12" s="1">
        <v>0.14988106489181519</v>
      </c>
      <c r="AX12" s="1">
        <v>99.287261962890625</v>
      </c>
      <c r="AY12" s="1">
        <v>2.8656506538391113</v>
      </c>
      <c r="AZ12" s="1">
        <v>-0.44751179218292236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1.5025425720214844</v>
      </c>
      <c r="BI12">
        <f t="shared" si="18"/>
        <v>2.0131947654385284E-3</v>
      </c>
      <c r="BJ12">
        <f t="shared" si="19"/>
        <v>302.36041679382322</v>
      </c>
      <c r="BK12">
        <f t="shared" si="20"/>
        <v>297.41315689086912</v>
      </c>
      <c r="BL12">
        <f t="shared" si="21"/>
        <v>272.09391969947683</v>
      </c>
      <c r="BM12">
        <f t="shared" si="22"/>
        <v>0.50193079282364472</v>
      </c>
      <c r="BN12">
        <f t="shared" si="23"/>
        <v>4.0710020857840012</v>
      </c>
      <c r="BO12">
        <f t="shared" si="24"/>
        <v>41.002259557782644</v>
      </c>
      <c r="BP12">
        <f t="shared" si="25"/>
        <v>21.652234380780691</v>
      </c>
      <c r="BQ12">
        <f t="shared" si="26"/>
        <v>26.736786842346191</v>
      </c>
      <c r="BR12">
        <f t="shared" si="27"/>
        <v>3.5242008108256688</v>
      </c>
      <c r="BS12">
        <f t="shared" si="28"/>
        <v>9.0172879124032879E-2</v>
      </c>
      <c r="BT12">
        <f t="shared" si="29"/>
        <v>1.921211018737522</v>
      </c>
      <c r="BU12">
        <f t="shared" si="30"/>
        <v>1.6029897920881468</v>
      </c>
      <c r="BV12">
        <f t="shared" si="31"/>
        <v>5.6436798181373857E-2</v>
      </c>
      <c r="BW12">
        <f t="shared" si="32"/>
        <v>74.138540052663458</v>
      </c>
      <c r="BX12">
        <f t="shared" si="33"/>
        <v>0.44831216277372815</v>
      </c>
      <c r="BY12">
        <f t="shared" si="34"/>
        <v>46.07801275101037</v>
      </c>
      <c r="BZ12">
        <f t="shared" si="35"/>
        <v>1658.4137634610643</v>
      </c>
      <c r="CA12">
        <f t="shared" si="36"/>
        <v>1.3734093706088052E-2</v>
      </c>
      <c r="CB12">
        <f t="shared" si="37"/>
        <v>0</v>
      </c>
      <c r="CC12">
        <f t="shared" si="38"/>
        <v>1488.1285364460093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162</v>
      </c>
      <c r="B13" s="1">
        <v>11</v>
      </c>
      <c r="C13" s="1" t="s">
        <v>95</v>
      </c>
      <c r="D13" s="1">
        <v>2278.5000558579341</v>
      </c>
      <c r="E13" s="1">
        <v>0</v>
      </c>
      <c r="F13">
        <f t="shared" si="0"/>
        <v>48.518331751294028</v>
      </c>
      <c r="G13">
        <f t="shared" si="1"/>
        <v>7.6656975935803964E-2</v>
      </c>
      <c r="H13">
        <f t="shared" si="2"/>
        <v>704.09296384485208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10.135106086730957</v>
      </c>
      <c r="W13">
        <f t="shared" si="6"/>
        <v>0.87506755304336536</v>
      </c>
      <c r="X13">
        <f t="shared" si="7"/>
        <v>3.3253580670595716E-2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1.6959687884001544</v>
      </c>
      <c r="AF13">
        <f t="shared" si="13"/>
        <v>2.148595319422157</v>
      </c>
      <c r="AG13">
        <f t="shared" si="14"/>
        <v>29.073598861694336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24.136936187744141</v>
      </c>
      <c r="AM13" s="1">
        <v>29.073598861694336</v>
      </c>
      <c r="AN13" s="1">
        <v>23.044910430908203</v>
      </c>
      <c r="AO13" s="1">
        <v>1802.2822265625</v>
      </c>
      <c r="AP13" s="1">
        <v>1767.99609375</v>
      </c>
      <c r="AQ13" s="1">
        <v>17.932216644287109</v>
      </c>
      <c r="AR13" s="1">
        <v>19.039449691772461</v>
      </c>
      <c r="AS13" s="1">
        <v>58.960430145263672</v>
      </c>
      <c r="AT13" s="1">
        <v>62.601619720458984</v>
      </c>
      <c r="AU13" s="1">
        <v>300.510986328125</v>
      </c>
      <c r="AV13" s="1">
        <v>1701.7117919921875</v>
      </c>
      <c r="AW13" s="1">
        <v>0.15060116350650787</v>
      </c>
      <c r="AX13" s="1">
        <v>99.285293579101563</v>
      </c>
      <c r="AY13" s="1">
        <v>2.0929455757141113</v>
      </c>
      <c r="AZ13" s="1">
        <v>-0.4380665123462677</v>
      </c>
      <c r="BA13" s="1">
        <v>0.75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1.502554931640625</v>
      </c>
      <c r="BI13">
        <f t="shared" si="18"/>
        <v>1.6959687884001544E-3</v>
      </c>
      <c r="BJ13">
        <f t="shared" si="19"/>
        <v>302.22359886169431</v>
      </c>
      <c r="BK13">
        <f t="shared" si="20"/>
        <v>297.28693618774412</v>
      </c>
      <c r="BL13">
        <f t="shared" si="21"/>
        <v>272.27388063295439</v>
      </c>
      <c r="BM13">
        <f t="shared" si="22"/>
        <v>0.55928916220581493</v>
      </c>
      <c r="BN13">
        <f t="shared" si="23"/>
        <v>4.0389326716543206</v>
      </c>
      <c r="BO13">
        <f t="shared" si="24"/>
        <v>40.680069787339285</v>
      </c>
      <c r="BP13">
        <f t="shared" si="25"/>
        <v>21.640620095566824</v>
      </c>
      <c r="BQ13">
        <f t="shared" si="26"/>
        <v>26.605267524719238</v>
      </c>
      <c r="BR13">
        <f t="shared" si="27"/>
        <v>3.4970167010113213</v>
      </c>
      <c r="BS13">
        <f t="shared" si="28"/>
        <v>7.6029594373305059E-2</v>
      </c>
      <c r="BT13">
        <f t="shared" si="29"/>
        <v>1.8903373522321636</v>
      </c>
      <c r="BU13">
        <f t="shared" si="30"/>
        <v>1.6066793487791577</v>
      </c>
      <c r="BV13">
        <f t="shared" si="31"/>
        <v>4.7574467327415208E-2</v>
      </c>
      <c r="BW13">
        <f t="shared" si="32"/>
        <v>69.906076622315894</v>
      </c>
      <c r="BX13">
        <f t="shared" si="33"/>
        <v>0.39824350649522022</v>
      </c>
      <c r="BY13">
        <f t="shared" si="34"/>
        <v>45.614329949187926</v>
      </c>
      <c r="BZ13">
        <f t="shared" si="35"/>
        <v>1760.9453160285764</v>
      </c>
      <c r="CA13">
        <f t="shared" si="36"/>
        <v>1.2567858711699895E-2</v>
      </c>
      <c r="CB13">
        <f t="shared" si="37"/>
        <v>0</v>
      </c>
      <c r="CC13">
        <f t="shared" si="38"/>
        <v>1489.1127738036439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ht="16.5" customHeight="1" x14ac:dyDescent="0.35">
      <c r="A14" t="s">
        <v>163</v>
      </c>
      <c r="B14" s="1">
        <v>14</v>
      </c>
      <c r="C14" s="1" t="s">
        <v>98</v>
      </c>
      <c r="D14" s="1">
        <v>3231.0000558234751</v>
      </c>
      <c r="E14" s="1">
        <v>0</v>
      </c>
      <c r="F14">
        <f t="shared" ref="F14:F24" si="42">(AO14-AP14*(1000-AQ14)/(1000-AR14))*BH14</f>
        <v>-3.4972346917263541</v>
      </c>
      <c r="G14">
        <f t="shared" ref="G14:G24" si="43">IF(BS14&lt;&gt;0,1/(1/BS14-1/AK14),0)</f>
        <v>0.22937515739292455</v>
      </c>
      <c r="H14">
        <f t="shared" ref="H14:H24" si="44">((BV14-BI14/2)*AP14-F14)/(BV14+BI14/2)</f>
        <v>75.173176659775748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10.10836124420166</v>
      </c>
      <c r="W14">
        <f t="shared" ref="W14:W24" si="48">(V14*U14+(100-V14)*T14)/100</f>
        <v>0.87505418062210083</v>
      </c>
      <c r="X14">
        <f t="shared" ref="X14:X24" si="49">(F14-S14)/CC14</f>
        <v>-1.6771710254143875E-3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4.0896926614341265</v>
      </c>
      <c r="AF14">
        <f t="shared" ref="AF14:AF24" si="55">(BN14-BT14)</f>
        <v>1.7627779392446814</v>
      </c>
      <c r="AG14">
        <f t="shared" ref="AG14:AG24" si="56">(AM14+BM14*E14)</f>
        <v>27.469972610473633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24.218107223510742</v>
      </c>
      <c r="AM14" s="1">
        <v>27.469972610473633</v>
      </c>
      <c r="AN14" s="1">
        <v>23.04376220703125</v>
      </c>
      <c r="AO14" s="1">
        <v>49.930953979492188</v>
      </c>
      <c r="AP14" s="1">
        <v>52.1165771484375</v>
      </c>
      <c r="AQ14" s="1">
        <v>16.632938385009766</v>
      </c>
      <c r="AR14" s="1">
        <v>19.302165985107422</v>
      </c>
      <c r="AS14" s="1">
        <v>54.420616149902344</v>
      </c>
      <c r="AT14" s="1">
        <v>63.151042938232422</v>
      </c>
      <c r="AU14" s="1">
        <v>300.51785278320313</v>
      </c>
      <c r="AV14" s="1">
        <v>1701.5592041015625</v>
      </c>
      <c r="AW14" s="1">
        <v>0.34637314081192017</v>
      </c>
      <c r="AX14" s="1">
        <v>99.282867431640625</v>
      </c>
      <c r="AY14" s="1">
        <v>1.8860435485839844</v>
      </c>
      <c r="AZ14" s="1">
        <v>-0.47304978966712952</v>
      </c>
      <c r="BA14" s="1">
        <v>0.75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1.5025892639160154</v>
      </c>
      <c r="BI14">
        <f t="shared" ref="BI14:BI24" si="60">(AR14-AQ14)/(1000-AR14)*BH14</f>
        <v>4.0896926614341269E-3</v>
      </c>
      <c r="BJ14">
        <f t="shared" ref="BJ14:BJ24" si="61">(AM14+273.15)</f>
        <v>300.61997261047361</v>
      </c>
      <c r="BK14">
        <f t="shared" ref="BK14:BK24" si="62">(AL14+273.15)</f>
        <v>297.36810722351072</v>
      </c>
      <c r="BL14">
        <f t="shared" ref="BL14:BL24" si="63">(AV14*BD14+AW14*BE14)*BF14</f>
        <v>272.24946657100008</v>
      </c>
      <c r="BM14">
        <f t="shared" ref="BM14:BM24" si="64">((BL14+0.00000010773*(BK14^4-BJ14^4))-BI14*44100)/(AI14*51.4+0.00000043092*BJ14^3)</f>
        <v>0.21735545999781439</v>
      </c>
      <c r="BN14">
        <f t="shared" ref="BN14:BN24" si="65">0.61365*EXP(17.502*AG14/(240.97+AG14))</f>
        <v>3.6791523258876246</v>
      </c>
      <c r="BO14">
        <f t="shared" ref="BO14:BO24" si="66">BN14*1000/AX14</f>
        <v>37.057273032739879</v>
      </c>
      <c r="BP14">
        <f t="shared" ref="BP14:BP24" si="67">(BO14-AR14)</f>
        <v>17.755107047632457</v>
      </c>
      <c r="BQ14">
        <f t="shared" ref="BQ14:BQ24" si="68">IF(E14,AM14,(AL14+AM14)/2)</f>
        <v>25.844039916992188</v>
      </c>
      <c r="BR14">
        <f t="shared" ref="BR14:BR24" si="69">0.61365*EXP(17.502*BQ14/(240.97+BQ14))</f>
        <v>3.3432437299654967</v>
      </c>
      <c r="BS14">
        <f t="shared" ref="BS14:BS24" si="70">IF(BP14&lt;&gt;0,(1000-(BO14+AR14)/2)/BP14*BI14,0)</f>
        <v>0.22384806009306374</v>
      </c>
      <c r="BT14">
        <f t="shared" ref="BT14:BT24" si="71">AR14*AX14/1000</f>
        <v>1.9163743866429432</v>
      </c>
      <c r="BU14">
        <f t="shared" ref="BU14:BU24" si="72">(BR14-BT14)</f>
        <v>1.4268693433225534</v>
      </c>
      <c r="BV14">
        <f t="shared" ref="BV14:BV24" si="73">1/(1.6/G14+1.37/AK14)</f>
        <v>0.14039133151972216</v>
      </c>
      <c r="BW14">
        <f t="shared" ref="BW14:BW24" si="74">H14*AX14*0.001</f>
        <v>7.4634085327278177</v>
      </c>
      <c r="BX14">
        <f t="shared" ref="BX14:BX24" si="75">H14/AP14</f>
        <v>1.4424043322275149</v>
      </c>
      <c r="BY14">
        <f t="shared" ref="BY14:BY24" si="76">(1-BI14*AX14/BN14/G14)*100</f>
        <v>51.886069640171883</v>
      </c>
      <c r="BZ14">
        <f t="shared" ref="BZ14:BZ24" si="77">(AP14-F14/(AK14/1.35))</f>
        <v>52.624802051499145</v>
      </c>
      <c r="CA14">
        <f t="shared" ref="CA14:CA24" si="78">F14*BY14/100/BZ14</f>
        <v>-3.4481414787149667E-2</v>
      </c>
      <c r="CB14">
        <f t="shared" ref="CB14:CB24" si="79">(L14-K14)</f>
        <v>0</v>
      </c>
      <c r="CC14">
        <f t="shared" ref="CC14:CC24" si="80">AV14*W14</f>
        <v>1488.9564951250868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ht="16.5" customHeight="1" x14ac:dyDescent="0.35">
      <c r="A15" t="s">
        <v>163</v>
      </c>
      <c r="B15" s="1">
        <v>15</v>
      </c>
      <c r="C15" s="1" t="s">
        <v>99</v>
      </c>
      <c r="D15" s="1">
        <v>3433.0000558234751</v>
      </c>
      <c r="E15" s="1">
        <v>0</v>
      </c>
      <c r="F15">
        <f t="shared" si="42"/>
        <v>3.7082405014540099</v>
      </c>
      <c r="G15">
        <f t="shared" si="43"/>
        <v>0.28948061374697182</v>
      </c>
      <c r="H15">
        <f t="shared" si="44"/>
        <v>73.776041925970546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10.10836124420166</v>
      </c>
      <c r="W15">
        <f t="shared" si="48"/>
        <v>0.87505418062210083</v>
      </c>
      <c r="X15">
        <f t="shared" si="49"/>
        <v>3.1618423347779352E-3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4.6751935906712978</v>
      </c>
      <c r="AF15">
        <f t="shared" si="55"/>
        <v>1.6074893008815998</v>
      </c>
      <c r="AG15">
        <f t="shared" si="56"/>
        <v>26.901821136474609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24.175622940063477</v>
      </c>
      <c r="AM15" s="1">
        <v>26.901821136474609</v>
      </c>
      <c r="AN15" s="1">
        <v>23.049209594726563</v>
      </c>
      <c r="AO15" s="1">
        <v>99.855209350585938</v>
      </c>
      <c r="AP15" s="1">
        <v>97.085350036621094</v>
      </c>
      <c r="AQ15" s="1">
        <v>16.602149963378906</v>
      </c>
      <c r="AR15" s="1">
        <v>19.652301788330078</v>
      </c>
      <c r="AS15" s="1">
        <v>54.456832885742188</v>
      </c>
      <c r="AT15" s="1">
        <v>64.458534240722656</v>
      </c>
      <c r="AU15" s="1">
        <v>300.53030395507813</v>
      </c>
      <c r="AV15" s="1">
        <v>1701.701904296875</v>
      </c>
      <c r="AW15" s="1">
        <v>0.30214419960975647</v>
      </c>
      <c r="AX15" s="1">
        <v>99.280166625976563</v>
      </c>
      <c r="AY15" s="1">
        <v>2.3342804908752441</v>
      </c>
      <c r="AZ15" s="1">
        <v>-0.49220728874206543</v>
      </c>
      <c r="BA15" s="1">
        <v>0.75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1.5026515197753905</v>
      </c>
      <c r="BI15">
        <f t="shared" si="60"/>
        <v>4.6751935906712977E-3</v>
      </c>
      <c r="BJ15">
        <f t="shared" si="61"/>
        <v>300.05182113647459</v>
      </c>
      <c r="BK15">
        <f t="shared" si="62"/>
        <v>297.32562294006345</v>
      </c>
      <c r="BL15">
        <f t="shared" si="63"/>
        <v>272.27229860173975</v>
      </c>
      <c r="BM15">
        <f t="shared" si="64"/>
        <v>0.13894844206927956</v>
      </c>
      <c r="BN15">
        <f t="shared" si="65"/>
        <v>3.5585730970109872</v>
      </c>
      <c r="BO15">
        <f t="shared" si="66"/>
        <v>35.843746217886483</v>
      </c>
      <c r="BP15">
        <f t="shared" si="67"/>
        <v>16.191444429556405</v>
      </c>
      <c r="BQ15">
        <f t="shared" si="68"/>
        <v>25.538722038269043</v>
      </c>
      <c r="BR15">
        <f t="shared" si="69"/>
        <v>3.2832474190494261</v>
      </c>
      <c r="BS15">
        <f t="shared" si="70"/>
        <v>0.28073259470296091</v>
      </c>
      <c r="BT15">
        <f t="shared" si="71"/>
        <v>1.9510837961293874</v>
      </c>
      <c r="BU15">
        <f t="shared" si="72"/>
        <v>1.3321636229200386</v>
      </c>
      <c r="BV15">
        <f t="shared" si="73"/>
        <v>0.176223400722713</v>
      </c>
      <c r="BW15">
        <f t="shared" si="74"/>
        <v>7.3244977354153891</v>
      </c>
      <c r="BX15">
        <f t="shared" si="75"/>
        <v>0.75990910985171134</v>
      </c>
      <c r="BY15">
        <f t="shared" si="76"/>
        <v>54.94253848995799</v>
      </c>
      <c r="BZ15">
        <f t="shared" si="77"/>
        <v>96.546461361566116</v>
      </c>
      <c r="CA15">
        <f t="shared" si="78"/>
        <v>2.1102808286069856E-2</v>
      </c>
      <c r="CB15">
        <f t="shared" si="79"/>
        <v>0</v>
      </c>
      <c r="CC15">
        <f t="shared" si="80"/>
        <v>1489.0813655275706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ht="16.5" customHeight="1" x14ac:dyDescent="0.35">
      <c r="A16" t="s">
        <v>163</v>
      </c>
      <c r="B16" s="1">
        <v>13</v>
      </c>
      <c r="C16" s="1" t="s">
        <v>97</v>
      </c>
      <c r="D16" s="1">
        <v>3029.0000558234751</v>
      </c>
      <c r="E16" s="1">
        <v>0</v>
      </c>
      <c r="F16">
        <f t="shared" si="42"/>
        <v>7.5861183083456014</v>
      </c>
      <c r="G16">
        <f t="shared" si="43"/>
        <v>0.18996113044976076</v>
      </c>
      <c r="H16">
        <f t="shared" si="44"/>
        <v>124.49602191425903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10.10836124420166</v>
      </c>
      <c r="W16">
        <f t="shared" si="48"/>
        <v>0.87505418062210083</v>
      </c>
      <c r="X16">
        <f t="shared" si="49"/>
        <v>5.7788390509398773E-3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3.6418503025760773</v>
      </c>
      <c r="AF16">
        <f t="shared" si="55"/>
        <v>1.8872170655407778</v>
      </c>
      <c r="AG16">
        <f t="shared" si="56"/>
        <v>27.858860015869141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24.241039276123047</v>
      </c>
      <c r="AM16" s="1">
        <v>27.858860015869141</v>
      </c>
      <c r="AN16" s="1">
        <v>23.049623489379883</v>
      </c>
      <c r="AO16" s="1">
        <v>200.0089111328125</v>
      </c>
      <c r="AP16" s="1">
        <v>194.48896789550781</v>
      </c>
      <c r="AQ16" s="1">
        <v>16.522218704223633</v>
      </c>
      <c r="AR16" s="1">
        <v>18.900066375732422</v>
      </c>
      <c r="AS16" s="1">
        <v>53.985042572021484</v>
      </c>
      <c r="AT16" s="1">
        <v>61.753761291503906</v>
      </c>
      <c r="AU16" s="1">
        <v>300.52548217773438</v>
      </c>
      <c r="AV16" s="1">
        <v>1697.93603515625</v>
      </c>
      <c r="AW16" s="1">
        <v>0.31119540333747864</v>
      </c>
      <c r="AX16" s="1">
        <v>99.285926818847656</v>
      </c>
      <c r="AY16" s="1">
        <v>3.0225217342376709</v>
      </c>
      <c r="AZ16" s="1">
        <v>-0.45032677054405212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1.5026274108886717</v>
      </c>
      <c r="BI16">
        <f t="shared" si="60"/>
        <v>3.6418503025760773E-3</v>
      </c>
      <c r="BJ16">
        <f t="shared" si="61"/>
        <v>301.00886001586912</v>
      </c>
      <c r="BK16">
        <f t="shared" si="62"/>
        <v>297.39103927612302</v>
      </c>
      <c r="BL16">
        <f t="shared" si="63"/>
        <v>271.66975955270755</v>
      </c>
      <c r="BM16">
        <f t="shared" si="64"/>
        <v>0.27667136141024767</v>
      </c>
      <c r="BN16">
        <f t="shared" si="65"/>
        <v>3.7637276725931104</v>
      </c>
      <c r="BO16">
        <f t="shared" si="66"/>
        <v>37.907967354328349</v>
      </c>
      <c r="BP16">
        <f t="shared" si="67"/>
        <v>19.007900978595927</v>
      </c>
      <c r="BQ16">
        <f t="shared" si="68"/>
        <v>26.049949645996094</v>
      </c>
      <c r="BR16">
        <f t="shared" si="69"/>
        <v>3.3842445661490266</v>
      </c>
      <c r="BS16">
        <f t="shared" si="70"/>
        <v>0.18615454326841538</v>
      </c>
      <c r="BT16">
        <f t="shared" si="71"/>
        <v>1.8765106070523325</v>
      </c>
      <c r="BU16">
        <f t="shared" si="72"/>
        <v>1.5077339590966941</v>
      </c>
      <c r="BV16">
        <f t="shared" si="73"/>
        <v>0.11668270258779373</v>
      </c>
      <c r="BW16">
        <f t="shared" si="74"/>
        <v>12.360702921016777</v>
      </c>
      <c r="BX16">
        <f t="shared" si="75"/>
        <v>0.64011868262443772</v>
      </c>
      <c r="BY16">
        <f t="shared" si="76"/>
        <v>49.426053252974754</v>
      </c>
      <c r="BZ16">
        <f t="shared" si="77"/>
        <v>193.38653852438375</v>
      </c>
      <c r="CA16">
        <f t="shared" si="78"/>
        <v>1.9388727382613526E-2</v>
      </c>
      <c r="CB16">
        <f t="shared" si="79"/>
        <v>0</v>
      </c>
      <c r="CC16">
        <f t="shared" si="80"/>
        <v>1485.7860259923909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ht="16.5" customHeight="1" x14ac:dyDescent="0.35">
      <c r="A17" t="s">
        <v>163</v>
      </c>
      <c r="B17" s="1">
        <v>16</v>
      </c>
      <c r="C17" s="1" t="s">
        <v>100</v>
      </c>
      <c r="D17" s="1">
        <v>3635.0000558234751</v>
      </c>
      <c r="E17" s="1">
        <v>0</v>
      </c>
      <c r="F17">
        <f t="shared" si="42"/>
        <v>23.944284896678585</v>
      </c>
      <c r="G17">
        <f t="shared" si="43"/>
        <v>0.34987939896216264</v>
      </c>
      <c r="H17">
        <f t="shared" si="44"/>
        <v>164.74949684313674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10.10836124420166</v>
      </c>
      <c r="W17">
        <f t="shared" si="48"/>
        <v>0.87505418062210083</v>
      </c>
      <c r="X17">
        <f t="shared" si="49"/>
        <v>1.677435374108258E-2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5.1518512827638805</v>
      </c>
      <c r="AF17">
        <f t="shared" si="55"/>
        <v>1.4753257237287383</v>
      </c>
      <c r="AG17">
        <f t="shared" si="56"/>
        <v>26.424169540405273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24.149267196655273</v>
      </c>
      <c r="AM17" s="1">
        <v>26.424169540405273</v>
      </c>
      <c r="AN17" s="1">
        <v>23.044179916381836</v>
      </c>
      <c r="AO17" s="1">
        <v>300.1309814453125</v>
      </c>
      <c r="AP17" s="1">
        <v>283.22518920898438</v>
      </c>
      <c r="AQ17" s="1">
        <v>16.629558563232422</v>
      </c>
      <c r="AR17" s="1">
        <v>19.989543914794922</v>
      </c>
      <c r="AS17" s="1">
        <v>54.63330078125</v>
      </c>
      <c r="AT17" s="1">
        <v>65.668952941894531</v>
      </c>
      <c r="AU17" s="1">
        <v>300.5291748046875</v>
      </c>
      <c r="AV17" s="1">
        <v>1699.3792724609375</v>
      </c>
      <c r="AW17" s="1">
        <v>0.27273574471473694</v>
      </c>
      <c r="AX17" s="1">
        <v>99.279853820800781</v>
      </c>
      <c r="AY17" s="1">
        <v>3.45554518699646</v>
      </c>
      <c r="AZ17" s="1">
        <v>-0.50668483972549438</v>
      </c>
      <c r="BA17" s="1">
        <v>0.75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1.5026458740234374</v>
      </c>
      <c r="BI17">
        <f t="shared" si="60"/>
        <v>5.1518512827638807E-3</v>
      </c>
      <c r="BJ17">
        <f t="shared" si="61"/>
        <v>299.57416954040525</v>
      </c>
      <c r="BK17">
        <f t="shared" si="62"/>
        <v>297.29926719665525</v>
      </c>
      <c r="BL17">
        <f t="shared" si="63"/>
        <v>271.90067751629613</v>
      </c>
      <c r="BM17">
        <f t="shared" si="64"/>
        <v>7.44899343667354E-2</v>
      </c>
      <c r="BN17">
        <f t="shared" si="65"/>
        <v>3.4598847215340558</v>
      </c>
      <c r="BO17">
        <f t="shared" si="66"/>
        <v>34.849816839770085</v>
      </c>
      <c r="BP17">
        <f t="shared" si="67"/>
        <v>14.860272924975163</v>
      </c>
      <c r="BQ17">
        <f t="shared" si="68"/>
        <v>25.286718368530273</v>
      </c>
      <c r="BR17">
        <f t="shared" si="69"/>
        <v>3.234438316507656</v>
      </c>
      <c r="BS17">
        <f t="shared" si="70"/>
        <v>0.33718015762806575</v>
      </c>
      <c r="BT17">
        <f t="shared" si="71"/>
        <v>1.9845589978053175</v>
      </c>
      <c r="BU17">
        <f t="shared" si="72"/>
        <v>1.2498793187023385</v>
      </c>
      <c r="BV17">
        <f t="shared" si="73"/>
        <v>0.2118429010709475</v>
      </c>
      <c r="BW17">
        <f t="shared" si="74"/>
        <v>16.356305963637094</v>
      </c>
      <c r="BX17">
        <f t="shared" si="75"/>
        <v>0.58169083513815734</v>
      </c>
      <c r="BY17">
        <f t="shared" si="76"/>
        <v>57.7482748381261</v>
      </c>
      <c r="BZ17">
        <f t="shared" si="77"/>
        <v>279.74555946057654</v>
      </c>
      <c r="CA17">
        <f t="shared" si="78"/>
        <v>4.9428528827484434E-2</v>
      </c>
      <c r="CB17">
        <f t="shared" si="79"/>
        <v>0</v>
      </c>
      <c r="CC17">
        <f t="shared" si="80"/>
        <v>1487.0489368294875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163</v>
      </c>
      <c r="B18" s="1">
        <v>12</v>
      </c>
      <c r="C18" s="1" t="s">
        <v>96</v>
      </c>
      <c r="D18" s="1">
        <v>2894.0000558234751</v>
      </c>
      <c r="E18" s="1">
        <v>0</v>
      </c>
      <c r="F18">
        <f t="shared" si="42"/>
        <v>24.420724141190149</v>
      </c>
      <c r="G18">
        <f t="shared" si="43"/>
        <v>0.1973725935806083</v>
      </c>
      <c r="H18">
        <f t="shared" si="44"/>
        <v>172.30416569284682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10.10836124420166</v>
      </c>
      <c r="W18">
        <f t="shared" si="48"/>
        <v>0.87505418062210083</v>
      </c>
      <c r="X18">
        <f t="shared" si="49"/>
        <v>1.7105732386125408E-2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3.7952035262957109</v>
      </c>
      <c r="AF18">
        <f t="shared" si="55"/>
        <v>1.8943764904034257</v>
      </c>
      <c r="AG18">
        <f t="shared" si="56"/>
        <v>27.860498428344727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24.218416213989258</v>
      </c>
      <c r="AM18" s="1">
        <v>27.860498428344727</v>
      </c>
      <c r="AN18" s="1">
        <v>23.049932479858398</v>
      </c>
      <c r="AO18" s="1">
        <v>399.7811279296875</v>
      </c>
      <c r="AP18" s="1">
        <v>382.56283569335938</v>
      </c>
      <c r="AQ18" s="1">
        <v>16.353443145751953</v>
      </c>
      <c r="AR18" s="1">
        <v>18.831596374511719</v>
      </c>
      <c r="AS18" s="1">
        <v>53.505191802978516</v>
      </c>
      <c r="AT18" s="1">
        <v>61.617141723632813</v>
      </c>
      <c r="AU18" s="1">
        <v>300.52490234375</v>
      </c>
      <c r="AV18" s="1">
        <v>1698.287841796875</v>
      </c>
      <c r="AW18" s="1">
        <v>0.21500207483768463</v>
      </c>
      <c r="AX18" s="1">
        <v>99.285850524902344</v>
      </c>
      <c r="AY18" s="1">
        <v>3.8057661056518555</v>
      </c>
      <c r="AZ18" s="1">
        <v>-0.43946775794029236</v>
      </c>
      <c r="BA18" s="1">
        <v>0.75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1.50262451171875</v>
      </c>
      <c r="BI18">
        <f t="shared" si="60"/>
        <v>3.795203526295711E-3</v>
      </c>
      <c r="BJ18">
        <f t="shared" si="61"/>
        <v>301.0104984283447</v>
      </c>
      <c r="BK18">
        <f t="shared" si="62"/>
        <v>297.36841621398924</v>
      </c>
      <c r="BL18">
        <f t="shared" si="63"/>
        <v>271.72604861394939</v>
      </c>
      <c r="BM18">
        <f t="shared" si="64"/>
        <v>0.24879784912253727</v>
      </c>
      <c r="BN18">
        <f t="shared" si="65"/>
        <v>3.7640875531884892</v>
      </c>
      <c r="BO18">
        <f t="shared" si="66"/>
        <v>37.91162117551081</v>
      </c>
      <c r="BP18">
        <f t="shared" si="67"/>
        <v>19.080024800999091</v>
      </c>
      <c r="BQ18">
        <f t="shared" si="68"/>
        <v>26.039457321166992</v>
      </c>
      <c r="BR18">
        <f t="shared" si="69"/>
        <v>3.3821447609634596</v>
      </c>
      <c r="BS18">
        <f t="shared" si="70"/>
        <v>0.19326638906847832</v>
      </c>
      <c r="BT18">
        <f t="shared" si="71"/>
        <v>1.8697110627850635</v>
      </c>
      <c r="BU18">
        <f t="shared" si="72"/>
        <v>1.5124336981783961</v>
      </c>
      <c r="BV18">
        <f t="shared" si="73"/>
        <v>0.12115381849067663</v>
      </c>
      <c r="BW18">
        <f t="shared" si="74"/>
        <v>17.107365639797997</v>
      </c>
      <c r="BX18">
        <f t="shared" si="75"/>
        <v>0.45039441790147133</v>
      </c>
      <c r="BY18">
        <f t="shared" si="76"/>
        <v>49.280394520167867</v>
      </c>
      <c r="BZ18">
        <f t="shared" si="77"/>
        <v>379.01396887332191</v>
      </c>
      <c r="CA18">
        <f t="shared" si="78"/>
        <v>3.1752468747353012E-2</v>
      </c>
      <c r="CB18">
        <f t="shared" si="79"/>
        <v>0</v>
      </c>
      <c r="CC18">
        <f t="shared" si="80"/>
        <v>1486.0938758640405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163</v>
      </c>
      <c r="B19" s="1">
        <v>17</v>
      </c>
      <c r="C19" s="1" t="s">
        <v>101</v>
      </c>
      <c r="D19" s="1">
        <v>3818.0000558234751</v>
      </c>
      <c r="E19" s="1">
        <v>0</v>
      </c>
      <c r="F19">
        <f t="shared" si="42"/>
        <v>39.27330792451145</v>
      </c>
      <c r="G19">
        <f t="shared" si="43"/>
        <v>0.38795299090547281</v>
      </c>
      <c r="H19">
        <f t="shared" si="44"/>
        <v>295.27268684688408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10.10836124420166</v>
      </c>
      <c r="W19">
        <f t="shared" si="48"/>
        <v>0.87505418062210083</v>
      </c>
      <c r="X19">
        <f t="shared" si="49"/>
        <v>2.7075380723232928E-2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5.4336941622361747</v>
      </c>
      <c r="AF19">
        <f t="shared" si="55"/>
        <v>1.4091993388518831</v>
      </c>
      <c r="AG19">
        <f t="shared" si="56"/>
        <v>26.144723892211914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24.125558853149414</v>
      </c>
      <c r="AM19" s="1">
        <v>26.144723892211914</v>
      </c>
      <c r="AN19" s="1">
        <v>23.047843933105469</v>
      </c>
      <c r="AO19" s="1">
        <v>499.78213500976563</v>
      </c>
      <c r="AP19" s="1">
        <v>471.9398193359375</v>
      </c>
      <c r="AQ19" s="1">
        <v>16.542078018188477</v>
      </c>
      <c r="AR19" s="1">
        <v>20.085485458374023</v>
      </c>
      <c r="AS19" s="1">
        <v>54.422882080078125</v>
      </c>
      <c r="AT19" s="1">
        <v>66.079818725585938</v>
      </c>
      <c r="AU19" s="1">
        <v>300.5330810546875</v>
      </c>
      <c r="AV19" s="1">
        <v>1699.8389892578125</v>
      </c>
      <c r="AW19" s="1">
        <v>0.28881406784057617</v>
      </c>
      <c r="AX19" s="1">
        <v>99.278846740722656</v>
      </c>
      <c r="AY19" s="1">
        <v>4.208526611328125</v>
      </c>
      <c r="AZ19" s="1">
        <v>-0.5108107328414917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1.5026654052734374</v>
      </c>
      <c r="BI19">
        <f t="shared" si="60"/>
        <v>5.4336941622361743E-3</v>
      </c>
      <c r="BJ19">
        <f t="shared" si="61"/>
        <v>299.29472389221189</v>
      </c>
      <c r="BK19">
        <f t="shared" si="62"/>
        <v>297.27555885314939</v>
      </c>
      <c r="BL19">
        <f t="shared" si="63"/>
        <v>271.97423220215205</v>
      </c>
      <c r="BM19">
        <f t="shared" si="64"/>
        <v>3.6979648300728939E-2</v>
      </c>
      <c r="BN19">
        <f t="shared" si="65"/>
        <v>3.4032631713868113</v>
      </c>
      <c r="BO19">
        <f t="shared" si="66"/>
        <v>34.279841911085022</v>
      </c>
      <c r="BP19">
        <f t="shared" si="67"/>
        <v>14.194356452710998</v>
      </c>
      <c r="BQ19">
        <f t="shared" si="68"/>
        <v>25.135141372680664</v>
      </c>
      <c r="BR19">
        <f t="shared" si="69"/>
        <v>3.2053866377814768</v>
      </c>
      <c r="BS19">
        <f t="shared" si="70"/>
        <v>0.37240095377827803</v>
      </c>
      <c r="BT19">
        <f t="shared" si="71"/>
        <v>1.9940638325349282</v>
      </c>
      <c r="BU19">
        <f t="shared" si="72"/>
        <v>1.2113228052465486</v>
      </c>
      <c r="BV19">
        <f t="shared" si="73"/>
        <v>0.23409961094542656</v>
      </c>
      <c r="BW19">
        <f t="shared" si="74"/>
        <v>29.3143318241932</v>
      </c>
      <c r="BX19">
        <f t="shared" si="75"/>
        <v>0.62565749858183139</v>
      </c>
      <c r="BY19">
        <f t="shared" si="76"/>
        <v>59.141983872314896</v>
      </c>
      <c r="BZ19">
        <f t="shared" si="77"/>
        <v>466.23254634105814</v>
      </c>
      <c r="CA19">
        <f t="shared" si="78"/>
        <v>4.9818515719509897E-2</v>
      </c>
      <c r="CB19">
        <f t="shared" si="79"/>
        <v>0</v>
      </c>
      <c r="CC19">
        <f t="shared" si="80"/>
        <v>1487.4512139344952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163</v>
      </c>
      <c r="B20" s="1">
        <v>18</v>
      </c>
      <c r="C20" s="1" t="s">
        <v>102</v>
      </c>
      <c r="D20" s="1">
        <v>3985.0000558234751</v>
      </c>
      <c r="E20" s="1">
        <v>0</v>
      </c>
      <c r="F20">
        <f t="shared" si="42"/>
        <v>52.065384825794943</v>
      </c>
      <c r="G20">
        <f t="shared" si="43"/>
        <v>0.40085711154184378</v>
      </c>
      <c r="H20">
        <f t="shared" si="44"/>
        <v>532.62459672243824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10.10836124420166</v>
      </c>
      <c r="W20">
        <f t="shared" si="48"/>
        <v>0.87505418062210083</v>
      </c>
      <c r="X20">
        <f t="shared" si="49"/>
        <v>3.567583950147743E-2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5.5079118451767624</v>
      </c>
      <c r="AF20">
        <f t="shared" si="55"/>
        <v>1.3844058142586828</v>
      </c>
      <c r="AG20">
        <f t="shared" si="56"/>
        <v>26.051809310913086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24.115039825439453</v>
      </c>
      <c r="AM20" s="1">
        <v>26.051809310913086</v>
      </c>
      <c r="AN20" s="1">
        <v>23.048133850097656</v>
      </c>
      <c r="AO20" s="1">
        <v>800.3319091796875</v>
      </c>
      <c r="AP20" s="1">
        <v>762.88592529296875</v>
      </c>
      <c r="AQ20" s="1">
        <v>16.555599212646484</v>
      </c>
      <c r="AR20" s="1">
        <v>20.147274017333984</v>
      </c>
      <c r="AS20" s="1">
        <v>54.501964569091797</v>
      </c>
      <c r="AT20" s="1">
        <v>66.325645446777344</v>
      </c>
      <c r="AU20" s="1">
        <v>300.52511596679688</v>
      </c>
      <c r="AV20" s="1">
        <v>1699.8170166015625</v>
      </c>
      <c r="AW20" s="1">
        <v>0.30286434292793274</v>
      </c>
      <c r="AX20" s="1">
        <v>99.279487609863281</v>
      </c>
      <c r="AY20" s="1">
        <v>4.5065979957580566</v>
      </c>
      <c r="AZ20" s="1">
        <v>-0.51283121109008789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1.5026255798339843</v>
      </c>
      <c r="BI20">
        <f t="shared" si="60"/>
        <v>5.5079118451767627E-3</v>
      </c>
      <c r="BJ20">
        <f t="shared" si="61"/>
        <v>299.20180931091306</v>
      </c>
      <c r="BK20">
        <f t="shared" si="62"/>
        <v>297.26503982543943</v>
      </c>
      <c r="BL20">
        <f t="shared" si="63"/>
        <v>271.97071657723063</v>
      </c>
      <c r="BM20">
        <f t="shared" si="64"/>
        <v>2.7701320140948848E-2</v>
      </c>
      <c r="BN20">
        <f t="shared" si="65"/>
        <v>3.3846168554351124</v>
      </c>
      <c r="BO20">
        <f t="shared" si="66"/>
        <v>34.091804227833819</v>
      </c>
      <c r="BP20">
        <f t="shared" si="67"/>
        <v>13.944530210499835</v>
      </c>
      <c r="BQ20">
        <f t="shared" si="68"/>
        <v>25.08342456817627</v>
      </c>
      <c r="BR20">
        <f t="shared" si="69"/>
        <v>3.1955267531669396</v>
      </c>
      <c r="BS20">
        <f t="shared" si="70"/>
        <v>0.38427539210843548</v>
      </c>
      <c r="BT20">
        <f t="shared" si="71"/>
        <v>2.0002110411764296</v>
      </c>
      <c r="BU20">
        <f t="shared" si="72"/>
        <v>1.19531571199051</v>
      </c>
      <c r="BV20">
        <f t="shared" si="73"/>
        <v>0.2416088018168194</v>
      </c>
      <c r="BW20">
        <f t="shared" si="74"/>
        <v>52.878697051013731</v>
      </c>
      <c r="BX20">
        <f t="shared" si="75"/>
        <v>0.69817069507200047</v>
      </c>
      <c r="BY20">
        <f t="shared" si="76"/>
        <v>59.696069420957386</v>
      </c>
      <c r="BZ20">
        <f t="shared" si="77"/>
        <v>755.31968296483524</v>
      </c>
      <c r="CA20">
        <f t="shared" si="78"/>
        <v>4.1149448334106463E-2</v>
      </c>
      <c r="CB20">
        <f t="shared" si="79"/>
        <v>0</v>
      </c>
      <c r="CC20">
        <f t="shared" si="80"/>
        <v>1487.4319866697842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163</v>
      </c>
      <c r="B21" s="1">
        <v>19</v>
      </c>
      <c r="C21" s="1" t="s">
        <v>103</v>
      </c>
      <c r="D21" s="1">
        <v>4117.0000558234751</v>
      </c>
      <c r="E21" s="1">
        <v>0</v>
      </c>
      <c r="F21">
        <f t="shared" si="42"/>
        <v>52.928373192382047</v>
      </c>
      <c r="G21">
        <f t="shared" si="43"/>
        <v>0.40349731010574763</v>
      </c>
      <c r="H21">
        <f t="shared" si="44"/>
        <v>918.4938221478717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10.10836124420166</v>
      </c>
      <c r="W21">
        <f t="shared" si="48"/>
        <v>0.87505418062210083</v>
      </c>
      <c r="X21">
        <f t="shared" si="49"/>
        <v>3.6259637943836937E-2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5.7140239382043978</v>
      </c>
      <c r="AF21">
        <f t="shared" si="55"/>
        <v>1.427470895988967</v>
      </c>
      <c r="AG21">
        <f t="shared" si="56"/>
        <v>26.072675704956055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24.131860733032227</v>
      </c>
      <c r="AM21" s="1">
        <v>26.072675704956055</v>
      </c>
      <c r="AN21" s="1">
        <v>23.045356750488281</v>
      </c>
      <c r="AO21" s="1">
        <v>1200.244384765625</v>
      </c>
      <c r="AP21" s="1">
        <v>1160.6080322265625</v>
      </c>
      <c r="AQ21" s="1">
        <v>16.027969360351563</v>
      </c>
      <c r="AR21" s="1">
        <v>19.755443572998047</v>
      </c>
      <c r="AS21" s="1">
        <v>52.712310791015625</v>
      </c>
      <c r="AT21" s="1">
        <v>64.972145080566406</v>
      </c>
      <c r="AU21" s="1">
        <v>300.53277587890625</v>
      </c>
      <c r="AV21" s="1">
        <v>1699.647705078125</v>
      </c>
      <c r="AW21" s="1">
        <v>0.24283348023891449</v>
      </c>
      <c r="AX21" s="1">
        <v>99.280265808105469</v>
      </c>
      <c r="AY21" s="1">
        <v>4.1195068359375</v>
      </c>
      <c r="AZ21" s="1">
        <v>-0.48959121108055115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1.5026638793945311</v>
      </c>
      <c r="BI21">
        <f t="shared" si="60"/>
        <v>5.7140239382043982E-3</v>
      </c>
      <c r="BJ21">
        <f t="shared" si="61"/>
        <v>299.22267570495603</v>
      </c>
      <c r="BK21">
        <f t="shared" si="62"/>
        <v>297.2818607330322</v>
      </c>
      <c r="BL21">
        <f t="shared" si="63"/>
        <v>271.94362673408614</v>
      </c>
      <c r="BM21">
        <f t="shared" si="64"/>
        <v>-8.9247266823464597E-3</v>
      </c>
      <c r="BN21">
        <f t="shared" si="65"/>
        <v>3.388796585073242</v>
      </c>
      <c r="BO21">
        <f t="shared" si="66"/>
        <v>34.133637309385335</v>
      </c>
      <c r="BP21">
        <f t="shared" si="67"/>
        <v>14.378193736387288</v>
      </c>
      <c r="BQ21">
        <f t="shared" si="68"/>
        <v>25.102268218994141</v>
      </c>
      <c r="BR21">
        <f t="shared" si="69"/>
        <v>3.1991162494039256</v>
      </c>
      <c r="BS21">
        <f t="shared" si="70"/>
        <v>0.3867010203825888</v>
      </c>
      <c r="BT21">
        <f t="shared" si="71"/>
        <v>1.961325689084275</v>
      </c>
      <c r="BU21">
        <f t="shared" si="72"/>
        <v>1.2377905603196506</v>
      </c>
      <c r="BV21">
        <f t="shared" si="73"/>
        <v>0.2431430689515468</v>
      </c>
      <c r="BW21">
        <f t="shared" si="74"/>
        <v>91.188310805943445</v>
      </c>
      <c r="BX21">
        <f t="shared" si="75"/>
        <v>0.79139019948517153</v>
      </c>
      <c r="BY21">
        <f t="shared" si="76"/>
        <v>58.512349383923691</v>
      </c>
      <c r="BZ21">
        <f t="shared" si="77"/>
        <v>1152.9163787614557</v>
      </c>
      <c r="CA21">
        <f t="shared" si="78"/>
        <v>2.6861995558449224E-2</v>
      </c>
      <c r="CB21">
        <f t="shared" si="79"/>
        <v>0</v>
      </c>
      <c r="CC21">
        <f t="shared" si="80"/>
        <v>1487.2838299133728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163</v>
      </c>
      <c r="B22" s="1">
        <v>20</v>
      </c>
      <c r="C22" s="1" t="s">
        <v>104</v>
      </c>
      <c r="D22" s="1">
        <v>4319.0000558234751</v>
      </c>
      <c r="E22" s="1">
        <v>0</v>
      </c>
      <c r="F22">
        <f t="shared" si="42"/>
        <v>52.49460946403979</v>
      </c>
      <c r="G22">
        <f t="shared" si="43"/>
        <v>0.36555181412717785</v>
      </c>
      <c r="H22">
        <f t="shared" si="44"/>
        <v>1189.9428934598493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10.10836124420166</v>
      </c>
      <c r="W22">
        <f t="shared" si="48"/>
        <v>0.87505418062210083</v>
      </c>
      <c r="X22">
        <f t="shared" si="49"/>
        <v>3.5965747566705945E-2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5.4099339424213513</v>
      </c>
      <c r="AF22">
        <f t="shared" si="55"/>
        <v>1.4858331277618602</v>
      </c>
      <c r="AG22">
        <f t="shared" si="56"/>
        <v>26.263462066650391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24.11461067199707</v>
      </c>
      <c r="AM22" s="1">
        <v>26.263462066650391</v>
      </c>
      <c r="AN22" s="1">
        <v>23.047239303588867</v>
      </c>
      <c r="AO22" s="1">
        <v>1500.0712890625</v>
      </c>
      <c r="AP22" s="1">
        <v>1459.880126953125</v>
      </c>
      <c r="AQ22" s="1">
        <v>16.024456024169922</v>
      </c>
      <c r="AR22" s="1">
        <v>19.554363250732422</v>
      </c>
      <c r="AS22" s="1">
        <v>52.755893707275391</v>
      </c>
      <c r="AT22" s="1">
        <v>64.378646850585938</v>
      </c>
      <c r="AU22" s="1">
        <v>300.52609252929688</v>
      </c>
      <c r="AV22" s="1">
        <v>1699.753662109375</v>
      </c>
      <c r="AW22" s="1">
        <v>0.27084487676620483</v>
      </c>
      <c r="AX22" s="1">
        <v>99.281639099121094</v>
      </c>
      <c r="AY22" s="1">
        <v>3.5756347179412842</v>
      </c>
      <c r="AZ22" s="1">
        <v>-0.47757118940353394</v>
      </c>
      <c r="BA22" s="1">
        <v>0.75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1.5026304626464841</v>
      </c>
      <c r="BI22">
        <f t="shared" si="60"/>
        <v>5.4099339424213515E-3</v>
      </c>
      <c r="BJ22">
        <f t="shared" si="61"/>
        <v>299.41346206665037</v>
      </c>
      <c r="BK22">
        <f t="shared" si="62"/>
        <v>297.26461067199705</v>
      </c>
      <c r="BL22">
        <f t="shared" si="63"/>
        <v>271.96057985870721</v>
      </c>
      <c r="BM22">
        <f t="shared" si="64"/>
        <v>3.5130497738850776E-2</v>
      </c>
      <c r="BN22">
        <f t="shared" si="65"/>
        <v>3.4272223628341929</v>
      </c>
      <c r="BO22">
        <f t="shared" si="66"/>
        <v>34.52020327154866</v>
      </c>
      <c r="BP22">
        <f t="shared" si="67"/>
        <v>14.965840020816238</v>
      </c>
      <c r="BQ22">
        <f t="shared" si="68"/>
        <v>25.18903636932373</v>
      </c>
      <c r="BR22">
        <f t="shared" si="69"/>
        <v>3.215690074672175</v>
      </c>
      <c r="BS22">
        <f t="shared" si="70"/>
        <v>0.35171189981148593</v>
      </c>
      <c r="BT22">
        <f t="shared" si="71"/>
        <v>1.9413892350723327</v>
      </c>
      <c r="BU22">
        <f t="shared" si="72"/>
        <v>1.2743008395998423</v>
      </c>
      <c r="BV22">
        <f t="shared" si="73"/>
        <v>0.22102283720447494</v>
      </c>
      <c r="BW22">
        <f t="shared" si="74"/>
        <v>118.13948089704466</v>
      </c>
      <c r="BX22">
        <f t="shared" si="75"/>
        <v>0.81509630242268305</v>
      </c>
      <c r="BY22">
        <f t="shared" si="76"/>
        <v>57.128401746714964</v>
      </c>
      <c r="BZ22">
        <f t="shared" si="77"/>
        <v>1452.2515088711766</v>
      </c>
      <c r="CA22">
        <f t="shared" si="78"/>
        <v>2.0650232557373048E-2</v>
      </c>
      <c r="CB22">
        <f t="shared" si="79"/>
        <v>0</v>
      </c>
      <c r="CC22">
        <f t="shared" si="80"/>
        <v>1487.3765480565344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163</v>
      </c>
      <c r="B23" s="1">
        <v>21</v>
      </c>
      <c r="C23" s="1" t="s">
        <v>105</v>
      </c>
      <c r="D23" s="1">
        <v>4521.0000558234751</v>
      </c>
      <c r="E23" s="1">
        <v>0</v>
      </c>
      <c r="F23">
        <f t="shared" si="42"/>
        <v>54.315954556916424</v>
      </c>
      <c r="G23">
        <f t="shared" si="43"/>
        <v>0.31450976920578971</v>
      </c>
      <c r="H23">
        <f t="shared" si="44"/>
        <v>1334.9406169252784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10.10836124420166</v>
      </c>
      <c r="W23">
        <f t="shared" si="48"/>
        <v>0.87505418062210083</v>
      </c>
      <c r="X23">
        <f t="shared" si="49"/>
        <v>3.7201217975756207E-2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5.004333661084142</v>
      </c>
      <c r="AF23">
        <f t="shared" si="55"/>
        <v>1.5885399881425928</v>
      </c>
      <c r="AG23">
        <f t="shared" si="56"/>
        <v>26.67640495300293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24.152395248413086</v>
      </c>
      <c r="AM23" s="1">
        <v>26.67640495300293</v>
      </c>
      <c r="AN23" s="1">
        <v>23.047334671020508</v>
      </c>
      <c r="AO23" s="1">
        <v>1700.1524658203125</v>
      </c>
      <c r="AP23" s="1">
        <v>1658.47998046875</v>
      </c>
      <c r="AQ23" s="1">
        <v>16.104278564453125</v>
      </c>
      <c r="AR23" s="1">
        <v>19.370296478271484</v>
      </c>
      <c r="AS23" s="1">
        <v>52.898746490478516</v>
      </c>
      <c r="AT23" s="1">
        <v>63.629508972167969</v>
      </c>
      <c r="AU23" s="1">
        <v>300.51263427734375</v>
      </c>
      <c r="AV23" s="1">
        <v>1699.2540283203125</v>
      </c>
      <c r="AW23" s="1">
        <v>0.31691765785217285</v>
      </c>
      <c r="AX23" s="1">
        <v>99.283843994140625</v>
      </c>
      <c r="AY23" s="1">
        <v>2.918365478515625</v>
      </c>
      <c r="AZ23" s="1">
        <v>-0.46633252501487732</v>
      </c>
      <c r="BA23" s="1">
        <v>0.5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1.5025631713867185</v>
      </c>
      <c r="BI23">
        <f t="shared" si="60"/>
        <v>5.004333661084142E-3</v>
      </c>
      <c r="BJ23">
        <f t="shared" si="61"/>
        <v>299.82640495300291</v>
      </c>
      <c r="BK23">
        <f t="shared" si="62"/>
        <v>297.30239524841306</v>
      </c>
      <c r="BL23">
        <f t="shared" si="63"/>
        <v>271.88063845424404</v>
      </c>
      <c r="BM23">
        <f t="shared" si="64"/>
        <v>8.8840423791495704E-2</v>
      </c>
      <c r="BN23">
        <f t="shared" si="65"/>
        <v>3.5116974818115505</v>
      </c>
      <c r="BO23">
        <f t="shared" si="66"/>
        <v>35.370281211299577</v>
      </c>
      <c r="BP23">
        <f t="shared" si="67"/>
        <v>15.999984733028093</v>
      </c>
      <c r="BQ23">
        <f t="shared" si="68"/>
        <v>25.414400100708008</v>
      </c>
      <c r="BR23">
        <f t="shared" si="69"/>
        <v>3.2590884122522699</v>
      </c>
      <c r="BS23">
        <f t="shared" si="70"/>
        <v>0.30421051547987377</v>
      </c>
      <c r="BT23">
        <f t="shared" si="71"/>
        <v>1.9231574936689577</v>
      </c>
      <c r="BU23">
        <f t="shared" si="72"/>
        <v>1.3359309185833121</v>
      </c>
      <c r="BV23">
        <f t="shared" si="73"/>
        <v>0.19103082731159793</v>
      </c>
      <c r="BW23">
        <f t="shared" si="74"/>
        <v>132.53803595225116</v>
      </c>
      <c r="BX23">
        <f t="shared" si="75"/>
        <v>0.80491813747909879</v>
      </c>
      <c r="BY23">
        <f t="shared" si="76"/>
        <v>55.014390840699555</v>
      </c>
      <c r="BZ23">
        <f t="shared" si="77"/>
        <v>1650.5866809985439</v>
      </c>
      <c r="CA23">
        <f t="shared" si="78"/>
        <v>1.8103618472627869E-2</v>
      </c>
      <c r="CB23">
        <f t="shared" si="79"/>
        <v>0</v>
      </c>
      <c r="CC23">
        <f t="shared" si="80"/>
        <v>1486.9393414206352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163</v>
      </c>
      <c r="B24" s="1">
        <v>22</v>
      </c>
      <c r="C24" s="1" t="s">
        <v>106</v>
      </c>
      <c r="D24" s="1">
        <v>4723.0000558234751</v>
      </c>
      <c r="E24" s="1">
        <v>0</v>
      </c>
      <c r="F24">
        <f t="shared" si="42"/>
        <v>56.574390395088777</v>
      </c>
      <c r="G24">
        <f t="shared" si="43"/>
        <v>0.26270555947481095</v>
      </c>
      <c r="H24">
        <f t="shared" si="44"/>
        <v>1375.978323337275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10.10836124420166</v>
      </c>
      <c r="W24">
        <f t="shared" si="48"/>
        <v>0.87505418062210083</v>
      </c>
      <c r="X24">
        <f t="shared" si="49"/>
        <v>3.8722225251766863E-2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4.4997203656482192</v>
      </c>
      <c r="AF24">
        <f t="shared" si="55"/>
        <v>1.7003300175795413</v>
      </c>
      <c r="AG24">
        <f t="shared" si="56"/>
        <v>27.090969085693359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24.160724639892578</v>
      </c>
      <c r="AM24" s="1">
        <v>27.090969085693359</v>
      </c>
      <c r="AN24" s="1">
        <v>23.046356201171875</v>
      </c>
      <c r="AO24" s="1">
        <v>1816.0419921875</v>
      </c>
      <c r="AP24" s="1">
        <v>1773.0816650390625</v>
      </c>
      <c r="AQ24" s="1">
        <v>16.178754806518555</v>
      </c>
      <c r="AR24" s="1">
        <v>19.116106033325195</v>
      </c>
      <c r="AS24" s="1">
        <v>53.120700836181641</v>
      </c>
      <c r="AT24" s="1">
        <v>62.767490386962891</v>
      </c>
      <c r="AU24" s="1">
        <v>300.52267456054688</v>
      </c>
      <c r="AV24" s="1">
        <v>1699.1593017578125</v>
      </c>
      <c r="AW24" s="1">
        <v>0.28277796506881714</v>
      </c>
      <c r="AX24" s="1">
        <v>99.287857055664063</v>
      </c>
      <c r="AY24" s="1">
        <v>2.1489806175231934</v>
      </c>
      <c r="AZ24" s="1">
        <v>-0.44943675398826599</v>
      </c>
      <c r="BA24" s="1">
        <v>0.5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1.5026133728027342</v>
      </c>
      <c r="BI24">
        <f t="shared" si="60"/>
        <v>4.4997203656482196E-3</v>
      </c>
      <c r="BJ24">
        <f t="shared" si="61"/>
        <v>300.24096908569334</v>
      </c>
      <c r="BK24">
        <f t="shared" si="62"/>
        <v>297.31072463989256</v>
      </c>
      <c r="BL24">
        <f t="shared" si="63"/>
        <v>271.8654822045828</v>
      </c>
      <c r="BM24">
        <f t="shared" si="64"/>
        <v>0.1587394093775886</v>
      </c>
      <c r="BN24">
        <f t="shared" si="65"/>
        <v>3.5983272208772505</v>
      </c>
      <c r="BO24">
        <f t="shared" si="66"/>
        <v>36.241362514853243</v>
      </c>
      <c r="BP24">
        <f t="shared" si="67"/>
        <v>17.125256481528048</v>
      </c>
      <c r="BQ24">
        <f t="shared" si="68"/>
        <v>25.625846862792969</v>
      </c>
      <c r="BR24">
        <f t="shared" si="69"/>
        <v>3.3002711547785402</v>
      </c>
      <c r="BS24">
        <f t="shared" si="70"/>
        <v>0.2554807751965037</v>
      </c>
      <c r="BT24">
        <f t="shared" si="71"/>
        <v>1.8979972032977093</v>
      </c>
      <c r="BU24">
        <f t="shared" si="72"/>
        <v>1.4022739514808309</v>
      </c>
      <c r="BV24">
        <f t="shared" si="73"/>
        <v>0.16030924041950642</v>
      </c>
      <c r="BW24">
        <f t="shared" si="74"/>
        <v>136.61793907920367</v>
      </c>
      <c r="BX24">
        <f t="shared" si="75"/>
        <v>0.77603775983265899</v>
      </c>
      <c r="BY24">
        <f t="shared" si="76"/>
        <v>52.73803818068825</v>
      </c>
      <c r="BZ24">
        <f t="shared" si="77"/>
        <v>1764.8601653089079</v>
      </c>
      <c r="CA24">
        <f t="shared" si="78"/>
        <v>1.6905715361211767E-2</v>
      </c>
      <c r="CB24">
        <f t="shared" si="79"/>
        <v>0</v>
      </c>
      <c r="CC24">
        <f t="shared" si="80"/>
        <v>1486.8564505461036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164</v>
      </c>
      <c r="B25" s="1">
        <v>25</v>
      </c>
      <c r="C25" s="1" t="s">
        <v>109</v>
      </c>
      <c r="D25" s="1">
        <v>6218.0000558234751</v>
      </c>
      <c r="E25" s="1">
        <v>0</v>
      </c>
      <c r="F25">
        <f t="shared" ref="F25:F35" si="84">(AO25-AP25*(1000-AQ25)/(1000-AR25))*BH25</f>
        <v>-4.3465308531989644</v>
      </c>
      <c r="G25">
        <f t="shared" ref="G25:G35" si="85">IF(BS25&lt;&gt;0,1/(1/BS25-1/AK25),0)</f>
        <v>0.22345146953987008</v>
      </c>
      <c r="H25">
        <f t="shared" ref="H25:H35" si="86">((BV25-BI25/2)*AP25-F25)/(BV25+BI25/2)</f>
        <v>82.359926985461229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10.10836124420166</v>
      </c>
      <c r="W25">
        <f t="shared" ref="W25:W35" si="90">(V25*U25+(100-V25)*T25)/100</f>
        <v>0.87505418062210083</v>
      </c>
      <c r="X25">
        <f t="shared" ref="X25:X35" si="91">(F25-S25)/CC25</f>
        <v>-2.252092730295416E-3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4.3771771429622284</v>
      </c>
      <c r="AF25">
        <f t="shared" ref="AF25:AF35" si="97">(BN25-BT25)</f>
        <v>1.9371135331457439</v>
      </c>
      <c r="AG25">
        <f t="shared" ref="AG25:AG35" si="98">(AM25+BM25*E25)</f>
        <v>27.496597290039063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24.485528945922852</v>
      </c>
      <c r="AM25" s="1">
        <v>27.496597290039063</v>
      </c>
      <c r="AN25" s="1">
        <v>23.041677474975586</v>
      </c>
      <c r="AO25" s="1">
        <v>50.018173217773438</v>
      </c>
      <c r="AP25" s="1">
        <v>52.757110595703125</v>
      </c>
      <c r="AQ25" s="1">
        <v>14.742472648620605</v>
      </c>
      <c r="AR25" s="1">
        <v>17.604206085205078</v>
      </c>
      <c r="AS25" s="1">
        <v>47.466018676757813</v>
      </c>
      <c r="AT25" s="1">
        <v>56.666370391845703</v>
      </c>
      <c r="AU25" s="1">
        <v>300.52557373046875</v>
      </c>
      <c r="AV25" s="1">
        <v>1698.1405029296875</v>
      </c>
      <c r="AW25" s="1">
        <v>0.30259698629379272</v>
      </c>
      <c r="AX25" s="1">
        <v>99.281715393066406</v>
      </c>
      <c r="AY25" s="1">
        <v>1.8639026880264282</v>
      </c>
      <c r="AZ25" s="1">
        <v>-0.39387500286102295</v>
      </c>
      <c r="BA25" s="1">
        <v>0.5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1.5026278686523435</v>
      </c>
      <c r="BI25">
        <f t="shared" ref="BI25:BI35" si="102">(AR25-AQ25)/(1000-AR25)*BH25</f>
        <v>4.3771771429622283E-3</v>
      </c>
      <c r="BJ25">
        <f t="shared" ref="BJ25:BJ35" si="103">(AM25+273.15)</f>
        <v>300.64659729003904</v>
      </c>
      <c r="BK25">
        <f t="shared" ref="BK25:BK35" si="104">(AL25+273.15)</f>
        <v>297.63552894592283</v>
      </c>
      <c r="BL25">
        <f t="shared" ref="BL25:BL35" si="105">(AV25*BD25+AW25*BE25)*BF25</f>
        <v>271.70247439572631</v>
      </c>
      <c r="BM25">
        <f t="shared" ref="BM25:BM35" si="106">((BL25+0.00000010773*(BK25^4-BJ25^4))-BI25*44100)/(AI25*51.4+0.00000043092*BJ25^3)</f>
        <v>0.17541936633132174</v>
      </c>
      <c r="BN25">
        <f t="shared" ref="BN25:BN35" si="107">0.61365*EXP(17.502*AG25/(240.97+AG25))</f>
        <v>3.6848893114179622</v>
      </c>
      <c r="BO25">
        <f t="shared" ref="BO25:BO35" si="108">BN25*1000/AX25</f>
        <v>37.115487950919366</v>
      </c>
      <c r="BP25">
        <f t="shared" ref="BP25:BP35" si="109">(BO25-AR25)</f>
        <v>19.511281865714288</v>
      </c>
      <c r="BQ25">
        <f t="shared" ref="BQ25:BQ35" si="110">IF(E25,AM25,(AL25+AM25)/2)</f>
        <v>25.991063117980957</v>
      </c>
      <c r="BR25">
        <f t="shared" ref="BR25:BR35" si="111">0.61365*EXP(17.502*BQ25/(240.97+BQ25))</f>
        <v>3.3724744595105056</v>
      </c>
      <c r="BS25">
        <f t="shared" ref="BS25:BS35" si="112">IF(BP25&lt;&gt;0,(1000-(BO25+AR25)/2)/BP25*BI25,0)</f>
        <v>0.21820289795726158</v>
      </c>
      <c r="BT25">
        <f t="shared" ref="BT25:BT35" si="113">AR25*AX25/1000</f>
        <v>1.7477757782722183</v>
      </c>
      <c r="BU25">
        <f t="shared" ref="BU25:BU35" si="114">(BR25-BT25)</f>
        <v>1.6246986812382873</v>
      </c>
      <c r="BV25">
        <f t="shared" ref="BV25:BV35" si="115">1/(1.6/G25+1.37/AK25)</f>
        <v>0.13683884653414041</v>
      </c>
      <c r="BW25">
        <f t="shared" ref="BW25:BW35" si="116">H25*AX25*0.001</f>
        <v>8.1768348307642906</v>
      </c>
      <c r="BX25">
        <f t="shared" ref="BX25:BX35" si="117">H25/AP25</f>
        <v>1.5611151948145003</v>
      </c>
      <c r="BY25">
        <f t="shared" ref="BY25:BY35" si="118">(1-BI25*AX25/BN25/G25)*100</f>
        <v>47.221659209881828</v>
      </c>
      <c r="BZ25">
        <f t="shared" ref="BZ25:BZ35" si="119">(AP25-F25/(AK25/1.35))</f>
        <v>53.388756858033624</v>
      </c>
      <c r="CA25">
        <f t="shared" ref="CA25:CA35" si="120">F25*BY25/100/BZ25</f>
        <v>-3.8444498575005412E-2</v>
      </c>
      <c r="CB25">
        <f t="shared" ref="CB25:CB35" si="121">(L25-K25)</f>
        <v>0</v>
      </c>
      <c r="CC25">
        <f t="shared" ref="CC25:CC35" si="122">AV25*W25</f>
        <v>1485.9649463723399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164</v>
      </c>
      <c r="B26" s="1">
        <v>26</v>
      </c>
      <c r="C26" s="1" t="s">
        <v>110</v>
      </c>
      <c r="D26" s="1">
        <v>6351.0000558234751</v>
      </c>
      <c r="E26" s="1">
        <v>0</v>
      </c>
      <c r="F26">
        <f t="shared" si="84"/>
        <v>2.6785713586688309</v>
      </c>
      <c r="G26">
        <f t="shared" si="85"/>
        <v>0.2134121235261294</v>
      </c>
      <c r="H26">
        <f t="shared" si="86"/>
        <v>74.574807818395755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10.10836124420166</v>
      </c>
      <c r="W26">
        <f t="shared" si="90"/>
        <v>0.87505418062210083</v>
      </c>
      <c r="X26">
        <f t="shared" si="91"/>
        <v>2.4718127924231508E-3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4.3438905313316303</v>
      </c>
      <c r="AF26">
        <f t="shared" si="97"/>
        <v>2.0098175339028925</v>
      </c>
      <c r="AG26">
        <f t="shared" si="98"/>
        <v>27.864603042602539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24.500297546386719</v>
      </c>
      <c r="AM26" s="1">
        <v>27.864603042602539</v>
      </c>
      <c r="AN26" s="1">
        <v>23.042957305908203</v>
      </c>
      <c r="AO26" s="1">
        <v>99.981315612792969</v>
      </c>
      <c r="AP26" s="1">
        <v>97.91571044921875</v>
      </c>
      <c r="AQ26" s="1">
        <v>14.838690757751465</v>
      </c>
      <c r="AR26" s="1">
        <v>17.678382873535156</v>
      </c>
      <c r="AS26" s="1">
        <v>47.735431671142578</v>
      </c>
      <c r="AT26" s="1">
        <v>56.872783660888672</v>
      </c>
      <c r="AU26" s="1">
        <v>300.53240966796875</v>
      </c>
      <c r="AV26" s="1">
        <v>1700.7037353515625</v>
      </c>
      <c r="AW26" s="1">
        <v>0.34154734015464783</v>
      </c>
      <c r="AX26" s="1">
        <v>99.283500671386719</v>
      </c>
      <c r="AY26" s="1">
        <v>2.4370808601379395</v>
      </c>
      <c r="AZ26" s="1">
        <v>-0.3863031268119812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1.5026620483398434</v>
      </c>
      <c r="BI26">
        <f t="shared" si="102"/>
        <v>4.3438905313316302E-3</v>
      </c>
      <c r="BJ26">
        <f t="shared" si="103"/>
        <v>301.01460304260252</v>
      </c>
      <c r="BK26">
        <f t="shared" si="104"/>
        <v>297.6502975463867</v>
      </c>
      <c r="BL26">
        <f t="shared" si="105"/>
        <v>272.11259157405948</v>
      </c>
      <c r="BM26">
        <f t="shared" si="106"/>
        <v>0.1663213852942044</v>
      </c>
      <c r="BN26">
        <f t="shared" si="107"/>
        <v>3.7649892717965514</v>
      </c>
      <c r="BO26">
        <f t="shared" si="108"/>
        <v>37.921600732614102</v>
      </c>
      <c r="BP26">
        <f t="shared" si="109"/>
        <v>20.243217859078946</v>
      </c>
      <c r="BQ26">
        <f t="shared" si="110"/>
        <v>26.182450294494629</v>
      </c>
      <c r="BR26">
        <f t="shared" si="111"/>
        <v>3.4108597641912533</v>
      </c>
      <c r="BS26">
        <f t="shared" si="112"/>
        <v>0.2086195208472309</v>
      </c>
      <c r="BT26">
        <f t="shared" si="113"/>
        <v>1.7551717378936591</v>
      </c>
      <c r="BU26">
        <f t="shared" si="114"/>
        <v>1.6556880262975942</v>
      </c>
      <c r="BV26">
        <f t="shared" si="115"/>
        <v>0.13080947945691165</v>
      </c>
      <c r="BW26">
        <f t="shared" si="116"/>
        <v>7.4040479821062313</v>
      </c>
      <c r="BX26">
        <f t="shared" si="117"/>
        <v>0.76162249629054057</v>
      </c>
      <c r="BY26">
        <f t="shared" si="118"/>
        <v>46.324867684952778</v>
      </c>
      <c r="BZ26">
        <f t="shared" si="119"/>
        <v>97.526455283609266</v>
      </c>
      <c r="CA26">
        <f t="shared" si="120"/>
        <v>1.2723159414970757E-2</v>
      </c>
      <c r="CB26">
        <f t="shared" si="121"/>
        <v>0</v>
      </c>
      <c r="CC26">
        <f t="shared" si="122"/>
        <v>1488.2079136190077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164</v>
      </c>
      <c r="B27" s="1">
        <v>24</v>
      </c>
      <c r="C27" s="1" t="s">
        <v>108</v>
      </c>
      <c r="D27" s="1">
        <v>6016.0000558234751</v>
      </c>
      <c r="E27" s="1">
        <v>0</v>
      </c>
      <c r="F27">
        <f t="shared" si="84"/>
        <v>8.4947356802075848</v>
      </c>
      <c r="G27">
        <f t="shared" si="85"/>
        <v>0.35556505986145054</v>
      </c>
      <c r="H27">
        <f t="shared" si="86"/>
        <v>149.00200999350383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10.10836124420166</v>
      </c>
      <c r="W27">
        <f t="shared" si="90"/>
        <v>0.87505418062210083</v>
      </c>
      <c r="X27">
        <f t="shared" si="91"/>
        <v>6.3869396596315832E-3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6.2063847221758666</v>
      </c>
      <c r="AF27">
        <f t="shared" si="97"/>
        <v>1.7522368108659092</v>
      </c>
      <c r="AG27">
        <f t="shared" si="98"/>
        <v>26.476900100708008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24.374902725219727</v>
      </c>
      <c r="AM27" s="1">
        <v>26.476900100708008</v>
      </c>
      <c r="AN27" s="1">
        <v>23.047971725463867</v>
      </c>
      <c r="AO27" s="1">
        <v>199.87014770507813</v>
      </c>
      <c r="AP27" s="1">
        <v>193.41831970214844</v>
      </c>
      <c r="AQ27" s="1">
        <v>13.250213623046875</v>
      </c>
      <c r="AR27" s="1">
        <v>17.308879852294922</v>
      </c>
      <c r="AS27" s="1">
        <v>42.945941925048828</v>
      </c>
      <c r="AT27" s="1">
        <v>56.109020233154297</v>
      </c>
      <c r="AU27" s="1">
        <v>300.54006958007813</v>
      </c>
      <c r="AV27" s="1">
        <v>1698.850341796875</v>
      </c>
      <c r="AW27" s="1">
        <v>0.30520656704902649</v>
      </c>
      <c r="AX27" s="1">
        <v>99.2799072265625</v>
      </c>
      <c r="AY27" s="1">
        <v>3.1856338977813721</v>
      </c>
      <c r="AZ27" s="1">
        <v>-0.37509459257125854</v>
      </c>
      <c r="BA27" s="1">
        <v>0.5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1.5027003479003904</v>
      </c>
      <c r="BI27">
        <f t="shared" si="102"/>
        <v>6.2063847221758665E-3</v>
      </c>
      <c r="BJ27">
        <f t="shared" si="103"/>
        <v>299.62690010070799</v>
      </c>
      <c r="BK27">
        <f t="shared" si="104"/>
        <v>297.5249027252197</v>
      </c>
      <c r="BL27">
        <f t="shared" si="105"/>
        <v>271.81604861193773</v>
      </c>
      <c r="BM27">
        <f t="shared" si="106"/>
        <v>-0.10384225295361978</v>
      </c>
      <c r="BN27">
        <f t="shared" si="107"/>
        <v>3.4706607967974659</v>
      </c>
      <c r="BO27">
        <f t="shared" si="108"/>
        <v>34.958340451277991</v>
      </c>
      <c r="BP27">
        <f t="shared" si="109"/>
        <v>17.649460598983069</v>
      </c>
      <c r="BQ27">
        <f t="shared" si="110"/>
        <v>25.425901412963867</v>
      </c>
      <c r="BR27">
        <f t="shared" si="111"/>
        <v>3.2613168797449683</v>
      </c>
      <c r="BS27">
        <f t="shared" si="112"/>
        <v>0.34245746205653305</v>
      </c>
      <c r="BT27">
        <f t="shared" si="113"/>
        <v>1.7184239859315567</v>
      </c>
      <c r="BU27">
        <f t="shared" si="114"/>
        <v>1.5428928938134117</v>
      </c>
      <c r="BV27">
        <f t="shared" si="115"/>
        <v>0.21517617952263679</v>
      </c>
      <c r="BW27">
        <f t="shared" si="116"/>
        <v>14.792905728726399</v>
      </c>
      <c r="BX27">
        <f t="shared" si="117"/>
        <v>0.77036141262604896</v>
      </c>
      <c r="BY27">
        <f t="shared" si="118"/>
        <v>50.069167417900431</v>
      </c>
      <c r="BZ27">
        <f t="shared" si="119"/>
        <v>192.18384829883615</v>
      </c>
      <c r="CA27">
        <f t="shared" si="120"/>
        <v>2.213111802620208E-2</v>
      </c>
      <c r="CB27">
        <f t="shared" si="121"/>
        <v>0</v>
      </c>
      <c r="CC27">
        <f t="shared" si="122"/>
        <v>1486.5860938406404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164</v>
      </c>
      <c r="B28" s="1">
        <v>27</v>
      </c>
      <c r="C28" s="1" t="s">
        <v>111</v>
      </c>
      <c r="D28" s="1">
        <v>6523.0000558234751</v>
      </c>
      <c r="E28" s="1">
        <v>0</v>
      </c>
      <c r="F28">
        <f t="shared" si="84"/>
        <v>16.025531041942234</v>
      </c>
      <c r="G28">
        <f t="shared" si="85"/>
        <v>0.19669811386591582</v>
      </c>
      <c r="H28">
        <f t="shared" si="86"/>
        <v>148.59455612003811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10.10836124420166</v>
      </c>
      <c r="W28">
        <f t="shared" si="90"/>
        <v>0.87505418062210083</v>
      </c>
      <c r="X28">
        <f t="shared" si="91"/>
        <v>1.1439775791728848E-2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3.9546652581168305</v>
      </c>
      <c r="AF28">
        <f t="shared" si="97"/>
        <v>1.9807827470644221</v>
      </c>
      <c r="AG28">
        <f t="shared" si="98"/>
        <v>28.014236450195313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24.527420043945313</v>
      </c>
      <c r="AM28" s="1">
        <v>28.014236450195313</v>
      </c>
      <c r="AN28" s="1">
        <v>23.047693252563477</v>
      </c>
      <c r="AO28" s="1">
        <v>299.89572143554688</v>
      </c>
      <c r="AP28" s="1">
        <v>288.47158813476563</v>
      </c>
      <c r="AQ28" s="1">
        <v>15.719211578369141</v>
      </c>
      <c r="AR28" s="1">
        <v>18.3028564453125</v>
      </c>
      <c r="AS28" s="1">
        <v>50.486862182617188</v>
      </c>
      <c r="AT28" s="1">
        <v>58.783607482910156</v>
      </c>
      <c r="AU28" s="1">
        <v>300.52764892578125</v>
      </c>
      <c r="AV28" s="1">
        <v>1700.7802734375</v>
      </c>
      <c r="AW28" s="1">
        <v>0.29727768898010254</v>
      </c>
      <c r="AX28" s="1">
        <v>99.28546142578125</v>
      </c>
      <c r="AY28" s="1">
        <v>3.7134861946105957</v>
      </c>
      <c r="AZ28" s="1">
        <v>-0.41315087676048279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1.5026382446289062</v>
      </c>
      <c r="BI28">
        <f t="shared" si="102"/>
        <v>3.9546652581168304E-3</v>
      </c>
      <c r="BJ28">
        <f t="shared" si="103"/>
        <v>301.16423645019529</v>
      </c>
      <c r="BK28">
        <f t="shared" si="104"/>
        <v>297.67742004394529</v>
      </c>
      <c r="BL28">
        <f t="shared" si="105"/>
        <v>272.12483766753576</v>
      </c>
      <c r="BM28">
        <f t="shared" si="106"/>
        <v>0.22908136949784758</v>
      </c>
      <c r="BN28">
        <f t="shared" si="107"/>
        <v>3.797990294647108</v>
      </c>
      <c r="BO28">
        <f t="shared" si="108"/>
        <v>38.253237081304349</v>
      </c>
      <c r="BP28">
        <f t="shared" si="109"/>
        <v>19.950380635991849</v>
      </c>
      <c r="BQ28">
        <f t="shared" si="110"/>
        <v>26.270828247070313</v>
      </c>
      <c r="BR28">
        <f t="shared" si="111"/>
        <v>3.4287135635705277</v>
      </c>
      <c r="BS28">
        <f t="shared" si="112"/>
        <v>0.19261963564152931</v>
      </c>
      <c r="BT28">
        <f t="shared" si="113"/>
        <v>1.8172075475826859</v>
      </c>
      <c r="BU28">
        <f t="shared" si="114"/>
        <v>1.6115060159878418</v>
      </c>
      <c r="BV28">
        <f t="shared" si="115"/>
        <v>0.12074717304736422</v>
      </c>
      <c r="BW28">
        <f t="shared" si="116"/>
        <v>14.753279069737131</v>
      </c>
      <c r="BX28">
        <f t="shared" si="117"/>
        <v>0.51510984870585941</v>
      </c>
      <c r="BY28">
        <f t="shared" si="118"/>
        <v>47.44169618595425</v>
      </c>
      <c r="BZ28">
        <f t="shared" si="119"/>
        <v>286.14272699783061</v>
      </c>
      <c r="CA28">
        <f t="shared" si="120"/>
        <v>2.6569900374094301E-2</v>
      </c>
      <c r="CB28">
        <f t="shared" si="121"/>
        <v>0</v>
      </c>
      <c r="CC28">
        <f t="shared" si="122"/>
        <v>1488.2748885910842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164</v>
      </c>
      <c r="B29" s="1">
        <v>23</v>
      </c>
      <c r="C29" s="1" t="s">
        <v>107</v>
      </c>
      <c r="D29" s="1">
        <v>5814.0000558234751</v>
      </c>
      <c r="E29" s="1">
        <v>0</v>
      </c>
      <c r="F29">
        <f t="shared" si="84"/>
        <v>29.624239736421892</v>
      </c>
      <c r="G29">
        <f t="shared" si="85"/>
        <v>0.54944516480814054</v>
      </c>
      <c r="H29">
        <f t="shared" si="86"/>
        <v>279.67998819080242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10.10836124420166</v>
      </c>
      <c r="W29">
        <f t="shared" si="90"/>
        <v>0.87505418062210083</v>
      </c>
      <c r="X29">
        <f t="shared" si="91"/>
        <v>2.0594591829295752E-2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7.8145518133730576</v>
      </c>
      <c r="AF29">
        <f t="shared" si="97"/>
        <v>1.4572425674549705</v>
      </c>
      <c r="AG29">
        <f t="shared" si="98"/>
        <v>25.487838745117188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24.332088470458984</v>
      </c>
      <c r="AM29" s="1">
        <v>25.487838745117188</v>
      </c>
      <c r="AN29" s="1">
        <v>23.049287796020508</v>
      </c>
      <c r="AO29" s="1">
        <v>399.86038208007813</v>
      </c>
      <c r="AP29" s="1">
        <v>378.17971801757813</v>
      </c>
      <c r="AQ29" s="1">
        <v>13.18699836730957</v>
      </c>
      <c r="AR29" s="1">
        <v>18.292211532592773</v>
      </c>
      <c r="AS29" s="1">
        <v>42.852146148681641</v>
      </c>
      <c r="AT29" s="1">
        <v>59.450183868408203</v>
      </c>
      <c r="AU29" s="1">
        <v>300.54010009765625</v>
      </c>
      <c r="AV29" s="1">
        <v>1699.327880859375</v>
      </c>
      <c r="AW29" s="1">
        <v>0.33488482236862183</v>
      </c>
      <c r="AX29" s="1">
        <v>99.282585144042969</v>
      </c>
      <c r="AY29" s="1">
        <v>4.0114121437072754</v>
      </c>
      <c r="AZ29" s="1">
        <v>-0.42193174362182617</v>
      </c>
      <c r="BA29" s="1">
        <v>0.5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1.5027005004882812</v>
      </c>
      <c r="BI29">
        <f t="shared" si="102"/>
        <v>7.8145518133730576E-3</v>
      </c>
      <c r="BJ29">
        <f t="shared" si="103"/>
        <v>298.63783874511716</v>
      </c>
      <c r="BK29">
        <f t="shared" si="104"/>
        <v>297.48208847045896</v>
      </c>
      <c r="BL29">
        <f t="shared" si="105"/>
        <v>271.89245486022992</v>
      </c>
      <c r="BM29">
        <f t="shared" si="106"/>
        <v>-0.3433623301714519</v>
      </c>
      <c r="BN29">
        <f t="shared" si="107"/>
        <v>3.2733406164124572</v>
      </c>
      <c r="BO29">
        <f t="shared" si="108"/>
        <v>32.969937392981556</v>
      </c>
      <c r="BP29">
        <f t="shared" si="109"/>
        <v>14.677725860388783</v>
      </c>
      <c r="BQ29">
        <f t="shared" si="110"/>
        <v>24.909963607788086</v>
      </c>
      <c r="BR29">
        <f t="shared" si="111"/>
        <v>3.1626494163981924</v>
      </c>
      <c r="BS29">
        <f t="shared" si="112"/>
        <v>0.51876268342768306</v>
      </c>
      <c r="BT29">
        <f t="shared" si="113"/>
        <v>1.8160980489574867</v>
      </c>
      <c r="BU29">
        <f t="shared" si="114"/>
        <v>1.3465513674407057</v>
      </c>
      <c r="BV29">
        <f t="shared" si="115"/>
        <v>0.32685043068735548</v>
      </c>
      <c r="BW29">
        <f t="shared" si="116"/>
        <v>27.767352240638274</v>
      </c>
      <c r="BX29">
        <f t="shared" si="117"/>
        <v>0.73954253722777019</v>
      </c>
      <c r="BY29">
        <f t="shared" si="118"/>
        <v>56.86184200708184</v>
      </c>
      <c r="BZ29">
        <f t="shared" si="119"/>
        <v>373.87466625655776</v>
      </c>
      <c r="CA29">
        <f t="shared" si="120"/>
        <v>4.505490720562539E-2</v>
      </c>
      <c r="CB29">
        <f t="shared" si="121"/>
        <v>0</v>
      </c>
      <c r="CC29">
        <f t="shared" si="122"/>
        <v>1487.0039663936914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164</v>
      </c>
      <c r="B30" s="1">
        <v>28</v>
      </c>
      <c r="C30" s="1" t="s">
        <v>112</v>
      </c>
      <c r="D30" s="1">
        <v>6682.0000558234751</v>
      </c>
      <c r="E30" s="1">
        <v>0</v>
      </c>
      <c r="F30">
        <f t="shared" si="84"/>
        <v>26.824114436440571</v>
      </c>
      <c r="G30">
        <f t="shared" si="85"/>
        <v>0.20519942794692936</v>
      </c>
      <c r="H30">
        <f t="shared" si="86"/>
        <v>255.74311921387667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10.10836124420166</v>
      </c>
      <c r="W30">
        <f t="shared" si="90"/>
        <v>0.87505418062210083</v>
      </c>
      <c r="X30">
        <f t="shared" si="91"/>
        <v>1.8700543533852785E-2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4.094031598859738</v>
      </c>
      <c r="AF30">
        <f t="shared" si="97"/>
        <v>1.9670896435561296</v>
      </c>
      <c r="AG30">
        <f t="shared" si="98"/>
        <v>28.054477691650391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24.571844100952148</v>
      </c>
      <c r="AM30" s="1">
        <v>28.054477691650391</v>
      </c>
      <c r="AN30" s="1">
        <v>23.044168472290039</v>
      </c>
      <c r="AO30" s="1">
        <v>499.99493408203125</v>
      </c>
      <c r="AP30" s="1">
        <v>480.83346557617188</v>
      </c>
      <c r="AQ30" s="1">
        <v>15.856355667114258</v>
      </c>
      <c r="AR30" s="1">
        <v>18.530439376831055</v>
      </c>
      <c r="AS30" s="1">
        <v>50.793167114257813</v>
      </c>
      <c r="AT30" s="1">
        <v>59.358463287353516</v>
      </c>
      <c r="AU30" s="1">
        <v>300.52667236328125</v>
      </c>
      <c r="AV30" s="1">
        <v>1700.325927734375</v>
      </c>
      <c r="AW30" s="1">
        <v>0.29448401927947998</v>
      </c>
      <c r="AX30" s="1">
        <v>99.286293029785156</v>
      </c>
      <c r="AY30" s="1">
        <v>4.5002446174621582</v>
      </c>
      <c r="AZ30" s="1">
        <v>-0.42134341597557068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1.5026333618164061</v>
      </c>
      <c r="BI30">
        <f t="shared" si="102"/>
        <v>4.0940315988597376E-3</v>
      </c>
      <c r="BJ30">
        <f t="shared" si="103"/>
        <v>301.20447769165037</v>
      </c>
      <c r="BK30">
        <f t="shared" si="104"/>
        <v>297.72184410095213</v>
      </c>
      <c r="BL30">
        <f t="shared" si="105"/>
        <v>272.05214235666062</v>
      </c>
      <c r="BM30">
        <f t="shared" si="106"/>
        <v>0.20437875660007754</v>
      </c>
      <c r="BN30">
        <f t="shared" si="107"/>
        <v>3.8069082774948471</v>
      </c>
      <c r="BO30">
        <f t="shared" si="108"/>
        <v>38.342737565524807</v>
      </c>
      <c r="BP30">
        <f t="shared" si="109"/>
        <v>19.812298188693752</v>
      </c>
      <c r="BQ30">
        <f t="shared" si="110"/>
        <v>26.31316089630127</v>
      </c>
      <c r="BR30">
        <f t="shared" si="111"/>
        <v>3.4372943239377829</v>
      </c>
      <c r="BS30">
        <f t="shared" si="112"/>
        <v>0.20076476081734226</v>
      </c>
      <c r="BT30">
        <f t="shared" si="113"/>
        <v>1.8398186339387175</v>
      </c>
      <c r="BU30">
        <f t="shared" si="114"/>
        <v>1.5974756899990654</v>
      </c>
      <c r="BV30">
        <f t="shared" si="115"/>
        <v>0.12586900682712598</v>
      </c>
      <c r="BW30">
        <f t="shared" si="116"/>
        <v>25.391786274620237</v>
      </c>
      <c r="BX30">
        <f t="shared" si="117"/>
        <v>0.53187462504804128</v>
      </c>
      <c r="BY30">
        <f t="shared" si="118"/>
        <v>47.965435088283449</v>
      </c>
      <c r="BZ30">
        <f t="shared" si="119"/>
        <v>476.93533343438958</v>
      </c>
      <c r="CA30">
        <f t="shared" si="120"/>
        <v>2.6977039225356002E-2</v>
      </c>
      <c r="CB30">
        <f t="shared" si="121"/>
        <v>0</v>
      </c>
      <c r="CC30">
        <f t="shared" si="122"/>
        <v>1487.8773114841169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164</v>
      </c>
      <c r="B31" s="1">
        <v>29</v>
      </c>
      <c r="C31" s="1" t="s">
        <v>113</v>
      </c>
      <c r="D31" s="1">
        <v>6884.0000558234751</v>
      </c>
      <c r="E31" s="1">
        <v>0</v>
      </c>
      <c r="F31">
        <f t="shared" si="84"/>
        <v>40.300699147942282</v>
      </c>
      <c r="G31">
        <f t="shared" si="85"/>
        <v>0.21588717579786634</v>
      </c>
      <c r="H31">
        <f t="shared" si="86"/>
        <v>447.79794225483869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10.10836124420166</v>
      </c>
      <c r="W31">
        <f t="shared" si="90"/>
        <v>0.87505418062210083</v>
      </c>
      <c r="X31">
        <f t="shared" si="91"/>
        <v>2.774994086342171E-2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4.1669152316046505</v>
      </c>
      <c r="AF31">
        <f t="shared" si="97"/>
        <v>1.9053583500204752</v>
      </c>
      <c r="AG31">
        <f t="shared" si="98"/>
        <v>27.8316650390625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24.513301849365234</v>
      </c>
      <c r="AM31" s="1">
        <v>27.8316650390625</v>
      </c>
      <c r="AN31" s="1">
        <v>23.045175552368164</v>
      </c>
      <c r="AO31" s="1">
        <v>800.58465576171875</v>
      </c>
      <c r="AP31" s="1">
        <v>771.6248779296875</v>
      </c>
      <c r="AQ31" s="1">
        <v>15.937130928039551</v>
      </c>
      <c r="AR31" s="1">
        <v>18.65846061706543</v>
      </c>
      <c r="AS31" s="1">
        <v>51.228115081787109</v>
      </c>
      <c r="AT31" s="1">
        <v>59.9747314453125</v>
      </c>
      <c r="AU31" s="1">
        <v>300.52713012695313</v>
      </c>
      <c r="AV31" s="1">
        <v>1700.8280029296875</v>
      </c>
      <c r="AW31" s="1">
        <v>0.33780759572982788</v>
      </c>
      <c r="AX31" s="1">
        <v>99.279373168945313</v>
      </c>
      <c r="AY31" s="1">
        <v>5.017911434173584</v>
      </c>
      <c r="AZ31" s="1">
        <v>-0.42782372236251831</v>
      </c>
      <c r="BA31" s="1">
        <v>0.75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1.5026356506347656</v>
      </c>
      <c r="BI31">
        <f t="shared" si="102"/>
        <v>4.1669152316046506E-3</v>
      </c>
      <c r="BJ31">
        <f t="shared" si="103"/>
        <v>300.98166503906248</v>
      </c>
      <c r="BK31">
        <f t="shared" si="104"/>
        <v>297.66330184936521</v>
      </c>
      <c r="BL31">
        <f t="shared" si="105"/>
        <v>272.13247438611506</v>
      </c>
      <c r="BM31">
        <f t="shared" si="106"/>
        <v>0.19969522225674249</v>
      </c>
      <c r="BN31">
        <f t="shared" si="107"/>
        <v>3.7577586243801835</v>
      </c>
      <c r="BO31">
        <f t="shared" si="108"/>
        <v>37.850345992672061</v>
      </c>
      <c r="BP31">
        <f t="shared" si="109"/>
        <v>19.191885375606631</v>
      </c>
      <c r="BQ31">
        <f t="shared" si="110"/>
        <v>26.172483444213867</v>
      </c>
      <c r="BR31">
        <f t="shared" si="111"/>
        <v>3.4088514001178338</v>
      </c>
      <c r="BS31">
        <f t="shared" si="112"/>
        <v>0.21098404085198963</v>
      </c>
      <c r="BT31">
        <f t="shared" si="113"/>
        <v>1.8524002743597083</v>
      </c>
      <c r="BU31">
        <f t="shared" si="114"/>
        <v>1.5564511257581255</v>
      </c>
      <c r="BV31">
        <f t="shared" si="115"/>
        <v>0.13229694688694893</v>
      </c>
      <c r="BW31">
        <f t="shared" si="116"/>
        <v>44.457099013403955</v>
      </c>
      <c r="BX31">
        <f t="shared" si="117"/>
        <v>0.58033113636292477</v>
      </c>
      <c r="BY31">
        <f t="shared" si="118"/>
        <v>49.006130660475591</v>
      </c>
      <c r="BZ31">
        <f t="shared" si="119"/>
        <v>765.76830245700478</v>
      </c>
      <c r="CA31">
        <f t="shared" si="120"/>
        <v>2.5790847202943154E-2</v>
      </c>
      <c r="CB31">
        <f t="shared" si="121"/>
        <v>0</v>
      </c>
      <c r="CC31">
        <f t="shared" si="122"/>
        <v>1488.3166544827618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164</v>
      </c>
      <c r="B32" s="1">
        <v>30</v>
      </c>
      <c r="C32" s="1" t="s">
        <v>114</v>
      </c>
      <c r="D32" s="1">
        <v>7022.0000558234751</v>
      </c>
      <c r="E32" s="1">
        <v>0</v>
      </c>
      <c r="F32">
        <f t="shared" si="84"/>
        <v>47.135754185305146</v>
      </c>
      <c r="G32">
        <f t="shared" si="85"/>
        <v>0.21869086182088834</v>
      </c>
      <c r="H32">
        <f t="shared" si="86"/>
        <v>783.64262496928279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10.10836124420166</v>
      </c>
      <c r="W32">
        <f t="shared" si="90"/>
        <v>0.87505418062210083</v>
      </c>
      <c r="X32">
        <f t="shared" si="91"/>
        <v>3.2344090556098479E-2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4.2074640402636749</v>
      </c>
      <c r="AF32">
        <f t="shared" si="97"/>
        <v>1.8996971564827407</v>
      </c>
      <c r="AG32">
        <f t="shared" si="98"/>
        <v>27.839527130126953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24.527673721313477</v>
      </c>
      <c r="AM32" s="1">
        <v>27.839527130126953</v>
      </c>
      <c r="AN32" s="1">
        <v>23.04631233215332</v>
      </c>
      <c r="AO32" s="1">
        <v>1200.69970703125</v>
      </c>
      <c r="AP32" s="1">
        <v>1166.0653076171875</v>
      </c>
      <c r="AQ32" s="1">
        <v>15.98528003692627</v>
      </c>
      <c r="AR32" s="1">
        <v>18.732933044433594</v>
      </c>
      <c r="AS32" s="1">
        <v>51.338245391845703</v>
      </c>
      <c r="AT32" s="1">
        <v>60.16302490234375</v>
      </c>
      <c r="AU32" s="1">
        <v>300.52163696289063</v>
      </c>
      <c r="AV32" s="1">
        <v>1700.7398681640625</v>
      </c>
      <c r="AW32" s="1">
        <v>0.27764266729354858</v>
      </c>
      <c r="AX32" s="1">
        <v>99.278968811035156</v>
      </c>
      <c r="AY32" s="1">
        <v>4.708554744720459</v>
      </c>
      <c r="AZ32" s="1">
        <v>-0.42495143413543701</v>
      </c>
      <c r="BA32" s="1">
        <v>1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1.502608184814453</v>
      </c>
      <c r="BI32">
        <f t="shared" si="102"/>
        <v>4.2074640402636745E-3</v>
      </c>
      <c r="BJ32">
        <f t="shared" si="103"/>
        <v>300.98952713012693</v>
      </c>
      <c r="BK32">
        <f t="shared" si="104"/>
        <v>297.67767372131345</v>
      </c>
      <c r="BL32">
        <f t="shared" si="105"/>
        <v>272.11837282393026</v>
      </c>
      <c r="BM32">
        <f t="shared" si="106"/>
        <v>0.19278287120518678</v>
      </c>
      <c r="BN32">
        <f t="shared" si="107"/>
        <v>3.7594834319402732</v>
      </c>
      <c r="BO32">
        <f t="shared" si="108"/>
        <v>37.867873497920492</v>
      </c>
      <c r="BP32">
        <f t="shared" si="109"/>
        <v>19.134940453486898</v>
      </c>
      <c r="BQ32">
        <f t="shared" si="110"/>
        <v>26.183600425720215</v>
      </c>
      <c r="BR32">
        <f t="shared" si="111"/>
        <v>3.4110915871692749</v>
      </c>
      <c r="BS32">
        <f t="shared" si="112"/>
        <v>0.21366103130100006</v>
      </c>
      <c r="BT32">
        <f t="shared" si="113"/>
        <v>1.8597862754575325</v>
      </c>
      <c r="BU32">
        <f t="shared" si="114"/>
        <v>1.5513053117117424</v>
      </c>
      <c r="BV32">
        <f t="shared" si="115"/>
        <v>0.13398111439997001</v>
      </c>
      <c r="BW32">
        <f t="shared" si="116"/>
        <v>77.799231723323146</v>
      </c>
      <c r="BX32">
        <f t="shared" si="117"/>
        <v>0.67204008201790022</v>
      </c>
      <c r="BY32">
        <f t="shared" si="118"/>
        <v>49.193548982500801</v>
      </c>
      <c r="BZ32">
        <f t="shared" si="119"/>
        <v>1159.2154487391895</v>
      </c>
      <c r="CA32">
        <f t="shared" si="120"/>
        <v>2.0002968687692364E-2</v>
      </c>
      <c r="CB32">
        <f t="shared" si="121"/>
        <v>0</v>
      </c>
      <c r="CC32">
        <f t="shared" si="122"/>
        <v>1488.2395317876435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164</v>
      </c>
      <c r="B33" s="1">
        <v>31</v>
      </c>
      <c r="C33" s="1" t="s">
        <v>115</v>
      </c>
      <c r="D33" s="1">
        <v>7161.0000558234751</v>
      </c>
      <c r="E33" s="1">
        <v>0</v>
      </c>
      <c r="F33">
        <f t="shared" si="84"/>
        <v>46.383847780280803</v>
      </c>
      <c r="G33">
        <f t="shared" si="85"/>
        <v>0.21044931723259191</v>
      </c>
      <c r="H33">
        <f t="shared" si="86"/>
        <v>1065.900260424057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10.10836124420166</v>
      </c>
      <c r="W33">
        <f t="shared" si="90"/>
        <v>0.87505418062210083</v>
      </c>
      <c r="X33">
        <f t="shared" si="91"/>
        <v>3.1834188119836522E-2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4.0912393424830409</v>
      </c>
      <c r="AF33">
        <f t="shared" si="97"/>
        <v>1.9178301718770181</v>
      </c>
      <c r="AG33">
        <f t="shared" si="98"/>
        <v>27.903659820556641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24.527788162231445</v>
      </c>
      <c r="AM33" s="1">
        <v>27.903659820556641</v>
      </c>
      <c r="AN33" s="1">
        <v>23.042825698852539</v>
      </c>
      <c r="AO33" s="1">
        <v>1500.37939453125</v>
      </c>
      <c r="AP33" s="1">
        <v>1465.520263671875</v>
      </c>
      <c r="AQ33" s="1">
        <v>16.020090103149414</v>
      </c>
      <c r="AR33" s="1">
        <v>18.691953659057617</v>
      </c>
      <c r="AS33" s="1">
        <v>51.450489044189453</v>
      </c>
      <c r="AT33" s="1">
        <v>60.033859252929688</v>
      </c>
      <c r="AU33" s="1">
        <v>300.52178955078125</v>
      </c>
      <c r="AV33" s="1">
        <v>1700.9893798828125</v>
      </c>
      <c r="AW33" s="1">
        <v>0.30786022543907166</v>
      </c>
      <c r="AX33" s="1">
        <v>99.280616760253906</v>
      </c>
      <c r="AY33" s="1">
        <v>4.1972570419311523</v>
      </c>
      <c r="AZ33" s="1">
        <v>-0.41817623376846313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1.5026089477539062</v>
      </c>
      <c r="BI33">
        <f t="shared" si="102"/>
        <v>4.091239342483041E-3</v>
      </c>
      <c r="BJ33">
        <f t="shared" si="103"/>
        <v>301.05365982055662</v>
      </c>
      <c r="BK33">
        <f t="shared" si="104"/>
        <v>297.67778816223142</v>
      </c>
      <c r="BL33">
        <f t="shared" si="105"/>
        <v>272.15829469803793</v>
      </c>
      <c r="BM33">
        <f t="shared" si="106"/>
        <v>0.21039323737503526</v>
      </c>
      <c r="BN33">
        <f t="shared" si="107"/>
        <v>3.7735788596023432</v>
      </c>
      <c r="BO33">
        <f t="shared" si="108"/>
        <v>38.009220558277811</v>
      </c>
      <c r="BP33">
        <f t="shared" si="109"/>
        <v>19.317266899220193</v>
      </c>
      <c r="BQ33">
        <f t="shared" si="110"/>
        <v>26.215723991394043</v>
      </c>
      <c r="BR33">
        <f t="shared" si="111"/>
        <v>3.4175720454045448</v>
      </c>
      <c r="BS33">
        <f t="shared" si="112"/>
        <v>0.20578740905019235</v>
      </c>
      <c r="BT33">
        <f t="shared" si="113"/>
        <v>1.8557486877253251</v>
      </c>
      <c r="BU33">
        <f t="shared" si="114"/>
        <v>1.5618233576792198</v>
      </c>
      <c r="BV33">
        <f t="shared" si="115"/>
        <v>0.12902800405759601</v>
      </c>
      <c r="BW33">
        <f t="shared" si="116"/>
        <v>105.82323525981565</v>
      </c>
      <c r="BX33">
        <f t="shared" si="117"/>
        <v>0.72731867777347126</v>
      </c>
      <c r="BY33">
        <f t="shared" si="118"/>
        <v>48.853207669590191</v>
      </c>
      <c r="BZ33">
        <f t="shared" si="119"/>
        <v>1458.7796732855538</v>
      </c>
      <c r="CA33">
        <f t="shared" si="120"/>
        <v>1.5533529768899873E-2</v>
      </c>
      <c r="CB33">
        <f t="shared" si="121"/>
        <v>0</v>
      </c>
      <c r="CC33">
        <f t="shared" si="122"/>
        <v>1488.4578680602499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164</v>
      </c>
      <c r="B34" s="1">
        <v>32</v>
      </c>
      <c r="C34" s="1" t="s">
        <v>116</v>
      </c>
      <c r="D34" s="1">
        <v>7309.0000558234751</v>
      </c>
      <c r="E34" s="1">
        <v>0</v>
      </c>
      <c r="F34">
        <f t="shared" si="84"/>
        <v>45.585125207908966</v>
      </c>
      <c r="G34">
        <f t="shared" si="85"/>
        <v>0.18720064632369429</v>
      </c>
      <c r="H34">
        <f t="shared" si="86"/>
        <v>1222.0242262199918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10.10836124420166</v>
      </c>
      <c r="W34">
        <f t="shared" si="90"/>
        <v>0.87505418062210083</v>
      </c>
      <c r="X34">
        <f t="shared" si="91"/>
        <v>3.130792154259382E-2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3.7567320281793153</v>
      </c>
      <c r="AF34">
        <f t="shared" si="97"/>
        <v>1.9747614962772804</v>
      </c>
      <c r="AG34">
        <f t="shared" si="98"/>
        <v>28.071243286132813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24.534696578979492</v>
      </c>
      <c r="AM34" s="1">
        <v>28.071243286132813</v>
      </c>
      <c r="AN34" s="1">
        <v>23.04597282409668</v>
      </c>
      <c r="AO34" s="1">
        <v>1700.020263671875</v>
      </c>
      <c r="AP34" s="1">
        <v>1665.51953125</v>
      </c>
      <c r="AQ34" s="1">
        <v>16.037351608276367</v>
      </c>
      <c r="AR34" s="1">
        <v>18.491216659545898</v>
      </c>
      <c r="AS34" s="1">
        <v>51.486629486083984</v>
      </c>
      <c r="AT34" s="1">
        <v>59.36676025390625</v>
      </c>
      <c r="AU34" s="1">
        <v>300.52716064453125</v>
      </c>
      <c r="AV34" s="1">
        <v>1700.4273681640625</v>
      </c>
      <c r="AW34" s="1">
        <v>0.26205864548683167</v>
      </c>
      <c r="AX34" s="1">
        <v>99.283226013183594</v>
      </c>
      <c r="AY34" s="1">
        <v>3.4448766708374023</v>
      </c>
      <c r="AZ34" s="1">
        <v>-0.40667235851287842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1.5026358032226561</v>
      </c>
      <c r="BI34">
        <f t="shared" si="102"/>
        <v>3.7567320281793153E-3</v>
      </c>
      <c r="BJ34">
        <f t="shared" si="103"/>
        <v>301.22124328613279</v>
      </c>
      <c r="BK34">
        <f t="shared" si="104"/>
        <v>297.68469657897947</v>
      </c>
      <c r="BL34">
        <f t="shared" si="105"/>
        <v>272.06837282504785</v>
      </c>
      <c r="BM34">
        <f t="shared" si="106"/>
        <v>0.26134329590995226</v>
      </c>
      <c r="BN34">
        <f t="shared" si="107"/>
        <v>3.8106291391457217</v>
      </c>
      <c r="BO34">
        <f t="shared" si="108"/>
        <v>38.381399277252704</v>
      </c>
      <c r="BP34">
        <f t="shared" si="109"/>
        <v>19.890182617706806</v>
      </c>
      <c r="BQ34">
        <f t="shared" si="110"/>
        <v>26.302969932556152</v>
      </c>
      <c r="BR34">
        <f t="shared" si="111"/>
        <v>3.4352269199113961</v>
      </c>
      <c r="BS34">
        <f t="shared" si="112"/>
        <v>0.18350281188579989</v>
      </c>
      <c r="BT34">
        <f t="shared" si="113"/>
        <v>1.8358676428684413</v>
      </c>
      <c r="BU34">
        <f t="shared" si="114"/>
        <v>1.5993592770429548</v>
      </c>
      <c r="BV34">
        <f t="shared" si="115"/>
        <v>0.11501584951995353</v>
      </c>
      <c r="BW34">
        <f t="shared" si="116"/>
        <v>121.32650744538525</v>
      </c>
      <c r="BX34">
        <f t="shared" si="117"/>
        <v>0.73371954113491678</v>
      </c>
      <c r="BY34">
        <f t="shared" si="118"/>
        <v>47.714403167476746</v>
      </c>
      <c r="BZ34">
        <f t="shared" si="119"/>
        <v>1658.8950127712569</v>
      </c>
      <c r="CA34">
        <f t="shared" si="120"/>
        <v>1.3111541272141933E-2</v>
      </c>
      <c r="CB34">
        <f t="shared" si="121"/>
        <v>0</v>
      </c>
      <c r="CC34">
        <f t="shared" si="122"/>
        <v>1487.9660773561991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164</v>
      </c>
      <c r="B35" s="1">
        <v>33</v>
      </c>
      <c r="C35" s="1" t="s">
        <v>117</v>
      </c>
      <c r="D35" s="1">
        <v>7511.0000558234751</v>
      </c>
      <c r="E35" s="1">
        <v>0</v>
      </c>
      <c r="F35">
        <f t="shared" si="84"/>
        <v>47.808998765518659</v>
      </c>
      <c r="G35">
        <f t="shared" si="85"/>
        <v>0.15779422452896216</v>
      </c>
      <c r="H35">
        <f t="shared" si="86"/>
        <v>1243.6886111793865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10.10836124420166</v>
      </c>
      <c r="W35">
        <f t="shared" si="90"/>
        <v>0.87505418062210083</v>
      </c>
      <c r="X35">
        <f t="shared" si="91"/>
        <v>3.278930786352624E-2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3.2729399762131344</v>
      </c>
      <c r="AF35">
        <f t="shared" si="97"/>
        <v>2.0345847343582255</v>
      </c>
      <c r="AG35">
        <f t="shared" si="98"/>
        <v>28.228858947753906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24.507255554199219</v>
      </c>
      <c r="AM35" s="1">
        <v>28.228858947753906</v>
      </c>
      <c r="AN35" s="1">
        <v>23.042190551757813</v>
      </c>
      <c r="AO35" s="1">
        <v>1822.233154296875</v>
      </c>
      <c r="AP35" s="1">
        <v>1786.525390625</v>
      </c>
      <c r="AQ35" s="1">
        <v>16.104576110839844</v>
      </c>
      <c r="AR35" s="1">
        <v>18.242956161499023</v>
      </c>
      <c r="AS35" s="1">
        <v>51.785377502441406</v>
      </c>
      <c r="AT35" s="1">
        <v>58.664390563964844</v>
      </c>
      <c r="AU35" s="1">
        <v>300.529541015625</v>
      </c>
      <c r="AV35" s="1">
        <v>1701.1112060546875</v>
      </c>
      <c r="AW35" s="1">
        <v>0.28034251928329468</v>
      </c>
      <c r="AX35" s="1">
        <v>99.28106689453125</v>
      </c>
      <c r="AY35" s="1">
        <v>2.9469397068023682</v>
      </c>
      <c r="AZ35" s="1">
        <v>-0.38907736539840698</v>
      </c>
      <c r="BA35" s="1">
        <v>0.75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1.5026477050781248</v>
      </c>
      <c r="BI35">
        <f t="shared" si="102"/>
        <v>3.2729399762131345E-3</v>
      </c>
      <c r="BJ35">
        <f t="shared" si="103"/>
        <v>301.37885894775388</v>
      </c>
      <c r="BK35">
        <f t="shared" si="104"/>
        <v>297.6572555541992</v>
      </c>
      <c r="BL35">
        <f t="shared" si="105"/>
        <v>272.17778688510225</v>
      </c>
      <c r="BM35">
        <f t="shared" si="106"/>
        <v>0.3382571617345923</v>
      </c>
      <c r="BN35">
        <f t="shared" si="107"/>
        <v>3.8457648853820108</v>
      </c>
      <c r="BO35">
        <f t="shared" si="108"/>
        <v>38.736135757560525</v>
      </c>
      <c r="BP35">
        <f t="shared" si="109"/>
        <v>20.493179596061502</v>
      </c>
      <c r="BQ35">
        <f t="shared" si="110"/>
        <v>26.368057250976563</v>
      </c>
      <c r="BR35">
        <f t="shared" si="111"/>
        <v>3.448449650092964</v>
      </c>
      <c r="BS35">
        <f t="shared" si="112"/>
        <v>0.15515871450953958</v>
      </c>
      <c r="BT35">
        <f t="shared" si="113"/>
        <v>1.8111801510237855</v>
      </c>
      <c r="BU35">
        <f t="shared" si="114"/>
        <v>1.6372694990691785</v>
      </c>
      <c r="BV35">
        <f t="shared" si="115"/>
        <v>9.7207586212014613E-2</v>
      </c>
      <c r="BW35">
        <f t="shared" si="116"/>
        <v>123.47473220246734</v>
      </c>
      <c r="BX35">
        <f t="shared" si="117"/>
        <v>0.69614941814193476</v>
      </c>
      <c r="BY35">
        <f t="shared" si="118"/>
        <v>46.45355497660502</v>
      </c>
      <c r="BZ35">
        <f t="shared" si="119"/>
        <v>1779.577694543704</v>
      </c>
      <c r="CA35">
        <f t="shared" si="120"/>
        <v>1.2479915652684758E-2</v>
      </c>
      <c r="CB35">
        <f t="shared" si="121"/>
        <v>0</v>
      </c>
      <c r="CC35">
        <f t="shared" si="122"/>
        <v>1488.5644725612583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165</v>
      </c>
      <c r="B36" s="1">
        <v>36</v>
      </c>
      <c r="C36" s="1" t="s">
        <v>120</v>
      </c>
      <c r="D36" s="1">
        <v>8590.0000558234751</v>
      </c>
      <c r="E36" s="1">
        <v>0</v>
      </c>
      <c r="F36">
        <f t="shared" ref="F36:F45" si="126">(AO36-AP36*(1000-AQ36)/(1000-AR36))*BH36</f>
        <v>-3.4005580350431099</v>
      </c>
      <c r="G36">
        <f t="shared" ref="G36:G45" si="127">IF(BS36&lt;&gt;0,1/(1/BS36-1/AK36),0)</f>
        <v>0.53296538646391778</v>
      </c>
      <c r="H36">
        <f t="shared" ref="H36:H45" si="128">((BV36-BI36/2)*AP36-F36)/(BV36+BI36/2)</f>
        <v>61.16142159134565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5" si="129">CB36/L36</f>
        <v>#DIV/0!</v>
      </c>
      <c r="Q36" t="e">
        <f t="shared" ref="Q36:Q45" si="130">CD36/N36</f>
        <v>#DIV/0!</v>
      </c>
      <c r="R36" t="e">
        <f t="shared" ref="R36:R45" si="131">(N36-O36)/N36</f>
        <v>#DIV/0!</v>
      </c>
      <c r="S36" s="1">
        <v>-1</v>
      </c>
      <c r="T36" s="1">
        <v>0.87</v>
      </c>
      <c r="U36" s="1">
        <v>0.92</v>
      </c>
      <c r="V36" s="1">
        <v>10.10836124420166</v>
      </c>
      <c r="W36">
        <f t="shared" ref="W36:W45" si="132">(V36*U36+(100-V36)*T36)/100</f>
        <v>0.87505418062210083</v>
      </c>
      <c r="X36">
        <f t="shared" ref="X36:X45" si="133">(F36-S36)/CC36</f>
        <v>-1.6150575178794438E-3</v>
      </c>
      <c r="Y36" t="e">
        <f t="shared" ref="Y36:Y45" si="134">(N36-O36)/(N36-M36)</f>
        <v>#DIV/0!</v>
      </c>
      <c r="Z36" t="e">
        <f t="shared" ref="Z36:Z45" si="135">(L36-N36)/(L36-M36)</f>
        <v>#DIV/0!</v>
      </c>
      <c r="AA36" t="e">
        <f t="shared" ref="AA36:AA45" si="136">(L36-N36)/N36</f>
        <v>#DIV/0!</v>
      </c>
      <c r="AB36" s="1">
        <v>0</v>
      </c>
      <c r="AC36" s="1">
        <v>0.5</v>
      </c>
      <c r="AD36" t="e">
        <f t="shared" ref="AD36:AD45" si="137">R36*AC36*W36*AB36</f>
        <v>#DIV/0!</v>
      </c>
      <c r="AE36">
        <f t="shared" ref="AE36:AE45" si="138">BI36*1000</f>
        <v>7.9402091127979313</v>
      </c>
      <c r="AF36">
        <f t="shared" ref="AF36:AF45" si="139">(BN36-BT36)</f>
        <v>1.5187932324329507</v>
      </c>
      <c r="AG36">
        <f t="shared" ref="AG36:AG45" si="140">(AM36+BM36*E36)</f>
        <v>27.23826789855957</v>
      </c>
      <c r="AH36" s="1">
        <v>2</v>
      </c>
      <c r="AI36">
        <f t="shared" ref="AI36:AI45" si="141">(AH36*BB36+BC36)</f>
        <v>4.644859790802002</v>
      </c>
      <c r="AJ36" s="1">
        <v>1</v>
      </c>
      <c r="AK36">
        <f t="shared" ref="AK36:AK45" si="142">AI36*(AJ36+1)*(AJ36+1)/(AJ36*AJ36+1)</f>
        <v>9.2897195816040039</v>
      </c>
      <c r="AL36" s="1">
        <v>26.826257705688477</v>
      </c>
      <c r="AM36" s="1">
        <v>27.23826789855957</v>
      </c>
      <c r="AN36" s="1">
        <v>26.021373748779297</v>
      </c>
      <c r="AO36" s="1">
        <v>49.875511169433594</v>
      </c>
      <c r="AP36" s="1">
        <v>51.864486694335938</v>
      </c>
      <c r="AQ36" s="1">
        <v>16.088104248046875</v>
      </c>
      <c r="AR36" s="1">
        <v>21.259885787963867</v>
      </c>
      <c r="AS36" s="1">
        <v>45.084732055664063</v>
      </c>
      <c r="AT36" s="1">
        <v>59.578174591064453</v>
      </c>
      <c r="AU36" s="1">
        <v>300.53091430664063</v>
      </c>
      <c r="AV36" s="1">
        <v>1698.5927734375</v>
      </c>
      <c r="AW36" s="1">
        <v>0.19284148514270782</v>
      </c>
      <c r="AX36" s="1">
        <v>99.283714294433594</v>
      </c>
      <c r="AY36" s="1">
        <v>2.0417306423187256</v>
      </c>
      <c r="AZ36" s="1">
        <v>-0.56134277582168579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5" si="143">AU36*0.000001/(AH36*0.0001)</f>
        <v>1.5026545715332031</v>
      </c>
      <c r="BI36">
        <f t="shared" ref="BI36:BI45" si="144">(AR36-AQ36)/(1000-AR36)*BH36</f>
        <v>7.9402091127979309E-3</v>
      </c>
      <c r="BJ36">
        <f t="shared" ref="BJ36:BJ45" si="145">(AM36+273.15)</f>
        <v>300.38826789855955</v>
      </c>
      <c r="BK36">
        <f t="shared" ref="BK36:BK45" si="146">(AL36+273.15)</f>
        <v>299.97625770568845</v>
      </c>
      <c r="BL36">
        <f t="shared" ref="BL36:BL45" si="147">(AV36*BD36+AW36*BE36)*BF36</f>
        <v>271.77483767535887</v>
      </c>
      <c r="BM36">
        <f t="shared" ref="BM36:BM45" si="148">((BL36+0.00000010773*(BK36^4-BJ36^4))-BI36*44100)/(AI36*51.4+0.00000043092*BJ36^3)</f>
        <v>-0.33219731980743322</v>
      </c>
      <c r="BN36">
        <f t="shared" ref="BN36:BN45" si="149">0.61365*EXP(17.502*AG36/(240.97+AG36))</f>
        <v>3.6295536589374446</v>
      </c>
      <c r="BO36">
        <f t="shared" ref="BO36:BO45" si="150">BN36*1000/AX36</f>
        <v>36.557391962328488</v>
      </c>
      <c r="BP36">
        <f t="shared" ref="BP36:BP45" si="151">(BO36-AR36)</f>
        <v>15.297506174364621</v>
      </c>
      <c r="BQ36">
        <f t="shared" ref="BQ36:BQ45" si="152">IF(E36,AM36,(AL36+AM36)/2)</f>
        <v>27.032262802124023</v>
      </c>
      <c r="BR36">
        <f t="shared" ref="BR36:BR45" si="153">0.61365*EXP(17.502*BQ36/(240.97+BQ36))</f>
        <v>3.5859473618821132</v>
      </c>
      <c r="BS36">
        <f t="shared" ref="BS36:BS45" si="154">IF(BP36&lt;&gt;0,(1000-(BO36+AR36)/2)/BP36*BI36,0)</f>
        <v>0.50404741708059297</v>
      </c>
      <c r="BT36">
        <f t="shared" ref="BT36:BT45" si="155">AR36*AX36/1000</f>
        <v>2.1107604265044939</v>
      </c>
      <c r="BU36">
        <f t="shared" ref="BU36:BU45" si="156">(BR36-BT36)</f>
        <v>1.4751869353776192</v>
      </c>
      <c r="BV36">
        <f t="shared" ref="BV36:BV45" si="157">1/(1.6/G36+1.37/AK36)</f>
        <v>0.31750608068863984</v>
      </c>
      <c r="BW36">
        <f t="shared" ref="BW36:BW45" si="158">H36*AX36*0.001</f>
        <v>6.072333107116564</v>
      </c>
      <c r="BX36">
        <f t="shared" ref="BX36:BX45" si="159">H36/AP36</f>
        <v>1.1792543508972011</v>
      </c>
      <c r="BY36">
        <f t="shared" ref="BY36:BY45" si="160">(1-BI36*AX36/BN36/G36)*100</f>
        <v>59.247173990886971</v>
      </c>
      <c r="BZ36">
        <f t="shared" ref="BZ36:BZ45" si="161">(AP36-F36/(AK36/1.35))</f>
        <v>52.358662358841357</v>
      </c>
      <c r="CA36">
        <f t="shared" ref="CA36:CA45" si="162">F36*BY36/100/BZ36</f>
        <v>-3.8479488300809647E-2</v>
      </c>
      <c r="CB36">
        <f t="shared" ref="CB36:CB45" si="163">(L36-K36)</f>
        <v>0</v>
      </c>
      <c r="CC36">
        <f t="shared" ref="CC36:CC45" si="164">AV36*W36</f>
        <v>1486.3607075709733</v>
      </c>
      <c r="CD36">
        <f t="shared" ref="CD36:CD45" si="165">(N36-M36)</f>
        <v>0</v>
      </c>
      <c r="CE36" t="e">
        <f t="shared" ref="CE36:CE45" si="166">(N36-O36)/(N36-K36)</f>
        <v>#DIV/0!</v>
      </c>
      <c r="CF36" t="e">
        <f t="shared" ref="CF36:CF45" si="167">(L36-N36)/(L36-K36)</f>
        <v>#DIV/0!</v>
      </c>
    </row>
    <row r="37" spans="1:84" ht="18.75" customHeight="1" x14ac:dyDescent="0.35">
      <c r="A37" t="s">
        <v>165</v>
      </c>
      <c r="B37" s="1">
        <v>37</v>
      </c>
      <c r="C37" s="1" t="s">
        <v>121</v>
      </c>
      <c r="D37" s="1">
        <v>8743.0000558234751</v>
      </c>
      <c r="E37" s="1">
        <v>0</v>
      </c>
      <c r="F37">
        <f t="shared" si="126"/>
        <v>4.4824901454463051</v>
      </c>
      <c r="G37">
        <f t="shared" si="127"/>
        <v>0.53088925094450712</v>
      </c>
      <c r="H37">
        <f t="shared" si="128"/>
        <v>80.16709892374972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10.10836124420166</v>
      </c>
      <c r="W37">
        <f t="shared" si="132"/>
        <v>0.87505418062210083</v>
      </c>
      <c r="X37">
        <f t="shared" si="133"/>
        <v>3.6885210847398884E-3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7.9015230148627058</v>
      </c>
      <c r="AF37">
        <f t="shared" si="139"/>
        <v>1.5169379039580524</v>
      </c>
      <c r="AG37">
        <f t="shared" si="140"/>
        <v>27.246059417724609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26.837055206298828</v>
      </c>
      <c r="AM37" s="1">
        <v>27.246059417724609</v>
      </c>
      <c r="AN37" s="1">
        <v>26.024465560913086</v>
      </c>
      <c r="AO37" s="1">
        <v>100.03536987304688</v>
      </c>
      <c r="AP37" s="1">
        <v>96.544570922851563</v>
      </c>
      <c r="AQ37" s="1">
        <v>16.148818969726563</v>
      </c>
      <c r="AR37" s="1">
        <v>21.295339584350586</v>
      </c>
      <c r="AS37" s="1">
        <v>45.225852966308594</v>
      </c>
      <c r="AT37" s="1">
        <v>59.640300750732422</v>
      </c>
      <c r="AU37" s="1">
        <v>300.52371215820313</v>
      </c>
      <c r="AV37" s="1">
        <v>1698.59814453125</v>
      </c>
      <c r="AW37" s="1">
        <v>0.31227764487266541</v>
      </c>
      <c r="AX37" s="1">
        <v>99.283416748046875</v>
      </c>
      <c r="AY37" s="1">
        <v>2.530642032623291</v>
      </c>
      <c r="AZ37" s="1">
        <v>-0.56241947412490845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1.5026185607910154</v>
      </c>
      <c r="BI37">
        <f t="shared" si="144"/>
        <v>7.9015230148627054E-3</v>
      </c>
      <c r="BJ37">
        <f t="shared" si="145"/>
        <v>300.39605941772459</v>
      </c>
      <c r="BK37">
        <f t="shared" si="146"/>
        <v>299.98705520629881</v>
      </c>
      <c r="BL37">
        <f t="shared" si="147"/>
        <v>271.77569705033966</v>
      </c>
      <c r="BM37">
        <f t="shared" si="148"/>
        <v>-0.32524194003347062</v>
      </c>
      <c r="BN37">
        <f t="shared" si="149"/>
        <v>3.6312119787023107</v>
      </c>
      <c r="BO37">
        <f t="shared" si="150"/>
        <v>36.574204410362867</v>
      </c>
      <c r="BP37">
        <f t="shared" si="151"/>
        <v>15.278864826012281</v>
      </c>
      <c r="BQ37">
        <f t="shared" si="152"/>
        <v>27.041557312011719</v>
      </c>
      <c r="BR37">
        <f t="shared" si="153"/>
        <v>3.5879048881078917</v>
      </c>
      <c r="BS37">
        <f t="shared" si="154"/>
        <v>0.50219007337067845</v>
      </c>
      <c r="BT37">
        <f t="shared" si="155"/>
        <v>2.1142740747442583</v>
      </c>
      <c r="BU37">
        <f t="shared" si="156"/>
        <v>1.4736308133636333</v>
      </c>
      <c r="BV37">
        <f t="shared" si="157"/>
        <v>0.31632695258915922</v>
      </c>
      <c r="BW37">
        <f t="shared" si="158"/>
        <v>7.9592634919285441</v>
      </c>
      <c r="BX37">
        <f t="shared" si="159"/>
        <v>0.83036361503756617</v>
      </c>
      <c r="BY37">
        <f t="shared" si="160"/>
        <v>59.305849260966539</v>
      </c>
      <c r="BZ37">
        <f t="shared" si="161"/>
        <v>95.893166793459358</v>
      </c>
      <c r="CA37">
        <f t="shared" si="162"/>
        <v>2.7722296986205975E-2</v>
      </c>
      <c r="CB37">
        <f t="shared" si="163"/>
        <v>0</v>
      </c>
      <c r="CC37">
        <f t="shared" si="164"/>
        <v>1486.3654075690138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165</v>
      </c>
      <c r="B38" s="1">
        <v>35</v>
      </c>
      <c r="C38" s="1" t="s">
        <v>119</v>
      </c>
      <c r="D38" s="1">
        <v>8454.0000558234751</v>
      </c>
      <c r="E38" s="1">
        <v>0</v>
      </c>
      <c r="F38">
        <f t="shared" si="126"/>
        <v>11.786833391388297</v>
      </c>
      <c r="G38">
        <f t="shared" si="127"/>
        <v>0.54412778454486088</v>
      </c>
      <c r="H38">
        <f t="shared" si="128"/>
        <v>150.37490839070816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10.10836124420166</v>
      </c>
      <c r="W38">
        <f t="shared" si="132"/>
        <v>0.87505418062210083</v>
      </c>
      <c r="X38">
        <f t="shared" si="133"/>
        <v>8.6001187624021973E-3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7.9633853429375563</v>
      </c>
      <c r="AF38">
        <f t="shared" si="139"/>
        <v>1.4939097562656971</v>
      </c>
      <c r="AG38">
        <f t="shared" si="140"/>
        <v>27.107101440429688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26.790351867675781</v>
      </c>
      <c r="AM38" s="1">
        <v>27.107101440429688</v>
      </c>
      <c r="AN38" s="1">
        <v>26.024185180664063</v>
      </c>
      <c r="AO38" s="1">
        <v>199.82516479492188</v>
      </c>
      <c r="AP38" s="1">
        <v>190.9691162109375</v>
      </c>
      <c r="AQ38" s="1">
        <v>16.043333053588867</v>
      </c>
      <c r="AR38" s="1">
        <v>21.230361938476563</v>
      </c>
      <c r="AS38" s="1">
        <v>45.054855346679688</v>
      </c>
      <c r="AT38" s="1">
        <v>59.622299194335938</v>
      </c>
      <c r="AU38" s="1">
        <v>300.53118896484375</v>
      </c>
      <c r="AV38" s="1">
        <v>1699.1182861328125</v>
      </c>
      <c r="AW38" s="1">
        <v>0.33965638279914856</v>
      </c>
      <c r="AX38" s="1">
        <v>99.283561706542969</v>
      </c>
      <c r="AY38" s="1">
        <v>3.1912603378295898</v>
      </c>
      <c r="AZ38" s="1">
        <v>-0.5589253306388855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1.5026559448242187</v>
      </c>
      <c r="BI38">
        <f t="shared" si="144"/>
        <v>7.9633853429375567E-3</v>
      </c>
      <c r="BJ38">
        <f t="shared" si="145"/>
        <v>300.25710144042966</v>
      </c>
      <c r="BK38">
        <f t="shared" si="146"/>
        <v>299.94035186767576</v>
      </c>
      <c r="BL38">
        <f t="shared" si="147"/>
        <v>271.85891970472949</v>
      </c>
      <c r="BM38">
        <f t="shared" si="148"/>
        <v>-0.33151693399583032</v>
      </c>
      <c r="BN38">
        <f t="shared" si="149"/>
        <v>3.6017357058366759</v>
      </c>
      <c r="BO38">
        <f t="shared" si="150"/>
        <v>36.277261249777617</v>
      </c>
      <c r="BP38">
        <f t="shared" si="151"/>
        <v>15.046899311301054</v>
      </c>
      <c r="BQ38">
        <f t="shared" si="152"/>
        <v>26.948726654052734</v>
      </c>
      <c r="BR38">
        <f t="shared" si="153"/>
        <v>3.5683955297904988</v>
      </c>
      <c r="BS38">
        <f t="shared" si="154"/>
        <v>0.51402003171020949</v>
      </c>
      <c r="BT38">
        <f t="shared" si="155"/>
        <v>2.1078259495709788</v>
      </c>
      <c r="BU38">
        <f t="shared" si="156"/>
        <v>1.46056958021952</v>
      </c>
      <c r="BV38">
        <f t="shared" si="157"/>
        <v>0.3238383281381168</v>
      </c>
      <c r="BW38">
        <f t="shared" si="158"/>
        <v>14.929756496324618</v>
      </c>
      <c r="BX38">
        <f t="shared" si="159"/>
        <v>0.78743050904948175</v>
      </c>
      <c r="BY38">
        <f t="shared" si="160"/>
        <v>59.657543793904466</v>
      </c>
      <c r="BZ38">
        <f t="shared" si="161"/>
        <v>189.25623080695993</v>
      </c>
      <c r="CA38">
        <f t="shared" si="162"/>
        <v>3.7154577486827108E-2</v>
      </c>
      <c r="CB38">
        <f t="shared" si="163"/>
        <v>0</v>
      </c>
      <c r="CC38">
        <f t="shared" si="164"/>
        <v>1486.8205596519765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165</v>
      </c>
      <c r="B39" s="1">
        <v>38</v>
      </c>
      <c r="C39" s="1" t="s">
        <v>122</v>
      </c>
      <c r="D39" s="1">
        <v>8883.0000558234751</v>
      </c>
      <c r="E39" s="1">
        <v>0</v>
      </c>
      <c r="F39">
        <f t="shared" si="126"/>
        <v>23.993756022503412</v>
      </c>
      <c r="G39">
        <f t="shared" si="127"/>
        <v>0.53070402489352331</v>
      </c>
      <c r="H39">
        <f t="shared" si="128"/>
        <v>200.78637407554464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10.10836124420166</v>
      </c>
      <c r="W39">
        <f t="shared" si="132"/>
        <v>0.87505418062210083</v>
      </c>
      <c r="X39">
        <f t="shared" si="133"/>
        <v>1.6814199421396062E-2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7.8374450475875506</v>
      </c>
      <c r="AF39">
        <f t="shared" si="139"/>
        <v>1.5052196332247432</v>
      </c>
      <c r="AG39">
        <f t="shared" si="140"/>
        <v>27.196798324584961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26.840108871459961</v>
      </c>
      <c r="AM39" s="1">
        <v>27.196798324584961</v>
      </c>
      <c r="AN39" s="1">
        <v>26.023014068603516</v>
      </c>
      <c r="AO39" s="1">
        <v>300.0955810546875</v>
      </c>
      <c r="AP39" s="1">
        <v>282.6536865234375</v>
      </c>
      <c r="AQ39" s="1">
        <v>16.203058242797852</v>
      </c>
      <c r="AR39" s="1">
        <v>21.307676315307617</v>
      </c>
      <c r="AS39" s="1">
        <v>45.370231628417969</v>
      </c>
      <c r="AT39" s="1">
        <v>59.664520263671875</v>
      </c>
      <c r="AU39" s="1">
        <v>300.52972412109375</v>
      </c>
      <c r="AV39" s="1">
        <v>1698.7144775390625</v>
      </c>
      <c r="AW39" s="1">
        <v>0.30889633297920227</v>
      </c>
      <c r="AX39" s="1">
        <v>99.284355163574219</v>
      </c>
      <c r="AY39" s="1">
        <v>3.7656776905059814</v>
      </c>
      <c r="AZ39" s="1">
        <v>-0.56306785345077515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1.5026486206054686</v>
      </c>
      <c r="BI39">
        <f t="shared" si="144"/>
        <v>7.8374450475875504E-3</v>
      </c>
      <c r="BJ39">
        <f t="shared" si="145"/>
        <v>300.34679832458494</v>
      </c>
      <c r="BK39">
        <f t="shared" si="146"/>
        <v>299.99010887145994</v>
      </c>
      <c r="BL39">
        <f t="shared" si="147"/>
        <v>271.79431033117362</v>
      </c>
      <c r="BM39">
        <f t="shared" si="148"/>
        <v>-0.31145162788324021</v>
      </c>
      <c r="BN39">
        <f t="shared" si="149"/>
        <v>3.620738536224223</v>
      </c>
      <c r="BO39">
        <f t="shared" si="150"/>
        <v>36.468369364528158</v>
      </c>
      <c r="BP39">
        <f t="shared" si="151"/>
        <v>15.160693049220541</v>
      </c>
      <c r="BQ39">
        <f t="shared" si="152"/>
        <v>27.018453598022461</v>
      </c>
      <c r="BR39">
        <f t="shared" si="153"/>
        <v>3.5830407128143955</v>
      </c>
      <c r="BS39">
        <f t="shared" si="154"/>
        <v>0.5020243290551647</v>
      </c>
      <c r="BT39">
        <f t="shared" si="155"/>
        <v>2.1155189029994799</v>
      </c>
      <c r="BU39">
        <f t="shared" si="156"/>
        <v>1.4675218098149156</v>
      </c>
      <c r="BV39">
        <f t="shared" si="157"/>
        <v>0.31622173371520251</v>
      </c>
      <c r="BW39">
        <f t="shared" si="158"/>
        <v>19.934945675722648</v>
      </c>
      <c r="BX39">
        <f t="shared" si="159"/>
        <v>0.71036177360770258</v>
      </c>
      <c r="BY39">
        <f t="shared" si="160"/>
        <v>59.504591659425607</v>
      </c>
      <c r="BZ39">
        <f t="shared" si="161"/>
        <v>279.1668675354324</v>
      </c>
      <c r="CA39">
        <f t="shared" si="162"/>
        <v>5.1142840377135304E-2</v>
      </c>
      <c r="CB39">
        <f t="shared" si="163"/>
        <v>0</v>
      </c>
      <c r="CC39">
        <f t="shared" si="164"/>
        <v>1486.4672052538444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165</v>
      </c>
      <c r="B40" s="1">
        <v>34</v>
      </c>
      <c r="C40" s="1" t="s">
        <v>118</v>
      </c>
      <c r="D40" s="1">
        <v>8330.0000558234751</v>
      </c>
      <c r="E40" s="1">
        <v>0</v>
      </c>
      <c r="F40">
        <f t="shared" si="126"/>
        <v>30.917410588193061</v>
      </c>
      <c r="G40">
        <f t="shared" si="127"/>
        <v>0.5928461326498049</v>
      </c>
      <c r="H40">
        <f t="shared" si="128"/>
        <v>281.51765817729523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10.10836124420166</v>
      </c>
      <c r="W40">
        <f t="shared" si="132"/>
        <v>0.87505418062210083</v>
      </c>
      <c r="X40">
        <f t="shared" si="133"/>
        <v>2.1468783702221286E-2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8.327959476544196</v>
      </c>
      <c r="AF40">
        <f t="shared" si="139"/>
        <v>1.4411453949215751</v>
      </c>
      <c r="AG40">
        <f t="shared" si="140"/>
        <v>26.947977066040039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26.75103759765625</v>
      </c>
      <c r="AM40" s="1">
        <v>26.947977066040039</v>
      </c>
      <c r="AN40" s="1">
        <v>26.024272918701172</v>
      </c>
      <c r="AO40" s="1">
        <v>399.99420166015625</v>
      </c>
      <c r="AP40" s="1">
        <v>377.3271484375</v>
      </c>
      <c r="AQ40" s="1">
        <v>16.000581741333008</v>
      </c>
      <c r="AR40" s="1">
        <v>21.424165725708008</v>
      </c>
      <c r="AS40" s="1">
        <v>45.0391845703125</v>
      </c>
      <c r="AT40" s="1">
        <v>60.307373046875</v>
      </c>
      <c r="AU40" s="1">
        <v>300.52230834960938</v>
      </c>
      <c r="AV40" s="1">
        <v>1698.96826171875</v>
      </c>
      <c r="AW40" s="1">
        <v>0.25476661324501038</v>
      </c>
      <c r="AX40" s="1">
        <v>99.284751892089844</v>
      </c>
      <c r="AY40" s="1">
        <v>3.9723730087280273</v>
      </c>
      <c r="AZ40" s="1">
        <v>-0.55824840068817139</v>
      </c>
      <c r="BA40" s="1">
        <v>1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1.5026115417480468</v>
      </c>
      <c r="BI40">
        <f t="shared" si="144"/>
        <v>8.3279594765441958E-3</v>
      </c>
      <c r="BJ40">
        <f t="shared" si="145"/>
        <v>300.09797706604002</v>
      </c>
      <c r="BK40">
        <f t="shared" si="146"/>
        <v>299.90103759765623</v>
      </c>
      <c r="BL40">
        <f t="shared" si="147"/>
        <v>271.83491579901602</v>
      </c>
      <c r="BM40">
        <f t="shared" si="148"/>
        <v>-0.3902657874675835</v>
      </c>
      <c r="BN40">
        <f t="shared" si="149"/>
        <v>3.5682383734935095</v>
      </c>
      <c r="BO40">
        <f t="shared" si="150"/>
        <v>35.939439898804807</v>
      </c>
      <c r="BP40">
        <f t="shared" si="151"/>
        <v>14.515274173096799</v>
      </c>
      <c r="BQ40">
        <f t="shared" si="152"/>
        <v>26.849507331848145</v>
      </c>
      <c r="BR40">
        <f t="shared" si="153"/>
        <v>3.5476459702832615</v>
      </c>
      <c r="BS40">
        <f t="shared" si="154"/>
        <v>0.55728183212702642</v>
      </c>
      <c r="BT40">
        <f t="shared" si="155"/>
        <v>2.1270929785719344</v>
      </c>
      <c r="BU40">
        <f t="shared" si="156"/>
        <v>1.4205529917113271</v>
      </c>
      <c r="BV40">
        <f t="shared" si="157"/>
        <v>0.35133082247056008</v>
      </c>
      <c r="BW40">
        <f t="shared" si="158"/>
        <v>27.950410845374915</v>
      </c>
      <c r="BX40">
        <f t="shared" si="159"/>
        <v>0.74608376138067756</v>
      </c>
      <c r="BY40">
        <f t="shared" si="160"/>
        <v>60.913632813532239</v>
      </c>
      <c r="BZ40">
        <f t="shared" si="161"/>
        <v>372.83417058952347</v>
      </c>
      <c r="CA40">
        <f t="shared" si="162"/>
        <v>5.0512853828192691E-2</v>
      </c>
      <c r="CB40">
        <f t="shared" si="163"/>
        <v>0</v>
      </c>
      <c r="CC40">
        <f t="shared" si="164"/>
        <v>1486.6892801612557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165</v>
      </c>
      <c r="B41" s="1">
        <v>39</v>
      </c>
      <c r="C41" s="1" t="s">
        <v>123</v>
      </c>
      <c r="D41" s="1">
        <v>9038.0000558234751</v>
      </c>
      <c r="E41" s="1">
        <v>0</v>
      </c>
      <c r="F41">
        <f t="shared" si="126"/>
        <v>35.586839452096292</v>
      </c>
      <c r="G41">
        <f t="shared" si="127"/>
        <v>0.52823755386084026</v>
      </c>
      <c r="H41">
        <f t="shared" si="128"/>
        <v>350.73571534265301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10.10836124420166</v>
      </c>
      <c r="W41">
        <f t="shared" si="132"/>
        <v>0.87505418062210083</v>
      </c>
      <c r="X41">
        <f t="shared" si="133"/>
        <v>2.4611319089796937E-2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7.752140572913067</v>
      </c>
      <c r="AF41">
        <f t="shared" si="139"/>
        <v>1.4955036330026323</v>
      </c>
      <c r="AG41">
        <f t="shared" si="140"/>
        <v>27.148542404174805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26.834478378295898</v>
      </c>
      <c r="AM41" s="1">
        <v>27.148542404174805</v>
      </c>
      <c r="AN41" s="1">
        <v>26.023889541625977</v>
      </c>
      <c r="AO41" s="1">
        <v>500.05526733398438</v>
      </c>
      <c r="AP41" s="1">
        <v>473.92755126953125</v>
      </c>
      <c r="AQ41" s="1">
        <v>16.253267288208008</v>
      </c>
      <c r="AR41" s="1">
        <v>21.302350997924805</v>
      </c>
      <c r="AS41" s="1">
        <v>45.526126861572266</v>
      </c>
      <c r="AT41" s="1">
        <v>59.669677734375</v>
      </c>
      <c r="AU41" s="1">
        <v>300.52984619140625</v>
      </c>
      <c r="AV41" s="1">
        <v>1698.85009765625</v>
      </c>
      <c r="AW41" s="1">
        <v>0.34019705653190613</v>
      </c>
      <c r="AX41" s="1">
        <v>99.28485107421875</v>
      </c>
      <c r="AY41" s="1">
        <v>4.4678826332092285</v>
      </c>
      <c r="AZ41" s="1">
        <v>-0.55899006128311157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1.5026492309570312</v>
      </c>
      <c r="BI41">
        <f t="shared" si="144"/>
        <v>7.7521405729130671E-3</v>
      </c>
      <c r="BJ41">
        <f t="shared" si="145"/>
        <v>300.29854240417478</v>
      </c>
      <c r="BK41">
        <f t="shared" si="146"/>
        <v>299.98447837829588</v>
      </c>
      <c r="BL41">
        <f t="shared" si="147"/>
        <v>271.8160095494386</v>
      </c>
      <c r="BM41">
        <f t="shared" si="148"/>
        <v>-0.29436148074900076</v>
      </c>
      <c r="BN41">
        <f t="shared" si="149"/>
        <v>3.6105043793623319</v>
      </c>
      <c r="BO41">
        <f t="shared" si="150"/>
        <v>36.365108476250406</v>
      </c>
      <c r="BP41">
        <f t="shared" si="151"/>
        <v>15.062757478325601</v>
      </c>
      <c r="BQ41">
        <f t="shared" si="152"/>
        <v>26.991510391235352</v>
      </c>
      <c r="BR41">
        <f t="shared" si="153"/>
        <v>3.5773754557632755</v>
      </c>
      <c r="BS41">
        <f t="shared" si="154"/>
        <v>0.49981668081578062</v>
      </c>
      <c r="BT41">
        <f t="shared" si="155"/>
        <v>2.1150007463596996</v>
      </c>
      <c r="BU41">
        <f t="shared" si="156"/>
        <v>1.4623747094035759</v>
      </c>
      <c r="BV41">
        <f t="shared" si="157"/>
        <v>0.31482031211195011</v>
      </c>
      <c r="BW41">
        <f t="shared" si="158"/>
        <v>34.822743264204881</v>
      </c>
      <c r="BX41">
        <f t="shared" si="159"/>
        <v>0.74006188161697151</v>
      </c>
      <c r="BY41">
        <f t="shared" si="160"/>
        <v>59.644058964890355</v>
      </c>
      <c r="BZ41">
        <f t="shared" si="161"/>
        <v>468.75600299637716</v>
      </c>
      <c r="CA41">
        <f t="shared" si="162"/>
        <v>4.5280349202724168E-2</v>
      </c>
      <c r="CB41">
        <f t="shared" si="163"/>
        <v>0</v>
      </c>
      <c r="CC41">
        <f t="shared" si="164"/>
        <v>1486.5858802043658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165</v>
      </c>
      <c r="B42" s="1">
        <v>40</v>
      </c>
      <c r="C42" s="1" t="s">
        <v>124</v>
      </c>
      <c r="D42" s="1">
        <v>9240.0000558234751</v>
      </c>
      <c r="E42" s="1">
        <v>0</v>
      </c>
      <c r="F42">
        <f t="shared" si="126"/>
        <v>42.952625747666403</v>
      </c>
      <c r="G42">
        <f t="shared" si="127"/>
        <v>0.4983617114956882</v>
      </c>
      <c r="H42">
        <f t="shared" si="128"/>
        <v>604.93922087844931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10.10836124420166</v>
      </c>
      <c r="W42">
        <f t="shared" si="132"/>
        <v>0.87505418062210083</v>
      </c>
      <c r="X42">
        <f t="shared" si="133"/>
        <v>2.9573208022266515E-2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7.4351844116325836</v>
      </c>
      <c r="AF42">
        <f t="shared" si="139"/>
        <v>1.5157473103461365</v>
      </c>
      <c r="AG42">
        <f t="shared" si="140"/>
        <v>27.181737899780273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26.799716949462891</v>
      </c>
      <c r="AM42" s="1">
        <v>27.181737899780273</v>
      </c>
      <c r="AN42" s="1">
        <v>26.023410797119141</v>
      </c>
      <c r="AO42" s="1">
        <v>798.6689453125</v>
      </c>
      <c r="AP42" s="1">
        <v>766.2918701171875</v>
      </c>
      <c r="AQ42" s="1">
        <v>16.326181411743164</v>
      </c>
      <c r="AR42" s="1">
        <v>21.169607162475586</v>
      </c>
      <c r="AS42" s="1">
        <v>45.824153900146484</v>
      </c>
      <c r="AT42" s="1">
        <v>59.419647216796875</v>
      </c>
      <c r="AU42" s="1">
        <v>300.52218627929688</v>
      </c>
      <c r="AV42" s="1">
        <v>1698.44482421875</v>
      </c>
      <c r="AW42" s="1">
        <v>0.2367965430021286</v>
      </c>
      <c r="AX42" s="1">
        <v>99.283584594726563</v>
      </c>
      <c r="AY42" s="1">
        <v>4.593019962310791</v>
      </c>
      <c r="AZ42" s="1">
        <v>-0.55172324180603027</v>
      </c>
      <c r="BA42" s="1">
        <v>0.25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1.5026109313964842</v>
      </c>
      <c r="BI42">
        <f t="shared" si="144"/>
        <v>7.435184411632584E-3</v>
      </c>
      <c r="BJ42">
        <f t="shared" si="145"/>
        <v>300.33173789978025</v>
      </c>
      <c r="BK42">
        <f t="shared" si="146"/>
        <v>299.94971694946287</v>
      </c>
      <c r="BL42">
        <f t="shared" si="147"/>
        <v>271.75116580088797</v>
      </c>
      <c r="BM42">
        <f t="shared" si="148"/>
        <v>-0.24196012692900032</v>
      </c>
      <c r="BN42">
        <f t="shared" si="149"/>
        <v>3.6175417938989107</v>
      </c>
      <c r="BO42">
        <f t="shared" si="150"/>
        <v>36.43645431080715</v>
      </c>
      <c r="BP42">
        <f t="shared" si="151"/>
        <v>15.266847148331564</v>
      </c>
      <c r="BQ42">
        <f t="shared" si="152"/>
        <v>26.990727424621582</v>
      </c>
      <c r="BR42">
        <f t="shared" si="153"/>
        <v>3.5772109410016348</v>
      </c>
      <c r="BS42">
        <f t="shared" si="154"/>
        <v>0.47298754591126452</v>
      </c>
      <c r="BT42">
        <f t="shared" si="155"/>
        <v>2.1017944835527742</v>
      </c>
      <c r="BU42">
        <f t="shared" si="156"/>
        <v>1.4754164574488606</v>
      </c>
      <c r="BV42">
        <f t="shared" si="157"/>
        <v>0.29779680712170592</v>
      </c>
      <c r="BW42">
        <f t="shared" si="158"/>
        <v>60.060534310753503</v>
      </c>
      <c r="BX42">
        <f t="shared" si="159"/>
        <v>0.78943708587947981</v>
      </c>
      <c r="BY42">
        <f t="shared" si="160"/>
        <v>59.054048516756467</v>
      </c>
      <c r="BZ42">
        <f t="shared" si="161"/>
        <v>760.04991154675054</v>
      </c>
      <c r="CA42">
        <f t="shared" si="162"/>
        <v>3.337315623999982E-2</v>
      </c>
      <c r="CB42">
        <f t="shared" si="163"/>
        <v>0</v>
      </c>
      <c r="CC42">
        <f t="shared" si="164"/>
        <v>1486.2312439885864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165</v>
      </c>
      <c r="B43" s="1">
        <v>41</v>
      </c>
      <c r="C43" s="1" t="s">
        <v>125</v>
      </c>
      <c r="D43" s="1">
        <v>9879.0000567194074</v>
      </c>
      <c r="E43" s="1">
        <v>0</v>
      </c>
      <c r="F43">
        <f t="shared" si="126"/>
        <v>45.322911611384107</v>
      </c>
      <c r="G43">
        <f t="shared" si="127"/>
        <v>0.2978234552027586</v>
      </c>
      <c r="H43">
        <f t="shared" si="128"/>
        <v>884.50444713186948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10.10836124420166</v>
      </c>
      <c r="W43">
        <f t="shared" si="132"/>
        <v>0.87505418062210083</v>
      </c>
      <c r="X43">
        <f t="shared" si="133"/>
        <v>3.0870817395898666E-2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5.4614748122089782</v>
      </c>
      <c r="AF43">
        <f t="shared" si="139"/>
        <v>1.824511428832533</v>
      </c>
      <c r="AG43">
        <f t="shared" si="140"/>
        <v>27.999889373779297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26.718399047851563</v>
      </c>
      <c r="AM43" s="1">
        <v>27.999889373779297</v>
      </c>
      <c r="AN43" s="1">
        <v>26.041078567504883</v>
      </c>
      <c r="AO43" s="1">
        <v>1199.975830078125</v>
      </c>
      <c r="AP43" s="1">
        <v>1165.5782470703125</v>
      </c>
      <c r="AQ43" s="1">
        <v>16.282449722290039</v>
      </c>
      <c r="AR43" s="1">
        <v>19.844804763793945</v>
      </c>
      <c r="AS43" s="1">
        <v>46.101123809814453</v>
      </c>
      <c r="AT43" s="1">
        <v>55.969539642333984</v>
      </c>
      <c r="AU43" s="1">
        <v>300.5367431640625</v>
      </c>
      <c r="AV43" s="1">
        <v>1714.7972412109375</v>
      </c>
      <c r="AW43" s="1">
        <v>0.37527155876159668</v>
      </c>
      <c r="AX43" s="1">
        <v>99.285621643066406</v>
      </c>
      <c r="AY43" s="1">
        <v>4.593019962310791</v>
      </c>
      <c r="AZ43" s="1">
        <v>-0.55172324180603027</v>
      </c>
      <c r="BA43" s="1">
        <v>0.25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1.5026837158203123</v>
      </c>
      <c r="BI43">
        <f t="shared" si="144"/>
        <v>5.461474812208978E-3</v>
      </c>
      <c r="BJ43">
        <f t="shared" si="145"/>
        <v>301.14988937377927</v>
      </c>
      <c r="BK43">
        <f t="shared" si="146"/>
        <v>299.86839904785154</v>
      </c>
      <c r="BL43">
        <f t="shared" si="147"/>
        <v>274.36755246115717</v>
      </c>
      <c r="BM43">
        <f t="shared" si="148"/>
        <v>7.3969515099428423E-2</v>
      </c>
      <c r="BN43">
        <f t="shared" si="149"/>
        <v>3.7948152061911005</v>
      </c>
      <c r="BO43">
        <f t="shared" si="150"/>
        <v>38.221196013996156</v>
      </c>
      <c r="BP43">
        <f t="shared" si="151"/>
        <v>18.376391250202211</v>
      </c>
      <c r="BQ43">
        <f t="shared" si="152"/>
        <v>27.35914421081543</v>
      </c>
      <c r="BR43">
        <f t="shared" si="153"/>
        <v>3.6553551115850711</v>
      </c>
      <c r="BS43">
        <f t="shared" si="154"/>
        <v>0.28857199107598569</v>
      </c>
      <c r="BT43">
        <f t="shared" si="155"/>
        <v>1.9703037773585674</v>
      </c>
      <c r="BU43">
        <f t="shared" si="156"/>
        <v>1.6850513342265037</v>
      </c>
      <c r="BV43">
        <f t="shared" si="157"/>
        <v>0.1811664734358078</v>
      </c>
      <c r="BW43">
        <f t="shared" si="158"/>
        <v>87.818573879544417</v>
      </c>
      <c r="BX43">
        <f t="shared" si="159"/>
        <v>0.75885462803983894</v>
      </c>
      <c r="BY43">
        <f t="shared" si="160"/>
        <v>52.021489131208057</v>
      </c>
      <c r="BZ43">
        <f t="shared" si="161"/>
        <v>1158.9918339780882</v>
      </c>
      <c r="CA43">
        <f t="shared" si="162"/>
        <v>2.0343243883726082E-2</v>
      </c>
      <c r="CB43">
        <f t="shared" si="163"/>
        <v>0</v>
      </c>
      <c r="CC43">
        <f t="shared" si="164"/>
        <v>1500.5404948408759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165</v>
      </c>
      <c r="B44" s="1">
        <v>42</v>
      </c>
      <c r="C44" s="1" t="s">
        <v>126</v>
      </c>
      <c r="D44" s="1">
        <v>10049.000056512654</v>
      </c>
      <c r="E44" s="1">
        <v>0</v>
      </c>
      <c r="F44">
        <f t="shared" si="126"/>
        <v>46.951735780056801</v>
      </c>
      <c r="G44">
        <f t="shared" si="127"/>
        <v>0.26814310665633695</v>
      </c>
      <c r="H44">
        <f t="shared" si="128"/>
        <v>1375.0525220721668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10.10836124420166</v>
      </c>
      <c r="W44">
        <f t="shared" si="132"/>
        <v>0.87505418062210083</v>
      </c>
      <c r="X44">
        <f t="shared" si="133"/>
        <v>3.2005672202032917E-2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5.0902287193757836</v>
      </c>
      <c r="AF44">
        <f t="shared" si="139"/>
        <v>1.8825922743071994</v>
      </c>
      <c r="AG44">
        <f t="shared" si="140"/>
        <v>28.178131103515625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26.701189041137695</v>
      </c>
      <c r="AM44" s="1">
        <v>28.178131103515625</v>
      </c>
      <c r="AN44" s="1">
        <v>26.031185150146484</v>
      </c>
      <c r="AO44" s="1">
        <v>1747.181884765625</v>
      </c>
      <c r="AP44" s="1">
        <v>1710.147705078125</v>
      </c>
      <c r="AQ44" s="1">
        <v>16.33900260925293</v>
      </c>
      <c r="AR44" s="1">
        <v>19.659467697143555</v>
      </c>
      <c r="AS44" s="1">
        <v>46.495208740234375</v>
      </c>
      <c r="AT44" s="1">
        <v>55.502738952636719</v>
      </c>
      <c r="AU44" s="1">
        <v>300.56979370117188</v>
      </c>
      <c r="AV44" s="1">
        <v>1712.1524658203125</v>
      </c>
      <c r="AW44" s="1">
        <v>0.22772829234600067</v>
      </c>
      <c r="AX44" s="1">
        <v>99.282119750976563</v>
      </c>
      <c r="AY44" s="1">
        <v>2.3237512111663818</v>
      </c>
      <c r="AZ44" s="1">
        <v>-0.46637549996376038</v>
      </c>
      <c r="BA44" s="1">
        <v>0.75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1.5028489685058593</v>
      </c>
      <c r="BI44">
        <f t="shared" si="144"/>
        <v>5.0902287193757834E-3</v>
      </c>
      <c r="BJ44">
        <f t="shared" si="145"/>
        <v>301.3281311035156</v>
      </c>
      <c r="BK44">
        <f t="shared" si="146"/>
        <v>299.85118904113767</v>
      </c>
      <c r="BL44">
        <f t="shared" si="147"/>
        <v>273.94438840811563</v>
      </c>
      <c r="BM44">
        <f t="shared" si="148"/>
        <v>0.12844344358704621</v>
      </c>
      <c r="BN44">
        <f t="shared" si="149"/>
        <v>3.8344259004554613</v>
      </c>
      <c r="BO44">
        <f t="shared" si="150"/>
        <v>38.621515234295195</v>
      </c>
      <c r="BP44">
        <f t="shared" si="151"/>
        <v>18.962047537151641</v>
      </c>
      <c r="BQ44">
        <f t="shared" si="152"/>
        <v>27.43966007232666</v>
      </c>
      <c r="BR44">
        <f t="shared" si="153"/>
        <v>3.6726301850455365</v>
      </c>
      <c r="BS44">
        <f t="shared" si="154"/>
        <v>0.26062042841828009</v>
      </c>
      <c r="BT44">
        <f t="shared" si="155"/>
        <v>1.9518336261482618</v>
      </c>
      <c r="BU44">
        <f t="shared" si="156"/>
        <v>1.7207965588972747</v>
      </c>
      <c r="BV44">
        <f t="shared" si="157"/>
        <v>0.16354733210150307</v>
      </c>
      <c r="BW44">
        <f t="shared" si="158"/>
        <v>136.51812916025122</v>
      </c>
      <c r="BX44">
        <f t="shared" si="159"/>
        <v>0.80405482987760402</v>
      </c>
      <c r="BY44">
        <f t="shared" si="160"/>
        <v>50.847982142554557</v>
      </c>
      <c r="BZ44">
        <f t="shared" si="161"/>
        <v>1703.3245881103539</v>
      </c>
      <c r="CA44">
        <f t="shared" si="162"/>
        <v>1.4016124931037481E-2</v>
      </c>
      <c r="CB44">
        <f t="shared" si="163"/>
        <v>0</v>
      </c>
      <c r="CC44">
        <f t="shared" si="164"/>
        <v>1498.2261730785031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165</v>
      </c>
      <c r="B45" s="1">
        <v>43</v>
      </c>
      <c r="C45" s="1" t="s">
        <v>127</v>
      </c>
      <c r="D45" s="1">
        <v>10167.50005565118</v>
      </c>
      <c r="E45" s="1">
        <v>0</v>
      </c>
      <c r="F45">
        <f t="shared" si="126"/>
        <v>46.679419246614998</v>
      </c>
      <c r="G45">
        <f t="shared" si="127"/>
        <v>0.25670591033743628</v>
      </c>
      <c r="H45">
        <f t="shared" si="128"/>
        <v>1443.5680097789386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10.10836124420166</v>
      </c>
      <c r="W45">
        <f t="shared" si="132"/>
        <v>0.87505418062210083</v>
      </c>
      <c r="X45">
        <f t="shared" si="133"/>
        <v>3.2048083443906576E-2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4.9780216565041382</v>
      </c>
      <c r="AF45">
        <f t="shared" si="139"/>
        <v>1.9206232396805383</v>
      </c>
      <c r="AG45">
        <f t="shared" si="140"/>
        <v>28.293560028076172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26.698862075805664</v>
      </c>
      <c r="AM45" s="1">
        <v>28.293560028076172</v>
      </c>
      <c r="AN45" s="1">
        <v>26.023920059204102</v>
      </c>
      <c r="AO45" s="1">
        <v>1829.7978515625</v>
      </c>
      <c r="AP45" s="1">
        <v>1792.79150390625</v>
      </c>
      <c r="AQ45" s="1">
        <v>16.288991928100586</v>
      </c>
      <c r="AR45" s="1">
        <v>19.537307739257813</v>
      </c>
      <c r="AS45" s="1">
        <v>45.989940643310547</v>
      </c>
      <c r="AT45" s="1">
        <v>55.162391662597656</v>
      </c>
      <c r="AU45" s="1">
        <v>300.51046752929688</v>
      </c>
      <c r="AV45" s="1">
        <v>1700.17626953125</v>
      </c>
      <c r="AW45" s="1">
        <v>0.28800511360168457</v>
      </c>
      <c r="AX45" s="1">
        <v>99.279106140136719</v>
      </c>
      <c r="AY45" s="1">
        <v>2.4318506717681885</v>
      </c>
      <c r="AZ45" s="1">
        <v>-0.46217760443687439</v>
      </c>
      <c r="BA45" s="1">
        <v>0.75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1.5025523376464844</v>
      </c>
      <c r="BI45">
        <f t="shared" si="144"/>
        <v>4.9780216565041384E-3</v>
      </c>
      <c r="BJ45">
        <f t="shared" si="145"/>
        <v>301.44356002807615</v>
      </c>
      <c r="BK45">
        <f t="shared" si="146"/>
        <v>299.84886207580564</v>
      </c>
      <c r="BL45">
        <f t="shared" si="147"/>
        <v>272.02819704469584</v>
      </c>
      <c r="BM45">
        <f t="shared" si="148"/>
        <v>0.1349957273814443</v>
      </c>
      <c r="BN45">
        <f t="shared" si="149"/>
        <v>3.8602696884188292</v>
      </c>
      <c r="BO45">
        <f t="shared" si="150"/>
        <v>38.883002058558958</v>
      </c>
      <c r="BP45">
        <f t="shared" si="151"/>
        <v>19.345694319301145</v>
      </c>
      <c r="BQ45">
        <f t="shared" si="152"/>
        <v>27.496211051940918</v>
      </c>
      <c r="BR45">
        <f t="shared" si="153"/>
        <v>3.6848060305170951</v>
      </c>
      <c r="BS45">
        <f t="shared" si="154"/>
        <v>0.24980302040677069</v>
      </c>
      <c r="BT45">
        <f t="shared" si="155"/>
        <v>1.939646448738291</v>
      </c>
      <c r="BU45">
        <f t="shared" si="156"/>
        <v>1.7451595817788041</v>
      </c>
      <c r="BV45">
        <f t="shared" si="157"/>
        <v>0.15673273431122642</v>
      </c>
      <c r="BW45">
        <f t="shared" si="158"/>
        <v>143.31614166334919</v>
      </c>
      <c r="BX45">
        <f t="shared" si="159"/>
        <v>0.80520685569604689</v>
      </c>
      <c r="BY45">
        <f t="shared" si="160"/>
        <v>50.127501558705504</v>
      </c>
      <c r="BZ45">
        <f t="shared" si="161"/>
        <v>1786.0079605033125</v>
      </c>
      <c r="CA45">
        <f t="shared" si="162"/>
        <v>1.3101412271335848E-2</v>
      </c>
      <c r="CB45">
        <f t="shared" si="163"/>
        <v>0</v>
      </c>
      <c r="CC45">
        <f t="shared" si="164"/>
        <v>1487.746352447808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166</v>
      </c>
      <c r="B46" s="1">
        <v>46</v>
      </c>
      <c r="C46" s="1" t="s">
        <v>130</v>
      </c>
      <c r="D46" s="1">
        <v>12311.000055823475</v>
      </c>
      <c r="E46" s="1">
        <v>0</v>
      </c>
      <c r="F46">
        <f t="shared" ref="F46:F56" si="168">(AO46-AP46*(1000-AQ46)/(1000-AR46))*BH46</f>
        <v>-4.2461190707103764</v>
      </c>
      <c r="G46">
        <f t="shared" ref="G46:G56" si="169">IF(BS46&lt;&gt;0,1/(1/BS46-1/AK46),0)</f>
        <v>0.11984829360746375</v>
      </c>
      <c r="H46">
        <f t="shared" ref="H46:H56" si="170">((BV46-BI46/2)*AP46-F46)/(BV46+BI46/2)</f>
        <v>106.9630943338985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ref="P46:P56" si="171">CB46/L46</f>
        <v>#DIV/0!</v>
      </c>
      <c r="Q46" t="e">
        <f t="shared" ref="Q46:Q56" si="172">CD46/N46</f>
        <v>#DIV/0!</v>
      </c>
      <c r="R46" t="e">
        <f t="shared" ref="R46:R56" si="173">(N46-O46)/N46</f>
        <v>#DIV/0!</v>
      </c>
      <c r="S46" s="1">
        <v>-1</v>
      </c>
      <c r="T46" s="1">
        <v>0.87</v>
      </c>
      <c r="U46" s="1">
        <v>0.92</v>
      </c>
      <c r="V46" s="1">
        <v>10.10836124420166</v>
      </c>
      <c r="W46">
        <f t="shared" ref="W46:W56" si="174">(V46*U46+(100-V46)*T46)/100</f>
        <v>0.87505418062210083</v>
      </c>
      <c r="X46">
        <f t="shared" ref="X46:X56" si="175">(F46-S46)/CC46</f>
        <v>-2.1842142037933623E-3</v>
      </c>
      <c r="Y46" t="e">
        <f t="shared" ref="Y46:Y56" si="176">(N46-O46)/(N46-M46)</f>
        <v>#DIV/0!</v>
      </c>
      <c r="Z46" t="e">
        <f t="shared" ref="Z46:Z56" si="177">(L46-N46)/(L46-M46)</f>
        <v>#DIV/0!</v>
      </c>
      <c r="AA46" t="e">
        <f t="shared" ref="AA46:AA56" si="178">(L46-N46)/N46</f>
        <v>#DIV/0!</v>
      </c>
      <c r="AB46" s="1">
        <v>0</v>
      </c>
      <c r="AC46" s="1">
        <v>0.5</v>
      </c>
      <c r="AD46" t="e">
        <f t="shared" ref="AD46:AD56" si="179">R46*AC46*W46*AB46</f>
        <v>#DIV/0!</v>
      </c>
      <c r="AE46">
        <f t="shared" ref="AE46:AE56" si="180">BI46*1000</f>
        <v>2.7376323980341399</v>
      </c>
      <c r="AF46">
        <f t="shared" ref="AF46:AF56" si="181">(BN46-BT46)</f>
        <v>2.2227565975120558</v>
      </c>
      <c r="AG46">
        <f t="shared" ref="AG46:AG56" si="182">(AM46+BM46*E46)</f>
        <v>30.160554885864258</v>
      </c>
      <c r="AH46" s="1">
        <v>2</v>
      </c>
      <c r="AI46">
        <f t="shared" ref="AI46:AI56" si="183">(AH46*BB46+BC46)</f>
        <v>4.644859790802002</v>
      </c>
      <c r="AJ46" s="1">
        <v>1</v>
      </c>
      <c r="AK46">
        <f t="shared" ref="AK46:AK56" si="184">AI46*(AJ46+1)*(AJ46+1)/(AJ46*AJ46+1)</f>
        <v>9.2897195816040039</v>
      </c>
      <c r="AL46" s="1">
        <v>26.784805297851563</v>
      </c>
      <c r="AM46" s="1">
        <v>30.160554885864258</v>
      </c>
      <c r="AN46" s="1">
        <v>26.024446487426758</v>
      </c>
      <c r="AO46" s="1">
        <v>49.868438720703125</v>
      </c>
      <c r="AP46" s="1">
        <v>52.598346710205078</v>
      </c>
      <c r="AQ46" s="1">
        <v>19.143144607543945</v>
      </c>
      <c r="AR46" s="1">
        <v>20.926876068115234</v>
      </c>
      <c r="AS46" s="1">
        <v>53.761131286621094</v>
      </c>
      <c r="AT46" s="1">
        <v>58.770805358886719</v>
      </c>
      <c r="AU46" s="1">
        <v>300.53204345703125</v>
      </c>
      <c r="AV46" s="1">
        <v>1698.377685546875</v>
      </c>
      <c r="AW46" s="1">
        <v>0.35730671882629395</v>
      </c>
      <c r="AX46" s="1">
        <v>99.25714111328125</v>
      </c>
      <c r="AY46" s="1">
        <v>2.2649619579315186</v>
      </c>
      <c r="AZ46" s="1">
        <v>-0.53040927648544312</v>
      </c>
      <c r="BA46" s="1">
        <v>1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ref="BH46:BH56" si="185">AU46*0.000001/(AH46*0.0001)</f>
        <v>1.502660217285156</v>
      </c>
      <c r="BI46">
        <f t="shared" ref="BI46:BI56" si="186">(AR46-AQ46)/(1000-AR46)*BH46</f>
        <v>2.7376323980341398E-3</v>
      </c>
      <c r="BJ46">
        <f t="shared" ref="BJ46:BJ56" si="187">(AM46+273.15)</f>
        <v>303.31055488586424</v>
      </c>
      <c r="BK46">
        <f t="shared" ref="BK46:BK56" si="188">(AL46+273.15)</f>
        <v>299.93480529785154</v>
      </c>
      <c r="BL46">
        <f t="shared" ref="BL46:BL56" si="189">(AV46*BD46+AW46*BE46)*BF46</f>
        <v>271.74042361362808</v>
      </c>
      <c r="BM46">
        <f t="shared" ref="BM46:BM56" si="190">((BL46+0.00000010773*(BK46^4-BJ46^4))-BI46*44100)/(AI46*51.4+0.00000043092*BJ46^3)</f>
        <v>0.44300539160292801</v>
      </c>
      <c r="BN46">
        <f t="shared" ref="BN46:BN56" si="191">0.61365*EXP(17.502*AG46/(240.97+AG46))</f>
        <v>4.2998984884651179</v>
      </c>
      <c r="BO46">
        <f t="shared" ref="BO46:BO56" si="192">BN46*1000/AX46</f>
        <v>43.320797277020944</v>
      </c>
      <c r="BP46">
        <f t="shared" ref="BP46:BP56" si="193">(BO46-AR46)</f>
        <v>22.393921208905709</v>
      </c>
      <c r="BQ46">
        <f t="shared" ref="BQ46:BQ56" si="194">IF(E46,AM46,(AL46+AM46)/2)</f>
        <v>28.47268009185791</v>
      </c>
      <c r="BR46">
        <f t="shared" ref="BR46:BR56" si="195">0.61365*EXP(17.502*BQ46/(240.97+BQ46))</f>
        <v>3.9006743573074103</v>
      </c>
      <c r="BS46">
        <f t="shared" ref="BS46:BS56" si="196">IF(BP46&lt;&gt;0,(1000-(BO46+AR46)/2)/BP46*BI46,0)</f>
        <v>0.11832180337208745</v>
      </c>
      <c r="BT46">
        <f t="shared" ref="BT46:BT56" si="197">AR46*AX46/1000</f>
        <v>2.0771418909530621</v>
      </c>
      <c r="BU46">
        <f t="shared" ref="BU46:BU56" si="198">(BR46-BT46)</f>
        <v>1.8235324663543482</v>
      </c>
      <c r="BV46">
        <f t="shared" ref="BV46:BV56" si="199">1/(1.6/G46+1.37/AK46)</f>
        <v>7.4086774270526193E-2</v>
      </c>
      <c r="BW46">
        <f t="shared" ref="BW46:BW56" si="200">H46*AX46*0.001</f>
        <v>10.616850948212978</v>
      </c>
      <c r="BX46">
        <f t="shared" ref="BX46:BX56" si="201">H46/AP46</f>
        <v>2.0335828219700605</v>
      </c>
      <c r="BY46">
        <f t="shared" ref="BY46:BY56" si="202">(1-BI46*AX46/BN46/G46)*100</f>
        <v>47.271327692584734</v>
      </c>
      <c r="BZ46">
        <f t="shared" ref="BZ46:BZ56" si="203">(AP46-F46/(AK46/1.35))</f>
        <v>53.215400938279984</v>
      </c>
      <c r="CA46">
        <f t="shared" ref="CA46:CA56" si="204">F46*BY46/100/BZ46</f>
        <v>-3.7718345154644471E-2</v>
      </c>
      <c r="CB46">
        <f t="shared" ref="CB46:CB56" si="205">(L46-K46)</f>
        <v>0</v>
      </c>
      <c r="CC46">
        <f t="shared" ref="CC46:CC56" si="206">AV46*W46</f>
        <v>1486.1724940130807</v>
      </c>
      <c r="CD46">
        <f t="shared" ref="CD46:CD56" si="207">(N46-M46)</f>
        <v>0</v>
      </c>
      <c r="CE46" t="e">
        <f t="shared" ref="CE46:CE56" si="208">(N46-O46)/(N46-K46)</f>
        <v>#DIV/0!</v>
      </c>
      <c r="CF46" t="e">
        <f t="shared" ref="CF46:CF56" si="209">(L46-N46)/(L46-K46)</f>
        <v>#DIV/0!</v>
      </c>
    </row>
    <row r="47" spans="1:84" x14ac:dyDescent="0.35">
      <c r="A47" t="s">
        <v>166</v>
      </c>
      <c r="B47" s="1">
        <v>47</v>
      </c>
      <c r="C47" s="1" t="s">
        <v>131</v>
      </c>
      <c r="D47" s="1">
        <v>12436.000055823475</v>
      </c>
      <c r="E47" s="1">
        <v>0</v>
      </c>
      <c r="F47">
        <f t="shared" si="168"/>
        <v>1.3123268100701457</v>
      </c>
      <c r="G47">
        <f t="shared" si="169"/>
        <v>0.12548374158375297</v>
      </c>
      <c r="H47">
        <f t="shared" si="170"/>
        <v>78.661776163259404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si="171"/>
        <v>#DIV/0!</v>
      </c>
      <c r="Q47" t="e">
        <f t="shared" si="172"/>
        <v>#DIV/0!</v>
      </c>
      <c r="R47" t="e">
        <f t="shared" si="173"/>
        <v>#DIV/0!</v>
      </c>
      <c r="S47" s="1">
        <v>-1</v>
      </c>
      <c r="T47" s="1">
        <v>0.87</v>
      </c>
      <c r="U47" s="1">
        <v>0.92</v>
      </c>
      <c r="V47" s="1">
        <v>10.10836124420166</v>
      </c>
      <c r="W47">
        <f t="shared" si="174"/>
        <v>0.87505418062210083</v>
      </c>
      <c r="X47">
        <f t="shared" si="175"/>
        <v>1.5559958453007015E-3</v>
      </c>
      <c r="Y47" t="e">
        <f t="shared" si="176"/>
        <v>#DIV/0!</v>
      </c>
      <c r="Z47" t="e">
        <f t="shared" si="177"/>
        <v>#DIV/0!</v>
      </c>
      <c r="AA47" t="e">
        <f t="shared" si="178"/>
        <v>#DIV/0!</v>
      </c>
      <c r="AB47" s="1">
        <v>0</v>
      </c>
      <c r="AC47" s="1">
        <v>0.5</v>
      </c>
      <c r="AD47" t="e">
        <f t="shared" si="179"/>
        <v>#DIV/0!</v>
      </c>
      <c r="AE47">
        <f t="shared" si="180"/>
        <v>2.808280044844953</v>
      </c>
      <c r="AF47">
        <f t="shared" si="181"/>
        <v>2.1788306705205693</v>
      </c>
      <c r="AG47">
        <f t="shared" si="182"/>
        <v>30.101760864257813</v>
      </c>
      <c r="AH47" s="1">
        <v>2</v>
      </c>
      <c r="AI47">
        <f t="shared" si="183"/>
        <v>4.644859790802002</v>
      </c>
      <c r="AJ47" s="1">
        <v>1</v>
      </c>
      <c r="AK47">
        <f t="shared" si="184"/>
        <v>9.2897195816040039</v>
      </c>
      <c r="AL47" s="1">
        <v>26.797382354736328</v>
      </c>
      <c r="AM47" s="1">
        <v>30.101760864257813</v>
      </c>
      <c r="AN47" s="1">
        <v>26.024164199829102</v>
      </c>
      <c r="AO47" s="1">
        <v>99.860298156738281</v>
      </c>
      <c r="AP47" s="1">
        <v>98.802352905273438</v>
      </c>
      <c r="AQ47" s="1">
        <v>19.394577026367188</v>
      </c>
      <c r="AR47" s="1">
        <v>21.223716735839844</v>
      </c>
      <c r="AS47" s="1">
        <v>54.426395416259766</v>
      </c>
      <c r="AT47" s="1">
        <v>59.558326721191406</v>
      </c>
      <c r="AU47" s="1">
        <v>300.54324340820313</v>
      </c>
      <c r="AV47" s="1">
        <v>1698.2664794921875</v>
      </c>
      <c r="AW47" s="1">
        <v>0.40247559547424316</v>
      </c>
      <c r="AX47" s="1">
        <v>99.256187438964844</v>
      </c>
      <c r="AY47" s="1">
        <v>2.823432445526123</v>
      </c>
      <c r="AZ47" s="1">
        <v>-0.54726272821426392</v>
      </c>
      <c r="BA47" s="1">
        <v>1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si="185"/>
        <v>1.5027162170410155</v>
      </c>
      <c r="BI47">
        <f t="shared" si="186"/>
        <v>2.8082800448449531E-3</v>
      </c>
      <c r="BJ47">
        <f t="shared" si="187"/>
        <v>303.25176086425779</v>
      </c>
      <c r="BK47">
        <f t="shared" si="188"/>
        <v>299.94738235473631</v>
      </c>
      <c r="BL47">
        <f t="shared" si="189"/>
        <v>271.72263064527579</v>
      </c>
      <c r="BM47">
        <f t="shared" si="190"/>
        <v>0.43392406780482051</v>
      </c>
      <c r="BN47">
        <f t="shared" si="191"/>
        <v>4.285415877004584</v>
      </c>
      <c r="BO47">
        <f t="shared" si="192"/>
        <v>43.175302090258057</v>
      </c>
      <c r="BP47">
        <f t="shared" si="193"/>
        <v>21.951585354418214</v>
      </c>
      <c r="BQ47">
        <f t="shared" si="194"/>
        <v>28.44957160949707</v>
      </c>
      <c r="BR47">
        <f t="shared" si="195"/>
        <v>3.8954410679282025</v>
      </c>
      <c r="BS47">
        <f t="shared" si="196"/>
        <v>0.12381132210842646</v>
      </c>
      <c r="BT47">
        <f t="shared" si="197"/>
        <v>2.1065852064840147</v>
      </c>
      <c r="BU47">
        <f t="shared" si="198"/>
        <v>1.7888558614441878</v>
      </c>
      <c r="BV47">
        <f t="shared" si="199"/>
        <v>7.7530614750581969E-2</v>
      </c>
      <c r="BW47">
        <f t="shared" si="200"/>
        <v>7.8076679991423728</v>
      </c>
      <c r="BX47">
        <f t="shared" si="201"/>
        <v>0.79615286326911894</v>
      </c>
      <c r="BY47">
        <f t="shared" si="202"/>
        <v>48.165660450282225</v>
      </c>
      <c r="BZ47">
        <f t="shared" si="203"/>
        <v>98.611643037442448</v>
      </c>
      <c r="CA47">
        <f t="shared" si="204"/>
        <v>6.4099010610380374E-3</v>
      </c>
      <c r="CB47">
        <f t="shared" si="205"/>
        <v>0</v>
      </c>
      <c r="CC47">
        <f t="shared" si="206"/>
        <v>1486.0751826900159</v>
      </c>
      <c r="CD47">
        <f t="shared" si="207"/>
        <v>0</v>
      </c>
      <c r="CE47" t="e">
        <f t="shared" si="208"/>
        <v>#DIV/0!</v>
      </c>
      <c r="CF47" t="e">
        <f t="shared" si="209"/>
        <v>#DIV/0!</v>
      </c>
    </row>
    <row r="48" spans="1:84" x14ac:dyDescent="0.35">
      <c r="A48" t="s">
        <v>166</v>
      </c>
      <c r="B48" s="1">
        <v>45</v>
      </c>
      <c r="C48" s="1" t="s">
        <v>129</v>
      </c>
      <c r="D48" s="1">
        <v>12188.000055823475</v>
      </c>
      <c r="E48" s="1">
        <v>0</v>
      </c>
      <c r="F48">
        <f t="shared" si="168"/>
        <v>4.0707415212514393</v>
      </c>
      <c r="G48">
        <f t="shared" si="169"/>
        <v>0.12065578852351128</v>
      </c>
      <c r="H48">
        <f t="shared" si="170"/>
        <v>136.04926896227991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10.10836124420166</v>
      </c>
      <c r="W48">
        <f t="shared" si="174"/>
        <v>0.87505418062210083</v>
      </c>
      <c r="X48">
        <f t="shared" si="175"/>
        <v>3.4121520962166925E-3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2.7851505685034064</v>
      </c>
      <c r="AF48">
        <f t="shared" si="181"/>
        <v>2.2466831977769623</v>
      </c>
      <c r="AG48">
        <f t="shared" si="182"/>
        <v>30.163185119628906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26.789987564086914</v>
      </c>
      <c r="AM48" s="1">
        <v>30.163185119628906</v>
      </c>
      <c r="AN48" s="1">
        <v>26.021228790283203</v>
      </c>
      <c r="AO48" s="1">
        <v>199.9210205078125</v>
      </c>
      <c r="AP48" s="1">
        <v>196.84703063964844</v>
      </c>
      <c r="AQ48" s="1">
        <v>18.876964569091797</v>
      </c>
      <c r="AR48" s="1">
        <v>20.692159652709961</v>
      </c>
      <c r="AS48" s="1">
        <v>52.998233795166016</v>
      </c>
      <c r="AT48" s="1">
        <v>58.095603942871094</v>
      </c>
      <c r="AU48" s="1">
        <v>300.52084350585938</v>
      </c>
      <c r="AV48" s="1">
        <v>1698.2755126953125</v>
      </c>
      <c r="AW48" s="1">
        <v>0.43436551094055176</v>
      </c>
      <c r="AX48" s="1">
        <v>99.258087158203125</v>
      </c>
      <c r="AY48" s="1">
        <v>3.5349626541137695</v>
      </c>
      <c r="AZ48" s="1">
        <v>-0.5217011570930481</v>
      </c>
      <c r="BA48" s="1">
        <v>1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1.5026042175292968</v>
      </c>
      <c r="BI48">
        <f t="shared" si="186"/>
        <v>2.7851505685034064E-3</v>
      </c>
      <c r="BJ48">
        <f t="shared" si="187"/>
        <v>303.31318511962888</v>
      </c>
      <c r="BK48">
        <f t="shared" si="188"/>
        <v>299.93998756408689</v>
      </c>
      <c r="BL48">
        <f t="shared" si="189"/>
        <v>271.72407595774348</v>
      </c>
      <c r="BM48">
        <f t="shared" si="190"/>
        <v>0.43469736311942692</v>
      </c>
      <c r="BN48">
        <f t="shared" si="191"/>
        <v>4.3005473840771016</v>
      </c>
      <c r="BO48">
        <f t="shared" si="192"/>
        <v>43.326921837841255</v>
      </c>
      <c r="BP48">
        <f t="shared" si="193"/>
        <v>22.634762185131294</v>
      </c>
      <c r="BQ48">
        <f t="shared" si="194"/>
        <v>28.47658634185791</v>
      </c>
      <c r="BR48">
        <f t="shared" si="195"/>
        <v>3.9015595964064786</v>
      </c>
      <c r="BS48">
        <f t="shared" si="196"/>
        <v>0.11910879185954791</v>
      </c>
      <c r="BT48">
        <f t="shared" si="197"/>
        <v>2.0538641863001392</v>
      </c>
      <c r="BU48">
        <f t="shared" si="198"/>
        <v>1.8476954101063394</v>
      </c>
      <c r="BV48">
        <f t="shared" si="199"/>
        <v>7.4580454200895346E-2</v>
      </c>
      <c r="BW48">
        <f t="shared" si="200"/>
        <v>13.5039901964678</v>
      </c>
      <c r="BX48">
        <f t="shared" si="201"/>
        <v>0.69114209404222127</v>
      </c>
      <c r="BY48">
        <f t="shared" si="202"/>
        <v>46.722641942542673</v>
      </c>
      <c r="BZ48">
        <f t="shared" si="203"/>
        <v>196.25546261594062</v>
      </c>
      <c r="CA48">
        <f t="shared" si="204"/>
        <v>9.6912359025783396E-3</v>
      </c>
      <c r="CB48">
        <f t="shared" si="205"/>
        <v>0</v>
      </c>
      <c r="CC48">
        <f t="shared" si="206"/>
        <v>1486.0830872321749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166</v>
      </c>
      <c r="B49" s="1">
        <v>48</v>
      </c>
      <c r="C49" s="1" t="s">
        <v>132</v>
      </c>
      <c r="D49" s="1">
        <v>12578.000055823475</v>
      </c>
      <c r="E49" s="1">
        <v>0</v>
      </c>
      <c r="F49">
        <f t="shared" si="168"/>
        <v>13.333807789743609</v>
      </c>
      <c r="G49">
        <f t="shared" si="169"/>
        <v>0.13508738411840029</v>
      </c>
      <c r="H49">
        <f t="shared" si="170"/>
        <v>123.3104301815291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10.10836124420166</v>
      </c>
      <c r="W49">
        <f t="shared" si="174"/>
        <v>0.87505418062210083</v>
      </c>
      <c r="X49">
        <f t="shared" si="175"/>
        <v>9.6315522193170695E-3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2.9483597308450147</v>
      </c>
      <c r="AF49">
        <f t="shared" si="181"/>
        <v>2.1268275413470072</v>
      </c>
      <c r="AG49">
        <f t="shared" si="182"/>
        <v>30.038740158081055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26.835084915161133</v>
      </c>
      <c r="AM49" s="1">
        <v>30.038740158081055</v>
      </c>
      <c r="AN49" s="1">
        <v>26.022773742675781</v>
      </c>
      <c r="AO49" s="1">
        <v>299.96405029296875</v>
      </c>
      <c r="AP49" s="1">
        <v>290.52056884765625</v>
      </c>
      <c r="AQ49" s="1">
        <v>19.671951293945313</v>
      </c>
      <c r="AR49" s="1">
        <v>21.591676712036133</v>
      </c>
      <c r="AS49" s="1">
        <v>55.082859039306641</v>
      </c>
      <c r="AT49" s="1">
        <v>60.456813812255859</v>
      </c>
      <c r="AU49" s="1">
        <v>300.53253173828125</v>
      </c>
      <c r="AV49" s="1">
        <v>1700.7103271484375</v>
      </c>
      <c r="AW49" s="1">
        <v>0.40954801440238953</v>
      </c>
      <c r="AX49" s="1">
        <v>99.256385803222656</v>
      </c>
      <c r="AY49" s="1">
        <v>4.1061687469482422</v>
      </c>
      <c r="AZ49" s="1">
        <v>-0.56040692329406738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1.502662658691406</v>
      </c>
      <c r="BI49">
        <f t="shared" si="186"/>
        <v>2.9483597308450145E-3</v>
      </c>
      <c r="BJ49">
        <f t="shared" si="187"/>
        <v>303.18874015808103</v>
      </c>
      <c r="BK49">
        <f t="shared" si="188"/>
        <v>299.98508491516111</v>
      </c>
      <c r="BL49">
        <f t="shared" si="189"/>
        <v>272.11364626153591</v>
      </c>
      <c r="BM49">
        <f t="shared" si="190"/>
        <v>0.41562883982305421</v>
      </c>
      <c r="BN49">
        <f t="shared" si="191"/>
        <v>4.2699393352153239</v>
      </c>
      <c r="BO49">
        <f t="shared" si="192"/>
        <v>43.019290906688319</v>
      </c>
      <c r="BP49">
        <f t="shared" si="193"/>
        <v>21.427614194652186</v>
      </c>
      <c r="BQ49">
        <f t="shared" si="194"/>
        <v>28.436912536621094</v>
      </c>
      <c r="BR49">
        <f t="shared" si="195"/>
        <v>3.8925768134163685</v>
      </c>
      <c r="BS49">
        <f t="shared" si="196"/>
        <v>0.13315115333783137</v>
      </c>
      <c r="BT49">
        <f t="shared" si="197"/>
        <v>2.1431117938683166</v>
      </c>
      <c r="BU49">
        <f t="shared" si="198"/>
        <v>1.7494650195480519</v>
      </c>
      <c r="BV49">
        <f t="shared" si="199"/>
        <v>8.3391289711458233E-2</v>
      </c>
      <c r="BW49">
        <f t="shared" si="200"/>
        <v>12.239347631659204</v>
      </c>
      <c r="BX49">
        <f t="shared" si="201"/>
        <v>0.42444647093538795</v>
      </c>
      <c r="BY49">
        <f t="shared" si="202"/>
        <v>49.265611359183737</v>
      </c>
      <c r="BZ49">
        <f t="shared" si="203"/>
        <v>288.58287413491166</v>
      </c>
      <c r="CA49">
        <f t="shared" si="204"/>
        <v>2.2762895909078353E-2</v>
      </c>
      <c r="CB49">
        <f t="shared" si="205"/>
        <v>0</v>
      </c>
      <c r="CC49">
        <f t="shared" si="206"/>
        <v>1488.213681798421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166</v>
      </c>
      <c r="B50" s="1">
        <v>44</v>
      </c>
      <c r="C50" s="1" t="s">
        <v>128</v>
      </c>
      <c r="D50" s="1">
        <v>12066.000055823475</v>
      </c>
      <c r="E50" s="1">
        <v>0</v>
      </c>
      <c r="F50">
        <f t="shared" si="168"/>
        <v>18.33807790144569</v>
      </c>
      <c r="G50">
        <f t="shared" si="169"/>
        <v>0.13578639956573385</v>
      </c>
      <c r="H50">
        <f t="shared" si="170"/>
        <v>158.22799699967203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10.10836124420166</v>
      </c>
      <c r="W50">
        <f t="shared" si="174"/>
        <v>0.87505418062210083</v>
      </c>
      <c r="X50">
        <f t="shared" si="175"/>
        <v>1.3010652481940981E-2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3.0388484922459837</v>
      </c>
      <c r="AF50">
        <f t="shared" si="181"/>
        <v>2.1823440198354187</v>
      </c>
      <c r="AG50">
        <f t="shared" si="182"/>
        <v>29.924114227294922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26.756061553955078</v>
      </c>
      <c r="AM50" s="1">
        <v>29.924114227294922</v>
      </c>
      <c r="AN50" s="1">
        <v>26.023677825927734</v>
      </c>
      <c r="AO50" s="1">
        <v>399.88150024414063</v>
      </c>
      <c r="AP50" s="1">
        <v>386.895751953125</v>
      </c>
      <c r="AQ50" s="1">
        <v>18.768815994262695</v>
      </c>
      <c r="AR50" s="1">
        <v>20.749103546142578</v>
      </c>
      <c r="AS50" s="1">
        <v>52.801311492919922</v>
      </c>
      <c r="AT50" s="1">
        <v>58.374904632568359</v>
      </c>
      <c r="AU50" s="1">
        <v>300.54171752929688</v>
      </c>
      <c r="AV50" s="1">
        <v>1698.5537109375</v>
      </c>
      <c r="AW50" s="1">
        <v>0.37190097570419312</v>
      </c>
      <c r="AX50" s="1">
        <v>99.260696411132813</v>
      </c>
      <c r="AY50" s="1">
        <v>4.1934061050415039</v>
      </c>
      <c r="AZ50" s="1">
        <v>-0.51703464984893799</v>
      </c>
      <c r="BA50" s="1">
        <v>1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1.5027085876464843</v>
      </c>
      <c r="BI50">
        <f t="shared" si="186"/>
        <v>3.0388484922459838E-3</v>
      </c>
      <c r="BJ50">
        <f t="shared" si="187"/>
        <v>303.0741142272949</v>
      </c>
      <c r="BK50">
        <f t="shared" si="188"/>
        <v>299.90606155395506</v>
      </c>
      <c r="BL50">
        <f t="shared" si="189"/>
        <v>271.76858767549857</v>
      </c>
      <c r="BM50">
        <f t="shared" si="190"/>
        <v>0.40018259027158565</v>
      </c>
      <c r="BN50">
        <f t="shared" si="191"/>
        <v>4.2419144877322363</v>
      </c>
      <c r="BO50">
        <f t="shared" si="192"/>
        <v>42.735086908542726</v>
      </c>
      <c r="BP50">
        <f t="shared" si="193"/>
        <v>21.985983362400148</v>
      </c>
      <c r="BQ50">
        <f t="shared" si="194"/>
        <v>28.340087890625</v>
      </c>
      <c r="BR50">
        <f t="shared" si="195"/>
        <v>3.870729863200804</v>
      </c>
      <c r="BS50">
        <f t="shared" si="196"/>
        <v>0.13383022380775753</v>
      </c>
      <c r="BT50">
        <f t="shared" si="197"/>
        <v>2.0595704678968176</v>
      </c>
      <c r="BU50">
        <f t="shared" si="198"/>
        <v>1.8111593953039864</v>
      </c>
      <c r="BV50">
        <f t="shared" si="199"/>
        <v>8.3817467603350918E-2</v>
      </c>
      <c r="BW50">
        <f t="shared" si="200"/>
        <v>15.705821173926079</v>
      </c>
      <c r="BX50">
        <f t="shared" si="201"/>
        <v>0.40896803906712942</v>
      </c>
      <c r="BY50">
        <f t="shared" si="202"/>
        <v>47.631735252226107</v>
      </c>
      <c r="BZ50">
        <f t="shared" si="203"/>
        <v>384.23082703806347</v>
      </c>
      <c r="CA50">
        <f t="shared" si="204"/>
        <v>2.273306591170076E-2</v>
      </c>
      <c r="CB50">
        <f t="shared" si="205"/>
        <v>0</v>
      </c>
      <c r="CC50">
        <f t="shared" si="206"/>
        <v>1486.3265257670428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166</v>
      </c>
      <c r="B51" s="1">
        <v>49</v>
      </c>
      <c r="C51" s="1" t="s">
        <v>133</v>
      </c>
      <c r="D51" s="1">
        <v>12726.000055823475</v>
      </c>
      <c r="E51" s="1">
        <v>0</v>
      </c>
      <c r="F51">
        <f t="shared" si="168"/>
        <v>23.706140643799877</v>
      </c>
      <c r="G51">
        <f t="shared" si="169"/>
        <v>0.14866751001317999</v>
      </c>
      <c r="H51">
        <f t="shared" si="170"/>
        <v>212.81173017837455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10.10836124420166</v>
      </c>
      <c r="W51">
        <f t="shared" si="174"/>
        <v>0.87505418062210083</v>
      </c>
      <c r="X51">
        <f t="shared" si="175"/>
        <v>1.6602663762542866E-2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3.120712906141927</v>
      </c>
      <c r="AF51">
        <f t="shared" si="181"/>
        <v>2.0484346766245065</v>
      </c>
      <c r="AG51">
        <f t="shared" si="182"/>
        <v>29.881366729736328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26.862228393554688</v>
      </c>
      <c r="AM51" s="1">
        <v>29.881366729736328</v>
      </c>
      <c r="AN51" s="1">
        <v>26.021713256835938</v>
      </c>
      <c r="AO51" s="1">
        <v>500.06900024414063</v>
      </c>
      <c r="AP51" s="1">
        <v>483.28948974609375</v>
      </c>
      <c r="AQ51" s="1">
        <v>19.963371276855469</v>
      </c>
      <c r="AR51" s="1">
        <v>21.994449615478516</v>
      </c>
      <c r="AS51" s="1">
        <v>55.808925628662109</v>
      </c>
      <c r="AT51" s="1">
        <v>61.486007690429688</v>
      </c>
      <c r="AU51" s="1">
        <v>300.537353515625</v>
      </c>
      <c r="AV51" s="1">
        <v>1700.5609130859375</v>
      </c>
      <c r="AW51" s="1">
        <v>0.32465595006942749</v>
      </c>
      <c r="AX51" s="1">
        <v>99.255477905273438</v>
      </c>
      <c r="AY51" s="1">
        <v>4.8126416206359863</v>
      </c>
      <c r="AZ51" s="1">
        <v>-0.5767441987991333</v>
      </c>
      <c r="BA51" s="1">
        <v>1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1.502686767578125</v>
      </c>
      <c r="BI51">
        <f t="shared" si="186"/>
        <v>3.120712906141927E-3</v>
      </c>
      <c r="BJ51">
        <f t="shared" si="187"/>
        <v>303.03136672973631</v>
      </c>
      <c r="BK51">
        <f t="shared" si="188"/>
        <v>300.01222839355466</v>
      </c>
      <c r="BL51">
        <f t="shared" si="189"/>
        <v>272.08974001207025</v>
      </c>
      <c r="BM51">
        <f t="shared" si="190"/>
        <v>0.39404225294458944</v>
      </c>
      <c r="BN51">
        <f t="shared" si="191"/>
        <v>4.2315042844722841</v>
      </c>
      <c r="BO51">
        <f t="shared" si="192"/>
        <v>42.632450860905728</v>
      </c>
      <c r="BP51">
        <f t="shared" si="193"/>
        <v>20.638001245427212</v>
      </c>
      <c r="BQ51">
        <f t="shared" si="194"/>
        <v>28.371797561645508</v>
      </c>
      <c r="BR51">
        <f t="shared" si="195"/>
        <v>3.8778728408755327</v>
      </c>
      <c r="BS51">
        <f t="shared" si="196"/>
        <v>0.14632579332801149</v>
      </c>
      <c r="BT51">
        <f t="shared" si="197"/>
        <v>2.1830696078477776</v>
      </c>
      <c r="BU51">
        <f t="shared" si="198"/>
        <v>1.6948032330277552</v>
      </c>
      <c r="BV51">
        <f t="shared" si="199"/>
        <v>9.1661165464853589E-2</v>
      </c>
      <c r="BW51">
        <f t="shared" si="200"/>
        <v>21.122729982702666</v>
      </c>
      <c r="BX51">
        <f t="shared" si="201"/>
        <v>0.44034007503490225</v>
      </c>
      <c r="BY51">
        <f t="shared" si="202"/>
        <v>50.762334990199911</v>
      </c>
      <c r="BZ51">
        <f t="shared" si="203"/>
        <v>479.84446758067719</v>
      </c>
      <c r="CA51">
        <f t="shared" si="204"/>
        <v>2.5078523021275351E-2</v>
      </c>
      <c r="CB51">
        <f t="shared" si="205"/>
        <v>0</v>
      </c>
      <c r="CC51">
        <f t="shared" si="206"/>
        <v>1488.0829363983867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166</v>
      </c>
      <c r="B52" s="1">
        <v>50</v>
      </c>
      <c r="C52" s="1" t="s">
        <v>134</v>
      </c>
      <c r="D52" s="1">
        <v>12859.000055823475</v>
      </c>
      <c r="E52" s="1">
        <v>0</v>
      </c>
      <c r="F52">
        <f t="shared" si="168"/>
        <v>38.800099434500041</v>
      </c>
      <c r="G52">
        <f t="shared" si="169"/>
        <v>0.15815760636889128</v>
      </c>
      <c r="H52">
        <f t="shared" si="170"/>
        <v>355.92004069934376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10.10836124420166</v>
      </c>
      <c r="W52">
        <f t="shared" si="174"/>
        <v>0.87505418062210083</v>
      </c>
      <c r="X52">
        <f t="shared" si="175"/>
        <v>2.6749225095214709E-2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3.2020049709221374</v>
      </c>
      <c r="AF52">
        <f t="shared" si="181"/>
        <v>1.9778684396720587</v>
      </c>
      <c r="AG52">
        <f t="shared" si="182"/>
        <v>29.691722869873047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26.863195419311523</v>
      </c>
      <c r="AM52" s="1">
        <v>29.691722869873047</v>
      </c>
      <c r="AN52" s="1">
        <v>26.024024963378906</v>
      </c>
      <c r="AO52" s="1">
        <v>800.17669677734375</v>
      </c>
      <c r="AP52" s="1">
        <v>772.70928955078125</v>
      </c>
      <c r="AQ52" s="1">
        <v>20.159488677978516</v>
      </c>
      <c r="AR52" s="1">
        <v>22.242975234985352</v>
      </c>
      <c r="AS52" s="1">
        <v>56.354511260986328</v>
      </c>
      <c r="AT52" s="1">
        <v>62.177993774414063</v>
      </c>
      <c r="AU52" s="1">
        <v>300.53305053710938</v>
      </c>
      <c r="AV52" s="1">
        <v>1700.3487548828125</v>
      </c>
      <c r="AW52" s="1">
        <v>0.40657728910446167</v>
      </c>
      <c r="AX52" s="1">
        <v>99.254722595214844</v>
      </c>
      <c r="AY52" s="1">
        <v>5.3165693283081055</v>
      </c>
      <c r="AZ52" s="1">
        <v>-0.58574420213699341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1.5026652526855466</v>
      </c>
      <c r="BI52">
        <f t="shared" si="186"/>
        <v>3.2020049709221374E-3</v>
      </c>
      <c r="BJ52">
        <f t="shared" si="187"/>
        <v>302.84172286987302</v>
      </c>
      <c r="BK52">
        <f t="shared" si="188"/>
        <v>300.0131954193115</v>
      </c>
      <c r="BL52">
        <f t="shared" si="189"/>
        <v>272.05579470032899</v>
      </c>
      <c r="BM52">
        <f t="shared" si="190"/>
        <v>0.38874977441019082</v>
      </c>
      <c r="BN52">
        <f t="shared" si="191"/>
        <v>4.1855887763127635</v>
      </c>
      <c r="BO52">
        <f t="shared" si="192"/>
        <v>42.170172530556798</v>
      </c>
      <c r="BP52">
        <f t="shared" si="193"/>
        <v>19.927197295571446</v>
      </c>
      <c r="BQ52">
        <f t="shared" si="194"/>
        <v>28.277459144592285</v>
      </c>
      <c r="BR52">
        <f t="shared" si="195"/>
        <v>3.8566557109407191</v>
      </c>
      <c r="BS52">
        <f t="shared" si="196"/>
        <v>0.15551004565713905</v>
      </c>
      <c r="BT52">
        <f t="shared" si="197"/>
        <v>2.2077203366407048</v>
      </c>
      <c r="BU52">
        <f t="shared" si="198"/>
        <v>1.6489353743000144</v>
      </c>
      <c r="BV52">
        <f t="shared" si="199"/>
        <v>9.7428227597753922E-2</v>
      </c>
      <c r="BW52">
        <f t="shared" si="200"/>
        <v>35.326744905690937</v>
      </c>
      <c r="BX52">
        <f t="shared" si="201"/>
        <v>0.4606131251589583</v>
      </c>
      <c r="BY52">
        <f t="shared" si="202"/>
        <v>51.990571033617961</v>
      </c>
      <c r="BZ52">
        <f t="shared" si="203"/>
        <v>767.07078412804481</v>
      </c>
      <c r="CA52">
        <f t="shared" si="204"/>
        <v>2.6297955384311476E-2</v>
      </c>
      <c r="CB52">
        <f t="shared" si="205"/>
        <v>0</v>
      </c>
      <c r="CC52">
        <f t="shared" si="206"/>
        <v>1487.8972864757889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166</v>
      </c>
      <c r="B53" s="1">
        <v>51</v>
      </c>
      <c r="C53" s="1" t="s">
        <v>135</v>
      </c>
      <c r="D53" s="1">
        <v>13025.000055823475</v>
      </c>
      <c r="E53" s="1">
        <v>0</v>
      </c>
      <c r="F53">
        <f t="shared" si="168"/>
        <v>50.181626801630884</v>
      </c>
      <c r="G53">
        <f t="shared" si="169"/>
        <v>0.15469281254290368</v>
      </c>
      <c r="H53">
        <f t="shared" si="170"/>
        <v>608.95127426212787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10.10836124420166</v>
      </c>
      <c r="W53">
        <f t="shared" si="174"/>
        <v>0.87505418062210083</v>
      </c>
      <c r="X53">
        <f t="shared" si="175"/>
        <v>3.4402076836823142E-2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3.1180859166185155</v>
      </c>
      <c r="AF53">
        <f t="shared" si="181"/>
        <v>1.9681603928994118</v>
      </c>
      <c r="AG53">
        <f t="shared" si="182"/>
        <v>29.72053337097168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26.882400512695313</v>
      </c>
      <c r="AM53" s="1">
        <v>29.72053337097168</v>
      </c>
      <c r="AN53" s="1">
        <v>26.021749496459961</v>
      </c>
      <c r="AO53" s="1">
        <v>1200.1995849609375</v>
      </c>
      <c r="AP53" s="1">
        <v>1164.3876953125</v>
      </c>
      <c r="AQ53" s="1">
        <v>20.382722854614258</v>
      </c>
      <c r="AR53" s="1">
        <v>22.411293029785156</v>
      </c>
      <c r="AS53" s="1">
        <v>56.912620544433594</v>
      </c>
      <c r="AT53" s="1">
        <v>62.577560424804688</v>
      </c>
      <c r="AU53" s="1">
        <v>300.52749633789063</v>
      </c>
      <c r="AV53" s="1">
        <v>1700.1783447265625</v>
      </c>
      <c r="AW53" s="1">
        <v>0.36792975664138794</v>
      </c>
      <c r="AX53" s="1">
        <v>99.252449035644531</v>
      </c>
      <c r="AY53" s="1">
        <v>5.2935161590576172</v>
      </c>
      <c r="AZ53" s="1">
        <v>-0.58687508106231689</v>
      </c>
      <c r="BA53" s="1">
        <v>1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1.502637481689453</v>
      </c>
      <c r="BI53">
        <f t="shared" si="186"/>
        <v>3.1180859166185155E-3</v>
      </c>
      <c r="BJ53">
        <f t="shared" si="187"/>
        <v>302.87053337097166</v>
      </c>
      <c r="BK53">
        <f t="shared" si="188"/>
        <v>300.03240051269529</v>
      </c>
      <c r="BL53">
        <f t="shared" si="189"/>
        <v>272.02852907593842</v>
      </c>
      <c r="BM53">
        <f t="shared" si="190"/>
        <v>0.40291256841977802</v>
      </c>
      <c r="BN53">
        <f t="shared" si="191"/>
        <v>4.1925361121610587</v>
      </c>
      <c r="BO53">
        <f t="shared" si="192"/>
        <v>42.241135134664468</v>
      </c>
      <c r="BP53">
        <f t="shared" si="193"/>
        <v>19.829842104879312</v>
      </c>
      <c r="BQ53">
        <f t="shared" si="194"/>
        <v>28.301466941833496</v>
      </c>
      <c r="BR53">
        <f t="shared" si="195"/>
        <v>3.8620455424351547</v>
      </c>
      <c r="BS53">
        <f t="shared" si="196"/>
        <v>0.15215905340006231</v>
      </c>
      <c r="BT53">
        <f t="shared" si="197"/>
        <v>2.2243757192616469</v>
      </c>
      <c r="BU53">
        <f t="shared" si="198"/>
        <v>1.6376698231735078</v>
      </c>
      <c r="BV53">
        <f t="shared" si="199"/>
        <v>9.5323850630313553E-2</v>
      </c>
      <c r="BW53">
        <f t="shared" si="200"/>
        <v>60.439905313892638</v>
      </c>
      <c r="BX53">
        <f t="shared" si="201"/>
        <v>0.52297982597514192</v>
      </c>
      <c r="BY53">
        <f t="shared" si="202"/>
        <v>52.281985842582003</v>
      </c>
      <c r="BZ53">
        <f t="shared" si="203"/>
        <v>1157.0952043403986</v>
      </c>
      <c r="CA53">
        <f t="shared" si="204"/>
        <v>2.2673977838290137E-2</v>
      </c>
      <c r="CB53">
        <f t="shared" si="205"/>
        <v>0</v>
      </c>
      <c r="CC53">
        <f t="shared" si="206"/>
        <v>1487.7481683561418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166</v>
      </c>
      <c r="B54" s="1">
        <v>52</v>
      </c>
      <c r="C54" s="1" t="s">
        <v>136</v>
      </c>
      <c r="D54" s="1">
        <v>13150.000055823475</v>
      </c>
      <c r="E54" s="1">
        <v>0</v>
      </c>
      <c r="F54">
        <f t="shared" si="168"/>
        <v>51.909466814564922</v>
      </c>
      <c r="G54">
        <f t="shared" si="169"/>
        <v>0.14301987517059159</v>
      </c>
      <c r="H54">
        <f t="shared" si="170"/>
        <v>836.12154903237195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10.10836124420166</v>
      </c>
      <c r="W54">
        <f t="shared" si="174"/>
        <v>0.87505418062210083</v>
      </c>
      <c r="X54">
        <f t="shared" si="175"/>
        <v>3.5566290699382892E-2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2.9390428576392211</v>
      </c>
      <c r="AF54">
        <f t="shared" si="181"/>
        <v>2.0035616263204128</v>
      </c>
      <c r="AG54">
        <f t="shared" si="182"/>
        <v>29.892812728881836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26.921792984008789</v>
      </c>
      <c r="AM54" s="1">
        <v>29.892812728881836</v>
      </c>
      <c r="AN54" s="1">
        <v>26.022302627563477</v>
      </c>
      <c r="AO54" s="1">
        <v>1500.2000732421875</v>
      </c>
      <c r="AP54" s="1">
        <v>1462.7935791015625</v>
      </c>
      <c r="AQ54" s="1">
        <v>20.563514709472656</v>
      </c>
      <c r="AR54" s="1">
        <v>22.475467681884766</v>
      </c>
      <c r="AS54" s="1">
        <v>57.284191131591797</v>
      </c>
      <c r="AT54" s="1">
        <v>62.612457275390625</v>
      </c>
      <c r="AU54" s="1">
        <v>300.52899169921875</v>
      </c>
      <c r="AV54" s="1">
        <v>1700.0428466796875</v>
      </c>
      <c r="AW54" s="1">
        <v>0.39351090788841248</v>
      </c>
      <c r="AX54" s="1">
        <v>99.251678466796875</v>
      </c>
      <c r="AY54" s="1">
        <v>4.8978009223937988</v>
      </c>
      <c r="AZ54" s="1">
        <v>-0.58267128467559814</v>
      </c>
      <c r="BA54" s="1">
        <v>1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1.5026449584960935</v>
      </c>
      <c r="BI54">
        <f t="shared" si="186"/>
        <v>2.9390428576392211E-3</v>
      </c>
      <c r="BJ54">
        <f t="shared" si="187"/>
        <v>303.04281272888181</v>
      </c>
      <c r="BK54">
        <f t="shared" si="188"/>
        <v>300.07179298400877</v>
      </c>
      <c r="BL54">
        <f t="shared" si="189"/>
        <v>272.006849388923</v>
      </c>
      <c r="BM54">
        <f t="shared" si="190"/>
        <v>0.42787945293775365</v>
      </c>
      <c r="BN54">
        <f t="shared" si="191"/>
        <v>4.2342895180737239</v>
      </c>
      <c r="BO54">
        <f t="shared" si="192"/>
        <v>42.662145199793677</v>
      </c>
      <c r="BP54">
        <f t="shared" si="193"/>
        <v>20.186677517908912</v>
      </c>
      <c r="BQ54">
        <f t="shared" si="194"/>
        <v>28.407302856445313</v>
      </c>
      <c r="BR54">
        <f t="shared" si="195"/>
        <v>3.8858844698222463</v>
      </c>
      <c r="BS54">
        <f t="shared" si="196"/>
        <v>0.14085139752021814</v>
      </c>
      <c r="BT54">
        <f t="shared" si="197"/>
        <v>2.2307278917533111</v>
      </c>
      <c r="BU54">
        <f t="shared" si="198"/>
        <v>1.6551565780689352</v>
      </c>
      <c r="BV54">
        <f t="shared" si="199"/>
        <v>8.822441277982522E-2</v>
      </c>
      <c r="BW54">
        <f t="shared" si="200"/>
        <v>82.986467143721129</v>
      </c>
      <c r="BX54">
        <f t="shared" si="201"/>
        <v>0.57159230186525145</v>
      </c>
      <c r="BY54">
        <f t="shared" si="202"/>
        <v>51.831088221149479</v>
      </c>
      <c r="BZ54">
        <f t="shared" si="203"/>
        <v>1455.2499950800991</v>
      </c>
      <c r="CA54">
        <f t="shared" si="204"/>
        <v>1.8488398303210134E-2</v>
      </c>
      <c r="CB54">
        <f t="shared" si="205"/>
        <v>0</v>
      </c>
      <c r="CC54">
        <f t="shared" si="206"/>
        <v>1487.6296002237577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166</v>
      </c>
      <c r="B55" s="1">
        <v>53</v>
      </c>
      <c r="C55" s="1" t="s">
        <v>137</v>
      </c>
      <c r="D55" s="1">
        <v>13308.000055823475</v>
      </c>
      <c r="E55" s="1">
        <v>0</v>
      </c>
      <c r="F55">
        <f t="shared" si="168"/>
        <v>52.769004263477136</v>
      </c>
      <c r="G55">
        <f t="shared" si="169"/>
        <v>0.12589983173477556</v>
      </c>
      <c r="H55">
        <f t="shared" si="170"/>
        <v>939.51099076575099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10.10836124420166</v>
      </c>
      <c r="W55">
        <f t="shared" si="174"/>
        <v>0.87505418062210083</v>
      </c>
      <c r="X55">
        <f t="shared" si="175"/>
        <v>3.6157781243788892E-2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2.6506445947269208</v>
      </c>
      <c r="AF55">
        <f t="shared" si="181"/>
        <v>2.0483488578993057</v>
      </c>
      <c r="AG55">
        <f t="shared" si="182"/>
        <v>30.095773696899414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26.9549560546875</v>
      </c>
      <c r="AM55" s="1">
        <v>30.095773696899414</v>
      </c>
      <c r="AN55" s="1">
        <v>26.022062301635742</v>
      </c>
      <c r="AO55" s="1">
        <v>1700.287353515625</v>
      </c>
      <c r="AP55" s="1">
        <v>1662.23828125</v>
      </c>
      <c r="AQ55" s="1">
        <v>20.800439834594727</v>
      </c>
      <c r="AR55" s="1">
        <v>22.524669647216797</v>
      </c>
      <c r="AS55" s="1">
        <v>57.834449768066406</v>
      </c>
      <c r="AT55" s="1">
        <v>62.627571105957031</v>
      </c>
      <c r="AU55" s="1">
        <v>300.53298950195313</v>
      </c>
      <c r="AV55" s="1">
        <v>1699.398681640625</v>
      </c>
      <c r="AW55" s="1">
        <v>0.41800940036773682</v>
      </c>
      <c r="AX55" s="1">
        <v>99.250938415527344</v>
      </c>
      <c r="AY55" s="1">
        <v>4.3719220161437988</v>
      </c>
      <c r="AZ55" s="1">
        <v>-0.5816071629524231</v>
      </c>
      <c r="BA55" s="1">
        <v>1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1.5026649475097653</v>
      </c>
      <c r="BI55">
        <f t="shared" si="186"/>
        <v>2.6506445947269207E-3</v>
      </c>
      <c r="BJ55">
        <f t="shared" si="187"/>
        <v>303.24577369689939</v>
      </c>
      <c r="BK55">
        <f t="shared" si="188"/>
        <v>300.10495605468748</v>
      </c>
      <c r="BL55">
        <f t="shared" si="189"/>
        <v>271.90378298497671</v>
      </c>
      <c r="BM55">
        <f t="shared" si="190"/>
        <v>0.46996997264223955</v>
      </c>
      <c r="BN55">
        <f t="shared" si="191"/>
        <v>4.2839434578853179</v>
      </c>
      <c r="BO55">
        <f t="shared" si="192"/>
        <v>43.162750159096888</v>
      </c>
      <c r="BP55">
        <f t="shared" si="193"/>
        <v>20.638080511880091</v>
      </c>
      <c r="BQ55">
        <f t="shared" si="194"/>
        <v>28.525364875793457</v>
      </c>
      <c r="BR55">
        <f t="shared" si="195"/>
        <v>3.9126286119061002</v>
      </c>
      <c r="BS55">
        <f t="shared" si="196"/>
        <v>0.12421637715414653</v>
      </c>
      <c r="BT55">
        <f t="shared" si="197"/>
        <v>2.2355945999860123</v>
      </c>
      <c r="BU55">
        <f t="shared" si="198"/>
        <v>1.6770340119200879</v>
      </c>
      <c r="BV55">
        <f t="shared" si="199"/>
        <v>7.7784748584990585E-2</v>
      </c>
      <c r="BW55">
        <f t="shared" si="200"/>
        <v>93.247347485202624</v>
      </c>
      <c r="BX55">
        <f t="shared" si="201"/>
        <v>0.5652083707633303</v>
      </c>
      <c r="BY55">
        <f t="shared" si="202"/>
        <v>51.222757802055298</v>
      </c>
      <c r="BZ55">
        <f t="shared" si="203"/>
        <v>1654.5697875855881</v>
      </c>
      <c r="CA55">
        <f t="shared" si="204"/>
        <v>1.6336415333607635E-2</v>
      </c>
      <c r="CB55">
        <f t="shared" si="205"/>
        <v>0</v>
      </c>
      <c r="CC55">
        <f t="shared" si="206"/>
        <v>1487.0659209133155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166</v>
      </c>
      <c r="B56" s="1">
        <v>54</v>
      </c>
      <c r="C56" s="1" t="s">
        <v>138</v>
      </c>
      <c r="D56" s="1">
        <v>13509.500055857934</v>
      </c>
      <c r="E56" s="1">
        <v>0</v>
      </c>
      <c r="F56">
        <f t="shared" si="168"/>
        <v>53.084076410602655</v>
      </c>
      <c r="G56">
        <f t="shared" si="169"/>
        <v>9.9976835608141426E-2</v>
      </c>
      <c r="H56">
        <f t="shared" si="170"/>
        <v>903.81391858206132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10.10836124420166</v>
      </c>
      <c r="W56">
        <f t="shared" si="174"/>
        <v>0.87505418062210083</v>
      </c>
      <c r="X56">
        <f t="shared" si="175"/>
        <v>3.6365609990228011E-2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2.1974444829344808</v>
      </c>
      <c r="AF56">
        <f t="shared" si="181"/>
        <v>2.1318282808146631</v>
      </c>
      <c r="AG56">
        <f t="shared" si="182"/>
        <v>30.385581970214844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26.951736450195313</v>
      </c>
      <c r="AM56" s="1">
        <v>30.385581970214844</v>
      </c>
      <c r="AN56" s="1">
        <v>26.021949768066406</v>
      </c>
      <c r="AO56" s="1">
        <v>1847.302734375</v>
      </c>
      <c r="AP56" s="1">
        <v>1809.3310546875</v>
      </c>
      <c r="AQ56" s="1">
        <v>20.977758407592773</v>
      </c>
      <c r="AR56" s="1">
        <v>22.407323837280273</v>
      </c>
      <c r="AS56" s="1">
        <v>58.333938598632813</v>
      </c>
      <c r="AT56" s="1">
        <v>62.31170654296875</v>
      </c>
      <c r="AU56" s="1">
        <v>300.5396728515625</v>
      </c>
      <c r="AV56" s="1">
        <v>1699.5877685546875</v>
      </c>
      <c r="AW56" s="1">
        <v>0.42633810639381409</v>
      </c>
      <c r="AX56" s="1">
        <v>99.24859619140625</v>
      </c>
      <c r="AY56" s="1">
        <v>3.5700421333312988</v>
      </c>
      <c r="AZ56" s="1">
        <v>-0.57488721609115601</v>
      </c>
      <c r="BA56" s="1">
        <v>0.75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1.5026983642578124</v>
      </c>
      <c r="BI56">
        <f t="shared" si="186"/>
        <v>2.1974444829344808E-3</v>
      </c>
      <c r="BJ56">
        <f t="shared" si="187"/>
        <v>303.53558197021482</v>
      </c>
      <c r="BK56">
        <f t="shared" si="188"/>
        <v>300.10173645019529</v>
      </c>
      <c r="BL56">
        <f t="shared" si="189"/>
        <v>271.93403689055049</v>
      </c>
      <c r="BM56">
        <f t="shared" si="190"/>
        <v>0.53566127933549967</v>
      </c>
      <c r="BN56">
        <f t="shared" si="191"/>
        <v>4.3557237160709645</v>
      </c>
      <c r="BO56">
        <f t="shared" si="192"/>
        <v>43.887005793721428</v>
      </c>
      <c r="BP56">
        <f t="shared" si="193"/>
        <v>21.479681956441155</v>
      </c>
      <c r="BQ56">
        <f t="shared" si="194"/>
        <v>28.668659210205078</v>
      </c>
      <c r="BR56">
        <f t="shared" si="195"/>
        <v>3.9453040955321801</v>
      </c>
      <c r="BS56">
        <f t="shared" si="196"/>
        <v>9.8912331793098496E-2</v>
      </c>
      <c r="BT56">
        <f t="shared" si="197"/>
        <v>2.2238954352563014</v>
      </c>
      <c r="BU56">
        <f t="shared" si="198"/>
        <v>1.7214086602758787</v>
      </c>
      <c r="BV56">
        <f t="shared" si="199"/>
        <v>6.1914973114910475E-2</v>
      </c>
      <c r="BW56">
        <f t="shared" si="200"/>
        <v>89.702262637523532</v>
      </c>
      <c r="BX56">
        <f t="shared" si="201"/>
        <v>0.4995293239678375</v>
      </c>
      <c r="BY56">
        <f t="shared" si="202"/>
        <v>49.91789515429619</v>
      </c>
      <c r="BZ56">
        <f t="shared" si="203"/>
        <v>1801.616774129858</v>
      </c>
      <c r="CA56">
        <f t="shared" si="204"/>
        <v>1.4708152136887875E-2</v>
      </c>
      <c r="CB56">
        <f t="shared" si="205"/>
        <v>0</v>
      </c>
      <c r="CC56">
        <f t="shared" si="206"/>
        <v>1487.2313822079668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167</v>
      </c>
      <c r="B57" s="1">
        <v>57</v>
      </c>
      <c r="C57" s="1" t="s">
        <v>141</v>
      </c>
      <c r="D57" s="1">
        <v>14929.000055823475</v>
      </c>
      <c r="E57" s="1">
        <v>0</v>
      </c>
      <c r="F57">
        <f t="shared" ref="F57:F67" si="210">(AO57-AP57*(1000-AQ57)/(1000-AR57))*BH57</f>
        <v>-4.0081517824981567</v>
      </c>
      <c r="G57">
        <f t="shared" ref="G57:G67" si="211">IF(BS57&lt;&gt;0,1/(1/BS57-1/AK57),0)</f>
        <v>0.23317035598325869</v>
      </c>
      <c r="H57">
        <f t="shared" ref="H57:H67" si="212">((BV57-BI57/2)*AP57-F57)/(BV57+BI57/2)</f>
        <v>78.40192204150371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ref="P57:P67" si="213">CB57/L57</f>
        <v>#DIV/0!</v>
      </c>
      <c r="Q57" t="e">
        <f t="shared" ref="Q57:Q67" si="214">CD57/N57</f>
        <v>#DIV/0!</v>
      </c>
      <c r="R57" t="e">
        <f t="shared" ref="R57:R67" si="215">(N57-O57)/N57</f>
        <v>#DIV/0!</v>
      </c>
      <c r="S57" s="1">
        <v>-1</v>
      </c>
      <c r="T57" s="1">
        <v>0.87</v>
      </c>
      <c r="U57" s="1">
        <v>0.92</v>
      </c>
      <c r="V57" s="1">
        <v>10.081757545471191</v>
      </c>
      <c r="W57">
        <f t="shared" ref="W57:W67" si="216">(V57*U57+(100-V57)*T57)/100</f>
        <v>0.87504087877273551</v>
      </c>
      <c r="X57">
        <f t="shared" ref="X57:X67" si="217">(F57-S57)/CC57</f>
        <v>-2.0207807187382939E-3</v>
      </c>
      <c r="Y57" t="e">
        <f t="shared" ref="Y57:Y67" si="218">(N57-O57)/(N57-M57)</f>
        <v>#DIV/0!</v>
      </c>
      <c r="Z57" t="e">
        <f t="shared" ref="Z57:Z67" si="219">(L57-N57)/(L57-M57)</f>
        <v>#DIV/0!</v>
      </c>
      <c r="AA57" t="e">
        <f t="shared" ref="AA57:AA67" si="220">(L57-N57)/N57</f>
        <v>#DIV/0!</v>
      </c>
      <c r="AB57" s="1">
        <v>0</v>
      </c>
      <c r="AC57" s="1">
        <v>0.5</v>
      </c>
      <c r="AD57" t="e">
        <f t="shared" ref="AD57:AD67" si="221">R57*AC57*W57*AB57</f>
        <v>#DIV/0!</v>
      </c>
      <c r="AE57">
        <f t="shared" ref="AE57:AE67" si="222">BI57*1000</f>
        <v>4.7515810446297069</v>
      </c>
      <c r="AF57">
        <f t="shared" ref="AF57:AF67" si="223">(BN57-BT57)</f>
        <v>2.005331267693911</v>
      </c>
      <c r="AG57">
        <f t="shared" ref="AG57:AG67" si="224">(AM57+BM57*E57)</f>
        <v>29.881471633911133</v>
      </c>
      <c r="AH57" s="1">
        <v>2</v>
      </c>
      <c r="AI57">
        <f t="shared" ref="AI57:AI67" si="225">(AH57*BB57+BC57)</f>
        <v>4.644859790802002</v>
      </c>
      <c r="AJ57" s="1">
        <v>1</v>
      </c>
      <c r="AK57">
        <f t="shared" ref="AK57:AK67" si="226">AI57*(AJ57+1)*(AJ57+1)/(AJ57*AJ57+1)</f>
        <v>9.2897195816040039</v>
      </c>
      <c r="AL57" s="1">
        <v>27.00556755065918</v>
      </c>
      <c r="AM57" s="1">
        <v>29.881471633911133</v>
      </c>
      <c r="AN57" s="1">
        <v>26.018190383911133</v>
      </c>
      <c r="AO57" s="1">
        <v>49.985485076904297</v>
      </c>
      <c r="AP57" s="1">
        <v>52.48681640625</v>
      </c>
      <c r="AQ57" s="1">
        <v>19.344711303710938</v>
      </c>
      <c r="AR57" s="1">
        <v>22.435792922973633</v>
      </c>
      <c r="AS57" s="1">
        <v>53.610801696777344</v>
      </c>
      <c r="AT57" s="1">
        <v>62.182117462158203</v>
      </c>
      <c r="AU57" s="1">
        <v>300.54046630859375</v>
      </c>
      <c r="AV57" s="1">
        <v>1701.1876220703125</v>
      </c>
      <c r="AW57" s="1">
        <v>0.32253298163414001</v>
      </c>
      <c r="AX57" s="1">
        <v>99.225311279296875</v>
      </c>
      <c r="AY57" s="1">
        <v>2.4799149036407471</v>
      </c>
      <c r="AZ57" s="1">
        <v>-0.5812917947769165</v>
      </c>
      <c r="BA57" s="1">
        <v>0.75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ref="BH57:BH67" si="227">AU57*0.000001/(AH57*0.0001)</f>
        <v>1.5027023315429686</v>
      </c>
      <c r="BI57">
        <f t="shared" ref="BI57:BI67" si="228">(AR57-AQ57)/(1000-AR57)*BH57</f>
        <v>4.7515810446297066E-3</v>
      </c>
      <c r="BJ57">
        <f t="shared" ref="BJ57:BJ67" si="229">(AM57+273.15)</f>
        <v>303.03147163391111</v>
      </c>
      <c r="BK57">
        <f t="shared" ref="BK57:BK67" si="230">(AL57+273.15)</f>
        <v>300.15556755065916</v>
      </c>
      <c r="BL57">
        <f t="shared" ref="BL57:BL67" si="231">(AV57*BD57+AW57*BE57)*BF57</f>
        <v>272.19001344732897</v>
      </c>
      <c r="BM57">
        <f t="shared" ref="BM57:BM67" si="232">((BL57+0.00000010773*(BK57^4-BJ57^4))-BI57*44100)/(AI57*51.4+0.00000043092*BJ57^3)</f>
        <v>0.1142543879327884</v>
      </c>
      <c r="BN57">
        <f t="shared" ref="BN57:BN67" si="233">0.61365*EXP(17.502*AG57/(240.97+AG57))</f>
        <v>4.2315298042738156</v>
      </c>
      <c r="BO57">
        <f t="shared" ref="BO57:BO67" si="234">BN57*1000/AX57</f>
        <v>42.645669232147974</v>
      </c>
      <c r="BP57">
        <f t="shared" ref="BP57:BP67" si="235">(BO57-AR57)</f>
        <v>20.209876309174341</v>
      </c>
      <c r="BQ57">
        <f t="shared" ref="BQ57:BQ67" si="236">IF(E57,AM57,(AL57+AM57)/2)</f>
        <v>28.443519592285156</v>
      </c>
      <c r="BR57">
        <f t="shared" ref="BR57:BR67" si="237">0.61365*EXP(17.502*BQ57/(240.97+BQ57))</f>
        <v>3.894071503185383</v>
      </c>
      <c r="BS57">
        <f t="shared" ref="BS57:BS67" si="238">IF(BP57&lt;&gt;0,(1000-(BO57+AR57)/2)/BP57*BI57,0)</f>
        <v>0.22746112115373857</v>
      </c>
      <c r="BT57">
        <f t="shared" ref="BT57:BT67" si="239">AR57*AX57/1000</f>
        <v>2.2261985365799046</v>
      </c>
      <c r="BU57">
        <f t="shared" ref="BU57:BU67" si="240">(BR57-BT57)</f>
        <v>1.6678729666054783</v>
      </c>
      <c r="BV57">
        <f t="shared" ref="BV57:BV67" si="241">1/(1.6/G57+1.37/AK57)</f>
        <v>0.14266534778028278</v>
      </c>
      <c r="BW57">
        <f t="shared" ref="BW57:BW67" si="242">H57*AX57*0.001</f>
        <v>7.7794551194633721</v>
      </c>
      <c r="BX57">
        <f t="shared" ref="BX57:BX67" si="243">H57/AP57</f>
        <v>1.4937450470356173</v>
      </c>
      <c r="BY57">
        <f t="shared" ref="BY57:BY67" si="244">(1-BI57*AX57/BN57/G57)*100</f>
        <v>52.215189146975547</v>
      </c>
      <c r="BZ57">
        <f t="shared" ref="BZ57:BZ67" si="245">(AP57-F57/(AK57/1.35))</f>
        <v>53.06928876818089</v>
      </c>
      <c r="CA57">
        <f t="shared" ref="CA57:CA67" si="246">F57*BY57/100/BZ57</f>
        <v>-3.9436443998173892E-2</v>
      </c>
      <c r="CB57">
        <f t="shared" ref="CB57:CB67" si="247">(L57-K57)</f>
        <v>0</v>
      </c>
      <c r="CC57">
        <f t="shared" ref="CC57:CC67" si="248">AV57*W57</f>
        <v>1488.6087117737065</v>
      </c>
      <c r="CD57">
        <f t="shared" ref="CD57:CD67" si="249">(N57-M57)</f>
        <v>0</v>
      </c>
      <c r="CE57" t="e">
        <f t="shared" ref="CE57:CE67" si="250">(N57-O57)/(N57-K57)</f>
        <v>#DIV/0!</v>
      </c>
      <c r="CF57" t="e">
        <f t="shared" ref="CF57:CF67" si="251">(L57-N57)/(L57-K57)</f>
        <v>#DIV/0!</v>
      </c>
    </row>
    <row r="58" spans="1:84" x14ac:dyDescent="0.35">
      <c r="A58" t="s">
        <v>167</v>
      </c>
      <c r="B58" s="1">
        <v>58</v>
      </c>
      <c r="C58" s="1" t="s">
        <v>142</v>
      </c>
      <c r="D58" s="1">
        <v>15131.000055823475</v>
      </c>
      <c r="E58" s="1">
        <v>0</v>
      </c>
      <c r="F58">
        <f t="shared" si="210"/>
        <v>2.0883908572376768</v>
      </c>
      <c r="G58">
        <f t="shared" si="211"/>
        <v>0.17649966326736879</v>
      </c>
      <c r="H58">
        <f t="shared" si="212"/>
        <v>75.984969811275917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si="213"/>
        <v>#DIV/0!</v>
      </c>
      <c r="Q58" t="e">
        <f t="shared" si="214"/>
        <v>#DIV/0!</v>
      </c>
      <c r="R58" t="e">
        <f t="shared" si="215"/>
        <v>#DIV/0!</v>
      </c>
      <c r="S58" s="1">
        <v>-1</v>
      </c>
      <c r="T58" s="1">
        <v>0.87</v>
      </c>
      <c r="U58" s="1">
        <v>0.92</v>
      </c>
      <c r="V58" s="1">
        <v>10.081757545471191</v>
      </c>
      <c r="W58">
        <f t="shared" si="216"/>
        <v>0.87504087877273551</v>
      </c>
      <c r="X58">
        <f t="shared" si="217"/>
        <v>2.0749330598422199E-3</v>
      </c>
      <c r="Y58" t="e">
        <f t="shared" si="218"/>
        <v>#DIV/0!</v>
      </c>
      <c r="Z58" t="e">
        <f t="shared" si="219"/>
        <v>#DIV/0!</v>
      </c>
      <c r="AA58" t="e">
        <f t="shared" si="220"/>
        <v>#DIV/0!</v>
      </c>
      <c r="AB58" s="1">
        <v>0</v>
      </c>
      <c r="AC58" s="1">
        <v>0.5</v>
      </c>
      <c r="AD58" t="e">
        <f t="shared" si="221"/>
        <v>#DIV/0!</v>
      </c>
      <c r="AE58">
        <f t="shared" si="222"/>
        <v>3.8709073717603886</v>
      </c>
      <c r="AF58">
        <f t="shared" si="223"/>
        <v>2.1447278447101152</v>
      </c>
      <c r="AG58">
        <f t="shared" si="224"/>
        <v>30.258325576782227</v>
      </c>
      <c r="AH58" s="1">
        <v>2</v>
      </c>
      <c r="AI58">
        <f t="shared" si="225"/>
        <v>4.644859790802002</v>
      </c>
      <c r="AJ58" s="1">
        <v>1</v>
      </c>
      <c r="AK58">
        <f t="shared" si="226"/>
        <v>9.2897195816040039</v>
      </c>
      <c r="AL58" s="1">
        <v>27.013517379760742</v>
      </c>
      <c r="AM58" s="1">
        <v>30.258325576782227</v>
      </c>
      <c r="AN58" s="1">
        <v>26.017578125</v>
      </c>
      <c r="AO58" s="1">
        <v>99.975845336914063</v>
      </c>
      <c r="AP58" s="1">
        <v>98.332778930664063</v>
      </c>
      <c r="AQ58" s="1">
        <v>19.445339202880859</v>
      </c>
      <c r="AR58" s="1">
        <v>21.96473503112793</v>
      </c>
      <c r="AS58" s="1">
        <v>53.862640380859375</v>
      </c>
      <c r="AT58" s="1">
        <v>60.845077514648438</v>
      </c>
      <c r="AU58" s="1">
        <v>300.53903198242188</v>
      </c>
      <c r="AV58" s="1">
        <v>1700.982421875</v>
      </c>
      <c r="AW58" s="1">
        <v>0.32581982016563416</v>
      </c>
      <c r="AX58" s="1">
        <v>99.220352172851563</v>
      </c>
      <c r="AY58" s="1">
        <v>3.1070156097412109</v>
      </c>
      <c r="AZ58" s="1">
        <v>-0.55633556842803955</v>
      </c>
      <c r="BA58" s="1">
        <v>0.75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si="227"/>
        <v>1.5026951599121092</v>
      </c>
      <c r="BI58">
        <f t="shared" si="228"/>
        <v>3.8709073717603888E-3</v>
      </c>
      <c r="BJ58">
        <f t="shared" si="229"/>
        <v>303.4083255767822</v>
      </c>
      <c r="BK58">
        <f t="shared" si="230"/>
        <v>300.16351737976072</v>
      </c>
      <c r="BL58">
        <f t="shared" si="231"/>
        <v>272.15718141681282</v>
      </c>
      <c r="BM58">
        <f t="shared" si="232"/>
        <v>0.25128616503880724</v>
      </c>
      <c r="BN58">
        <f t="shared" si="233"/>
        <v>4.3240765898819982</v>
      </c>
      <c r="BO58">
        <f t="shared" si="234"/>
        <v>43.580540636955547</v>
      </c>
      <c r="BP58">
        <f t="shared" si="235"/>
        <v>21.615805605827617</v>
      </c>
      <c r="BQ58">
        <f t="shared" si="236"/>
        <v>28.635921478271484</v>
      </c>
      <c r="BR58">
        <f t="shared" si="237"/>
        <v>3.9378179927364036</v>
      </c>
      <c r="BS58">
        <f t="shared" si="238"/>
        <v>0.17320878965376932</v>
      </c>
      <c r="BT58">
        <f t="shared" si="239"/>
        <v>2.1793487451718829</v>
      </c>
      <c r="BU58">
        <f t="shared" si="240"/>
        <v>1.7584692475645207</v>
      </c>
      <c r="BV58">
        <f t="shared" si="241"/>
        <v>0.10854642500280207</v>
      </c>
      <c r="BW58">
        <f t="shared" si="242"/>
        <v>7.5392554645182912</v>
      </c>
      <c r="BX58">
        <f t="shared" si="243"/>
        <v>0.77273286321801271</v>
      </c>
      <c r="BY58">
        <f t="shared" si="244"/>
        <v>49.67586898482881</v>
      </c>
      <c r="BZ58">
        <f t="shared" si="245"/>
        <v>98.029289935920474</v>
      </c>
      <c r="CA58">
        <f t="shared" si="246"/>
        <v>1.0582819755306538E-2</v>
      </c>
      <c r="CB58">
        <f t="shared" si="247"/>
        <v>0</v>
      </c>
      <c r="CC58">
        <f t="shared" si="248"/>
        <v>1488.4291532144759</v>
      </c>
      <c r="CD58">
        <f t="shared" si="249"/>
        <v>0</v>
      </c>
      <c r="CE58" t="e">
        <f t="shared" si="250"/>
        <v>#DIV/0!</v>
      </c>
      <c r="CF58" t="e">
        <f t="shared" si="251"/>
        <v>#DIV/0!</v>
      </c>
    </row>
    <row r="59" spans="1:84" x14ac:dyDescent="0.35">
      <c r="A59" t="s">
        <v>167</v>
      </c>
      <c r="B59" s="1">
        <v>56</v>
      </c>
      <c r="C59" s="1" t="s">
        <v>140</v>
      </c>
      <c r="D59" s="1">
        <v>14727.000055823475</v>
      </c>
      <c r="E59" s="1">
        <v>0</v>
      </c>
      <c r="F59">
        <f t="shared" si="210"/>
        <v>8.9554625312888838</v>
      </c>
      <c r="G59">
        <f t="shared" si="211"/>
        <v>0.31544246487171851</v>
      </c>
      <c r="H59">
        <f t="shared" si="212"/>
        <v>141.45428569958924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10.081757545471191</v>
      </c>
      <c r="W59">
        <f t="shared" si="216"/>
        <v>0.87504087877273551</v>
      </c>
      <c r="X59">
        <f t="shared" si="217"/>
        <v>6.6993663014625147E-3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5.691066686001883</v>
      </c>
      <c r="AF59">
        <f t="shared" si="223"/>
        <v>1.791989745071854</v>
      </c>
      <c r="AG59">
        <f t="shared" si="224"/>
        <v>29.186552047729492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26.981416702270508</v>
      </c>
      <c r="AM59" s="1">
        <v>29.186552047729492</v>
      </c>
      <c r="AN59" s="1">
        <v>26.0211181640625</v>
      </c>
      <c r="AO59" s="1">
        <v>199.86039733886719</v>
      </c>
      <c r="AP59" s="1">
        <v>193.16937255859375</v>
      </c>
      <c r="AQ59" s="1">
        <v>19.209300994873047</v>
      </c>
      <c r="AR59" s="1">
        <v>22.909690856933594</v>
      </c>
      <c r="AS59" s="1">
        <v>53.316555023193359</v>
      </c>
      <c r="AT59" s="1">
        <v>63.591896057128906</v>
      </c>
      <c r="AU59" s="1">
        <v>300.54595947265625</v>
      </c>
      <c r="AV59" s="1">
        <v>1698.2412109375</v>
      </c>
      <c r="AW59" s="1">
        <v>0.34442326426506042</v>
      </c>
      <c r="AX59" s="1">
        <v>99.233230590820313</v>
      </c>
      <c r="AY59" s="1">
        <v>3.7981925010681152</v>
      </c>
      <c r="AZ59" s="1">
        <v>-0.61241638660430908</v>
      </c>
      <c r="BA59" s="1">
        <v>0.75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1.5027297973632812</v>
      </c>
      <c r="BI59">
        <f t="shared" si="228"/>
        <v>5.6910666860018827E-3</v>
      </c>
      <c r="BJ59">
        <f t="shared" si="229"/>
        <v>302.33655204772947</v>
      </c>
      <c r="BK59">
        <f t="shared" si="230"/>
        <v>300.13141670227049</v>
      </c>
      <c r="BL59">
        <f t="shared" si="231"/>
        <v>271.71858767661615</v>
      </c>
      <c r="BM59">
        <f t="shared" si="232"/>
        <v>-2.0873735502731743E-2</v>
      </c>
      <c r="BN59">
        <f t="shared" si="233"/>
        <v>4.0653923806423533</v>
      </c>
      <c r="BO59">
        <f t="shared" si="234"/>
        <v>40.968054314442796</v>
      </c>
      <c r="BP59">
        <f t="shared" si="235"/>
        <v>18.058363457509202</v>
      </c>
      <c r="BQ59">
        <f t="shared" si="236"/>
        <v>28.083984375</v>
      </c>
      <c r="BR59">
        <f t="shared" si="237"/>
        <v>3.8134589460549884</v>
      </c>
      <c r="BS59">
        <f t="shared" si="238"/>
        <v>0.30508304062016672</v>
      </c>
      <c r="BT59">
        <f t="shared" si="239"/>
        <v>2.2734026355704993</v>
      </c>
      <c r="BU59">
        <f t="shared" si="240"/>
        <v>1.5400563104844891</v>
      </c>
      <c r="BV59">
        <f t="shared" si="241"/>
        <v>0.19158133361027888</v>
      </c>
      <c r="BW59">
        <f t="shared" si="242"/>
        <v>14.036965750887115</v>
      </c>
      <c r="BX59">
        <f t="shared" si="243"/>
        <v>0.73228112627783237</v>
      </c>
      <c r="BY59">
        <f t="shared" si="244"/>
        <v>55.961940054985412</v>
      </c>
      <c r="BZ59">
        <f t="shared" si="245"/>
        <v>191.86794743902598</v>
      </c>
      <c r="CA59">
        <f t="shared" si="246"/>
        <v>2.6120311601286215E-2</v>
      </c>
      <c r="CB59">
        <f t="shared" si="247"/>
        <v>0</v>
      </c>
      <c r="CC59">
        <f t="shared" si="248"/>
        <v>1486.0304815868244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167</v>
      </c>
      <c r="B60" s="1">
        <v>59</v>
      </c>
      <c r="C60" s="1" t="s">
        <v>143</v>
      </c>
      <c r="D60" s="1">
        <v>15333.000055823475</v>
      </c>
      <c r="E60" s="1">
        <v>0</v>
      </c>
      <c r="F60">
        <f t="shared" si="210"/>
        <v>11.8151302980996</v>
      </c>
      <c r="G60">
        <f t="shared" si="211"/>
        <v>0.1311178890597467</v>
      </c>
      <c r="H60">
        <f t="shared" si="212"/>
        <v>137.72465948300018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10.081757545471191</v>
      </c>
      <c r="W60">
        <f t="shared" si="216"/>
        <v>0.87504087877273551</v>
      </c>
      <c r="X60">
        <f t="shared" si="217"/>
        <v>8.6109880940245763E-3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3.024478276003018</v>
      </c>
      <c r="AF60">
        <f t="shared" si="223"/>
        <v>2.2448117927043443</v>
      </c>
      <c r="AG60">
        <f t="shared" si="224"/>
        <v>30.477823257446289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27.02110481262207</v>
      </c>
      <c r="AM60" s="1">
        <v>30.477823257446289</v>
      </c>
      <c r="AN60" s="1">
        <v>26.019704818725586</v>
      </c>
      <c r="AO60" s="1">
        <v>300.11392211914063</v>
      </c>
      <c r="AP60" s="1">
        <v>291.66375732421875</v>
      </c>
      <c r="AQ60" s="1">
        <v>19.53809928894043</v>
      </c>
      <c r="AR60" s="1">
        <v>21.507631301879883</v>
      </c>
      <c r="AS60" s="1">
        <v>54.094322204589844</v>
      </c>
      <c r="AT60" s="1">
        <v>59.551067352294922</v>
      </c>
      <c r="AU60" s="1">
        <v>300.52102661132813</v>
      </c>
      <c r="AV60" s="1">
        <v>1700.7547607421875</v>
      </c>
      <c r="AW60" s="1">
        <v>0.35684621334075928</v>
      </c>
      <c r="AX60" s="1">
        <v>99.219535827636719</v>
      </c>
      <c r="AY60" s="1">
        <v>4.5468549728393555</v>
      </c>
      <c r="AZ60" s="1">
        <v>-0.53290915489196777</v>
      </c>
      <c r="BA60" s="1">
        <v>0.5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1.5026051330566403</v>
      </c>
      <c r="BI60">
        <f t="shared" si="228"/>
        <v>3.0244782760030179E-3</v>
      </c>
      <c r="BJ60">
        <f t="shared" si="229"/>
        <v>303.62782325744627</v>
      </c>
      <c r="BK60">
        <f t="shared" si="230"/>
        <v>300.17110481262205</v>
      </c>
      <c r="BL60">
        <f t="shared" si="231"/>
        <v>272.120755636377</v>
      </c>
      <c r="BM60">
        <f t="shared" si="232"/>
        <v>0.3897516524612199</v>
      </c>
      <c r="BN60">
        <f t="shared" si="233"/>
        <v>4.3787889872288162</v>
      </c>
      <c r="BO60">
        <f t="shared" si="234"/>
        <v>44.132326871954014</v>
      </c>
      <c r="BP60">
        <f t="shared" si="235"/>
        <v>22.624695570074131</v>
      </c>
      <c r="BQ60">
        <f t="shared" si="236"/>
        <v>28.74946403503418</v>
      </c>
      <c r="BR60">
        <f t="shared" si="237"/>
        <v>3.9638347993825427</v>
      </c>
      <c r="BS60">
        <f t="shared" si="238"/>
        <v>0.12929300874682131</v>
      </c>
      <c r="BT60">
        <f t="shared" si="239"/>
        <v>2.1339771945244719</v>
      </c>
      <c r="BU60">
        <f t="shared" si="240"/>
        <v>1.8298576048580708</v>
      </c>
      <c r="BV60">
        <f t="shared" si="241"/>
        <v>8.0970126772189704E-2</v>
      </c>
      <c r="BW60">
        <f t="shared" si="242"/>
        <v>13.664976785922603</v>
      </c>
      <c r="BX60">
        <f t="shared" si="243"/>
        <v>0.47220354269078052</v>
      </c>
      <c r="BY60">
        <f t="shared" si="244"/>
        <v>47.732504010355136</v>
      </c>
      <c r="BZ60">
        <f t="shared" si="245"/>
        <v>289.94675975908012</v>
      </c>
      <c r="CA60">
        <f t="shared" si="246"/>
        <v>1.9450665867261727E-2</v>
      </c>
      <c r="CB60">
        <f t="shared" si="247"/>
        <v>0</v>
      </c>
      <c r="CC60">
        <f t="shared" si="248"/>
        <v>1488.2299404167572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167</v>
      </c>
      <c r="B61" s="1">
        <v>55</v>
      </c>
      <c r="C61" s="1" t="s">
        <v>139</v>
      </c>
      <c r="D61" s="1">
        <v>14525.000055823475</v>
      </c>
      <c r="E61" s="1">
        <v>0</v>
      </c>
      <c r="F61">
        <f t="shared" si="210"/>
        <v>31.2135992366937</v>
      </c>
      <c r="G61">
        <f t="shared" si="211"/>
        <v>0.40909088464462845</v>
      </c>
      <c r="H61">
        <f t="shared" si="212"/>
        <v>242.48232216980603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10.081757545471191</v>
      </c>
      <c r="W61">
        <f t="shared" si="216"/>
        <v>0.87504087877273551</v>
      </c>
      <c r="X61">
        <f t="shared" si="217"/>
        <v>2.1672022695667714E-2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6.653445738743927</v>
      </c>
      <c r="AF61">
        <f t="shared" si="223"/>
        <v>1.6319607676971186</v>
      </c>
      <c r="AG61">
        <f t="shared" si="224"/>
        <v>28.653093338012695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27.018423080444336</v>
      </c>
      <c r="AM61" s="1">
        <v>28.653093338012695</v>
      </c>
      <c r="AN61" s="1">
        <v>26.015956878662109</v>
      </c>
      <c r="AO61" s="1">
        <v>399.98104858398438</v>
      </c>
      <c r="AP61" s="1">
        <v>377.53677368164063</v>
      </c>
      <c r="AQ61" s="1">
        <v>18.950990676879883</v>
      </c>
      <c r="AR61" s="1">
        <v>23.275785446166992</v>
      </c>
      <c r="AS61" s="1">
        <v>52.483200073242188</v>
      </c>
      <c r="AT61" s="1">
        <v>64.46356201171875</v>
      </c>
      <c r="AU61" s="1">
        <v>300.52670288085938</v>
      </c>
      <c r="AV61" s="1">
        <v>1698.6795654296875</v>
      </c>
      <c r="AW61" s="1">
        <v>0.34136170148849487</v>
      </c>
      <c r="AX61" s="1">
        <v>99.235420227050781</v>
      </c>
      <c r="AY61" s="1">
        <v>4.9559812545776367</v>
      </c>
      <c r="AZ61" s="1">
        <v>-0.63436871767044067</v>
      </c>
      <c r="BA61" s="1">
        <v>0.75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1.5026335144042968</v>
      </c>
      <c r="BI61">
        <f t="shared" si="228"/>
        <v>6.6534457387439272E-3</v>
      </c>
      <c r="BJ61">
        <f t="shared" si="229"/>
        <v>301.80309333801267</v>
      </c>
      <c r="BK61">
        <f t="shared" si="230"/>
        <v>300.16842308044431</v>
      </c>
      <c r="BL61">
        <f t="shared" si="231"/>
        <v>271.78872439379847</v>
      </c>
      <c r="BM61">
        <f t="shared" si="232"/>
        <v>-0.1629567268200354</v>
      </c>
      <c r="BN61">
        <f t="shared" si="233"/>
        <v>3.9417431175621727</v>
      </c>
      <c r="BO61">
        <f t="shared" si="234"/>
        <v>39.721130908131983</v>
      </c>
      <c r="BP61">
        <f t="shared" si="235"/>
        <v>16.44534546196499</v>
      </c>
      <c r="BQ61">
        <f t="shared" si="236"/>
        <v>27.835758209228516</v>
      </c>
      <c r="BR61">
        <f t="shared" si="237"/>
        <v>3.7586565093371243</v>
      </c>
      <c r="BS61">
        <f t="shared" si="238"/>
        <v>0.39183563953166201</v>
      </c>
      <c r="BT61">
        <f t="shared" si="239"/>
        <v>2.309782349865054</v>
      </c>
      <c r="BU61">
        <f t="shared" si="240"/>
        <v>1.4488741594720702</v>
      </c>
      <c r="BV61">
        <f t="shared" si="241"/>
        <v>0.24639121902171501</v>
      </c>
      <c r="BW61">
        <f t="shared" si="242"/>
        <v>24.062835138151812</v>
      </c>
      <c r="BX61">
        <f t="shared" si="243"/>
        <v>0.64227471089817656</v>
      </c>
      <c r="BY61">
        <f t="shared" si="244"/>
        <v>59.054591164594839</v>
      </c>
      <c r="BZ61">
        <f t="shared" si="245"/>
        <v>373.00075312694258</v>
      </c>
      <c r="CA61">
        <f t="shared" si="246"/>
        <v>4.9418300800886779E-2</v>
      </c>
      <c r="CB61">
        <f t="shared" si="247"/>
        <v>0</v>
      </c>
      <c r="CC61">
        <f t="shared" si="248"/>
        <v>1486.4140596868822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167</v>
      </c>
      <c r="B62" s="1">
        <v>60</v>
      </c>
      <c r="C62" s="1" t="s">
        <v>144</v>
      </c>
      <c r="D62" s="1">
        <v>15491.500055857934</v>
      </c>
      <c r="E62" s="1">
        <v>0</v>
      </c>
      <c r="F62">
        <f t="shared" si="210"/>
        <v>15.930123220761025</v>
      </c>
      <c r="G62">
        <f t="shared" si="211"/>
        <v>0.10577337579183305</v>
      </c>
      <c r="H62">
        <f t="shared" si="212"/>
        <v>231.88200459345663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10.081757545471191</v>
      </c>
      <c r="W62">
        <f t="shared" si="216"/>
        <v>0.87504087877273551</v>
      </c>
      <c r="X62">
        <f t="shared" si="217"/>
        <v>1.1373329831707739E-2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2.480772491170685</v>
      </c>
      <c r="AF62">
        <f t="shared" si="223"/>
        <v>2.2765446063961261</v>
      </c>
      <c r="AG62">
        <f t="shared" si="224"/>
        <v>30.492029190063477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27.017284393310547</v>
      </c>
      <c r="AM62" s="1">
        <v>30.492029190063477</v>
      </c>
      <c r="AN62" s="1">
        <v>26.018453598022461</v>
      </c>
      <c r="AO62" s="1">
        <v>500.26431274414063</v>
      </c>
      <c r="AP62" s="1">
        <v>488.85617065429688</v>
      </c>
      <c r="AQ62" s="1">
        <v>19.6083984375</v>
      </c>
      <c r="AR62" s="1">
        <v>21.224250793457031</v>
      </c>
      <c r="AS62" s="1">
        <v>54.299301147460938</v>
      </c>
      <c r="AT62" s="1">
        <v>58.777122497558594</v>
      </c>
      <c r="AU62" s="1">
        <v>300.537353515625</v>
      </c>
      <c r="AV62" s="1">
        <v>1701.156005859375</v>
      </c>
      <c r="AW62" s="1">
        <v>0.40030559897422791</v>
      </c>
      <c r="AX62" s="1">
        <v>99.21697998046875</v>
      </c>
      <c r="AY62" s="1">
        <v>5.1087703704833984</v>
      </c>
      <c r="AZ62" s="1">
        <v>-0.51952433586120605</v>
      </c>
      <c r="BA62" s="1">
        <v>1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1.502686767578125</v>
      </c>
      <c r="BI62">
        <f t="shared" si="228"/>
        <v>2.4807724911706849E-3</v>
      </c>
      <c r="BJ62">
        <f t="shared" si="229"/>
        <v>303.64202919006345</v>
      </c>
      <c r="BK62">
        <f t="shared" si="230"/>
        <v>300.16728439331052</v>
      </c>
      <c r="BL62">
        <f t="shared" si="231"/>
        <v>272.18495485369203</v>
      </c>
      <c r="BM62">
        <f t="shared" si="232"/>
        <v>0.48474434761922519</v>
      </c>
      <c r="BN62">
        <f t="shared" si="233"/>
        <v>4.3823506724710004</v>
      </c>
      <c r="BO62">
        <f t="shared" si="234"/>
        <v>44.16936166907805</v>
      </c>
      <c r="BP62">
        <f t="shared" si="235"/>
        <v>22.945110875621019</v>
      </c>
      <c r="BQ62">
        <f t="shared" si="236"/>
        <v>28.754656791687012</v>
      </c>
      <c r="BR62">
        <f t="shared" si="237"/>
        <v>3.9650282284386278</v>
      </c>
      <c r="BS62">
        <f t="shared" si="238"/>
        <v>0.10458259132984338</v>
      </c>
      <c r="BT62">
        <f t="shared" si="239"/>
        <v>2.1058060660748743</v>
      </c>
      <c r="BU62">
        <f t="shared" si="240"/>
        <v>1.8592221623637535</v>
      </c>
      <c r="BV62">
        <f t="shared" si="241"/>
        <v>6.5470071166700089E-2</v>
      </c>
      <c r="BW62">
        <f t="shared" si="242"/>
        <v>23.006632207579951</v>
      </c>
      <c r="BX62">
        <f t="shared" si="243"/>
        <v>0.47433584459637723</v>
      </c>
      <c r="BY62">
        <f t="shared" si="244"/>
        <v>46.900620110014977</v>
      </c>
      <c r="BZ62">
        <f t="shared" si="245"/>
        <v>486.54117436629116</v>
      </c>
      <c r="CA62">
        <f t="shared" si="246"/>
        <v>1.5356000619182219E-2</v>
      </c>
      <c r="CB62">
        <f t="shared" si="247"/>
        <v>0</v>
      </c>
      <c r="CC62">
        <f t="shared" si="248"/>
        <v>1488.5810462967042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167</v>
      </c>
      <c r="B63" s="1">
        <v>61</v>
      </c>
      <c r="C63" s="1" t="s">
        <v>145</v>
      </c>
      <c r="D63" s="1">
        <v>15634.500055857934</v>
      </c>
      <c r="E63" s="1">
        <v>0</v>
      </c>
      <c r="F63">
        <f t="shared" si="210"/>
        <v>22.686526373904293</v>
      </c>
      <c r="G63">
        <f t="shared" si="211"/>
        <v>8.7502096996032633E-2</v>
      </c>
      <c r="H63">
        <f t="shared" si="212"/>
        <v>344.41969914503164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10.081757545471191</v>
      </c>
      <c r="W63">
        <f t="shared" si="216"/>
        <v>0.87504087877273551</v>
      </c>
      <c r="X63">
        <f t="shared" si="217"/>
        <v>1.5907070408063516E-2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2.0704845910250844</v>
      </c>
      <c r="AF63">
        <f t="shared" si="223"/>
        <v>2.2926358684918124</v>
      </c>
      <c r="AG63">
        <f t="shared" si="224"/>
        <v>30.455455780029297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26.98344612121582</v>
      </c>
      <c r="AM63" s="1">
        <v>30.455455780029297</v>
      </c>
      <c r="AN63" s="1">
        <v>26.016115188598633</v>
      </c>
      <c r="AO63" s="1">
        <v>800.30926513671875</v>
      </c>
      <c r="AP63" s="1">
        <v>784.13018798828125</v>
      </c>
      <c r="AQ63" s="1">
        <v>19.62139892578125</v>
      </c>
      <c r="AR63" s="1">
        <v>20.97047233581543</v>
      </c>
      <c r="AS63" s="1">
        <v>54.441108703613281</v>
      </c>
      <c r="AT63" s="1">
        <v>58.187713623046875</v>
      </c>
      <c r="AU63" s="1">
        <v>300.51226806640625</v>
      </c>
      <c r="AV63" s="1">
        <v>1701.6993408203125</v>
      </c>
      <c r="AW63" s="1">
        <v>0.38170760869979858</v>
      </c>
      <c r="AX63" s="1">
        <v>99.213325500488281</v>
      </c>
      <c r="AY63" s="1">
        <v>5.8607754707336426</v>
      </c>
      <c r="AZ63" s="1">
        <v>-0.5046008825302124</v>
      </c>
      <c r="BA63" s="1">
        <v>1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1.502561340332031</v>
      </c>
      <c r="BI63">
        <f t="shared" si="228"/>
        <v>2.0704845910250844E-3</v>
      </c>
      <c r="BJ63">
        <f t="shared" si="229"/>
        <v>303.60545578002927</v>
      </c>
      <c r="BK63">
        <f t="shared" si="230"/>
        <v>300.1334461212158</v>
      </c>
      <c r="BL63">
        <f t="shared" si="231"/>
        <v>272.27188844549892</v>
      </c>
      <c r="BM63">
        <f t="shared" si="232"/>
        <v>0.5574285725513779</v>
      </c>
      <c r="BN63">
        <f t="shared" si="233"/>
        <v>4.3731861662440537</v>
      </c>
      <c r="BO63">
        <f t="shared" si="234"/>
        <v>44.078616901340844</v>
      </c>
      <c r="BP63">
        <f t="shared" si="235"/>
        <v>23.108144565525414</v>
      </c>
      <c r="BQ63">
        <f t="shared" si="236"/>
        <v>28.719450950622559</v>
      </c>
      <c r="BR63">
        <f t="shared" si="237"/>
        <v>3.9569431563636308</v>
      </c>
      <c r="BS63">
        <f t="shared" si="238"/>
        <v>8.6685584681284192E-2</v>
      </c>
      <c r="BT63">
        <f t="shared" si="239"/>
        <v>2.0805502977522412</v>
      </c>
      <c r="BU63">
        <f t="shared" si="240"/>
        <v>1.8763928586113896</v>
      </c>
      <c r="BV63">
        <f t="shared" si="241"/>
        <v>5.4251262034744202E-2</v>
      </c>
      <c r="BW63">
        <f t="shared" si="242"/>
        <v>34.171023720056269</v>
      </c>
      <c r="BX63">
        <f t="shared" si="243"/>
        <v>0.4392379026098393</v>
      </c>
      <c r="BY63">
        <f t="shared" si="244"/>
        <v>46.318383775836772</v>
      </c>
      <c r="BZ63">
        <f t="shared" si="245"/>
        <v>780.83333813875299</v>
      </c>
      <c r="CA63">
        <f t="shared" si="246"/>
        <v>1.3457458638125096E-2</v>
      </c>
      <c r="CB63">
        <f t="shared" si="247"/>
        <v>0</v>
      </c>
      <c r="CC63">
        <f t="shared" si="248"/>
        <v>1489.0564865983911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167</v>
      </c>
      <c r="B64" s="1">
        <v>62</v>
      </c>
      <c r="C64" s="1" t="s">
        <v>146</v>
      </c>
      <c r="D64" s="1">
        <v>15773.500055857934</v>
      </c>
      <c r="E64" s="1">
        <v>0</v>
      </c>
      <c r="F64">
        <f t="shared" si="210"/>
        <v>28.670285067974714</v>
      </c>
      <c r="G64">
        <f t="shared" si="211"/>
        <v>7.7609365466271382E-2</v>
      </c>
      <c r="H64">
        <f t="shared" si="212"/>
        <v>551.653438808641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10.081757545471191</v>
      </c>
      <c r="W64">
        <f t="shared" si="216"/>
        <v>0.87504087877273551</v>
      </c>
      <c r="X64">
        <f t="shared" si="217"/>
        <v>1.9923566730680204E-2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1.8321328973359277</v>
      </c>
      <c r="AF64">
        <f t="shared" si="223"/>
        <v>2.2852734888400312</v>
      </c>
      <c r="AG64">
        <f t="shared" si="224"/>
        <v>30.369466781616211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26.966405868530273</v>
      </c>
      <c r="AM64" s="1">
        <v>30.369466781616211</v>
      </c>
      <c r="AN64" s="1">
        <v>26.018514633178711</v>
      </c>
      <c r="AO64" s="1">
        <v>1200.404052734375</v>
      </c>
      <c r="AP64" s="1">
        <v>1179.8853759765625</v>
      </c>
      <c r="AQ64" s="1">
        <v>19.634662628173828</v>
      </c>
      <c r="AR64" s="1">
        <v>20.828550338745117</v>
      </c>
      <c r="AS64" s="1">
        <v>54.533161163330078</v>
      </c>
      <c r="AT64" s="1">
        <v>57.849925994873047</v>
      </c>
      <c r="AU64" s="1">
        <v>300.526123046875</v>
      </c>
      <c r="AV64" s="1">
        <v>1701.86962890625</v>
      </c>
      <c r="AW64" s="1">
        <v>0.41944807767868042</v>
      </c>
      <c r="AX64" s="1">
        <v>99.21148681640625</v>
      </c>
      <c r="AY64" s="1">
        <v>5.7366542816162109</v>
      </c>
      <c r="AZ64" s="1">
        <v>-0.49984776973724365</v>
      </c>
      <c r="BA64" s="1">
        <v>1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1.5026306152343749</v>
      </c>
      <c r="BI64">
        <f t="shared" si="228"/>
        <v>1.8321328973359276E-3</v>
      </c>
      <c r="BJ64">
        <f t="shared" si="229"/>
        <v>303.51946678161619</v>
      </c>
      <c r="BK64">
        <f t="shared" si="230"/>
        <v>300.11640586853025</v>
      </c>
      <c r="BL64">
        <f t="shared" si="231"/>
        <v>272.29913453863992</v>
      </c>
      <c r="BM64">
        <f t="shared" si="232"/>
        <v>0.60281342749873945</v>
      </c>
      <c r="BN64">
        <f t="shared" si="233"/>
        <v>4.3517049361772964</v>
      </c>
      <c r="BO64">
        <f t="shared" si="234"/>
        <v>43.862914223130765</v>
      </c>
      <c r="BP64">
        <f t="shared" si="235"/>
        <v>23.034363884385648</v>
      </c>
      <c r="BQ64">
        <f t="shared" si="236"/>
        <v>28.667936325073242</v>
      </c>
      <c r="BR64">
        <f t="shared" si="237"/>
        <v>3.9451386602358545</v>
      </c>
      <c r="BS64">
        <f t="shared" si="238"/>
        <v>7.6966363214283517E-2</v>
      </c>
      <c r="BT64">
        <f t="shared" si="239"/>
        <v>2.0664314473372651</v>
      </c>
      <c r="BU64">
        <f t="shared" si="240"/>
        <v>1.8787072128985893</v>
      </c>
      <c r="BV64">
        <f t="shared" si="241"/>
        <v>4.8161336428011625E-2</v>
      </c>
      <c r="BW64">
        <f t="shared" si="242"/>
        <v>54.730357871588666</v>
      </c>
      <c r="BX64">
        <f t="shared" si="243"/>
        <v>0.46754833142333918</v>
      </c>
      <c r="BY64">
        <f t="shared" si="244"/>
        <v>46.179793757984243</v>
      </c>
      <c r="BZ64">
        <f t="shared" si="245"/>
        <v>1175.7189547512749</v>
      </c>
      <c r="CA64">
        <f t="shared" si="246"/>
        <v>1.126109131839062E-2</v>
      </c>
      <c r="CB64">
        <f t="shared" si="247"/>
        <v>0</v>
      </c>
      <c r="CC64">
        <f t="shared" si="248"/>
        <v>1489.2054956347542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167</v>
      </c>
      <c r="B65" s="1">
        <v>63</v>
      </c>
      <c r="C65" s="1" t="s">
        <v>147</v>
      </c>
      <c r="D65" s="1">
        <v>15957.500055857934</v>
      </c>
      <c r="E65" s="1">
        <v>0</v>
      </c>
      <c r="F65">
        <f t="shared" si="210"/>
        <v>32.504384809898177</v>
      </c>
      <c r="G65">
        <f t="shared" si="211"/>
        <v>7.2068768259333588E-2</v>
      </c>
      <c r="H65">
        <f t="shared" si="212"/>
        <v>708.85901275209869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10.081757545471191</v>
      </c>
      <c r="W65">
        <f t="shared" si="216"/>
        <v>0.87504087877273551</v>
      </c>
      <c r="X65">
        <f t="shared" si="217"/>
        <v>2.249534849119229E-2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1.6896110187315734</v>
      </c>
      <c r="AF65">
        <f t="shared" si="223"/>
        <v>2.2685692071305126</v>
      </c>
      <c r="AG65">
        <f t="shared" si="224"/>
        <v>30.272785186767578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26.946884155273438</v>
      </c>
      <c r="AM65" s="1">
        <v>30.272785186767578</v>
      </c>
      <c r="AN65" s="1">
        <v>26.016998291015625</v>
      </c>
      <c r="AO65" s="1">
        <v>1499.8349609375</v>
      </c>
      <c r="AP65" s="1">
        <v>1476.543701171875</v>
      </c>
      <c r="AQ65" s="1">
        <v>19.653377532958984</v>
      </c>
      <c r="AR65" s="1">
        <v>20.754444122314453</v>
      </c>
      <c r="AS65" s="1">
        <v>54.647808074951172</v>
      </c>
      <c r="AT65" s="1">
        <v>57.710357666015625</v>
      </c>
      <c r="AU65" s="1">
        <v>300.5347900390625</v>
      </c>
      <c r="AV65" s="1">
        <v>1702.0823974609375</v>
      </c>
      <c r="AW65" s="1">
        <v>0.33415171504020691</v>
      </c>
      <c r="AX65" s="1">
        <v>99.212158203125</v>
      </c>
      <c r="AY65" s="1">
        <v>5.3137660026550293</v>
      </c>
      <c r="AZ65" s="1">
        <v>-0.49377229809761047</v>
      </c>
      <c r="BA65" s="1">
        <v>1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1.5026739501953124</v>
      </c>
      <c r="BI65">
        <f t="shared" si="228"/>
        <v>1.6896110187315733E-3</v>
      </c>
      <c r="BJ65">
        <f t="shared" si="229"/>
        <v>303.42278518676756</v>
      </c>
      <c r="BK65">
        <f t="shared" si="230"/>
        <v>300.09688415527341</v>
      </c>
      <c r="BL65">
        <f t="shared" si="231"/>
        <v>272.333177506629</v>
      </c>
      <c r="BM65">
        <f t="shared" si="232"/>
        <v>0.63177545454433526</v>
      </c>
      <c r="BN65">
        <f t="shared" si="233"/>
        <v>4.3276624008114917</v>
      </c>
      <c r="BO65">
        <f t="shared" si="234"/>
        <v>43.620282828150167</v>
      </c>
      <c r="BP65">
        <f t="shared" si="235"/>
        <v>22.865838705835714</v>
      </c>
      <c r="BQ65">
        <f t="shared" si="236"/>
        <v>28.609834671020508</v>
      </c>
      <c r="BR65">
        <f t="shared" si="237"/>
        <v>3.9318616218712559</v>
      </c>
      <c r="BS65">
        <f t="shared" si="238"/>
        <v>7.15139696285257E-2</v>
      </c>
      <c r="BT65">
        <f t="shared" si="239"/>
        <v>2.0590931936809791</v>
      </c>
      <c r="BU65">
        <f t="shared" si="240"/>
        <v>1.8727684281902768</v>
      </c>
      <c r="BV65">
        <f t="shared" si="241"/>
        <v>4.474574728527201E-2</v>
      </c>
      <c r="BW65">
        <f t="shared" si="242"/>
        <v>70.327432516872221</v>
      </c>
      <c r="BX65">
        <f t="shared" si="243"/>
        <v>0.48007994087103889</v>
      </c>
      <c r="BY65">
        <f t="shared" si="244"/>
        <v>46.253380155182967</v>
      </c>
      <c r="BZ65">
        <f t="shared" si="245"/>
        <v>1471.8201011635113</v>
      </c>
      <c r="CA65">
        <f t="shared" si="246"/>
        <v>1.0214819502288827E-2</v>
      </c>
      <c r="CB65">
        <f t="shared" si="247"/>
        <v>0</v>
      </c>
      <c r="CC65">
        <f t="shared" si="248"/>
        <v>1489.3916768178233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167</v>
      </c>
      <c r="B66" s="1">
        <v>64</v>
      </c>
      <c r="C66" s="1" t="s">
        <v>148</v>
      </c>
      <c r="D66" s="1">
        <v>16101.500055857934</v>
      </c>
      <c r="E66" s="1">
        <v>0</v>
      </c>
      <c r="F66">
        <f t="shared" si="210"/>
        <v>34.749960516614586</v>
      </c>
      <c r="G66">
        <f t="shared" si="211"/>
        <v>6.9792760454764832E-2</v>
      </c>
      <c r="H66">
        <f t="shared" si="212"/>
        <v>826.83527060033578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10.081757545471191</v>
      </c>
      <c r="W66">
        <f t="shared" si="216"/>
        <v>0.87504087877273551</v>
      </c>
      <c r="X66">
        <f t="shared" si="217"/>
        <v>2.4047911966089498E-2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1.6225789167820903</v>
      </c>
      <c r="AF66">
        <f t="shared" si="223"/>
        <v>2.2494951563159309</v>
      </c>
      <c r="AG66">
        <f t="shared" si="224"/>
        <v>30.168134689331055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26.921031951904297</v>
      </c>
      <c r="AM66" s="1">
        <v>30.168134689331055</v>
      </c>
      <c r="AN66" s="1">
        <v>26.019161224365234</v>
      </c>
      <c r="AO66" s="1">
        <v>1700.377685546875</v>
      </c>
      <c r="AP66" s="1">
        <v>1675.442138671875</v>
      </c>
      <c r="AQ66" s="1">
        <v>19.627798080444336</v>
      </c>
      <c r="AR66" s="1">
        <v>20.685298919677734</v>
      </c>
      <c r="AS66" s="1">
        <v>54.661525726318359</v>
      </c>
      <c r="AT66" s="1">
        <v>57.606536865234375</v>
      </c>
      <c r="AU66" s="1">
        <v>300.52276611328125</v>
      </c>
      <c r="AV66" s="1">
        <v>1698.907958984375</v>
      </c>
      <c r="AW66" s="1">
        <v>0.36045470833778381</v>
      </c>
      <c r="AX66" s="1">
        <v>99.214111328125</v>
      </c>
      <c r="AY66" s="1">
        <v>4.4017481803894043</v>
      </c>
      <c r="AZ66" s="1">
        <v>-0.49010571837425232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1.5026138305664061</v>
      </c>
      <c r="BI66">
        <f t="shared" si="228"/>
        <v>1.6225789167820903E-3</v>
      </c>
      <c r="BJ66">
        <f t="shared" si="229"/>
        <v>303.31813468933103</v>
      </c>
      <c r="BK66">
        <f t="shared" si="230"/>
        <v>300.07103195190427</v>
      </c>
      <c r="BL66">
        <f t="shared" si="231"/>
        <v>271.82526736173168</v>
      </c>
      <c r="BM66">
        <f t="shared" si="232"/>
        <v>0.64538997262468589</v>
      </c>
      <c r="BN66">
        <f t="shared" si="233"/>
        <v>4.3017687061883816</v>
      </c>
      <c r="BO66">
        <f t="shared" si="234"/>
        <v>43.358436099491882</v>
      </c>
      <c r="BP66">
        <f t="shared" si="235"/>
        <v>22.673137179814148</v>
      </c>
      <c r="BQ66">
        <f t="shared" si="236"/>
        <v>28.544583320617676</v>
      </c>
      <c r="BR66">
        <f t="shared" si="237"/>
        <v>3.9169972523082341</v>
      </c>
      <c r="BS66">
        <f t="shared" si="238"/>
        <v>6.9272324214726205E-2</v>
      </c>
      <c r="BT66">
        <f t="shared" si="239"/>
        <v>2.0522735498724507</v>
      </c>
      <c r="BU66">
        <f t="shared" si="240"/>
        <v>1.8647237024357834</v>
      </c>
      <c r="BV66">
        <f t="shared" si="241"/>
        <v>4.3341661709985789E-2</v>
      </c>
      <c r="BW66">
        <f t="shared" si="242"/>
        <v>82.033726587362082</v>
      </c>
      <c r="BX66">
        <f t="shared" si="243"/>
        <v>0.49350273072143758</v>
      </c>
      <c r="BY66">
        <f t="shared" si="244"/>
        <v>46.380613144538032</v>
      </c>
      <c r="BZ66">
        <f t="shared" si="245"/>
        <v>1670.3922072627151</v>
      </c>
      <c r="CA66">
        <f t="shared" si="246"/>
        <v>9.6487787029982466E-3</v>
      </c>
      <c r="CB66">
        <f t="shared" si="247"/>
        <v>0</v>
      </c>
      <c r="CC66">
        <f t="shared" si="248"/>
        <v>1486.6139133836821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167</v>
      </c>
      <c r="B67" s="1">
        <v>65</v>
      </c>
      <c r="C67" s="1" t="s">
        <v>149</v>
      </c>
      <c r="D67" s="1">
        <v>16303.500055857934</v>
      </c>
      <c r="E67" s="1">
        <v>0</v>
      </c>
      <c r="F67">
        <f t="shared" si="210"/>
        <v>36.344617298116738</v>
      </c>
      <c r="G67">
        <f t="shared" si="211"/>
        <v>6.557823793884654E-2</v>
      </c>
      <c r="H67">
        <f t="shared" si="212"/>
        <v>876.96516990718249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10.081757545471191</v>
      </c>
      <c r="W67">
        <f t="shared" si="216"/>
        <v>0.87504087877273551</v>
      </c>
      <c r="X67">
        <f t="shared" si="217"/>
        <v>2.5124932629039087E-2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1.5337142733834148</v>
      </c>
      <c r="AF67">
        <f t="shared" si="223"/>
        <v>2.2620582213786009</v>
      </c>
      <c r="AG67">
        <f t="shared" si="224"/>
        <v>30.179973602294922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26.934249877929688</v>
      </c>
      <c r="AM67" s="1">
        <v>30.179973602294922</v>
      </c>
      <c r="AN67" s="1">
        <v>26.020029067993164</v>
      </c>
      <c r="AO67" s="1">
        <v>1845.8795166015625</v>
      </c>
      <c r="AP67" s="1">
        <v>1819.8355712890625</v>
      </c>
      <c r="AQ67" s="1">
        <v>19.588037490844727</v>
      </c>
      <c r="AR67" s="1">
        <v>20.587677001953125</v>
      </c>
      <c r="AS67" s="1">
        <v>54.508968353271484</v>
      </c>
      <c r="AT67" s="1">
        <v>57.292125701904297</v>
      </c>
      <c r="AU67" s="1">
        <v>300.53607177734375</v>
      </c>
      <c r="AV67" s="1">
        <v>1698.6142578125</v>
      </c>
      <c r="AW67" s="1">
        <v>0.45872053503990173</v>
      </c>
      <c r="AX67" s="1">
        <v>99.216293334960938</v>
      </c>
      <c r="AY67" s="1">
        <v>4.0609035491943359</v>
      </c>
      <c r="AZ67" s="1">
        <v>-0.48876875638961792</v>
      </c>
      <c r="BA67" s="1">
        <v>0.75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1.5026803588867186</v>
      </c>
      <c r="BI67">
        <f t="shared" si="228"/>
        <v>1.5337142733834149E-3</v>
      </c>
      <c r="BJ67">
        <f t="shared" si="229"/>
        <v>303.3299736022949</v>
      </c>
      <c r="BK67">
        <f t="shared" si="230"/>
        <v>300.08424987792966</v>
      </c>
      <c r="BL67">
        <f t="shared" si="231"/>
        <v>271.77827517528203</v>
      </c>
      <c r="BM67">
        <f t="shared" si="232"/>
        <v>0.66087239583928381</v>
      </c>
      <c r="BN67">
        <f t="shared" si="233"/>
        <v>4.3046912218898115</v>
      </c>
      <c r="BO67">
        <f t="shared" si="234"/>
        <v>43.386938548055632</v>
      </c>
      <c r="BP67">
        <f t="shared" si="235"/>
        <v>22.799261546102507</v>
      </c>
      <c r="BQ67">
        <f t="shared" si="236"/>
        <v>28.557111740112305</v>
      </c>
      <c r="BR67">
        <f t="shared" si="237"/>
        <v>3.9198474398804342</v>
      </c>
      <c r="BS67">
        <f t="shared" si="238"/>
        <v>6.5118551312710451E-2</v>
      </c>
      <c r="BT67">
        <f t="shared" si="239"/>
        <v>2.0426330005112106</v>
      </c>
      <c r="BU67">
        <f t="shared" si="240"/>
        <v>1.8772144393692236</v>
      </c>
      <c r="BV67">
        <f t="shared" si="241"/>
        <v>4.0740146404469345E-2</v>
      </c>
      <c r="BW67">
        <f t="shared" si="242"/>
        <v>87.009233542054872</v>
      </c>
      <c r="BX67">
        <f t="shared" si="243"/>
        <v>0.48189253124994852</v>
      </c>
      <c r="BY67">
        <f t="shared" si="244"/>
        <v>46.095414676554668</v>
      </c>
      <c r="BZ67">
        <f t="shared" si="245"/>
        <v>1814.5539012750808</v>
      </c>
      <c r="CA67">
        <f t="shared" si="246"/>
        <v>9.2326836058170079E-3</v>
      </c>
      <c r="CB67">
        <f t="shared" si="247"/>
        <v>0</v>
      </c>
      <c r="CC67">
        <f t="shared" si="248"/>
        <v>1486.3569128521478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168</v>
      </c>
      <c r="B68" s="1">
        <v>68</v>
      </c>
      <c r="C68" s="1" t="s">
        <v>152</v>
      </c>
      <c r="D68" s="1">
        <v>17331.500055857934</v>
      </c>
      <c r="E68" s="1">
        <v>0</v>
      </c>
      <c r="F68">
        <f t="shared" ref="F68:F78" si="252">(AO68-AP68*(1000-AQ68)/(1000-AR68))*BH68</f>
        <v>-4.4036494185658102</v>
      </c>
      <c r="G68">
        <f t="shared" ref="G68:G78" si="253">IF(BS68&lt;&gt;0,1/(1/BS68-1/AK68),0)</f>
        <v>8.6176610476860149E-2</v>
      </c>
      <c r="H68">
        <f t="shared" ref="H68:H78" si="254">((BV68-BI68/2)*AP68-F68)/(BV68+BI68/2)</f>
        <v>131.54302461055448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ref="P68:P78" si="255">CB68/L68</f>
        <v>#DIV/0!</v>
      </c>
      <c r="Q68" t="e">
        <f t="shared" ref="Q68:Q78" si="256">CD68/N68</f>
        <v>#DIV/0!</v>
      </c>
      <c r="R68" t="e">
        <f t="shared" ref="R68:R78" si="257">(N68-O68)/N68</f>
        <v>#DIV/0!</v>
      </c>
      <c r="S68" s="1">
        <v>-1</v>
      </c>
      <c r="T68" s="1">
        <v>0.87</v>
      </c>
      <c r="U68" s="1">
        <v>0.92</v>
      </c>
      <c r="V68" s="1">
        <v>10.081757545471191</v>
      </c>
      <c r="W68">
        <f t="shared" ref="W68:W78" si="258">(V68*U68+(100-V68)*T68)/100</f>
        <v>0.87504087877273551</v>
      </c>
      <c r="X68">
        <f t="shared" ref="X68:X78" si="259">(F68-S68)/CC68</f>
        <v>-2.2866889059391347E-3</v>
      </c>
      <c r="Y68" t="e">
        <f t="shared" ref="Y68:Y78" si="260">(N68-O68)/(N68-M68)</f>
        <v>#DIV/0!</v>
      </c>
      <c r="Z68" t="e">
        <f t="shared" ref="Z68:Z78" si="261">(L68-N68)/(L68-M68)</f>
        <v>#DIV/0!</v>
      </c>
      <c r="AA68" t="e">
        <f t="shared" ref="AA68:AA78" si="262">(L68-N68)/N68</f>
        <v>#DIV/0!</v>
      </c>
      <c r="AB68" s="1">
        <v>0</v>
      </c>
      <c r="AC68" s="1">
        <v>0.5</v>
      </c>
      <c r="AD68" t="e">
        <f t="shared" ref="AD68:AD78" si="263">R68*AC68*W68*AB68</f>
        <v>#DIV/0!</v>
      </c>
      <c r="AE68">
        <f t="shared" ref="AE68:AE78" si="264">BI68*1000</f>
        <v>2.1434655536458256</v>
      </c>
      <c r="AF68">
        <f t="shared" ref="AF68:AF78" si="265">(BN68-BT68)</f>
        <v>2.4036438245552554</v>
      </c>
      <c r="AG68">
        <f t="shared" ref="AG68:AG78" si="266">(AM68+BM68*E68)</f>
        <v>31.551277160644531</v>
      </c>
      <c r="AH68" s="1">
        <v>2</v>
      </c>
      <c r="AI68">
        <f t="shared" ref="AI68:AI78" si="267">(AH68*BB68+BC68)</f>
        <v>4.644859790802002</v>
      </c>
      <c r="AJ68" s="1">
        <v>1</v>
      </c>
      <c r="AK68">
        <f t="shared" ref="AK68:AK78" si="268">AI68*(AJ68+1)*(AJ68+1)/(AJ68*AJ68+1)</f>
        <v>9.2897195816040039</v>
      </c>
      <c r="AL68" s="1">
        <v>27.402952194213867</v>
      </c>
      <c r="AM68" s="1">
        <v>31.551277160644531</v>
      </c>
      <c r="AN68" s="1">
        <v>26.017467498779297</v>
      </c>
      <c r="AO68" s="1">
        <v>49.975849151611328</v>
      </c>
      <c r="AP68" s="1">
        <v>52.831020355224609</v>
      </c>
      <c r="AQ68" s="1">
        <v>21.302003860473633</v>
      </c>
      <c r="AR68" s="1">
        <v>22.69605827331543</v>
      </c>
      <c r="AS68" s="1">
        <v>57.659996032714844</v>
      </c>
      <c r="AT68" s="1">
        <v>61.432857513427734</v>
      </c>
      <c r="AU68" s="1">
        <v>300.53594970703125</v>
      </c>
      <c r="AV68" s="1">
        <v>1701.0198974609375</v>
      </c>
      <c r="AW68" s="1">
        <v>0.26434779167175293</v>
      </c>
      <c r="AX68" s="1">
        <v>99.202003479003906</v>
      </c>
      <c r="AY68" s="1">
        <v>2.6711344718933105</v>
      </c>
      <c r="AZ68" s="1">
        <v>-0.58783048391342163</v>
      </c>
      <c r="BA68" s="1">
        <v>1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ref="BH68:BH78" si="269">AU68*0.000001/(AH68*0.0001)</f>
        <v>1.502679748535156</v>
      </c>
      <c r="BI68">
        <f t="shared" ref="BI68:BI78" si="270">(AR68-AQ68)/(1000-AR68)*BH68</f>
        <v>2.1434655536458256E-3</v>
      </c>
      <c r="BJ68">
        <f t="shared" ref="BJ68:BJ78" si="271">(AM68+273.15)</f>
        <v>304.70127716064451</v>
      </c>
      <c r="BK68">
        <f t="shared" ref="BK68:BK78" si="272">(AL68+273.15)</f>
        <v>300.55295219421384</v>
      </c>
      <c r="BL68">
        <f t="shared" ref="BL68:BL78" si="273">(AV68*BD68+AW68*BE68)*BF68</f>
        <v>272.1631775104288</v>
      </c>
      <c r="BM68">
        <f t="shared" ref="BM68:BM78" si="274">((BL68+0.00000010773*(BK68^4-BJ68^4))-BI68*44100)/(AI68*51.4+0.00000043092*BJ68^3)</f>
        <v>0.51044762792047682</v>
      </c>
      <c r="BN68">
        <f t="shared" ref="BN68:BN78" si="275">0.61365*EXP(17.502*AG68/(240.97+AG68))</f>
        <v>4.6551382763443678</v>
      </c>
      <c r="BO68">
        <f t="shared" ref="BO68:BO78" si="276">BN68*1000/AX68</f>
        <v>46.925849409176777</v>
      </c>
      <c r="BP68">
        <f t="shared" ref="BP68:BP78" si="277">(BO68-AR68)</f>
        <v>24.229791135861348</v>
      </c>
      <c r="BQ68">
        <f t="shared" ref="BQ68:BQ78" si="278">IF(E68,AM68,(AL68+AM68)/2)</f>
        <v>29.477114677429199</v>
      </c>
      <c r="BR68">
        <f t="shared" ref="BR68:BR78" si="279">0.61365*EXP(17.502*BQ68/(240.97+BQ68))</f>
        <v>4.1341533791637399</v>
      </c>
      <c r="BS68">
        <f t="shared" ref="BS68:BS78" si="280">IF(BP68&lt;&gt;0,(1000-(BO68+AR68)/2)/BP68*BI68,0)</f>
        <v>8.5384535987004656E-2</v>
      </c>
      <c r="BT68">
        <f t="shared" ref="BT68:BT78" si="281">AR68*AX68/1000</f>
        <v>2.2514944517891124</v>
      </c>
      <c r="BU68">
        <f t="shared" ref="BU68:BU78" si="282">(BR68-BT68)</f>
        <v>1.8826589273746275</v>
      </c>
      <c r="BV68">
        <f t="shared" ref="BV68:BV78" si="283">1/(1.6/G68+1.37/AK68)</f>
        <v>5.3435937137831901E-2</v>
      </c>
      <c r="BW68">
        <f t="shared" ref="BW68:BW78" si="284">H68*AX68*0.001</f>
        <v>13.049331585054922</v>
      </c>
      <c r="BX68">
        <f t="shared" ref="BX68:BX78" si="285">H68/AP68</f>
        <v>2.4898823404523895</v>
      </c>
      <c r="BY68">
        <f t="shared" ref="BY68:BY78" si="286">(1-BI68*AX68/BN68/G68)*100</f>
        <v>46.995229584118057</v>
      </c>
      <c r="BZ68">
        <f t="shared" ref="BZ68:BZ78" si="287">(AP68-F68/(AK68/1.35))</f>
        <v>53.470967197843656</v>
      </c>
      <c r="CA68">
        <f t="shared" ref="CA68:CA78" si="288">F68*BY68/100/BZ68</f>
        <v>-3.8703342445209031E-2</v>
      </c>
      <c r="CB68">
        <f t="shared" ref="CB68:CB78" si="289">(L68-K68)</f>
        <v>0</v>
      </c>
      <c r="CC68">
        <f t="shared" ref="CC68:CC78" si="290">AV68*W68</f>
        <v>1488.4619458841271</v>
      </c>
      <c r="CD68">
        <f t="shared" ref="CD68:CD78" si="291">(N68-M68)</f>
        <v>0</v>
      </c>
      <c r="CE68" t="e">
        <f t="shared" ref="CE68:CE78" si="292">(N68-O68)/(N68-K68)</f>
        <v>#DIV/0!</v>
      </c>
      <c r="CF68" t="e">
        <f t="shared" ref="CF68:CF78" si="293">(L68-N68)/(L68-K68)</f>
        <v>#DIV/0!</v>
      </c>
    </row>
    <row r="69" spans="1:84" x14ac:dyDescent="0.35">
      <c r="A69" t="s">
        <v>168</v>
      </c>
      <c r="B69" s="1">
        <v>69</v>
      </c>
      <c r="C69" s="1" t="s">
        <v>153</v>
      </c>
      <c r="D69" s="1">
        <v>17454.500055857934</v>
      </c>
      <c r="E69" s="1">
        <v>0</v>
      </c>
      <c r="F69">
        <f t="shared" si="252"/>
        <v>0.8936013416327967</v>
      </c>
      <c r="G69">
        <f t="shared" si="253"/>
        <v>9.4923597408303778E-2</v>
      </c>
      <c r="H69">
        <f t="shared" si="254"/>
        <v>80.529315964261926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t="e">
        <f t="shared" si="255"/>
        <v>#DIV/0!</v>
      </c>
      <c r="Q69" t="e">
        <f t="shared" si="256"/>
        <v>#DIV/0!</v>
      </c>
      <c r="R69" t="e">
        <f t="shared" si="257"/>
        <v>#DIV/0!</v>
      </c>
      <c r="S69" s="1">
        <v>-1</v>
      </c>
      <c r="T69" s="1">
        <v>0.87</v>
      </c>
      <c r="U69" s="1">
        <v>0.92</v>
      </c>
      <c r="V69" s="1">
        <v>10.081757545471191</v>
      </c>
      <c r="W69">
        <f t="shared" si="258"/>
        <v>0.87504087877273551</v>
      </c>
      <c r="X69">
        <f t="shared" si="259"/>
        <v>1.2720577028326836E-3</v>
      </c>
      <c r="Y69" t="e">
        <f t="shared" si="260"/>
        <v>#DIV/0!</v>
      </c>
      <c r="Z69" t="e">
        <f t="shared" si="261"/>
        <v>#DIV/0!</v>
      </c>
      <c r="AA69" t="e">
        <f t="shared" si="262"/>
        <v>#DIV/0!</v>
      </c>
      <c r="AB69" s="1">
        <v>0</v>
      </c>
      <c r="AC69" s="1">
        <v>0.5</v>
      </c>
      <c r="AD69" t="e">
        <f t="shared" si="263"/>
        <v>#DIV/0!</v>
      </c>
      <c r="AE69">
        <f t="shared" si="264"/>
        <v>2.2788177271238239</v>
      </c>
      <c r="AF69">
        <f t="shared" si="265"/>
        <v>2.3221383597239251</v>
      </c>
      <c r="AG69">
        <f t="shared" si="266"/>
        <v>31.381223678588867</v>
      </c>
      <c r="AH69" s="1">
        <v>2</v>
      </c>
      <c r="AI69">
        <f t="shared" si="267"/>
        <v>4.644859790802002</v>
      </c>
      <c r="AJ69" s="1">
        <v>1</v>
      </c>
      <c r="AK69">
        <f t="shared" si="268"/>
        <v>9.2897195816040039</v>
      </c>
      <c r="AL69" s="1">
        <v>27.382570266723633</v>
      </c>
      <c r="AM69" s="1">
        <v>31.381223678588867</v>
      </c>
      <c r="AN69" s="1">
        <v>26.016691207885742</v>
      </c>
      <c r="AO69" s="1">
        <v>99.950531005859375</v>
      </c>
      <c r="AP69" s="1">
        <v>99.205436706542969</v>
      </c>
      <c r="AQ69" s="1">
        <v>21.585630416870117</v>
      </c>
      <c r="AR69" s="1">
        <v>23.067106246948242</v>
      </c>
      <c r="AS69" s="1">
        <v>58.495456695556641</v>
      </c>
      <c r="AT69" s="1">
        <v>62.509735107421875</v>
      </c>
      <c r="AU69" s="1">
        <v>300.545166015625</v>
      </c>
      <c r="AV69" s="1">
        <v>1701.1922607421875</v>
      </c>
      <c r="AW69" s="1">
        <v>0.27195855975151062</v>
      </c>
      <c r="AX69" s="1">
        <v>99.199028015136719</v>
      </c>
      <c r="AY69" s="1">
        <v>3.2094717025756836</v>
      </c>
      <c r="AZ69" s="1">
        <v>-0.60226720571517944</v>
      </c>
      <c r="BA69" s="1">
        <v>1</v>
      </c>
      <c r="BB69" s="1">
        <v>-1.355140209197998</v>
      </c>
      <c r="BC69" s="1">
        <v>7.355140209197998</v>
      </c>
      <c r="BD69" s="1">
        <v>1</v>
      </c>
      <c r="BE69" s="1">
        <v>0</v>
      </c>
      <c r="BF69" s="1">
        <v>0.15999999642372131</v>
      </c>
      <c r="BG69" s="1">
        <v>111115</v>
      </c>
      <c r="BH69">
        <f t="shared" si="269"/>
        <v>1.502725830078125</v>
      </c>
      <c r="BI69">
        <f t="shared" si="270"/>
        <v>2.2788177271238241E-3</v>
      </c>
      <c r="BJ69">
        <f t="shared" si="271"/>
        <v>304.53122367858884</v>
      </c>
      <c r="BK69">
        <f t="shared" si="272"/>
        <v>300.53257026672361</v>
      </c>
      <c r="BL69">
        <f t="shared" si="273"/>
        <v>272.19075563481238</v>
      </c>
      <c r="BM69">
        <f t="shared" si="274"/>
        <v>0.49411475068626032</v>
      </c>
      <c r="BN69">
        <f t="shared" si="275"/>
        <v>4.6103728785430791</v>
      </c>
      <c r="BO69">
        <f t="shared" si="276"/>
        <v>46.475988432463126</v>
      </c>
      <c r="BP69">
        <f t="shared" si="277"/>
        <v>23.408882185514884</v>
      </c>
      <c r="BQ69">
        <f t="shared" si="278"/>
        <v>29.38189697265625</v>
      </c>
      <c r="BR69">
        <f t="shared" si="279"/>
        <v>4.1115094869552111</v>
      </c>
      <c r="BS69">
        <f t="shared" si="280"/>
        <v>9.3963466141396931E-2</v>
      </c>
      <c r="BT69">
        <f t="shared" si="281"/>
        <v>2.288234518819154</v>
      </c>
      <c r="BU69">
        <f t="shared" si="282"/>
        <v>1.8232749681360572</v>
      </c>
      <c r="BV69">
        <f t="shared" si="283"/>
        <v>5.881267994960851E-2</v>
      </c>
      <c r="BW69">
        <f t="shared" si="284"/>
        <v>7.9884298703786154</v>
      </c>
      <c r="BX69">
        <f t="shared" si="285"/>
        <v>0.81174297133002504</v>
      </c>
      <c r="BY69">
        <f t="shared" si="286"/>
        <v>48.345666099178445</v>
      </c>
      <c r="BZ69">
        <f t="shared" si="287"/>
        <v>99.07557683288293</v>
      </c>
      <c r="CA69">
        <f t="shared" si="288"/>
        <v>4.3604845381045032E-3</v>
      </c>
      <c r="CB69">
        <f t="shared" si="289"/>
        <v>0</v>
      </c>
      <c r="CC69">
        <f t="shared" si="290"/>
        <v>1488.6127708012204</v>
      </c>
      <c r="CD69">
        <f t="shared" si="291"/>
        <v>0</v>
      </c>
      <c r="CE69" t="e">
        <f t="shared" si="292"/>
        <v>#DIV/0!</v>
      </c>
      <c r="CF69" t="e">
        <f t="shared" si="293"/>
        <v>#DIV/0!</v>
      </c>
    </row>
    <row r="70" spans="1:84" x14ac:dyDescent="0.35">
      <c r="A70" t="s">
        <v>168</v>
      </c>
      <c r="B70" s="1">
        <v>67</v>
      </c>
      <c r="C70" s="1" t="s">
        <v>151</v>
      </c>
      <c r="D70" s="1">
        <v>17197.500055857934</v>
      </c>
      <c r="E70" s="1">
        <v>0</v>
      </c>
      <c r="F70">
        <f t="shared" si="252"/>
        <v>1.7317212184723885</v>
      </c>
      <c r="G70">
        <f t="shared" si="253"/>
        <v>8.2204672776002075E-2</v>
      </c>
      <c r="H70">
        <f t="shared" si="254"/>
        <v>157.34469468429114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t="e">
        <f t="shared" si="255"/>
        <v>#DIV/0!</v>
      </c>
      <c r="Q70" t="e">
        <f t="shared" si="256"/>
        <v>#DIV/0!</v>
      </c>
      <c r="R70" t="e">
        <f t="shared" si="257"/>
        <v>#DIV/0!</v>
      </c>
      <c r="S70" s="1">
        <v>-1</v>
      </c>
      <c r="T70" s="1">
        <v>0.87</v>
      </c>
      <c r="U70" s="1">
        <v>0.92</v>
      </c>
      <c r="V70" s="1">
        <v>10.081757545471191</v>
      </c>
      <c r="W70">
        <f t="shared" si="258"/>
        <v>0.87504087877273551</v>
      </c>
      <c r="X70">
        <f t="shared" si="259"/>
        <v>1.838514939958451E-3</v>
      </c>
      <c r="Y70" t="e">
        <f t="shared" si="260"/>
        <v>#DIV/0!</v>
      </c>
      <c r="Z70" t="e">
        <f t="shared" si="261"/>
        <v>#DIV/0!</v>
      </c>
      <c r="AA70" t="e">
        <f t="shared" si="262"/>
        <v>#DIV/0!</v>
      </c>
      <c r="AB70" s="1">
        <v>0</v>
      </c>
      <c r="AC70" s="1">
        <v>0.5</v>
      </c>
      <c r="AD70" t="e">
        <f t="shared" si="263"/>
        <v>#DIV/0!</v>
      </c>
      <c r="AE70">
        <f t="shared" si="264"/>
        <v>2.0590549537472294</v>
      </c>
      <c r="AF70">
        <f t="shared" si="265"/>
        <v>2.4206345648403969</v>
      </c>
      <c r="AG70">
        <f t="shared" si="266"/>
        <v>31.433652877807617</v>
      </c>
      <c r="AH70" s="1">
        <v>2</v>
      </c>
      <c r="AI70">
        <f t="shared" si="267"/>
        <v>4.644859790802002</v>
      </c>
      <c r="AJ70" s="1">
        <v>1</v>
      </c>
      <c r="AK70">
        <f t="shared" si="268"/>
        <v>9.2897195816040039</v>
      </c>
      <c r="AL70" s="1">
        <v>27.338132858276367</v>
      </c>
      <c r="AM70" s="1">
        <v>31.433652877807617</v>
      </c>
      <c r="AN70" s="1">
        <v>26.02503776550293</v>
      </c>
      <c r="AO70" s="1">
        <v>199.91432189941406</v>
      </c>
      <c r="AP70" s="1">
        <v>198.489990234375</v>
      </c>
      <c r="AQ70" s="1">
        <v>20.871526718139648</v>
      </c>
      <c r="AR70" s="1">
        <v>22.211278915405273</v>
      </c>
      <c r="AS70" s="1">
        <v>56.712100982666016</v>
      </c>
      <c r="AT70" s="1">
        <v>60.351955413818359</v>
      </c>
      <c r="AU70" s="1">
        <v>300.55120849609375</v>
      </c>
      <c r="AV70" s="1">
        <v>1698.012451171875</v>
      </c>
      <c r="AW70" s="1">
        <v>0.33234879374504089</v>
      </c>
      <c r="AX70" s="1">
        <v>99.206344604492188</v>
      </c>
      <c r="AY70" s="1">
        <v>3.9554500579833984</v>
      </c>
      <c r="AZ70" s="1">
        <v>-0.56483769416809082</v>
      </c>
      <c r="BA70" s="1">
        <v>1</v>
      </c>
      <c r="BB70" s="1">
        <v>-1.355140209197998</v>
      </c>
      <c r="BC70" s="1">
        <v>7.355140209197998</v>
      </c>
      <c r="BD70" s="1">
        <v>1</v>
      </c>
      <c r="BE70" s="1">
        <v>0</v>
      </c>
      <c r="BF70" s="1">
        <v>0.15999999642372131</v>
      </c>
      <c r="BG70" s="1">
        <v>111115</v>
      </c>
      <c r="BH70">
        <f t="shared" si="269"/>
        <v>1.5027560424804687</v>
      </c>
      <c r="BI70">
        <f t="shared" si="270"/>
        <v>2.0590549537472295E-3</v>
      </c>
      <c r="BJ70">
        <f t="shared" si="271"/>
        <v>304.58365287780759</v>
      </c>
      <c r="BK70">
        <f t="shared" si="272"/>
        <v>300.48813285827634</v>
      </c>
      <c r="BL70">
        <f t="shared" si="273"/>
        <v>271.68198611493426</v>
      </c>
      <c r="BM70">
        <f t="shared" si="274"/>
        <v>0.5260838994046908</v>
      </c>
      <c r="BN70">
        <f t="shared" si="275"/>
        <v>4.6241343550285841</v>
      </c>
      <c r="BO70">
        <f t="shared" si="276"/>
        <v>46.611276460832293</v>
      </c>
      <c r="BP70">
        <f t="shared" si="277"/>
        <v>24.39999754542702</v>
      </c>
      <c r="BQ70">
        <f t="shared" si="278"/>
        <v>29.385892868041992</v>
      </c>
      <c r="BR70">
        <f t="shared" si="279"/>
        <v>4.1124575798029301</v>
      </c>
      <c r="BS70">
        <f t="shared" si="280"/>
        <v>8.1483624670747559E-2</v>
      </c>
      <c r="BT70">
        <f t="shared" si="281"/>
        <v>2.2034997901881872</v>
      </c>
      <c r="BU70">
        <f t="shared" si="282"/>
        <v>1.9089577896147429</v>
      </c>
      <c r="BV70">
        <f t="shared" si="283"/>
        <v>5.0991559928569886E-2</v>
      </c>
      <c r="BW70">
        <f t="shared" si="284"/>
        <v>15.609592002538397</v>
      </c>
      <c r="BX70">
        <f t="shared" si="285"/>
        <v>0.79270846100853798</v>
      </c>
      <c r="BY70">
        <f t="shared" si="286"/>
        <v>46.262131493630513</v>
      </c>
      <c r="BZ70">
        <f t="shared" si="287"/>
        <v>198.23833316072478</v>
      </c>
      <c r="CA70">
        <f t="shared" si="288"/>
        <v>4.0412524380098952E-3</v>
      </c>
      <c r="CB70">
        <f t="shared" si="289"/>
        <v>0</v>
      </c>
      <c r="CC70">
        <f t="shared" si="290"/>
        <v>1485.8303074404841</v>
      </c>
      <c r="CD70">
        <f t="shared" si="291"/>
        <v>0</v>
      </c>
      <c r="CE70" t="e">
        <f t="shared" si="292"/>
        <v>#DIV/0!</v>
      </c>
      <c r="CF70" t="e">
        <f t="shared" si="293"/>
        <v>#DIV/0!</v>
      </c>
    </row>
    <row r="71" spans="1:84" x14ac:dyDescent="0.35">
      <c r="A71" t="s">
        <v>168</v>
      </c>
      <c r="B71" s="1">
        <v>70</v>
      </c>
      <c r="C71" s="1" t="s">
        <v>154</v>
      </c>
      <c r="D71" s="1">
        <v>17600.000055823475</v>
      </c>
      <c r="E71" s="1">
        <v>0</v>
      </c>
      <c r="F71">
        <f t="shared" si="252"/>
        <v>11.420178643634868</v>
      </c>
      <c r="G71">
        <f t="shared" si="253"/>
        <v>0.10796937402963758</v>
      </c>
      <c r="H71">
        <f t="shared" si="254"/>
        <v>113.65572585153336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t="e">
        <f t="shared" si="255"/>
        <v>#DIV/0!</v>
      </c>
      <c r="Q71" t="e">
        <f t="shared" si="256"/>
        <v>#DIV/0!</v>
      </c>
      <c r="R71" t="e">
        <f t="shared" si="257"/>
        <v>#DIV/0!</v>
      </c>
      <c r="S71" s="1">
        <v>-1</v>
      </c>
      <c r="T71" s="1">
        <v>0.87</v>
      </c>
      <c r="U71" s="1">
        <v>0.92</v>
      </c>
      <c r="V71" s="1">
        <v>10.081757545471191</v>
      </c>
      <c r="W71">
        <f t="shared" si="258"/>
        <v>0.87504087877273551</v>
      </c>
      <c r="X71">
        <f t="shared" si="259"/>
        <v>8.3505576711179128E-3</v>
      </c>
      <c r="Y71" t="e">
        <f t="shared" si="260"/>
        <v>#DIV/0!</v>
      </c>
      <c r="Z71" t="e">
        <f t="shared" si="261"/>
        <v>#DIV/0!</v>
      </c>
      <c r="AA71" t="e">
        <f t="shared" si="262"/>
        <v>#DIV/0!</v>
      </c>
      <c r="AB71" s="1">
        <v>0</v>
      </c>
      <c r="AC71" s="1">
        <v>0.5</v>
      </c>
      <c r="AD71" t="e">
        <f t="shared" si="263"/>
        <v>#DIV/0!</v>
      </c>
      <c r="AE71">
        <f t="shared" si="264"/>
        <v>2.4376800819269673</v>
      </c>
      <c r="AF71">
        <f t="shared" si="265"/>
        <v>2.1877877251757405</v>
      </c>
      <c r="AG71">
        <f t="shared" si="266"/>
        <v>30.973690032958984</v>
      </c>
      <c r="AH71" s="1">
        <v>2</v>
      </c>
      <c r="AI71">
        <f t="shared" si="267"/>
        <v>4.644859790802002</v>
      </c>
      <c r="AJ71" s="1">
        <v>1</v>
      </c>
      <c r="AK71">
        <f t="shared" si="268"/>
        <v>9.2897195816040039</v>
      </c>
      <c r="AL71" s="1">
        <v>27.29212760925293</v>
      </c>
      <c r="AM71" s="1">
        <v>30.973690032958984</v>
      </c>
      <c r="AN71" s="1">
        <v>26.016094207763672</v>
      </c>
      <c r="AO71" s="1">
        <v>300.04873657226563</v>
      </c>
      <c r="AP71" s="1">
        <v>291.97515869140625</v>
      </c>
      <c r="AQ71" s="1">
        <v>21.771097183227539</v>
      </c>
      <c r="AR71" s="1">
        <v>23.355442047119141</v>
      </c>
      <c r="AS71" s="1">
        <v>59.312519073486328</v>
      </c>
      <c r="AT71" s="1">
        <v>63.628093719482422</v>
      </c>
      <c r="AU71" s="1">
        <v>300.533935546875</v>
      </c>
      <c r="AV71" s="1">
        <v>1699.7459716796875</v>
      </c>
      <c r="AW71" s="1">
        <v>0.29064732789993286</v>
      </c>
      <c r="AX71" s="1">
        <v>99.1986083984375</v>
      </c>
      <c r="AY71" s="1">
        <v>4.6296286582946777</v>
      </c>
      <c r="AZ71" s="1">
        <v>-0.61191827058792114</v>
      </c>
      <c r="BA71" s="1">
        <v>1</v>
      </c>
      <c r="BB71" s="1">
        <v>-1.355140209197998</v>
      </c>
      <c r="BC71" s="1">
        <v>7.355140209197998</v>
      </c>
      <c r="BD71" s="1">
        <v>1</v>
      </c>
      <c r="BE71" s="1">
        <v>0</v>
      </c>
      <c r="BF71" s="1">
        <v>0.15999999642372131</v>
      </c>
      <c r="BG71" s="1">
        <v>111115</v>
      </c>
      <c r="BH71">
        <f t="shared" si="269"/>
        <v>1.5026696777343751</v>
      </c>
      <c r="BI71">
        <f t="shared" si="270"/>
        <v>2.4376800819269672E-3</v>
      </c>
      <c r="BJ71">
        <f t="shared" si="271"/>
        <v>304.12369003295896</v>
      </c>
      <c r="BK71">
        <f t="shared" si="272"/>
        <v>300.44212760925291</v>
      </c>
      <c r="BL71">
        <f t="shared" si="273"/>
        <v>271.95934938998471</v>
      </c>
      <c r="BM71">
        <f t="shared" si="274"/>
        <v>0.48087748516983414</v>
      </c>
      <c r="BN71">
        <f t="shared" si="275"/>
        <v>4.5046150747803138</v>
      </c>
      <c r="BO71">
        <f t="shared" si="276"/>
        <v>45.410063180395049</v>
      </c>
      <c r="BP71">
        <f t="shared" si="277"/>
        <v>22.054621133275909</v>
      </c>
      <c r="BQ71">
        <f t="shared" si="278"/>
        <v>29.132908821105957</v>
      </c>
      <c r="BR71">
        <f t="shared" si="279"/>
        <v>4.0528074687761855</v>
      </c>
      <c r="BS71">
        <f t="shared" si="280"/>
        <v>0.10672892163933331</v>
      </c>
      <c r="BT71">
        <f t="shared" si="281"/>
        <v>2.3168273496045733</v>
      </c>
      <c r="BU71">
        <f t="shared" si="282"/>
        <v>1.7359801191716122</v>
      </c>
      <c r="BV71">
        <f t="shared" si="283"/>
        <v>6.6815924758275094E-2</v>
      </c>
      <c r="BW71">
        <f t="shared" si="284"/>
        <v>11.274489840986428</v>
      </c>
      <c r="BX71">
        <f t="shared" si="285"/>
        <v>0.38926505378376425</v>
      </c>
      <c r="BY71">
        <f t="shared" si="286"/>
        <v>50.28081293014516</v>
      </c>
      <c r="BZ71">
        <f t="shared" si="287"/>
        <v>290.31555626385426</v>
      </c>
      <c r="CA71">
        <f t="shared" si="288"/>
        <v>1.9779025051195182E-2</v>
      </c>
      <c r="CB71">
        <f t="shared" si="289"/>
        <v>0</v>
      </c>
      <c r="CC71">
        <f t="shared" si="290"/>
        <v>1487.3472087490109</v>
      </c>
      <c r="CD71">
        <f t="shared" si="291"/>
        <v>0</v>
      </c>
      <c r="CE71" t="e">
        <f t="shared" si="292"/>
        <v>#DIV/0!</v>
      </c>
      <c r="CF71" t="e">
        <f t="shared" si="293"/>
        <v>#DIV/0!</v>
      </c>
    </row>
    <row r="72" spans="1:84" x14ac:dyDescent="0.35">
      <c r="A72" t="s">
        <v>168</v>
      </c>
      <c r="B72" s="1">
        <v>66</v>
      </c>
      <c r="C72" s="1" t="s">
        <v>150</v>
      </c>
      <c r="D72" s="1">
        <v>17075.500055857934</v>
      </c>
      <c r="E72" s="1">
        <v>0</v>
      </c>
      <c r="F72">
        <f t="shared" si="252"/>
        <v>13.058285871832386</v>
      </c>
      <c r="G72">
        <f t="shared" si="253"/>
        <v>9.7078411488752847E-2</v>
      </c>
      <c r="H72">
        <f t="shared" si="254"/>
        <v>162.63343337689477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t="e">
        <f t="shared" si="255"/>
        <v>#DIV/0!</v>
      </c>
      <c r="Q72" t="e">
        <f t="shared" si="256"/>
        <v>#DIV/0!</v>
      </c>
      <c r="R72" t="e">
        <f t="shared" si="257"/>
        <v>#DIV/0!</v>
      </c>
      <c r="S72" s="1">
        <v>-1</v>
      </c>
      <c r="T72" s="1">
        <v>0.87</v>
      </c>
      <c r="U72" s="1">
        <v>0.92</v>
      </c>
      <c r="V72" s="1">
        <v>10.081757545471191</v>
      </c>
      <c r="W72">
        <f t="shared" si="258"/>
        <v>0.87504087877273551</v>
      </c>
      <c r="X72">
        <f t="shared" si="259"/>
        <v>9.4510946782102555E-3</v>
      </c>
      <c r="Y72" t="e">
        <f t="shared" si="260"/>
        <v>#DIV/0!</v>
      </c>
      <c r="Z72" t="e">
        <f t="shared" si="261"/>
        <v>#DIV/0!</v>
      </c>
      <c r="AA72" t="e">
        <f t="shared" si="262"/>
        <v>#DIV/0!</v>
      </c>
      <c r="AB72" s="1">
        <v>0</v>
      </c>
      <c r="AC72" s="1">
        <v>0.5</v>
      </c>
      <c r="AD72" t="e">
        <f t="shared" si="263"/>
        <v>#DIV/0!</v>
      </c>
      <c r="AE72">
        <f t="shared" si="264"/>
        <v>2.3442807961952625</v>
      </c>
      <c r="AF72">
        <f t="shared" si="265"/>
        <v>2.3391542092445081</v>
      </c>
      <c r="AG72">
        <f t="shared" si="266"/>
        <v>31.010871887207031</v>
      </c>
      <c r="AH72" s="1">
        <v>2</v>
      </c>
      <c r="AI72">
        <f t="shared" si="267"/>
        <v>4.644859790802002</v>
      </c>
      <c r="AJ72" s="1">
        <v>1</v>
      </c>
      <c r="AK72">
        <f t="shared" si="268"/>
        <v>9.2897195816040039</v>
      </c>
      <c r="AL72" s="1">
        <v>27.192451477050781</v>
      </c>
      <c r="AM72" s="1">
        <v>31.010871887207031</v>
      </c>
      <c r="AN72" s="1">
        <v>26.024606704711914</v>
      </c>
      <c r="AO72" s="1">
        <v>399.86178588867188</v>
      </c>
      <c r="AP72" s="1">
        <v>390.562255859375</v>
      </c>
      <c r="AQ72" s="1">
        <v>20.397745132446289</v>
      </c>
      <c r="AR72" s="1">
        <v>21.923646926879883</v>
      </c>
      <c r="AS72" s="1">
        <v>55.900814056396484</v>
      </c>
      <c r="AT72" s="1">
        <v>60.086929321289063</v>
      </c>
      <c r="AU72" s="1">
        <v>300.52859497070313</v>
      </c>
      <c r="AV72" s="1">
        <v>1699.894287109375</v>
      </c>
      <c r="AW72" s="1">
        <v>0.2709251344203949</v>
      </c>
      <c r="AX72" s="1">
        <v>99.20892333984375</v>
      </c>
      <c r="AY72" s="1">
        <v>4.9738979339599609</v>
      </c>
      <c r="AZ72" s="1">
        <v>-0.5503925085067749</v>
      </c>
      <c r="BA72" s="1">
        <v>0.75</v>
      </c>
      <c r="BB72" s="1">
        <v>-1.355140209197998</v>
      </c>
      <c r="BC72" s="1">
        <v>7.355140209197998</v>
      </c>
      <c r="BD72" s="1">
        <v>1</v>
      </c>
      <c r="BE72" s="1">
        <v>0</v>
      </c>
      <c r="BF72" s="1">
        <v>0.15999999642372131</v>
      </c>
      <c r="BG72" s="1">
        <v>111115</v>
      </c>
      <c r="BH72">
        <f t="shared" si="269"/>
        <v>1.5026429748535155</v>
      </c>
      <c r="BI72">
        <f t="shared" si="270"/>
        <v>2.3442807961952627E-3</v>
      </c>
      <c r="BJ72">
        <f t="shared" si="271"/>
        <v>304.16087188720701</v>
      </c>
      <c r="BK72">
        <f t="shared" si="272"/>
        <v>300.34245147705076</v>
      </c>
      <c r="BL72">
        <f t="shared" si="273"/>
        <v>271.98307985820429</v>
      </c>
      <c r="BM72">
        <f t="shared" si="274"/>
        <v>0.49094421832892737</v>
      </c>
      <c r="BN72">
        <f t="shared" si="275"/>
        <v>4.5141756165431355</v>
      </c>
      <c r="BO72">
        <f t="shared" si="276"/>
        <v>45.501709569810203</v>
      </c>
      <c r="BP72">
        <f t="shared" si="277"/>
        <v>23.57806264293032</v>
      </c>
      <c r="BQ72">
        <f t="shared" si="278"/>
        <v>29.101661682128906</v>
      </c>
      <c r="BR72">
        <f t="shared" si="279"/>
        <v>4.0454924342468841</v>
      </c>
      <c r="BS72">
        <f t="shared" si="280"/>
        <v>9.6074425040539688E-2</v>
      </c>
      <c r="BT72">
        <f t="shared" si="281"/>
        <v>2.1750214072986274</v>
      </c>
      <c r="BU72">
        <f t="shared" si="282"/>
        <v>1.8704710269482567</v>
      </c>
      <c r="BV72">
        <f t="shared" si="283"/>
        <v>6.013591759898311E-2</v>
      </c>
      <c r="BW72">
        <f t="shared" si="284"/>
        <v>16.134687824383942</v>
      </c>
      <c r="BX72">
        <f t="shared" si="285"/>
        <v>0.41640847505615652</v>
      </c>
      <c r="BY72">
        <f t="shared" si="286"/>
        <v>46.928757604012795</v>
      </c>
      <c r="BZ72">
        <f t="shared" si="287"/>
        <v>388.66460052412862</v>
      </c>
      <c r="CA72">
        <f t="shared" si="288"/>
        <v>1.5767042626900703E-2</v>
      </c>
      <c r="CB72">
        <f t="shared" si="289"/>
        <v>0</v>
      </c>
      <c r="CC72">
        <f t="shared" si="290"/>
        <v>1487.4769908129404</v>
      </c>
      <c r="CD72">
        <f t="shared" si="291"/>
        <v>0</v>
      </c>
      <c r="CE72" t="e">
        <f t="shared" si="292"/>
        <v>#DIV/0!</v>
      </c>
      <c r="CF72" t="e">
        <f t="shared" si="293"/>
        <v>#DIV/0!</v>
      </c>
    </row>
    <row r="73" spans="1:84" x14ac:dyDescent="0.35">
      <c r="A73" t="s">
        <v>168</v>
      </c>
      <c r="B73" s="1">
        <v>71</v>
      </c>
      <c r="C73" s="1" t="s">
        <v>155</v>
      </c>
      <c r="D73" s="1">
        <v>17784.500055857934</v>
      </c>
      <c r="E73" s="1">
        <v>0</v>
      </c>
      <c r="F73">
        <f t="shared" si="252"/>
        <v>18.721817996397583</v>
      </c>
      <c r="G73">
        <f t="shared" si="253"/>
        <v>0.11162927500355065</v>
      </c>
      <c r="H73">
        <f t="shared" si="254"/>
        <v>203.39956479905285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t="e">
        <f t="shared" si="255"/>
        <v>#DIV/0!</v>
      </c>
      <c r="Q73" t="e">
        <f t="shared" si="256"/>
        <v>#DIV/0!</v>
      </c>
      <c r="R73" t="e">
        <f t="shared" si="257"/>
        <v>#DIV/0!</v>
      </c>
      <c r="S73" s="1">
        <v>-1</v>
      </c>
      <c r="T73" s="1">
        <v>0.87</v>
      </c>
      <c r="U73" s="1">
        <v>0.92</v>
      </c>
      <c r="V73" s="1">
        <v>10.081757545471191</v>
      </c>
      <c r="W73">
        <f t="shared" si="258"/>
        <v>0.87504087877273551</v>
      </c>
      <c r="X73">
        <f t="shared" si="259"/>
        <v>1.3261429915873689E-2</v>
      </c>
      <c r="Y73" t="e">
        <f t="shared" si="260"/>
        <v>#DIV/0!</v>
      </c>
      <c r="Z73" t="e">
        <f t="shared" si="261"/>
        <v>#DIV/0!</v>
      </c>
      <c r="AA73" t="e">
        <f t="shared" si="262"/>
        <v>#DIV/0!</v>
      </c>
      <c r="AB73" s="1">
        <v>0</v>
      </c>
      <c r="AC73" s="1">
        <v>0.5</v>
      </c>
      <c r="AD73" t="e">
        <f t="shared" si="263"/>
        <v>#DIV/0!</v>
      </c>
      <c r="AE73">
        <f t="shared" si="264"/>
        <v>2.4311793583894188</v>
      </c>
      <c r="AF73">
        <f t="shared" si="265"/>
        <v>2.1116404327961669</v>
      </c>
      <c r="AG73">
        <f t="shared" si="266"/>
        <v>30.747434616088867</v>
      </c>
      <c r="AH73" s="1">
        <v>2</v>
      </c>
      <c r="AI73">
        <f t="shared" si="267"/>
        <v>4.644859790802002</v>
      </c>
      <c r="AJ73" s="1">
        <v>1</v>
      </c>
      <c r="AK73">
        <f t="shared" si="268"/>
        <v>9.2897195816040039</v>
      </c>
      <c r="AL73" s="1">
        <v>27.241287231445313</v>
      </c>
      <c r="AM73" s="1">
        <v>30.747434616088867</v>
      </c>
      <c r="AN73" s="1">
        <v>26.019792556762695</v>
      </c>
      <c r="AO73" s="1">
        <v>499.8963623046875</v>
      </c>
      <c r="AP73" s="1">
        <v>486.64993286132813</v>
      </c>
      <c r="AQ73" s="1">
        <v>21.9609375</v>
      </c>
      <c r="AR73" s="1">
        <v>23.540761947631836</v>
      </c>
      <c r="AS73" s="1">
        <v>60.007938385009766</v>
      </c>
      <c r="AT73" s="1">
        <v>64.325836181640625</v>
      </c>
      <c r="AU73" s="1">
        <v>300.5330810546875</v>
      </c>
      <c r="AV73" s="1">
        <v>1699.5277099609375</v>
      </c>
      <c r="AW73" s="1">
        <v>0.33131629228591919</v>
      </c>
      <c r="AX73" s="1">
        <v>99.197174072265625</v>
      </c>
      <c r="AY73" s="1">
        <v>5.3891258239746094</v>
      </c>
      <c r="AZ73" s="1">
        <v>-0.62288254499435425</v>
      </c>
      <c r="BA73" s="1">
        <v>1</v>
      </c>
      <c r="BB73" s="1">
        <v>-1.355140209197998</v>
      </c>
      <c r="BC73" s="1">
        <v>7.355140209197998</v>
      </c>
      <c r="BD73" s="1">
        <v>1</v>
      </c>
      <c r="BE73" s="1">
        <v>0</v>
      </c>
      <c r="BF73" s="1">
        <v>0.15999999642372131</v>
      </c>
      <c r="BG73" s="1">
        <v>111115</v>
      </c>
      <c r="BH73">
        <f t="shared" si="269"/>
        <v>1.5026654052734374</v>
      </c>
      <c r="BI73">
        <f t="shared" si="270"/>
        <v>2.4311793583894187E-3</v>
      </c>
      <c r="BJ73">
        <f t="shared" si="271"/>
        <v>303.89743461608884</v>
      </c>
      <c r="BK73">
        <f t="shared" si="272"/>
        <v>300.39128723144529</v>
      </c>
      <c r="BL73">
        <f t="shared" si="273"/>
        <v>271.92442751576527</v>
      </c>
      <c r="BM73">
        <f t="shared" si="274"/>
        <v>0.49048604444820376</v>
      </c>
      <c r="BN73">
        <f t="shared" si="275"/>
        <v>4.4468174935091689</v>
      </c>
      <c r="BO73">
        <f t="shared" si="276"/>
        <v>44.828066274041646</v>
      </c>
      <c r="BP73">
        <f t="shared" si="277"/>
        <v>21.28730432640981</v>
      </c>
      <c r="BQ73">
        <f t="shared" si="278"/>
        <v>28.99436092376709</v>
      </c>
      <c r="BR73">
        <f t="shared" si="279"/>
        <v>4.0204606217395993</v>
      </c>
      <c r="BS73">
        <f t="shared" si="280"/>
        <v>0.11030381679240681</v>
      </c>
      <c r="BT73">
        <f t="shared" si="281"/>
        <v>2.335177060713002</v>
      </c>
      <c r="BU73">
        <f t="shared" si="282"/>
        <v>1.6852835610265973</v>
      </c>
      <c r="BV73">
        <f t="shared" si="283"/>
        <v>6.9057756844949428E-2</v>
      </c>
      <c r="BW73">
        <f t="shared" si="284"/>
        <v>20.176662035594717</v>
      </c>
      <c r="BX73">
        <f t="shared" si="285"/>
        <v>0.41795868254442353</v>
      </c>
      <c r="BY73">
        <f t="shared" si="286"/>
        <v>51.416489738889567</v>
      </c>
      <c r="BZ73">
        <f t="shared" si="287"/>
        <v>483.92924209417231</v>
      </c>
      <c r="CA73">
        <f t="shared" si="288"/>
        <v>1.9891547754781285E-2</v>
      </c>
      <c r="CB73">
        <f t="shared" si="289"/>
        <v>0</v>
      </c>
      <c r="CC73">
        <f t="shared" si="290"/>
        <v>1487.1562208228336</v>
      </c>
      <c r="CD73">
        <f t="shared" si="291"/>
        <v>0</v>
      </c>
      <c r="CE73" t="e">
        <f t="shared" si="292"/>
        <v>#DIV/0!</v>
      </c>
      <c r="CF73" t="e">
        <f t="shared" si="293"/>
        <v>#DIV/0!</v>
      </c>
    </row>
    <row r="74" spans="1:84" x14ac:dyDescent="0.35">
      <c r="A74" t="s">
        <v>168</v>
      </c>
      <c r="B74" s="1">
        <v>72</v>
      </c>
      <c r="C74" s="1" t="s">
        <v>156</v>
      </c>
      <c r="D74" s="1">
        <v>17951.500055857934</v>
      </c>
      <c r="E74" s="1">
        <v>0</v>
      </c>
      <c r="F74">
        <f t="shared" si="252"/>
        <v>28.823509215392463</v>
      </c>
      <c r="G74">
        <f t="shared" si="253"/>
        <v>9.9742915759350251E-2</v>
      </c>
      <c r="H74">
        <f t="shared" si="254"/>
        <v>294.58909648903119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t="e">
        <f t="shared" si="255"/>
        <v>#DIV/0!</v>
      </c>
      <c r="Q74" t="e">
        <f t="shared" si="256"/>
        <v>#DIV/0!</v>
      </c>
      <c r="R74" t="e">
        <f t="shared" si="257"/>
        <v>#DIV/0!</v>
      </c>
      <c r="S74" s="1">
        <v>-1</v>
      </c>
      <c r="T74" s="1">
        <v>0.87</v>
      </c>
      <c r="U74" s="1">
        <v>0.92</v>
      </c>
      <c r="V74" s="1">
        <v>10.081757545471191</v>
      </c>
      <c r="W74">
        <f t="shared" si="258"/>
        <v>0.87504087877273551</v>
      </c>
      <c r="X74">
        <f t="shared" si="259"/>
        <v>2.0047691012340746E-2</v>
      </c>
      <c r="Y74" t="e">
        <f t="shared" si="260"/>
        <v>#DIV/0!</v>
      </c>
      <c r="Z74" t="e">
        <f t="shared" si="261"/>
        <v>#DIV/0!</v>
      </c>
      <c r="AA74" t="e">
        <f t="shared" si="262"/>
        <v>#DIV/0!</v>
      </c>
      <c r="AB74" s="1">
        <v>0</v>
      </c>
      <c r="AC74" s="1">
        <v>0.5</v>
      </c>
      <c r="AD74" t="e">
        <f t="shared" si="263"/>
        <v>#DIV/0!</v>
      </c>
      <c r="AE74">
        <f t="shared" si="264"/>
        <v>2.1614888400855623</v>
      </c>
      <c r="AF74">
        <f t="shared" si="265"/>
        <v>2.0987094823000922</v>
      </c>
      <c r="AG74">
        <f t="shared" si="266"/>
        <v>30.674285888671875</v>
      </c>
      <c r="AH74" s="1">
        <v>2</v>
      </c>
      <c r="AI74">
        <f t="shared" si="267"/>
        <v>4.644859790802002</v>
      </c>
      <c r="AJ74" s="1">
        <v>1</v>
      </c>
      <c r="AK74">
        <f t="shared" si="268"/>
        <v>9.2897195816040039</v>
      </c>
      <c r="AL74" s="1">
        <v>27.187570571899414</v>
      </c>
      <c r="AM74" s="1">
        <v>30.674285888671875</v>
      </c>
      <c r="AN74" s="1">
        <v>26.018651962280273</v>
      </c>
      <c r="AO74" s="1">
        <v>800.309326171875</v>
      </c>
      <c r="AP74" s="1">
        <v>780.005615234375</v>
      </c>
      <c r="AQ74" s="1">
        <v>22.079740524291992</v>
      </c>
      <c r="AR74" s="1">
        <v>23.484405517578125</v>
      </c>
      <c r="AS74" s="1">
        <v>60.522674560546875</v>
      </c>
      <c r="AT74" s="1">
        <v>64.3751220703125</v>
      </c>
      <c r="AU74" s="1">
        <v>300.53109741210938</v>
      </c>
      <c r="AV74" s="1">
        <v>1700.0670166015625</v>
      </c>
      <c r="AW74" s="1">
        <v>0.32176399230957031</v>
      </c>
      <c r="AX74" s="1">
        <v>99.196067810058594</v>
      </c>
      <c r="AY74" s="1">
        <v>6.0783166885375977</v>
      </c>
      <c r="AZ74" s="1">
        <v>-0.61471670866012573</v>
      </c>
      <c r="BA74" s="1">
        <v>1</v>
      </c>
      <c r="BB74" s="1">
        <v>-1.355140209197998</v>
      </c>
      <c r="BC74" s="1">
        <v>7.355140209197998</v>
      </c>
      <c r="BD74" s="1">
        <v>1</v>
      </c>
      <c r="BE74" s="1">
        <v>0</v>
      </c>
      <c r="BF74" s="1">
        <v>0.15999999642372131</v>
      </c>
      <c r="BG74" s="1">
        <v>111115</v>
      </c>
      <c r="BH74">
        <f t="shared" si="269"/>
        <v>1.5026554870605466</v>
      </c>
      <c r="BI74">
        <f t="shared" si="270"/>
        <v>2.1614888400855624E-3</v>
      </c>
      <c r="BJ74">
        <f t="shared" si="271"/>
        <v>303.82428588867185</v>
      </c>
      <c r="BK74">
        <f t="shared" si="272"/>
        <v>300.33757057189939</v>
      </c>
      <c r="BL74">
        <f t="shared" si="273"/>
        <v>272.01071657633656</v>
      </c>
      <c r="BM74">
        <f t="shared" si="274"/>
        <v>0.53928783495128663</v>
      </c>
      <c r="BN74">
        <f t="shared" si="275"/>
        <v>4.4282701645006863</v>
      </c>
      <c r="BO74">
        <f t="shared" si="276"/>
        <v>44.6415897551501</v>
      </c>
      <c r="BP74">
        <f t="shared" si="277"/>
        <v>21.157184237571975</v>
      </c>
      <c r="BQ74">
        <f t="shared" si="278"/>
        <v>28.930928230285645</v>
      </c>
      <c r="BR74">
        <f t="shared" si="279"/>
        <v>4.0057262446587902</v>
      </c>
      <c r="BS74">
        <f t="shared" si="280"/>
        <v>9.868336104607775E-2</v>
      </c>
      <c r="BT74">
        <f t="shared" si="281"/>
        <v>2.3295606822005941</v>
      </c>
      <c r="BU74">
        <f t="shared" si="282"/>
        <v>1.6761655624581961</v>
      </c>
      <c r="BV74">
        <f t="shared" si="283"/>
        <v>6.1771427827377851E-2</v>
      </c>
      <c r="BW74">
        <f t="shared" si="284"/>
        <v>29.222079991429833</v>
      </c>
      <c r="BX74">
        <f t="shared" si="285"/>
        <v>0.37767560993841498</v>
      </c>
      <c r="BY74">
        <f t="shared" si="286"/>
        <v>51.456477653636391</v>
      </c>
      <c r="BZ74">
        <f t="shared" si="287"/>
        <v>775.81692717991154</v>
      </c>
      <c r="CA74">
        <f t="shared" si="288"/>
        <v>1.9117348512006388E-2</v>
      </c>
      <c r="CB74">
        <f t="shared" si="289"/>
        <v>0</v>
      </c>
      <c r="CC74">
        <f t="shared" si="290"/>
        <v>1487.6281361795741</v>
      </c>
      <c r="CD74">
        <f t="shared" si="291"/>
        <v>0</v>
      </c>
      <c r="CE74" t="e">
        <f t="shared" si="292"/>
        <v>#DIV/0!</v>
      </c>
      <c r="CF74" t="e">
        <f t="shared" si="293"/>
        <v>#DIV/0!</v>
      </c>
    </row>
    <row r="75" spans="1:84" x14ac:dyDescent="0.35">
      <c r="A75" t="s">
        <v>168</v>
      </c>
      <c r="B75" s="1">
        <v>73</v>
      </c>
      <c r="C75" s="1" t="s">
        <v>157</v>
      </c>
      <c r="D75" s="1">
        <v>18081.500055857934</v>
      </c>
      <c r="E75" s="1">
        <v>0</v>
      </c>
      <c r="F75">
        <f t="shared" si="252"/>
        <v>36.988723905914391</v>
      </c>
      <c r="G75">
        <f t="shared" si="253"/>
        <v>8.1790071607501458E-2</v>
      </c>
      <c r="H75">
        <f t="shared" si="254"/>
        <v>416.93709991827058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t="e">
        <f t="shared" si="255"/>
        <v>#DIV/0!</v>
      </c>
      <c r="Q75" t="e">
        <f t="shared" si="256"/>
        <v>#DIV/0!</v>
      </c>
      <c r="R75" t="e">
        <f t="shared" si="257"/>
        <v>#DIV/0!</v>
      </c>
      <c r="S75" s="1">
        <v>-1</v>
      </c>
      <c r="T75" s="1">
        <v>0.87</v>
      </c>
      <c r="U75" s="1">
        <v>0.92</v>
      </c>
      <c r="V75" s="1">
        <v>10.081757545471191</v>
      </c>
      <c r="W75">
        <f t="shared" si="258"/>
        <v>0.87504087877273551</v>
      </c>
      <c r="X75">
        <f t="shared" si="259"/>
        <v>2.5532612013353825E-2</v>
      </c>
      <c r="Y75" t="e">
        <f t="shared" si="260"/>
        <v>#DIV/0!</v>
      </c>
      <c r="Z75" t="e">
        <f t="shared" si="261"/>
        <v>#DIV/0!</v>
      </c>
      <c r="AA75" t="e">
        <f t="shared" si="262"/>
        <v>#DIV/0!</v>
      </c>
      <c r="AB75" s="1">
        <v>0</v>
      </c>
      <c r="AC75" s="1">
        <v>0.5</v>
      </c>
      <c r="AD75" t="e">
        <f t="shared" si="263"/>
        <v>#DIV/0!</v>
      </c>
      <c r="AE75">
        <f t="shared" si="264"/>
        <v>1.8136523232219139</v>
      </c>
      <c r="AF75">
        <f t="shared" si="265"/>
        <v>2.1433402670666122</v>
      </c>
      <c r="AG75">
        <f t="shared" si="266"/>
        <v>30.767770767211914</v>
      </c>
      <c r="AH75" s="1">
        <v>2</v>
      </c>
      <c r="AI75">
        <f t="shared" si="267"/>
        <v>4.644859790802002</v>
      </c>
      <c r="AJ75" s="1">
        <v>1</v>
      </c>
      <c r="AK75">
        <f t="shared" si="268"/>
        <v>9.2897195816040039</v>
      </c>
      <c r="AL75" s="1">
        <v>27.153533935546875</v>
      </c>
      <c r="AM75" s="1">
        <v>30.767770767211914</v>
      </c>
      <c r="AN75" s="1">
        <v>26.018777847290039</v>
      </c>
      <c r="AO75" s="1">
        <v>1200.4505615234375</v>
      </c>
      <c r="AP75" s="1">
        <v>1174.41845703125</v>
      </c>
      <c r="AQ75" s="1">
        <v>22.095048904418945</v>
      </c>
      <c r="AR75" s="1">
        <v>23.273880004882813</v>
      </c>
      <c r="AS75" s="1">
        <v>60.685173034667969</v>
      </c>
      <c r="AT75" s="1">
        <v>63.925777435302734</v>
      </c>
      <c r="AU75" s="1">
        <v>300.54205322265625</v>
      </c>
      <c r="AV75" s="1">
        <v>1700.32177734375</v>
      </c>
      <c r="AW75" s="1">
        <v>0.34630975127220154</v>
      </c>
      <c r="AX75" s="1">
        <v>99.1947021484375</v>
      </c>
      <c r="AY75" s="1">
        <v>6.2359399795532227</v>
      </c>
      <c r="AZ75" s="1">
        <v>-0.6030583381652832</v>
      </c>
      <c r="BA75" s="1">
        <v>1</v>
      </c>
      <c r="BB75" s="1">
        <v>-1.355140209197998</v>
      </c>
      <c r="BC75" s="1">
        <v>7.355140209197998</v>
      </c>
      <c r="BD75" s="1">
        <v>1</v>
      </c>
      <c r="BE75" s="1">
        <v>0</v>
      </c>
      <c r="BF75" s="1">
        <v>0.15999999642372131</v>
      </c>
      <c r="BG75" s="1">
        <v>111115</v>
      </c>
      <c r="BH75">
        <f t="shared" si="269"/>
        <v>1.5027102661132812</v>
      </c>
      <c r="BI75">
        <f t="shared" si="270"/>
        <v>1.8136523232219139E-3</v>
      </c>
      <c r="BJ75">
        <f t="shared" si="271"/>
        <v>303.91777076721189</v>
      </c>
      <c r="BK75">
        <f t="shared" si="272"/>
        <v>300.30353393554685</v>
      </c>
      <c r="BL75">
        <f t="shared" si="273"/>
        <v>272.05147829417547</v>
      </c>
      <c r="BM75">
        <f t="shared" si="274"/>
        <v>0.59448870446682822</v>
      </c>
      <c r="BN75">
        <f t="shared" si="275"/>
        <v>4.4519858619894377</v>
      </c>
      <c r="BO75">
        <f t="shared" si="276"/>
        <v>44.88128665709759</v>
      </c>
      <c r="BP75">
        <f t="shared" si="277"/>
        <v>21.607406652214777</v>
      </c>
      <c r="BQ75">
        <f t="shared" si="278"/>
        <v>28.960652351379395</v>
      </c>
      <c r="BR75">
        <f t="shared" si="279"/>
        <v>4.0126247985217915</v>
      </c>
      <c r="BS75">
        <f t="shared" si="280"/>
        <v>8.1076246827812129E-2</v>
      </c>
      <c r="BT75">
        <f t="shared" si="281"/>
        <v>2.3086455949228255</v>
      </c>
      <c r="BU75">
        <f t="shared" si="282"/>
        <v>1.703979203598966</v>
      </c>
      <c r="BV75">
        <f t="shared" si="283"/>
        <v>5.0736307100491505E-2</v>
      </c>
      <c r="BW75">
        <f t="shared" si="284"/>
        <v>41.357951441026174</v>
      </c>
      <c r="BX75">
        <f t="shared" si="285"/>
        <v>0.35501579306938325</v>
      </c>
      <c r="BY75">
        <f t="shared" si="286"/>
        <v>50.593038102871354</v>
      </c>
      <c r="BZ75">
        <f t="shared" si="287"/>
        <v>1169.0431842004243</v>
      </c>
      <c r="CA75">
        <f t="shared" si="288"/>
        <v>1.6007722753445194E-2</v>
      </c>
      <c r="CB75">
        <f t="shared" si="289"/>
        <v>0</v>
      </c>
      <c r="CC75">
        <f t="shared" si="290"/>
        <v>1487.8510622432946</v>
      </c>
      <c r="CD75">
        <f t="shared" si="291"/>
        <v>0</v>
      </c>
      <c r="CE75" t="e">
        <f t="shared" si="292"/>
        <v>#DIV/0!</v>
      </c>
      <c r="CF75" t="e">
        <f t="shared" si="293"/>
        <v>#DIV/0!</v>
      </c>
    </row>
    <row r="76" spans="1:84" x14ac:dyDescent="0.35">
      <c r="A76" t="s">
        <v>168</v>
      </c>
      <c r="B76" s="1">
        <v>74</v>
      </c>
      <c r="C76" s="1" t="s">
        <v>158</v>
      </c>
      <c r="D76" s="1">
        <v>18203.500055857934</v>
      </c>
      <c r="E76" s="1">
        <v>0</v>
      </c>
      <c r="F76">
        <f t="shared" si="252"/>
        <v>37.07426345580955</v>
      </c>
      <c r="G76">
        <f t="shared" si="253"/>
        <v>6.435433200967737E-2</v>
      </c>
      <c r="H76">
        <f t="shared" si="254"/>
        <v>510.43576047590568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t="e">
        <f t="shared" si="255"/>
        <v>#DIV/0!</v>
      </c>
      <c r="Q76" t="e">
        <f t="shared" si="256"/>
        <v>#DIV/0!</v>
      </c>
      <c r="R76" t="e">
        <f t="shared" si="257"/>
        <v>#DIV/0!</v>
      </c>
      <c r="S76" s="1">
        <v>-1</v>
      </c>
      <c r="T76" s="1">
        <v>0.87</v>
      </c>
      <c r="U76" s="1">
        <v>0.92</v>
      </c>
      <c r="V76" s="1">
        <v>10.081757545471191</v>
      </c>
      <c r="W76">
        <f t="shared" si="258"/>
        <v>0.87504087877273551</v>
      </c>
      <c r="X76">
        <f t="shared" si="259"/>
        <v>2.5587060184399119E-2</v>
      </c>
      <c r="Y76" t="e">
        <f t="shared" si="260"/>
        <v>#DIV/0!</v>
      </c>
      <c r="Z76" t="e">
        <f t="shared" si="261"/>
        <v>#DIV/0!</v>
      </c>
      <c r="AA76" t="e">
        <f t="shared" si="262"/>
        <v>#DIV/0!</v>
      </c>
      <c r="AB76" s="1">
        <v>0</v>
      </c>
      <c r="AC76" s="1">
        <v>0.5</v>
      </c>
      <c r="AD76" t="e">
        <f t="shared" si="263"/>
        <v>#DIV/0!</v>
      </c>
      <c r="AE76">
        <f t="shared" si="264"/>
        <v>1.467139349820644</v>
      </c>
      <c r="AF76">
        <f t="shared" si="265"/>
        <v>2.1993364465174001</v>
      </c>
      <c r="AG76">
        <f t="shared" si="266"/>
        <v>30.897809982299805</v>
      </c>
      <c r="AH76" s="1">
        <v>2</v>
      </c>
      <c r="AI76">
        <f t="shared" si="267"/>
        <v>4.644859790802002</v>
      </c>
      <c r="AJ76" s="1">
        <v>1</v>
      </c>
      <c r="AK76">
        <f t="shared" si="268"/>
        <v>9.2897195816040039</v>
      </c>
      <c r="AL76" s="1">
        <v>27.129632949829102</v>
      </c>
      <c r="AM76" s="1">
        <v>30.897809982299805</v>
      </c>
      <c r="AN76" s="1">
        <v>26.018630981445313</v>
      </c>
      <c r="AO76" s="1">
        <v>1500.17529296875</v>
      </c>
      <c r="AP76" s="1">
        <v>1474.065185546875</v>
      </c>
      <c r="AQ76" s="1">
        <v>22.090366363525391</v>
      </c>
      <c r="AR76" s="1">
        <v>23.044172286987305</v>
      </c>
      <c r="AS76" s="1">
        <v>60.757469177246094</v>
      </c>
      <c r="AT76" s="1">
        <v>63.383064270019531</v>
      </c>
      <c r="AU76" s="1">
        <v>300.5496826171875</v>
      </c>
      <c r="AV76" s="1">
        <v>1700.5240478515625</v>
      </c>
      <c r="AW76" s="1">
        <v>0.28416213393211365</v>
      </c>
      <c r="AX76" s="1">
        <v>99.193077087402344</v>
      </c>
      <c r="AY76" s="1">
        <v>5.7779994010925293</v>
      </c>
      <c r="AZ76" s="1">
        <v>-0.58754253387451172</v>
      </c>
      <c r="BA76" s="1">
        <v>1</v>
      </c>
      <c r="BB76" s="1">
        <v>-1.355140209197998</v>
      </c>
      <c r="BC76" s="1">
        <v>7.355140209197998</v>
      </c>
      <c r="BD76" s="1">
        <v>1</v>
      </c>
      <c r="BE76" s="1">
        <v>0</v>
      </c>
      <c r="BF76" s="1">
        <v>0.15999999642372131</v>
      </c>
      <c r="BG76" s="1">
        <v>111115</v>
      </c>
      <c r="BH76">
        <f t="shared" si="269"/>
        <v>1.5027484130859374</v>
      </c>
      <c r="BI76">
        <f t="shared" si="270"/>
        <v>1.4671393498206439E-3</v>
      </c>
      <c r="BJ76">
        <f t="shared" si="271"/>
        <v>304.04780998229978</v>
      </c>
      <c r="BK76">
        <f t="shared" si="272"/>
        <v>300.27963294982908</v>
      </c>
      <c r="BL76">
        <f t="shared" si="273"/>
        <v>272.08384157470209</v>
      </c>
      <c r="BM76">
        <f t="shared" si="274"/>
        <v>0.64811030734771635</v>
      </c>
      <c r="BN76">
        <f t="shared" si="275"/>
        <v>4.4851588045959128</v>
      </c>
      <c r="BO76">
        <f t="shared" si="276"/>
        <v>45.216449940794647</v>
      </c>
      <c r="BP76">
        <f t="shared" si="277"/>
        <v>22.172277653807342</v>
      </c>
      <c r="BQ76">
        <f t="shared" si="278"/>
        <v>29.013721466064453</v>
      </c>
      <c r="BR76">
        <f t="shared" si="279"/>
        <v>4.0249671620546268</v>
      </c>
      <c r="BS76">
        <f t="shared" si="280"/>
        <v>6.3911585877173077E-2</v>
      </c>
      <c r="BT76">
        <f t="shared" si="281"/>
        <v>2.2858223580785126</v>
      </c>
      <c r="BU76">
        <f t="shared" si="282"/>
        <v>1.7391448039761142</v>
      </c>
      <c r="BV76">
        <f t="shared" si="283"/>
        <v>3.9984284588243081E-2</v>
      </c>
      <c r="BW76">
        <f t="shared" si="284"/>
        <v>50.631693737053347</v>
      </c>
      <c r="BX76">
        <f t="shared" si="285"/>
        <v>0.34627760392192908</v>
      </c>
      <c r="BY76">
        <f t="shared" si="286"/>
        <v>49.580664588378312</v>
      </c>
      <c r="BZ76">
        <f t="shared" si="287"/>
        <v>1468.6774819433717</v>
      </c>
      <c r="CA76">
        <f t="shared" si="288"/>
        <v>1.2515794950647573E-2</v>
      </c>
      <c r="CB76">
        <f t="shared" si="289"/>
        <v>0</v>
      </c>
      <c r="CC76">
        <f t="shared" si="290"/>
        <v>1488.0280572062006</v>
      </c>
      <c r="CD76">
        <f t="shared" si="291"/>
        <v>0</v>
      </c>
      <c r="CE76" t="e">
        <f t="shared" si="292"/>
        <v>#DIV/0!</v>
      </c>
      <c r="CF76" t="e">
        <f t="shared" si="293"/>
        <v>#DIV/0!</v>
      </c>
    </row>
    <row r="77" spans="1:84" x14ac:dyDescent="0.35">
      <c r="A77" t="s">
        <v>168</v>
      </c>
      <c r="B77" s="1">
        <v>75</v>
      </c>
      <c r="C77" s="1" t="s">
        <v>159</v>
      </c>
      <c r="D77" s="1">
        <v>18347.500055857934</v>
      </c>
      <c r="E77" s="1">
        <v>0</v>
      </c>
      <c r="F77">
        <f t="shared" si="252"/>
        <v>34.754489978546218</v>
      </c>
      <c r="G77">
        <f t="shared" si="253"/>
        <v>5.0950377157332645E-2</v>
      </c>
      <c r="H77">
        <f t="shared" si="254"/>
        <v>537.49779707130801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t="e">
        <f t="shared" si="255"/>
        <v>#DIV/0!</v>
      </c>
      <c r="Q77" t="e">
        <f t="shared" si="256"/>
        <v>#DIV/0!</v>
      </c>
      <c r="R77" t="e">
        <f t="shared" si="257"/>
        <v>#DIV/0!</v>
      </c>
      <c r="S77" s="1">
        <v>-1</v>
      </c>
      <c r="T77" s="1">
        <v>0.87</v>
      </c>
      <c r="U77" s="1">
        <v>0.92</v>
      </c>
      <c r="V77" s="1">
        <v>10.081757545471191</v>
      </c>
      <c r="W77">
        <f t="shared" si="258"/>
        <v>0.87504087877273551</v>
      </c>
      <c r="X77">
        <f t="shared" si="259"/>
        <v>2.402686021294282E-2</v>
      </c>
      <c r="Y77" t="e">
        <f t="shared" si="260"/>
        <v>#DIV/0!</v>
      </c>
      <c r="Z77" t="e">
        <f t="shared" si="261"/>
        <v>#DIV/0!</v>
      </c>
      <c r="AA77" t="e">
        <f t="shared" si="262"/>
        <v>#DIV/0!</v>
      </c>
      <c r="AB77" s="1">
        <v>0</v>
      </c>
      <c r="AC77" s="1">
        <v>0.5</v>
      </c>
      <c r="AD77" t="e">
        <f t="shared" si="263"/>
        <v>#DIV/0!</v>
      </c>
      <c r="AE77">
        <f t="shared" si="264"/>
        <v>1.1923732269363587</v>
      </c>
      <c r="AF77">
        <f t="shared" si="265"/>
        <v>2.2542532863892148</v>
      </c>
      <c r="AG77">
        <f t="shared" si="266"/>
        <v>31.031280517578125</v>
      </c>
      <c r="AH77" s="1">
        <v>2</v>
      </c>
      <c r="AI77">
        <f t="shared" si="267"/>
        <v>4.644859790802002</v>
      </c>
      <c r="AJ77" s="1">
        <v>1</v>
      </c>
      <c r="AK77">
        <f t="shared" si="268"/>
        <v>9.2897195816040039</v>
      </c>
      <c r="AL77" s="1">
        <v>27.105112075805664</v>
      </c>
      <c r="AM77" s="1">
        <v>31.031280517578125</v>
      </c>
      <c r="AN77" s="1">
        <v>26.021600723266602</v>
      </c>
      <c r="AO77" s="1">
        <v>1700.11083984375</v>
      </c>
      <c r="AP77" s="1">
        <v>1675.6514892578125</v>
      </c>
      <c r="AQ77" s="1">
        <v>22.060955047607422</v>
      </c>
      <c r="AR77" s="1">
        <v>22.836376190185547</v>
      </c>
      <c r="AS77" s="1">
        <v>60.763084411621094</v>
      </c>
      <c r="AT77" s="1">
        <v>62.900169372558594</v>
      </c>
      <c r="AU77" s="1">
        <v>300.51895141601563</v>
      </c>
      <c r="AV77" s="1">
        <v>1700.6119384765625</v>
      </c>
      <c r="AW77" s="1">
        <v>0.35392311215400696</v>
      </c>
      <c r="AX77" s="1">
        <v>99.191635131835938</v>
      </c>
      <c r="AY77" s="1">
        <v>5.2669520378112793</v>
      </c>
      <c r="AZ77" s="1">
        <v>-0.57994478940963745</v>
      </c>
      <c r="BA77" s="1">
        <v>1</v>
      </c>
      <c r="BB77" s="1">
        <v>-1.355140209197998</v>
      </c>
      <c r="BC77" s="1">
        <v>7.355140209197998</v>
      </c>
      <c r="BD77" s="1">
        <v>1</v>
      </c>
      <c r="BE77" s="1">
        <v>0</v>
      </c>
      <c r="BF77" s="1">
        <v>0.15999999642372131</v>
      </c>
      <c r="BG77" s="1">
        <v>111115</v>
      </c>
      <c r="BH77">
        <f t="shared" si="269"/>
        <v>1.5025947570800782</v>
      </c>
      <c r="BI77">
        <f t="shared" si="270"/>
        <v>1.1923732269363586E-3</v>
      </c>
      <c r="BJ77">
        <f t="shared" si="271"/>
        <v>304.1812805175781</v>
      </c>
      <c r="BK77">
        <f t="shared" si="272"/>
        <v>300.25511207580564</v>
      </c>
      <c r="BL77">
        <f t="shared" si="273"/>
        <v>272.09790407438777</v>
      </c>
      <c r="BM77">
        <f t="shared" si="274"/>
        <v>0.68883658842673134</v>
      </c>
      <c r="BN77">
        <f t="shared" si="275"/>
        <v>4.5194307811794454</v>
      </c>
      <c r="BO77">
        <f t="shared" si="276"/>
        <v>45.562620025092379</v>
      </c>
      <c r="BP77">
        <f t="shared" si="277"/>
        <v>22.726243834906832</v>
      </c>
      <c r="BQ77">
        <f t="shared" si="278"/>
        <v>29.068196296691895</v>
      </c>
      <c r="BR77">
        <f t="shared" si="279"/>
        <v>4.0376708721908212</v>
      </c>
      <c r="BS77">
        <f t="shared" si="280"/>
        <v>5.0672459091076649E-2</v>
      </c>
      <c r="BT77">
        <f t="shared" si="281"/>
        <v>2.2651774947902306</v>
      </c>
      <c r="BU77">
        <f t="shared" si="282"/>
        <v>1.7724933774005907</v>
      </c>
      <c r="BV77">
        <f t="shared" si="283"/>
        <v>3.1695139421250504E-2</v>
      </c>
      <c r="BW77">
        <f t="shared" si="284"/>
        <v>53.315285371262775</v>
      </c>
      <c r="BX77">
        <f t="shared" si="285"/>
        <v>0.32076944431289772</v>
      </c>
      <c r="BY77">
        <f t="shared" si="286"/>
        <v>48.6363210096074</v>
      </c>
      <c r="BZ77">
        <f t="shared" si="287"/>
        <v>1670.6008996184926</v>
      </c>
      <c r="CA77">
        <f t="shared" si="288"/>
        <v>1.0118099011605765E-2</v>
      </c>
      <c r="CB77">
        <f t="shared" si="289"/>
        <v>0</v>
      </c>
      <c r="CC77">
        <f t="shared" si="290"/>
        <v>1488.1049650959364</v>
      </c>
      <c r="CD77">
        <f t="shared" si="291"/>
        <v>0</v>
      </c>
      <c r="CE77" t="e">
        <f t="shared" si="292"/>
        <v>#DIV/0!</v>
      </c>
      <c r="CF77" t="e">
        <f t="shared" si="293"/>
        <v>#DIV/0!</v>
      </c>
    </row>
    <row r="78" spans="1:84" x14ac:dyDescent="0.35">
      <c r="A78" t="s">
        <v>168</v>
      </c>
      <c r="B78" s="1">
        <v>76</v>
      </c>
      <c r="C78" s="1" t="s">
        <v>160</v>
      </c>
      <c r="D78" s="1">
        <v>18549.500055857934</v>
      </c>
      <c r="E78" s="1">
        <v>0</v>
      </c>
      <c r="F78">
        <f t="shared" si="252"/>
        <v>34.321505580281972</v>
      </c>
      <c r="G78">
        <f t="shared" si="253"/>
        <v>4.3059202565275366E-2</v>
      </c>
      <c r="H78">
        <f t="shared" si="254"/>
        <v>496.76557419536823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t="e">
        <f t="shared" si="255"/>
        <v>#DIV/0!</v>
      </c>
      <c r="Q78" t="e">
        <f t="shared" si="256"/>
        <v>#DIV/0!</v>
      </c>
      <c r="R78" t="e">
        <f t="shared" si="257"/>
        <v>#DIV/0!</v>
      </c>
      <c r="S78" s="1">
        <v>-1</v>
      </c>
      <c r="T78" s="1">
        <v>0.87</v>
      </c>
      <c r="U78" s="1">
        <v>0.92</v>
      </c>
      <c r="V78" s="1">
        <v>10.081757545471191</v>
      </c>
      <c r="W78">
        <f t="shared" si="258"/>
        <v>0.87504087877273551</v>
      </c>
      <c r="X78">
        <f t="shared" si="259"/>
        <v>2.3733845439721204E-2</v>
      </c>
      <c r="Y78" t="e">
        <f t="shared" si="260"/>
        <v>#DIV/0!</v>
      </c>
      <c r="Z78" t="e">
        <f t="shared" si="261"/>
        <v>#DIV/0!</v>
      </c>
      <c r="AA78" t="e">
        <f t="shared" si="262"/>
        <v>#DIV/0!</v>
      </c>
      <c r="AB78" s="1">
        <v>0</v>
      </c>
      <c r="AC78" s="1">
        <v>0.5</v>
      </c>
      <c r="AD78" t="e">
        <f t="shared" si="263"/>
        <v>#DIV/0!</v>
      </c>
      <c r="AE78">
        <f t="shared" si="264"/>
        <v>1.020065600018587</v>
      </c>
      <c r="AF78">
        <f t="shared" si="265"/>
        <v>2.2800784425911802</v>
      </c>
      <c r="AG78">
        <f t="shared" si="266"/>
        <v>31.064657211303711</v>
      </c>
      <c r="AH78" s="1">
        <v>2</v>
      </c>
      <c r="AI78">
        <f t="shared" si="267"/>
        <v>4.644859790802002</v>
      </c>
      <c r="AJ78" s="1">
        <v>1</v>
      </c>
      <c r="AK78">
        <f t="shared" si="268"/>
        <v>9.2897195816040039</v>
      </c>
      <c r="AL78" s="1">
        <v>27.075841903686523</v>
      </c>
      <c r="AM78" s="1">
        <v>31.064657211303711</v>
      </c>
      <c r="AN78" s="1">
        <v>26.019182205200195</v>
      </c>
      <c r="AO78" s="1">
        <v>1845.3314208984375</v>
      </c>
      <c r="AP78" s="1">
        <v>1821.2557373046875</v>
      </c>
      <c r="AQ78" s="1">
        <v>21.999492645263672</v>
      </c>
      <c r="AR78" s="1">
        <v>22.66291618347168</v>
      </c>
      <c r="AS78" s="1">
        <v>60.697025299072266</v>
      </c>
      <c r="AT78" s="1">
        <v>62.528213500976563</v>
      </c>
      <c r="AU78" s="1">
        <v>300.54644775390625</v>
      </c>
      <c r="AV78" s="1">
        <v>1700.7589111328125</v>
      </c>
      <c r="AW78" s="1">
        <v>0.31114166975021362</v>
      </c>
      <c r="AX78" s="1">
        <v>99.1910400390625</v>
      </c>
      <c r="AY78" s="1">
        <v>4.6478114128112793</v>
      </c>
      <c r="AZ78" s="1">
        <v>-0.57452189922332764</v>
      </c>
      <c r="BA78" s="1">
        <v>0.75</v>
      </c>
      <c r="BB78" s="1">
        <v>-1.355140209197998</v>
      </c>
      <c r="BC78" s="1">
        <v>7.355140209197998</v>
      </c>
      <c r="BD78" s="1">
        <v>1</v>
      </c>
      <c r="BE78" s="1">
        <v>0</v>
      </c>
      <c r="BF78" s="1">
        <v>0.15999999642372131</v>
      </c>
      <c r="BG78" s="1">
        <v>111115</v>
      </c>
      <c r="BH78">
        <f t="shared" si="269"/>
        <v>1.502732238769531</v>
      </c>
      <c r="BI78">
        <f t="shared" si="270"/>
        <v>1.020065600018587E-3</v>
      </c>
      <c r="BJ78">
        <f t="shared" si="271"/>
        <v>304.21465721130369</v>
      </c>
      <c r="BK78">
        <f t="shared" si="272"/>
        <v>300.2258419036865</v>
      </c>
      <c r="BL78">
        <f t="shared" si="273"/>
        <v>272.12141969886216</v>
      </c>
      <c r="BM78">
        <f t="shared" si="274"/>
        <v>0.71623355658860588</v>
      </c>
      <c r="BN78">
        <f t="shared" si="275"/>
        <v>4.5280366691478369</v>
      </c>
      <c r="BO78">
        <f t="shared" si="276"/>
        <v>45.649654115579864</v>
      </c>
      <c r="BP78">
        <f t="shared" si="277"/>
        <v>22.986737932108184</v>
      </c>
      <c r="BQ78">
        <f t="shared" si="278"/>
        <v>29.070249557495117</v>
      </c>
      <c r="BR78">
        <f t="shared" si="279"/>
        <v>4.0381503823097216</v>
      </c>
      <c r="BS78">
        <f t="shared" si="280"/>
        <v>4.2860537733671038E-2</v>
      </c>
      <c r="BT78">
        <f t="shared" si="281"/>
        <v>2.2479582265566567</v>
      </c>
      <c r="BU78">
        <f t="shared" si="282"/>
        <v>1.7901921557530649</v>
      </c>
      <c r="BV78">
        <f t="shared" si="283"/>
        <v>2.6805614317980543E-2</v>
      </c>
      <c r="BW78">
        <f t="shared" si="284"/>
        <v>49.274693960040644</v>
      </c>
      <c r="BX78">
        <f t="shared" si="285"/>
        <v>0.27275992273909949</v>
      </c>
      <c r="BY78">
        <f t="shared" si="286"/>
        <v>48.105106136717716</v>
      </c>
      <c r="BZ78">
        <f t="shared" si="287"/>
        <v>1816.2680697947733</v>
      </c>
      <c r="CA78">
        <f t="shared" si="288"/>
        <v>9.0902862642846041E-3</v>
      </c>
      <c r="CB78">
        <f t="shared" si="289"/>
        <v>0</v>
      </c>
      <c r="CC78">
        <f t="shared" si="290"/>
        <v>1488.2335721782169</v>
      </c>
      <c r="CD78">
        <f t="shared" si="291"/>
        <v>0</v>
      </c>
      <c r="CE78" t="e">
        <f t="shared" si="292"/>
        <v>#DIV/0!</v>
      </c>
      <c r="CF78" t="e">
        <f t="shared" si="293"/>
        <v>#DIV/0!</v>
      </c>
    </row>
  </sheetData>
  <sortState xmlns:xlrd2="http://schemas.microsoft.com/office/spreadsheetml/2017/richdata2" ref="B68:CF78">
    <sortCondition ref="AO68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2017-08-01-bern1-tobaccokat_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Ward</dc:creator>
  <cp:lastModifiedBy>PengFu</cp:lastModifiedBy>
  <dcterms:created xsi:type="dcterms:W3CDTF">2017-11-10T14:52:44Z</dcterms:created>
  <dcterms:modified xsi:type="dcterms:W3CDTF">2022-10-24T20:49:23Z</dcterms:modified>
</cp:coreProperties>
</file>