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ata\2022\LiCOR_Katherine\2016_2017_compile\"/>
    </mc:Choice>
  </mc:AlternateContent>
  <xr:revisionPtr revIDLastSave="0" documentId="13_ncr:1_{75B7338D-0B17-4C3D-8E10-37F78EAD5609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2017-08-01-bern2-katripe_.xls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L3" i="1" l="1"/>
  <c r="J3" i="1"/>
  <c r="BP3" i="1"/>
  <c r="BO3" i="1"/>
  <c r="BN3" i="1"/>
  <c r="BM3" i="1"/>
  <c r="AM3" i="1"/>
  <c r="BQ3" i="1"/>
  <c r="AK3" i="1"/>
  <c r="BR3" i="1"/>
  <c r="BS3" i="1"/>
  <c r="BT3" i="1"/>
  <c r="BW3" i="1"/>
  <c r="AO3" i="1"/>
  <c r="K3" i="1"/>
  <c r="BZ3" i="1"/>
  <c r="L3" i="1"/>
  <c r="CF3" i="1"/>
  <c r="T3" i="1"/>
  <c r="CH3" i="1"/>
  <c r="U3" i="1"/>
  <c r="V3" i="1"/>
  <c r="AA3" i="1"/>
  <c r="CG3" i="1"/>
  <c r="AB3" i="1"/>
  <c r="AC3" i="1"/>
  <c r="AD3" i="1"/>
  <c r="AE3" i="1"/>
  <c r="AH3" i="1"/>
  <c r="AI3" i="1"/>
  <c r="BX3" i="1"/>
  <c r="AJ3" i="1"/>
  <c r="BU3" i="1"/>
  <c r="BV3" i="1"/>
  <c r="BY3" i="1"/>
  <c r="CA3" i="1"/>
  <c r="CB3" i="1"/>
  <c r="CC3" i="1"/>
  <c r="CD3" i="1"/>
  <c r="CE3" i="1"/>
  <c r="CI3" i="1"/>
  <c r="CJ3" i="1"/>
  <c r="BL4" i="1"/>
  <c r="J4" i="1"/>
  <c r="BP4" i="1"/>
  <c r="BO4" i="1"/>
  <c r="BN4" i="1"/>
  <c r="BM4" i="1"/>
  <c r="AM4" i="1"/>
  <c r="BQ4" i="1"/>
  <c r="AK4" i="1"/>
  <c r="BR4" i="1"/>
  <c r="BS4" i="1"/>
  <c r="BT4" i="1"/>
  <c r="BW4" i="1"/>
  <c r="AO4" i="1"/>
  <c r="K4" i="1"/>
  <c r="BZ4" i="1"/>
  <c r="L4" i="1"/>
  <c r="CF4" i="1"/>
  <c r="T4" i="1"/>
  <c r="CH4" i="1"/>
  <c r="U4" i="1"/>
  <c r="V4" i="1"/>
  <c r="AA4" i="1"/>
  <c r="CG4" i="1"/>
  <c r="AB4" i="1"/>
  <c r="AC4" i="1"/>
  <c r="AD4" i="1"/>
  <c r="AE4" i="1"/>
  <c r="AH4" i="1"/>
  <c r="AI4" i="1"/>
  <c r="BX4" i="1"/>
  <c r="AJ4" i="1"/>
  <c r="BU4" i="1"/>
  <c r="BV4" i="1"/>
  <c r="BY4" i="1"/>
  <c r="CA4" i="1"/>
  <c r="CB4" i="1"/>
  <c r="CC4" i="1"/>
  <c r="CD4" i="1"/>
  <c r="CE4" i="1"/>
  <c r="CI4" i="1"/>
  <c r="CJ4" i="1"/>
  <c r="BL5" i="1"/>
  <c r="J5" i="1"/>
  <c r="BP5" i="1"/>
  <c r="BO5" i="1"/>
  <c r="BN5" i="1"/>
  <c r="BM5" i="1"/>
  <c r="AM5" i="1"/>
  <c r="BQ5" i="1"/>
  <c r="AK5" i="1"/>
  <c r="BR5" i="1"/>
  <c r="BS5" i="1"/>
  <c r="BT5" i="1"/>
  <c r="BW5" i="1"/>
  <c r="AO5" i="1"/>
  <c r="K5" i="1"/>
  <c r="BZ5" i="1"/>
  <c r="L5" i="1"/>
  <c r="CF5" i="1"/>
  <c r="T5" i="1"/>
  <c r="CH5" i="1"/>
  <c r="U5" i="1"/>
  <c r="V5" i="1"/>
  <c r="AA5" i="1"/>
  <c r="CG5" i="1"/>
  <c r="AB5" i="1"/>
  <c r="AC5" i="1"/>
  <c r="AD5" i="1"/>
  <c r="AE5" i="1"/>
  <c r="AH5" i="1"/>
  <c r="AI5" i="1"/>
  <c r="BX5" i="1"/>
  <c r="AJ5" i="1"/>
  <c r="BU5" i="1"/>
  <c r="BV5" i="1"/>
  <c r="BY5" i="1"/>
  <c r="CA5" i="1"/>
  <c r="CB5" i="1"/>
  <c r="CC5" i="1"/>
  <c r="CD5" i="1"/>
  <c r="CE5" i="1"/>
  <c r="CI5" i="1"/>
  <c r="CJ5" i="1"/>
  <c r="BL6" i="1"/>
  <c r="J6" i="1"/>
  <c r="BP6" i="1"/>
  <c r="BO6" i="1"/>
  <c r="BN6" i="1"/>
  <c r="BM6" i="1"/>
  <c r="AM6" i="1"/>
  <c r="BQ6" i="1"/>
  <c r="AK6" i="1"/>
  <c r="BR6" i="1"/>
  <c r="BS6" i="1"/>
  <c r="BT6" i="1"/>
  <c r="BW6" i="1"/>
  <c r="AO6" i="1"/>
  <c r="K6" i="1"/>
  <c r="BZ6" i="1"/>
  <c r="L6" i="1"/>
  <c r="CF6" i="1"/>
  <c r="T6" i="1"/>
  <c r="CH6" i="1"/>
  <c r="U6" i="1"/>
  <c r="V6" i="1"/>
  <c r="AA6" i="1"/>
  <c r="CG6" i="1"/>
  <c r="AB6" i="1"/>
  <c r="AC6" i="1"/>
  <c r="AD6" i="1"/>
  <c r="AE6" i="1"/>
  <c r="AH6" i="1"/>
  <c r="AI6" i="1"/>
  <c r="BX6" i="1"/>
  <c r="AJ6" i="1"/>
  <c r="BU6" i="1"/>
  <c r="BV6" i="1"/>
  <c r="BY6" i="1"/>
  <c r="CA6" i="1"/>
  <c r="CB6" i="1"/>
  <c r="CC6" i="1"/>
  <c r="CD6" i="1"/>
  <c r="CE6" i="1"/>
  <c r="CI6" i="1"/>
  <c r="CJ6" i="1"/>
  <c r="BL7" i="1"/>
  <c r="J7" i="1"/>
  <c r="BP7" i="1"/>
  <c r="BO7" i="1"/>
  <c r="BN7" i="1"/>
  <c r="BM7" i="1"/>
  <c r="AM7" i="1"/>
  <c r="BQ7" i="1"/>
  <c r="AK7" i="1"/>
  <c r="BR7" i="1"/>
  <c r="BS7" i="1"/>
  <c r="BT7" i="1"/>
  <c r="BW7" i="1"/>
  <c r="AO7" i="1"/>
  <c r="K7" i="1"/>
  <c r="BZ7" i="1"/>
  <c r="L7" i="1"/>
  <c r="CF7" i="1"/>
  <c r="T7" i="1"/>
  <c r="CH7" i="1"/>
  <c r="U7" i="1"/>
  <c r="V7" i="1"/>
  <c r="AA7" i="1"/>
  <c r="CG7" i="1"/>
  <c r="AB7" i="1"/>
  <c r="AC7" i="1"/>
  <c r="AD7" i="1"/>
  <c r="AE7" i="1"/>
  <c r="AH7" i="1"/>
  <c r="AI7" i="1"/>
  <c r="BX7" i="1"/>
  <c r="AJ7" i="1"/>
  <c r="BU7" i="1"/>
  <c r="BV7" i="1"/>
  <c r="BY7" i="1"/>
  <c r="CA7" i="1"/>
  <c r="CB7" i="1"/>
  <c r="CC7" i="1"/>
  <c r="CD7" i="1"/>
  <c r="CE7" i="1"/>
  <c r="CI7" i="1"/>
  <c r="CJ7" i="1"/>
  <c r="BL8" i="1"/>
  <c r="J8" i="1"/>
  <c r="BP8" i="1"/>
  <c r="BO8" i="1"/>
  <c r="BN8" i="1"/>
  <c r="BM8" i="1"/>
  <c r="AM8" i="1"/>
  <c r="BQ8" i="1"/>
  <c r="AK8" i="1"/>
  <c r="BR8" i="1"/>
  <c r="BS8" i="1"/>
  <c r="BT8" i="1"/>
  <c r="BW8" i="1"/>
  <c r="AO8" i="1"/>
  <c r="K8" i="1"/>
  <c r="BZ8" i="1"/>
  <c r="L8" i="1"/>
  <c r="CF8" i="1"/>
  <c r="T8" i="1"/>
  <c r="CH8" i="1"/>
  <c r="U8" i="1"/>
  <c r="V8" i="1"/>
  <c r="AA8" i="1"/>
  <c r="CG8" i="1"/>
  <c r="AB8" i="1"/>
  <c r="AC8" i="1"/>
  <c r="AD8" i="1"/>
  <c r="AE8" i="1"/>
  <c r="AH8" i="1"/>
  <c r="AI8" i="1"/>
  <c r="BX8" i="1"/>
  <c r="AJ8" i="1"/>
  <c r="BU8" i="1"/>
  <c r="BV8" i="1"/>
  <c r="BY8" i="1"/>
  <c r="CA8" i="1"/>
  <c r="CB8" i="1"/>
  <c r="CC8" i="1"/>
  <c r="CD8" i="1"/>
  <c r="CE8" i="1"/>
  <c r="CI8" i="1"/>
  <c r="CJ8" i="1"/>
  <c r="BL9" i="1"/>
  <c r="J9" i="1"/>
  <c r="BP9" i="1"/>
  <c r="BO9" i="1"/>
  <c r="BN9" i="1"/>
  <c r="BM9" i="1"/>
  <c r="AM9" i="1"/>
  <c r="BQ9" i="1"/>
  <c r="AK9" i="1"/>
  <c r="BR9" i="1"/>
  <c r="BS9" i="1"/>
  <c r="BT9" i="1"/>
  <c r="BW9" i="1"/>
  <c r="AO9" i="1"/>
  <c r="K9" i="1"/>
  <c r="BZ9" i="1"/>
  <c r="L9" i="1"/>
  <c r="CF9" i="1"/>
  <c r="T9" i="1"/>
  <c r="CH9" i="1"/>
  <c r="U9" i="1"/>
  <c r="V9" i="1"/>
  <c r="AA9" i="1"/>
  <c r="CG9" i="1"/>
  <c r="AB9" i="1"/>
  <c r="AC9" i="1"/>
  <c r="AD9" i="1"/>
  <c r="AE9" i="1"/>
  <c r="AH9" i="1"/>
  <c r="AI9" i="1"/>
  <c r="BX9" i="1"/>
  <c r="AJ9" i="1"/>
  <c r="BU9" i="1"/>
  <c r="BV9" i="1"/>
  <c r="BY9" i="1"/>
  <c r="CA9" i="1"/>
  <c r="CB9" i="1"/>
  <c r="CC9" i="1"/>
  <c r="CD9" i="1"/>
  <c r="CE9" i="1"/>
  <c r="CI9" i="1"/>
  <c r="CJ9" i="1"/>
  <c r="BL10" i="1"/>
  <c r="J10" i="1"/>
  <c r="BP10" i="1"/>
  <c r="BO10" i="1"/>
  <c r="BN10" i="1"/>
  <c r="BM10" i="1"/>
  <c r="AM10" i="1"/>
  <c r="BQ10" i="1"/>
  <c r="AK10" i="1"/>
  <c r="BR10" i="1"/>
  <c r="BS10" i="1"/>
  <c r="BT10" i="1"/>
  <c r="BW10" i="1"/>
  <c r="AO10" i="1"/>
  <c r="K10" i="1"/>
  <c r="BZ10" i="1"/>
  <c r="L10" i="1"/>
  <c r="CF10" i="1"/>
  <c r="T10" i="1"/>
  <c r="CH10" i="1"/>
  <c r="U10" i="1"/>
  <c r="V10" i="1"/>
  <c r="AA10" i="1"/>
  <c r="CG10" i="1"/>
  <c r="AB10" i="1"/>
  <c r="AC10" i="1"/>
  <c r="AD10" i="1"/>
  <c r="AE10" i="1"/>
  <c r="AH10" i="1"/>
  <c r="AI10" i="1"/>
  <c r="BX10" i="1"/>
  <c r="AJ10" i="1"/>
  <c r="BU10" i="1"/>
  <c r="BV10" i="1"/>
  <c r="BY10" i="1"/>
  <c r="CA10" i="1"/>
  <c r="CB10" i="1"/>
  <c r="CC10" i="1"/>
  <c r="CD10" i="1"/>
  <c r="CE10" i="1"/>
  <c r="CI10" i="1"/>
  <c r="CJ10" i="1"/>
  <c r="BL11" i="1"/>
  <c r="J11" i="1"/>
  <c r="BP11" i="1"/>
  <c r="BO11" i="1"/>
  <c r="BN11" i="1"/>
  <c r="BM11" i="1"/>
  <c r="AM11" i="1"/>
  <c r="BQ11" i="1"/>
  <c r="AK11" i="1"/>
  <c r="BR11" i="1"/>
  <c r="BS11" i="1"/>
  <c r="BT11" i="1"/>
  <c r="BW11" i="1"/>
  <c r="AO11" i="1"/>
  <c r="K11" i="1"/>
  <c r="BZ11" i="1"/>
  <c r="L11" i="1"/>
  <c r="CF11" i="1"/>
  <c r="T11" i="1"/>
  <c r="CH11" i="1"/>
  <c r="U11" i="1"/>
  <c r="V11" i="1"/>
  <c r="AA11" i="1"/>
  <c r="CG11" i="1"/>
  <c r="AB11" i="1"/>
  <c r="AC11" i="1"/>
  <c r="AD11" i="1"/>
  <c r="AE11" i="1"/>
  <c r="AH11" i="1"/>
  <c r="AI11" i="1"/>
  <c r="BX11" i="1"/>
  <c r="AJ11" i="1"/>
  <c r="BU11" i="1"/>
  <c r="BV11" i="1"/>
  <c r="BY11" i="1"/>
  <c r="CA11" i="1"/>
  <c r="CB11" i="1"/>
  <c r="CC11" i="1"/>
  <c r="CD11" i="1"/>
  <c r="CE11" i="1"/>
  <c r="CI11" i="1"/>
  <c r="CJ11" i="1"/>
  <c r="BL12" i="1"/>
  <c r="J12" i="1"/>
  <c r="BP12" i="1"/>
  <c r="BO12" i="1"/>
  <c r="BN12" i="1"/>
  <c r="BM12" i="1"/>
  <c r="AM12" i="1"/>
  <c r="BQ12" i="1"/>
  <c r="AK12" i="1"/>
  <c r="BR12" i="1"/>
  <c r="BS12" i="1"/>
  <c r="BT12" i="1"/>
  <c r="BW12" i="1"/>
  <c r="AO12" i="1"/>
  <c r="K12" i="1"/>
  <c r="BZ12" i="1"/>
  <c r="L12" i="1"/>
  <c r="CF12" i="1"/>
  <c r="T12" i="1"/>
  <c r="CH12" i="1"/>
  <c r="U12" i="1"/>
  <c r="V12" i="1"/>
  <c r="AA12" i="1"/>
  <c r="CG12" i="1"/>
  <c r="AB12" i="1"/>
  <c r="AC12" i="1"/>
  <c r="AD12" i="1"/>
  <c r="AE12" i="1"/>
  <c r="AH12" i="1"/>
  <c r="AI12" i="1"/>
  <c r="BX12" i="1"/>
  <c r="AJ12" i="1"/>
  <c r="BU12" i="1"/>
  <c r="BV12" i="1"/>
  <c r="BY12" i="1"/>
  <c r="CA12" i="1"/>
  <c r="CB12" i="1"/>
  <c r="CC12" i="1"/>
  <c r="CD12" i="1"/>
  <c r="CE12" i="1"/>
  <c r="CI12" i="1"/>
  <c r="CJ12" i="1"/>
  <c r="BL13" i="1"/>
  <c r="J13" i="1"/>
  <c r="BP13" i="1"/>
  <c r="BO13" i="1"/>
  <c r="BN13" i="1"/>
  <c r="BM13" i="1"/>
  <c r="AM13" i="1"/>
  <c r="BQ13" i="1"/>
  <c r="AK13" i="1"/>
  <c r="BR13" i="1"/>
  <c r="BS13" i="1"/>
  <c r="BT13" i="1"/>
  <c r="BW13" i="1"/>
  <c r="AO13" i="1"/>
  <c r="K13" i="1"/>
  <c r="BZ13" i="1"/>
  <c r="L13" i="1"/>
  <c r="CF13" i="1"/>
  <c r="T13" i="1"/>
  <c r="CH13" i="1"/>
  <c r="U13" i="1"/>
  <c r="V13" i="1"/>
  <c r="AA13" i="1"/>
  <c r="CG13" i="1"/>
  <c r="AB13" i="1"/>
  <c r="AC13" i="1"/>
  <c r="AD13" i="1"/>
  <c r="AE13" i="1"/>
  <c r="AH13" i="1"/>
  <c r="AI13" i="1"/>
  <c r="BX13" i="1"/>
  <c r="AJ13" i="1"/>
  <c r="BU13" i="1"/>
  <c r="BV13" i="1"/>
  <c r="BY13" i="1"/>
  <c r="CA13" i="1"/>
  <c r="CB13" i="1"/>
  <c r="CC13" i="1"/>
  <c r="CD13" i="1"/>
  <c r="CE13" i="1"/>
  <c r="CI13" i="1"/>
  <c r="CJ13" i="1"/>
  <c r="BL14" i="1"/>
  <c r="J14" i="1"/>
  <c r="BP14" i="1"/>
  <c r="BO14" i="1"/>
  <c r="BN14" i="1"/>
  <c r="BM14" i="1"/>
  <c r="AM14" i="1"/>
  <c r="BQ14" i="1"/>
  <c r="AK14" i="1"/>
  <c r="BR14" i="1"/>
  <c r="BS14" i="1"/>
  <c r="BT14" i="1"/>
  <c r="BW14" i="1"/>
  <c r="AO14" i="1"/>
  <c r="K14" i="1"/>
  <c r="BZ14" i="1"/>
  <c r="L14" i="1"/>
  <c r="CF14" i="1"/>
  <c r="T14" i="1"/>
  <c r="CH14" i="1"/>
  <c r="U14" i="1"/>
  <c r="V14" i="1"/>
  <c r="AA14" i="1"/>
  <c r="CG14" i="1"/>
  <c r="AB14" i="1"/>
  <c r="AC14" i="1"/>
  <c r="AD14" i="1"/>
  <c r="AE14" i="1"/>
  <c r="AH14" i="1"/>
  <c r="AI14" i="1"/>
  <c r="BX14" i="1"/>
  <c r="AJ14" i="1"/>
  <c r="BU14" i="1"/>
  <c r="BV14" i="1"/>
  <c r="BY14" i="1"/>
  <c r="CA14" i="1"/>
  <c r="CB14" i="1"/>
  <c r="CC14" i="1"/>
  <c r="CD14" i="1"/>
  <c r="CE14" i="1"/>
  <c r="CI14" i="1"/>
  <c r="CJ14" i="1"/>
  <c r="BL15" i="1"/>
  <c r="J15" i="1"/>
  <c r="BP15" i="1"/>
  <c r="BO15" i="1"/>
  <c r="BN15" i="1"/>
  <c r="BM15" i="1"/>
  <c r="AM15" i="1"/>
  <c r="BQ15" i="1"/>
  <c r="AK15" i="1"/>
  <c r="BR15" i="1"/>
  <c r="BS15" i="1"/>
  <c r="BT15" i="1"/>
  <c r="BW15" i="1"/>
  <c r="AO15" i="1"/>
  <c r="K15" i="1"/>
  <c r="BZ15" i="1"/>
  <c r="L15" i="1"/>
  <c r="CF15" i="1"/>
  <c r="T15" i="1"/>
  <c r="CH15" i="1"/>
  <c r="U15" i="1"/>
  <c r="V15" i="1"/>
  <c r="AA15" i="1"/>
  <c r="CG15" i="1"/>
  <c r="AB15" i="1"/>
  <c r="AC15" i="1"/>
  <c r="AD15" i="1"/>
  <c r="AE15" i="1"/>
  <c r="AH15" i="1"/>
  <c r="AI15" i="1"/>
  <c r="BX15" i="1"/>
  <c r="AJ15" i="1"/>
  <c r="BU15" i="1"/>
  <c r="BV15" i="1"/>
  <c r="BY15" i="1"/>
  <c r="CA15" i="1"/>
  <c r="CB15" i="1"/>
  <c r="CC15" i="1"/>
  <c r="CD15" i="1"/>
  <c r="CE15" i="1"/>
  <c r="CI15" i="1"/>
  <c r="CJ15" i="1"/>
  <c r="BL16" i="1"/>
  <c r="J16" i="1"/>
  <c r="BP16" i="1"/>
  <c r="BO16" i="1"/>
  <c r="BN16" i="1"/>
  <c r="BM16" i="1"/>
  <c r="AM16" i="1"/>
  <c r="BQ16" i="1"/>
  <c r="AK16" i="1"/>
  <c r="BR16" i="1"/>
  <c r="BS16" i="1"/>
  <c r="BT16" i="1"/>
  <c r="BW16" i="1"/>
  <c r="AO16" i="1"/>
  <c r="K16" i="1"/>
  <c r="BZ16" i="1"/>
  <c r="L16" i="1"/>
  <c r="CF16" i="1"/>
  <c r="T16" i="1"/>
  <c r="CH16" i="1"/>
  <c r="U16" i="1"/>
  <c r="V16" i="1"/>
  <c r="AA16" i="1"/>
  <c r="CG16" i="1"/>
  <c r="AB16" i="1"/>
  <c r="AC16" i="1"/>
  <c r="AD16" i="1"/>
  <c r="AE16" i="1"/>
  <c r="AH16" i="1"/>
  <c r="AI16" i="1"/>
  <c r="BX16" i="1"/>
  <c r="AJ16" i="1"/>
  <c r="BU16" i="1"/>
  <c r="BV16" i="1"/>
  <c r="BY16" i="1"/>
  <c r="CA16" i="1"/>
  <c r="CB16" i="1"/>
  <c r="CC16" i="1"/>
  <c r="CD16" i="1"/>
  <c r="CE16" i="1"/>
  <c r="CI16" i="1"/>
  <c r="CJ16" i="1"/>
  <c r="BL17" i="1"/>
  <c r="J17" i="1"/>
  <c r="BP17" i="1"/>
  <c r="BO17" i="1"/>
  <c r="BN17" i="1"/>
  <c r="BM17" i="1"/>
  <c r="AM17" i="1"/>
  <c r="BQ17" i="1"/>
  <c r="AK17" i="1"/>
  <c r="BR17" i="1"/>
  <c r="BS17" i="1"/>
  <c r="BT17" i="1"/>
  <c r="BW17" i="1"/>
  <c r="AO17" i="1"/>
  <c r="K17" i="1"/>
  <c r="BZ17" i="1"/>
  <c r="L17" i="1"/>
  <c r="CF17" i="1"/>
  <c r="T17" i="1"/>
  <c r="CH17" i="1"/>
  <c r="U17" i="1"/>
  <c r="V17" i="1"/>
  <c r="AA17" i="1"/>
  <c r="CG17" i="1"/>
  <c r="AB17" i="1"/>
  <c r="AC17" i="1"/>
  <c r="AD17" i="1"/>
  <c r="AE17" i="1"/>
  <c r="AH17" i="1"/>
  <c r="AI17" i="1"/>
  <c r="BX17" i="1"/>
  <c r="AJ17" i="1"/>
  <c r="BU17" i="1"/>
  <c r="BV17" i="1"/>
  <c r="BY17" i="1"/>
  <c r="CA17" i="1"/>
  <c r="CB17" i="1"/>
  <c r="CC17" i="1"/>
  <c r="CD17" i="1"/>
  <c r="CE17" i="1"/>
  <c r="CI17" i="1"/>
  <c r="CJ17" i="1"/>
  <c r="BL18" i="1"/>
  <c r="J18" i="1"/>
  <c r="BP18" i="1"/>
  <c r="BO18" i="1"/>
  <c r="BN18" i="1"/>
  <c r="BM18" i="1"/>
  <c r="AM18" i="1"/>
  <c r="BQ18" i="1"/>
  <c r="AK18" i="1"/>
  <c r="BR18" i="1"/>
  <c r="BS18" i="1"/>
  <c r="BT18" i="1"/>
  <c r="BW18" i="1"/>
  <c r="AO18" i="1"/>
  <c r="K18" i="1"/>
  <c r="BZ18" i="1"/>
  <c r="L18" i="1"/>
  <c r="CF18" i="1"/>
  <c r="T18" i="1"/>
  <c r="CH18" i="1"/>
  <c r="U18" i="1"/>
  <c r="V18" i="1"/>
  <c r="AA18" i="1"/>
  <c r="CG18" i="1"/>
  <c r="AB18" i="1"/>
  <c r="AC18" i="1"/>
  <c r="AD18" i="1"/>
  <c r="AE18" i="1"/>
  <c r="AH18" i="1"/>
  <c r="AI18" i="1"/>
  <c r="BX18" i="1"/>
  <c r="AJ18" i="1"/>
  <c r="BU18" i="1"/>
  <c r="BV18" i="1"/>
  <c r="BY18" i="1"/>
  <c r="CA18" i="1"/>
  <c r="CB18" i="1"/>
  <c r="CC18" i="1"/>
  <c r="CD18" i="1"/>
  <c r="CE18" i="1"/>
  <c r="CI18" i="1"/>
  <c r="CJ18" i="1"/>
  <c r="BL19" i="1"/>
  <c r="J19" i="1"/>
  <c r="BP19" i="1"/>
  <c r="BO19" i="1"/>
  <c r="BN19" i="1"/>
  <c r="BM19" i="1"/>
  <c r="AM19" i="1"/>
  <c r="BQ19" i="1"/>
  <c r="AK19" i="1"/>
  <c r="BR19" i="1"/>
  <c r="BS19" i="1"/>
  <c r="BT19" i="1"/>
  <c r="BW19" i="1"/>
  <c r="AO19" i="1"/>
  <c r="K19" i="1"/>
  <c r="BZ19" i="1"/>
  <c r="L19" i="1"/>
  <c r="CF19" i="1"/>
  <c r="T19" i="1"/>
  <c r="CH19" i="1"/>
  <c r="U19" i="1"/>
  <c r="V19" i="1"/>
  <c r="AA19" i="1"/>
  <c r="CG19" i="1"/>
  <c r="AB19" i="1"/>
  <c r="AC19" i="1"/>
  <c r="AD19" i="1"/>
  <c r="AE19" i="1"/>
  <c r="AH19" i="1"/>
  <c r="AI19" i="1"/>
  <c r="BX19" i="1"/>
  <c r="AJ19" i="1"/>
  <c r="BU19" i="1"/>
  <c r="BV19" i="1"/>
  <c r="BY19" i="1"/>
  <c r="CA19" i="1"/>
  <c r="CB19" i="1"/>
  <c r="CC19" i="1"/>
  <c r="CD19" i="1"/>
  <c r="CE19" i="1"/>
  <c r="CI19" i="1"/>
  <c r="CJ19" i="1"/>
  <c r="BL20" i="1"/>
  <c r="J20" i="1"/>
  <c r="BP20" i="1"/>
  <c r="BO20" i="1"/>
  <c r="BN20" i="1"/>
  <c r="BM20" i="1"/>
  <c r="AM20" i="1"/>
  <c r="BQ20" i="1"/>
  <c r="AK20" i="1"/>
  <c r="BR20" i="1"/>
  <c r="BS20" i="1"/>
  <c r="BT20" i="1"/>
  <c r="BW20" i="1"/>
  <c r="AO20" i="1"/>
  <c r="K20" i="1"/>
  <c r="BZ20" i="1"/>
  <c r="L20" i="1"/>
  <c r="CF20" i="1"/>
  <c r="T20" i="1"/>
  <c r="CH20" i="1"/>
  <c r="U20" i="1"/>
  <c r="V20" i="1"/>
  <c r="AA20" i="1"/>
  <c r="CG20" i="1"/>
  <c r="AB20" i="1"/>
  <c r="AC20" i="1"/>
  <c r="AD20" i="1"/>
  <c r="AE20" i="1"/>
  <c r="AH20" i="1"/>
  <c r="AI20" i="1"/>
  <c r="BX20" i="1"/>
  <c r="AJ20" i="1"/>
  <c r="BU20" i="1"/>
  <c r="BV20" i="1"/>
  <c r="BY20" i="1"/>
  <c r="CA20" i="1"/>
  <c r="CB20" i="1"/>
  <c r="CC20" i="1"/>
  <c r="CD20" i="1"/>
  <c r="CE20" i="1"/>
  <c r="CI20" i="1"/>
  <c r="CJ20" i="1"/>
  <c r="BL21" i="1"/>
  <c r="J21" i="1"/>
  <c r="BP21" i="1"/>
  <c r="BO21" i="1"/>
  <c r="BN21" i="1"/>
  <c r="BM21" i="1"/>
  <c r="AM21" i="1"/>
  <c r="BQ21" i="1"/>
  <c r="AK21" i="1"/>
  <c r="BR21" i="1"/>
  <c r="BS21" i="1"/>
  <c r="BT21" i="1"/>
  <c r="BW21" i="1"/>
  <c r="AO21" i="1"/>
  <c r="K21" i="1"/>
  <c r="BZ21" i="1"/>
  <c r="L21" i="1"/>
  <c r="CF21" i="1"/>
  <c r="T21" i="1"/>
  <c r="CH21" i="1"/>
  <c r="U21" i="1"/>
  <c r="V21" i="1"/>
  <c r="AA21" i="1"/>
  <c r="CG21" i="1"/>
  <c r="AB21" i="1"/>
  <c r="AC21" i="1"/>
  <c r="AD21" i="1"/>
  <c r="AE21" i="1"/>
  <c r="AH21" i="1"/>
  <c r="AI21" i="1"/>
  <c r="BX21" i="1"/>
  <c r="AJ21" i="1"/>
  <c r="BU21" i="1"/>
  <c r="BV21" i="1"/>
  <c r="BY21" i="1"/>
  <c r="CA21" i="1"/>
  <c r="CB21" i="1"/>
  <c r="CC21" i="1"/>
  <c r="CD21" i="1"/>
  <c r="CE21" i="1"/>
  <c r="CI21" i="1"/>
  <c r="CJ21" i="1"/>
  <c r="BL22" i="1"/>
  <c r="J22" i="1"/>
  <c r="BP22" i="1"/>
  <c r="BO22" i="1"/>
  <c r="BN22" i="1"/>
  <c r="BM22" i="1"/>
  <c r="AM22" i="1"/>
  <c r="BQ22" i="1"/>
  <c r="AK22" i="1"/>
  <c r="BR22" i="1"/>
  <c r="BS22" i="1"/>
  <c r="BT22" i="1"/>
  <c r="BW22" i="1"/>
  <c r="AO22" i="1"/>
  <c r="K22" i="1"/>
  <c r="BZ22" i="1"/>
  <c r="L22" i="1"/>
  <c r="CF22" i="1"/>
  <c r="T22" i="1"/>
  <c r="CH22" i="1"/>
  <c r="U22" i="1"/>
  <c r="V22" i="1"/>
  <c r="AA22" i="1"/>
  <c r="CG22" i="1"/>
  <c r="AB22" i="1"/>
  <c r="AC22" i="1"/>
  <c r="AD22" i="1"/>
  <c r="AE22" i="1"/>
  <c r="AH22" i="1"/>
  <c r="AI22" i="1"/>
  <c r="BX22" i="1"/>
  <c r="AJ22" i="1"/>
  <c r="BU22" i="1"/>
  <c r="BV22" i="1"/>
  <c r="BY22" i="1"/>
  <c r="CA22" i="1"/>
  <c r="CB22" i="1"/>
  <c r="CC22" i="1"/>
  <c r="CD22" i="1"/>
  <c r="CE22" i="1"/>
  <c r="CI22" i="1"/>
  <c r="CJ22" i="1"/>
  <c r="BL23" i="1"/>
  <c r="J23" i="1"/>
  <c r="BP23" i="1"/>
  <c r="BO23" i="1"/>
  <c r="BN23" i="1"/>
  <c r="BM23" i="1"/>
  <c r="AM23" i="1"/>
  <c r="BQ23" i="1"/>
  <c r="AK23" i="1"/>
  <c r="BR23" i="1"/>
  <c r="BS23" i="1"/>
  <c r="BT23" i="1"/>
  <c r="BW23" i="1"/>
  <c r="AO23" i="1"/>
  <c r="K23" i="1"/>
  <c r="BZ23" i="1"/>
  <c r="L23" i="1"/>
  <c r="CF23" i="1"/>
  <c r="T23" i="1"/>
  <c r="CH23" i="1"/>
  <c r="U23" i="1"/>
  <c r="V23" i="1"/>
  <c r="AA23" i="1"/>
  <c r="CG23" i="1"/>
  <c r="AB23" i="1"/>
  <c r="AC23" i="1"/>
  <c r="AD23" i="1"/>
  <c r="AE23" i="1"/>
  <c r="AH23" i="1"/>
  <c r="AI23" i="1"/>
  <c r="BX23" i="1"/>
  <c r="AJ23" i="1"/>
  <c r="BU23" i="1"/>
  <c r="BV23" i="1"/>
  <c r="BY23" i="1"/>
  <c r="CA23" i="1"/>
  <c r="CB23" i="1"/>
  <c r="CC23" i="1"/>
  <c r="CD23" i="1"/>
  <c r="CE23" i="1"/>
  <c r="CI23" i="1"/>
  <c r="CJ23" i="1"/>
  <c r="BL24" i="1"/>
  <c r="J24" i="1"/>
  <c r="BP24" i="1"/>
  <c r="BO24" i="1"/>
  <c r="BN24" i="1"/>
  <c r="BM24" i="1"/>
  <c r="AM24" i="1"/>
  <c r="BQ24" i="1"/>
  <c r="AK24" i="1"/>
  <c r="BR24" i="1"/>
  <c r="BS24" i="1"/>
  <c r="BT24" i="1"/>
  <c r="BW24" i="1"/>
  <c r="AO24" i="1"/>
  <c r="K24" i="1"/>
  <c r="BZ24" i="1"/>
  <c r="L24" i="1"/>
  <c r="CF24" i="1"/>
  <c r="T24" i="1"/>
  <c r="CH24" i="1"/>
  <c r="U24" i="1"/>
  <c r="V24" i="1"/>
  <c r="AA24" i="1"/>
  <c r="CG24" i="1"/>
  <c r="AB24" i="1"/>
  <c r="AC24" i="1"/>
  <c r="AD24" i="1"/>
  <c r="AE24" i="1"/>
  <c r="AH24" i="1"/>
  <c r="AI24" i="1"/>
  <c r="BX24" i="1"/>
  <c r="AJ24" i="1"/>
  <c r="BU24" i="1"/>
  <c r="BV24" i="1"/>
  <c r="BY24" i="1"/>
  <c r="CA24" i="1"/>
  <c r="CB24" i="1"/>
  <c r="CC24" i="1"/>
  <c r="CD24" i="1"/>
  <c r="CE24" i="1"/>
  <c r="CI24" i="1"/>
  <c r="CJ24" i="1"/>
  <c r="BL25" i="1"/>
  <c r="J25" i="1"/>
  <c r="BP25" i="1"/>
  <c r="BO25" i="1"/>
  <c r="BN25" i="1"/>
  <c r="BM25" i="1"/>
  <c r="AM25" i="1"/>
  <c r="BQ25" i="1"/>
  <c r="AK25" i="1"/>
  <c r="BR25" i="1"/>
  <c r="BS25" i="1"/>
  <c r="BT25" i="1"/>
  <c r="BW25" i="1"/>
  <c r="AO25" i="1"/>
  <c r="K25" i="1"/>
  <c r="BZ25" i="1"/>
  <c r="L25" i="1"/>
  <c r="CF25" i="1"/>
  <c r="T25" i="1"/>
  <c r="CH25" i="1"/>
  <c r="U25" i="1"/>
  <c r="V25" i="1"/>
  <c r="AA25" i="1"/>
  <c r="CG25" i="1"/>
  <c r="AB25" i="1"/>
  <c r="AC25" i="1"/>
  <c r="AD25" i="1"/>
  <c r="AE25" i="1"/>
  <c r="AH25" i="1"/>
  <c r="AI25" i="1"/>
  <c r="BX25" i="1"/>
  <c r="AJ25" i="1"/>
  <c r="BU25" i="1"/>
  <c r="BV25" i="1"/>
  <c r="BY25" i="1"/>
  <c r="CA25" i="1"/>
  <c r="CB25" i="1"/>
  <c r="CC25" i="1"/>
  <c r="CD25" i="1"/>
  <c r="CE25" i="1"/>
  <c r="CI25" i="1"/>
  <c r="CJ25" i="1"/>
  <c r="BL26" i="1"/>
  <c r="J26" i="1"/>
  <c r="BP26" i="1"/>
  <c r="BO26" i="1"/>
  <c r="BN26" i="1"/>
  <c r="BM26" i="1"/>
  <c r="AM26" i="1"/>
  <c r="BQ26" i="1"/>
  <c r="AK26" i="1"/>
  <c r="BR26" i="1"/>
  <c r="BS26" i="1"/>
  <c r="BT26" i="1"/>
  <c r="BW26" i="1"/>
  <c r="AO26" i="1"/>
  <c r="K26" i="1"/>
  <c r="BZ26" i="1"/>
  <c r="L26" i="1"/>
  <c r="CF26" i="1"/>
  <c r="T26" i="1"/>
  <c r="CH26" i="1"/>
  <c r="U26" i="1"/>
  <c r="V26" i="1"/>
  <c r="AA26" i="1"/>
  <c r="CG26" i="1"/>
  <c r="AB26" i="1"/>
  <c r="AC26" i="1"/>
  <c r="AD26" i="1"/>
  <c r="AE26" i="1"/>
  <c r="AH26" i="1"/>
  <c r="AI26" i="1"/>
  <c r="BX26" i="1"/>
  <c r="AJ26" i="1"/>
  <c r="BU26" i="1"/>
  <c r="BV26" i="1"/>
  <c r="BY26" i="1"/>
  <c r="CA26" i="1"/>
  <c r="CB26" i="1"/>
  <c r="CC26" i="1"/>
  <c r="CD26" i="1"/>
  <c r="CE26" i="1"/>
  <c r="CI26" i="1"/>
  <c r="CJ26" i="1"/>
  <c r="BL27" i="1"/>
  <c r="J27" i="1"/>
  <c r="BP27" i="1"/>
  <c r="BO27" i="1"/>
  <c r="BN27" i="1"/>
  <c r="BM27" i="1"/>
  <c r="AM27" i="1"/>
  <c r="BQ27" i="1"/>
  <c r="AK27" i="1"/>
  <c r="BR27" i="1"/>
  <c r="BS27" i="1"/>
  <c r="BT27" i="1"/>
  <c r="BW27" i="1"/>
  <c r="AO27" i="1"/>
  <c r="K27" i="1"/>
  <c r="BZ27" i="1"/>
  <c r="L27" i="1"/>
  <c r="CF27" i="1"/>
  <c r="T27" i="1"/>
  <c r="CH27" i="1"/>
  <c r="U27" i="1"/>
  <c r="V27" i="1"/>
  <c r="AA27" i="1"/>
  <c r="CG27" i="1"/>
  <c r="AB27" i="1"/>
  <c r="AC27" i="1"/>
  <c r="AD27" i="1"/>
  <c r="AE27" i="1"/>
  <c r="AH27" i="1"/>
  <c r="AI27" i="1"/>
  <c r="BX27" i="1"/>
  <c r="AJ27" i="1"/>
  <c r="BU27" i="1"/>
  <c r="BV27" i="1"/>
  <c r="BY27" i="1"/>
  <c r="CA27" i="1"/>
  <c r="CB27" i="1"/>
  <c r="CC27" i="1"/>
  <c r="CD27" i="1"/>
  <c r="CE27" i="1"/>
  <c r="CI27" i="1"/>
  <c r="CJ27" i="1"/>
  <c r="BL28" i="1"/>
  <c r="J28" i="1"/>
  <c r="BP28" i="1"/>
  <c r="BO28" i="1"/>
  <c r="BN28" i="1"/>
  <c r="BM28" i="1"/>
  <c r="AM28" i="1"/>
  <c r="BQ28" i="1"/>
  <c r="AK28" i="1"/>
  <c r="BR28" i="1"/>
  <c r="BS28" i="1"/>
  <c r="BT28" i="1"/>
  <c r="BW28" i="1"/>
  <c r="AO28" i="1"/>
  <c r="K28" i="1"/>
  <c r="BZ28" i="1"/>
  <c r="L28" i="1"/>
  <c r="CF28" i="1"/>
  <c r="T28" i="1"/>
  <c r="CH28" i="1"/>
  <c r="U28" i="1"/>
  <c r="V28" i="1"/>
  <c r="AA28" i="1"/>
  <c r="CG28" i="1"/>
  <c r="AB28" i="1"/>
  <c r="AC28" i="1"/>
  <c r="AD28" i="1"/>
  <c r="AE28" i="1"/>
  <c r="AH28" i="1"/>
  <c r="AI28" i="1"/>
  <c r="BX28" i="1"/>
  <c r="AJ28" i="1"/>
  <c r="BU28" i="1"/>
  <c r="BV28" i="1"/>
  <c r="BY28" i="1"/>
  <c r="CA28" i="1"/>
  <c r="CB28" i="1"/>
  <c r="CC28" i="1"/>
  <c r="CD28" i="1"/>
  <c r="CE28" i="1"/>
  <c r="CI28" i="1"/>
  <c r="CJ28" i="1"/>
  <c r="BL29" i="1"/>
  <c r="J29" i="1"/>
  <c r="BP29" i="1"/>
  <c r="BO29" i="1"/>
  <c r="BN29" i="1"/>
  <c r="BM29" i="1"/>
  <c r="AM29" i="1"/>
  <c r="BQ29" i="1"/>
  <c r="AK29" i="1"/>
  <c r="BR29" i="1"/>
  <c r="BS29" i="1"/>
  <c r="BT29" i="1"/>
  <c r="BW29" i="1"/>
  <c r="AO29" i="1"/>
  <c r="K29" i="1"/>
  <c r="BZ29" i="1"/>
  <c r="L29" i="1"/>
  <c r="CF29" i="1"/>
  <c r="T29" i="1"/>
  <c r="CH29" i="1"/>
  <c r="U29" i="1"/>
  <c r="V29" i="1"/>
  <c r="AA29" i="1"/>
  <c r="CG29" i="1"/>
  <c r="AB29" i="1"/>
  <c r="AC29" i="1"/>
  <c r="AD29" i="1"/>
  <c r="AE29" i="1"/>
  <c r="AH29" i="1"/>
  <c r="AI29" i="1"/>
  <c r="BX29" i="1"/>
  <c r="AJ29" i="1"/>
  <c r="BU29" i="1"/>
  <c r="BV29" i="1"/>
  <c r="BY29" i="1"/>
  <c r="CA29" i="1"/>
  <c r="CB29" i="1"/>
  <c r="CC29" i="1"/>
  <c r="CD29" i="1"/>
  <c r="CE29" i="1"/>
  <c r="CI29" i="1"/>
  <c r="CJ29" i="1"/>
  <c r="BL30" i="1"/>
  <c r="J30" i="1"/>
  <c r="BP30" i="1"/>
  <c r="BO30" i="1"/>
  <c r="BN30" i="1"/>
  <c r="BM30" i="1"/>
  <c r="AM30" i="1"/>
  <c r="BQ30" i="1"/>
  <c r="AK30" i="1"/>
  <c r="BR30" i="1"/>
  <c r="BS30" i="1"/>
  <c r="BT30" i="1"/>
  <c r="BW30" i="1"/>
  <c r="AO30" i="1"/>
  <c r="K30" i="1"/>
  <c r="BZ30" i="1"/>
  <c r="L30" i="1"/>
  <c r="CF30" i="1"/>
  <c r="T30" i="1"/>
  <c r="CH30" i="1"/>
  <c r="U30" i="1"/>
  <c r="V30" i="1"/>
  <c r="AA30" i="1"/>
  <c r="CG30" i="1"/>
  <c r="AB30" i="1"/>
  <c r="AC30" i="1"/>
  <c r="AD30" i="1"/>
  <c r="AE30" i="1"/>
  <c r="AH30" i="1"/>
  <c r="AI30" i="1"/>
  <c r="BX30" i="1"/>
  <c r="AJ30" i="1"/>
  <c r="BU30" i="1"/>
  <c r="BV30" i="1"/>
  <c r="BY30" i="1"/>
  <c r="CA30" i="1"/>
  <c r="CB30" i="1"/>
  <c r="CC30" i="1"/>
  <c r="CD30" i="1"/>
  <c r="CE30" i="1"/>
  <c r="CI30" i="1"/>
  <c r="CJ30" i="1"/>
  <c r="BL31" i="1"/>
  <c r="J31" i="1"/>
  <c r="BP31" i="1"/>
  <c r="BO31" i="1"/>
  <c r="BN31" i="1"/>
  <c r="BM31" i="1"/>
  <c r="AM31" i="1"/>
  <c r="BQ31" i="1"/>
  <c r="AK31" i="1"/>
  <c r="BR31" i="1"/>
  <c r="BS31" i="1"/>
  <c r="BT31" i="1"/>
  <c r="BW31" i="1"/>
  <c r="AO31" i="1"/>
  <c r="K31" i="1"/>
  <c r="BZ31" i="1"/>
  <c r="L31" i="1"/>
  <c r="CF31" i="1"/>
  <c r="T31" i="1"/>
  <c r="CH31" i="1"/>
  <c r="U31" i="1"/>
  <c r="V31" i="1"/>
  <c r="AA31" i="1"/>
  <c r="CG31" i="1"/>
  <c r="AB31" i="1"/>
  <c r="AC31" i="1"/>
  <c r="AD31" i="1"/>
  <c r="AE31" i="1"/>
  <c r="AH31" i="1"/>
  <c r="AI31" i="1"/>
  <c r="BX31" i="1"/>
  <c r="AJ31" i="1"/>
  <c r="BU31" i="1"/>
  <c r="BV31" i="1"/>
  <c r="BY31" i="1"/>
  <c r="CA31" i="1"/>
  <c r="CB31" i="1"/>
  <c r="CC31" i="1"/>
  <c r="CD31" i="1"/>
  <c r="CE31" i="1"/>
  <c r="CI31" i="1"/>
  <c r="CJ31" i="1"/>
  <c r="BL32" i="1"/>
  <c r="J32" i="1"/>
  <c r="BP32" i="1"/>
  <c r="BO32" i="1"/>
  <c r="BN32" i="1"/>
  <c r="BM32" i="1"/>
  <c r="AM32" i="1"/>
  <c r="BQ32" i="1"/>
  <c r="AK32" i="1"/>
  <c r="BR32" i="1"/>
  <c r="BS32" i="1"/>
  <c r="BT32" i="1"/>
  <c r="BW32" i="1"/>
  <c r="AO32" i="1"/>
  <c r="K32" i="1"/>
  <c r="BZ32" i="1"/>
  <c r="L32" i="1"/>
  <c r="CF32" i="1"/>
  <c r="T32" i="1"/>
  <c r="CH32" i="1"/>
  <c r="U32" i="1"/>
  <c r="V32" i="1"/>
  <c r="AA32" i="1"/>
  <c r="CG32" i="1"/>
  <c r="AB32" i="1"/>
  <c r="AC32" i="1"/>
  <c r="AD32" i="1"/>
  <c r="AE32" i="1"/>
  <c r="AH32" i="1"/>
  <c r="AI32" i="1"/>
  <c r="BX32" i="1"/>
  <c r="AJ32" i="1"/>
  <c r="BU32" i="1"/>
  <c r="BV32" i="1"/>
  <c r="BY32" i="1"/>
  <c r="CA32" i="1"/>
  <c r="CB32" i="1"/>
  <c r="CC32" i="1"/>
  <c r="CD32" i="1"/>
  <c r="CE32" i="1"/>
  <c r="CI32" i="1"/>
  <c r="CJ32" i="1"/>
  <c r="BL33" i="1"/>
  <c r="J33" i="1"/>
  <c r="BP33" i="1"/>
  <c r="BO33" i="1"/>
  <c r="BN33" i="1"/>
  <c r="BM33" i="1"/>
  <c r="AM33" i="1"/>
  <c r="BQ33" i="1"/>
  <c r="AK33" i="1"/>
  <c r="BR33" i="1"/>
  <c r="BS33" i="1"/>
  <c r="BT33" i="1"/>
  <c r="BW33" i="1"/>
  <c r="AO33" i="1"/>
  <c r="K33" i="1"/>
  <c r="BZ33" i="1"/>
  <c r="L33" i="1"/>
  <c r="CF33" i="1"/>
  <c r="T33" i="1"/>
  <c r="CH33" i="1"/>
  <c r="U33" i="1"/>
  <c r="V33" i="1"/>
  <c r="AA33" i="1"/>
  <c r="CG33" i="1"/>
  <c r="AB33" i="1"/>
  <c r="AC33" i="1"/>
  <c r="AD33" i="1"/>
  <c r="AE33" i="1"/>
  <c r="AH33" i="1"/>
  <c r="AI33" i="1"/>
  <c r="BX33" i="1"/>
  <c r="AJ33" i="1"/>
  <c r="BU33" i="1"/>
  <c r="BV33" i="1"/>
  <c r="BY33" i="1"/>
  <c r="CA33" i="1"/>
  <c r="CB33" i="1"/>
  <c r="CC33" i="1"/>
  <c r="CD33" i="1"/>
  <c r="CE33" i="1"/>
  <c r="CI33" i="1"/>
  <c r="CJ33" i="1"/>
  <c r="BL34" i="1"/>
  <c r="J34" i="1"/>
  <c r="BP34" i="1"/>
  <c r="BO34" i="1"/>
  <c r="BN34" i="1"/>
  <c r="BM34" i="1"/>
  <c r="AM34" i="1"/>
  <c r="BQ34" i="1"/>
  <c r="AK34" i="1"/>
  <c r="BR34" i="1"/>
  <c r="BS34" i="1"/>
  <c r="BT34" i="1"/>
  <c r="BW34" i="1"/>
  <c r="AO34" i="1"/>
  <c r="K34" i="1"/>
  <c r="BZ34" i="1"/>
  <c r="L34" i="1"/>
  <c r="CF34" i="1"/>
  <c r="T34" i="1"/>
  <c r="CH34" i="1"/>
  <c r="U34" i="1"/>
  <c r="V34" i="1"/>
  <c r="AA34" i="1"/>
  <c r="CG34" i="1"/>
  <c r="AB34" i="1"/>
  <c r="AC34" i="1"/>
  <c r="AD34" i="1"/>
  <c r="AE34" i="1"/>
  <c r="AH34" i="1"/>
  <c r="AI34" i="1"/>
  <c r="BX34" i="1"/>
  <c r="AJ34" i="1"/>
  <c r="BU34" i="1"/>
  <c r="BV34" i="1"/>
  <c r="BY34" i="1"/>
  <c r="CA34" i="1"/>
  <c r="CB34" i="1"/>
  <c r="CC34" i="1"/>
  <c r="CD34" i="1"/>
  <c r="CE34" i="1"/>
  <c r="CI34" i="1"/>
  <c r="CJ34" i="1"/>
  <c r="BL35" i="1"/>
  <c r="J35" i="1"/>
  <c r="BP35" i="1"/>
  <c r="BO35" i="1"/>
  <c r="BN35" i="1"/>
  <c r="BM35" i="1"/>
  <c r="AM35" i="1"/>
  <c r="BQ35" i="1"/>
  <c r="AK35" i="1"/>
  <c r="BR35" i="1"/>
  <c r="BS35" i="1"/>
  <c r="BT35" i="1"/>
  <c r="BW35" i="1"/>
  <c r="AO35" i="1"/>
  <c r="K35" i="1"/>
  <c r="BZ35" i="1"/>
  <c r="L35" i="1"/>
  <c r="CF35" i="1"/>
  <c r="T35" i="1"/>
  <c r="CH35" i="1"/>
  <c r="U35" i="1"/>
  <c r="V35" i="1"/>
  <c r="AA35" i="1"/>
  <c r="CG35" i="1"/>
  <c r="AB35" i="1"/>
  <c r="AC35" i="1"/>
  <c r="AD35" i="1"/>
  <c r="AE35" i="1"/>
  <c r="AH35" i="1"/>
  <c r="AI35" i="1"/>
  <c r="BX35" i="1"/>
  <c r="AJ35" i="1"/>
  <c r="BU35" i="1"/>
  <c r="BV35" i="1"/>
  <c r="BY35" i="1"/>
  <c r="CA35" i="1"/>
  <c r="CB35" i="1"/>
  <c r="CC35" i="1"/>
  <c r="CD35" i="1"/>
  <c r="CE35" i="1"/>
  <c r="CI35" i="1"/>
  <c r="CJ35" i="1"/>
  <c r="BL36" i="1"/>
  <c r="J36" i="1"/>
  <c r="BP36" i="1"/>
  <c r="BO36" i="1"/>
  <c r="BN36" i="1"/>
  <c r="BM36" i="1"/>
  <c r="AM36" i="1"/>
  <c r="BQ36" i="1"/>
  <c r="AK36" i="1"/>
  <c r="BR36" i="1"/>
  <c r="BS36" i="1"/>
  <c r="BT36" i="1"/>
  <c r="BW36" i="1"/>
  <c r="AO36" i="1"/>
  <c r="K36" i="1"/>
  <c r="BZ36" i="1"/>
  <c r="L36" i="1"/>
  <c r="CF36" i="1"/>
  <c r="T36" i="1"/>
  <c r="CH36" i="1"/>
  <c r="U36" i="1"/>
  <c r="V36" i="1"/>
  <c r="AA36" i="1"/>
  <c r="CG36" i="1"/>
  <c r="AB36" i="1"/>
  <c r="AC36" i="1"/>
  <c r="AD36" i="1"/>
  <c r="AE36" i="1"/>
  <c r="AH36" i="1"/>
  <c r="AI36" i="1"/>
  <c r="BX36" i="1"/>
  <c r="AJ36" i="1"/>
  <c r="BU36" i="1"/>
  <c r="BV36" i="1"/>
  <c r="BY36" i="1"/>
  <c r="CA36" i="1"/>
  <c r="CB36" i="1"/>
  <c r="CC36" i="1"/>
  <c r="CD36" i="1"/>
  <c r="CE36" i="1"/>
  <c r="CI36" i="1"/>
  <c r="CJ36" i="1"/>
  <c r="BL37" i="1"/>
  <c r="J37" i="1"/>
  <c r="BP37" i="1"/>
  <c r="BO37" i="1"/>
  <c r="BN37" i="1"/>
  <c r="BM37" i="1"/>
  <c r="AM37" i="1"/>
  <c r="BQ37" i="1"/>
  <c r="AK37" i="1"/>
  <c r="BR37" i="1"/>
  <c r="BS37" i="1"/>
  <c r="BT37" i="1"/>
  <c r="BW37" i="1"/>
  <c r="AO37" i="1"/>
  <c r="K37" i="1"/>
  <c r="BZ37" i="1"/>
  <c r="L37" i="1"/>
  <c r="CF37" i="1"/>
  <c r="T37" i="1"/>
  <c r="CH37" i="1"/>
  <c r="U37" i="1"/>
  <c r="V37" i="1"/>
  <c r="AA37" i="1"/>
  <c r="CG37" i="1"/>
  <c r="AB37" i="1"/>
  <c r="AC37" i="1"/>
  <c r="AD37" i="1"/>
  <c r="AE37" i="1"/>
  <c r="AH37" i="1"/>
  <c r="AI37" i="1"/>
  <c r="BX37" i="1"/>
  <c r="AJ37" i="1"/>
  <c r="BU37" i="1"/>
  <c r="BV37" i="1"/>
  <c r="BY37" i="1"/>
  <c r="CA37" i="1"/>
  <c r="CB37" i="1"/>
  <c r="CC37" i="1"/>
  <c r="CD37" i="1"/>
  <c r="CE37" i="1"/>
  <c r="CI37" i="1"/>
  <c r="CJ37" i="1"/>
  <c r="BL38" i="1"/>
  <c r="J38" i="1"/>
  <c r="BP38" i="1"/>
  <c r="BO38" i="1"/>
  <c r="BN38" i="1"/>
  <c r="BM38" i="1"/>
  <c r="AM38" i="1"/>
  <c r="BQ38" i="1"/>
  <c r="AK38" i="1"/>
  <c r="BR38" i="1"/>
  <c r="BS38" i="1"/>
  <c r="BT38" i="1"/>
  <c r="BW38" i="1"/>
  <c r="AO38" i="1"/>
  <c r="K38" i="1"/>
  <c r="BZ38" i="1"/>
  <c r="L38" i="1"/>
  <c r="CF38" i="1"/>
  <c r="T38" i="1"/>
  <c r="CH38" i="1"/>
  <c r="U38" i="1"/>
  <c r="V38" i="1"/>
  <c r="AA38" i="1"/>
  <c r="CG38" i="1"/>
  <c r="AB38" i="1"/>
  <c r="AC38" i="1"/>
  <c r="AD38" i="1"/>
  <c r="AE38" i="1"/>
  <c r="AH38" i="1"/>
  <c r="AI38" i="1"/>
  <c r="BX38" i="1"/>
  <c r="AJ38" i="1"/>
  <c r="BU38" i="1"/>
  <c r="BV38" i="1"/>
  <c r="BY38" i="1"/>
  <c r="CA38" i="1"/>
  <c r="CB38" i="1"/>
  <c r="CC38" i="1"/>
  <c r="CD38" i="1"/>
  <c r="CE38" i="1"/>
  <c r="CI38" i="1"/>
  <c r="CJ38" i="1"/>
  <c r="BL39" i="1"/>
  <c r="J39" i="1"/>
  <c r="BP39" i="1"/>
  <c r="BO39" i="1"/>
  <c r="BN39" i="1"/>
  <c r="BM39" i="1"/>
  <c r="AM39" i="1"/>
  <c r="BQ39" i="1"/>
  <c r="AK39" i="1"/>
  <c r="BR39" i="1"/>
  <c r="BS39" i="1"/>
  <c r="BT39" i="1"/>
  <c r="BW39" i="1"/>
  <c r="AO39" i="1"/>
  <c r="K39" i="1"/>
  <c r="BZ39" i="1"/>
  <c r="L39" i="1"/>
  <c r="CF39" i="1"/>
  <c r="T39" i="1"/>
  <c r="CH39" i="1"/>
  <c r="U39" i="1"/>
  <c r="V39" i="1"/>
  <c r="AA39" i="1"/>
  <c r="CG39" i="1"/>
  <c r="AB39" i="1"/>
  <c r="AC39" i="1"/>
  <c r="AD39" i="1"/>
  <c r="AE39" i="1"/>
  <c r="AH39" i="1"/>
  <c r="AI39" i="1"/>
  <c r="BX39" i="1"/>
  <c r="AJ39" i="1"/>
  <c r="BU39" i="1"/>
  <c r="BV39" i="1"/>
  <c r="BY39" i="1"/>
  <c r="CA39" i="1"/>
  <c r="CB39" i="1"/>
  <c r="CC39" i="1"/>
  <c r="CD39" i="1"/>
  <c r="CE39" i="1"/>
  <c r="CI39" i="1"/>
  <c r="CJ39" i="1"/>
  <c r="BL40" i="1"/>
  <c r="J40" i="1"/>
  <c r="BP40" i="1"/>
  <c r="BO40" i="1"/>
  <c r="BN40" i="1"/>
  <c r="BM40" i="1"/>
  <c r="AM40" i="1"/>
  <c r="BQ40" i="1"/>
  <c r="AK40" i="1"/>
  <c r="BR40" i="1"/>
  <c r="BS40" i="1"/>
  <c r="BT40" i="1"/>
  <c r="BW40" i="1"/>
  <c r="AO40" i="1"/>
  <c r="K40" i="1"/>
  <c r="BZ40" i="1"/>
  <c r="L40" i="1"/>
  <c r="CF40" i="1"/>
  <c r="T40" i="1"/>
  <c r="CH40" i="1"/>
  <c r="U40" i="1"/>
  <c r="V40" i="1"/>
  <c r="AA40" i="1"/>
  <c r="CG40" i="1"/>
  <c r="AB40" i="1"/>
  <c r="AC40" i="1"/>
  <c r="AD40" i="1"/>
  <c r="AE40" i="1"/>
  <c r="AH40" i="1"/>
  <c r="AI40" i="1"/>
  <c r="BX40" i="1"/>
  <c r="AJ40" i="1"/>
  <c r="BU40" i="1"/>
  <c r="BV40" i="1"/>
  <c r="BY40" i="1"/>
  <c r="CA40" i="1"/>
  <c r="CB40" i="1"/>
  <c r="CC40" i="1"/>
  <c r="CD40" i="1"/>
  <c r="CE40" i="1"/>
  <c r="CI40" i="1"/>
  <c r="CJ40" i="1"/>
  <c r="BL41" i="1"/>
  <c r="J41" i="1"/>
  <c r="BP41" i="1"/>
  <c r="BO41" i="1"/>
  <c r="BN41" i="1"/>
  <c r="BM41" i="1"/>
  <c r="AM41" i="1"/>
  <c r="BQ41" i="1"/>
  <c r="AK41" i="1"/>
  <c r="BR41" i="1"/>
  <c r="BS41" i="1"/>
  <c r="BT41" i="1"/>
  <c r="BW41" i="1"/>
  <c r="AO41" i="1"/>
  <c r="K41" i="1"/>
  <c r="BZ41" i="1"/>
  <c r="L41" i="1"/>
  <c r="CF41" i="1"/>
  <c r="T41" i="1"/>
  <c r="CH41" i="1"/>
  <c r="U41" i="1"/>
  <c r="V41" i="1"/>
  <c r="AA41" i="1"/>
  <c r="CG41" i="1"/>
  <c r="AB41" i="1"/>
  <c r="AC41" i="1"/>
  <c r="AD41" i="1"/>
  <c r="AE41" i="1"/>
  <c r="AH41" i="1"/>
  <c r="AI41" i="1"/>
  <c r="BX41" i="1"/>
  <c r="AJ41" i="1"/>
  <c r="BU41" i="1"/>
  <c r="BV41" i="1"/>
  <c r="BY41" i="1"/>
  <c r="CA41" i="1"/>
  <c r="CB41" i="1"/>
  <c r="CC41" i="1"/>
  <c r="CD41" i="1"/>
  <c r="CE41" i="1"/>
  <c r="CI41" i="1"/>
  <c r="CJ41" i="1"/>
  <c r="BL42" i="1"/>
  <c r="J42" i="1"/>
  <c r="BP42" i="1"/>
  <c r="BO42" i="1"/>
  <c r="BN42" i="1"/>
  <c r="BM42" i="1"/>
  <c r="AM42" i="1"/>
  <c r="BQ42" i="1"/>
  <c r="AK42" i="1"/>
  <c r="BR42" i="1"/>
  <c r="BS42" i="1"/>
  <c r="BT42" i="1"/>
  <c r="BW42" i="1"/>
  <c r="AO42" i="1"/>
  <c r="K42" i="1"/>
  <c r="BZ42" i="1"/>
  <c r="L42" i="1"/>
  <c r="CF42" i="1"/>
  <c r="T42" i="1"/>
  <c r="CH42" i="1"/>
  <c r="U42" i="1"/>
  <c r="V42" i="1"/>
  <c r="AA42" i="1"/>
  <c r="CG42" i="1"/>
  <c r="AB42" i="1"/>
  <c r="AC42" i="1"/>
  <c r="AD42" i="1"/>
  <c r="AE42" i="1"/>
  <c r="AH42" i="1"/>
  <c r="AI42" i="1"/>
  <c r="BX42" i="1"/>
  <c r="AJ42" i="1"/>
  <c r="BU42" i="1"/>
  <c r="BV42" i="1"/>
  <c r="BY42" i="1"/>
  <c r="CA42" i="1"/>
  <c r="CB42" i="1"/>
  <c r="CC42" i="1"/>
  <c r="CD42" i="1"/>
  <c r="CE42" i="1"/>
  <c r="CI42" i="1"/>
  <c r="CJ42" i="1"/>
  <c r="BL43" i="1"/>
  <c r="J43" i="1"/>
  <c r="BP43" i="1"/>
  <c r="BO43" i="1"/>
  <c r="BN43" i="1"/>
  <c r="BM43" i="1"/>
  <c r="AM43" i="1"/>
  <c r="BQ43" i="1"/>
  <c r="AK43" i="1"/>
  <c r="BR43" i="1"/>
  <c r="BS43" i="1"/>
  <c r="BT43" i="1"/>
  <c r="BW43" i="1"/>
  <c r="AO43" i="1"/>
  <c r="K43" i="1"/>
  <c r="BZ43" i="1"/>
  <c r="L43" i="1"/>
  <c r="CF43" i="1"/>
  <c r="T43" i="1"/>
  <c r="CH43" i="1"/>
  <c r="U43" i="1"/>
  <c r="V43" i="1"/>
  <c r="AA43" i="1"/>
  <c r="CG43" i="1"/>
  <c r="AB43" i="1"/>
  <c r="AC43" i="1"/>
  <c r="AD43" i="1"/>
  <c r="AE43" i="1"/>
  <c r="AH43" i="1"/>
  <c r="AI43" i="1"/>
  <c r="BX43" i="1"/>
  <c r="AJ43" i="1"/>
  <c r="BU43" i="1"/>
  <c r="BV43" i="1"/>
  <c r="BY43" i="1"/>
  <c r="CA43" i="1"/>
  <c r="CB43" i="1"/>
  <c r="CC43" i="1"/>
  <c r="CD43" i="1"/>
  <c r="CE43" i="1"/>
  <c r="CI43" i="1"/>
  <c r="CJ43" i="1"/>
  <c r="BL44" i="1"/>
  <c r="J44" i="1"/>
  <c r="BP44" i="1"/>
  <c r="BO44" i="1"/>
  <c r="BN44" i="1"/>
  <c r="BM44" i="1"/>
  <c r="AM44" i="1"/>
  <c r="BQ44" i="1"/>
  <c r="AK44" i="1"/>
  <c r="BR44" i="1"/>
  <c r="BS44" i="1"/>
  <c r="BT44" i="1"/>
  <c r="BW44" i="1"/>
  <c r="AO44" i="1"/>
  <c r="K44" i="1"/>
  <c r="BZ44" i="1"/>
  <c r="L44" i="1"/>
  <c r="CF44" i="1"/>
  <c r="T44" i="1"/>
  <c r="CH44" i="1"/>
  <c r="U44" i="1"/>
  <c r="V44" i="1"/>
  <c r="AA44" i="1"/>
  <c r="CG44" i="1"/>
  <c r="AB44" i="1"/>
  <c r="AC44" i="1"/>
  <c r="AD44" i="1"/>
  <c r="AE44" i="1"/>
  <c r="AH44" i="1"/>
  <c r="AI44" i="1"/>
  <c r="BX44" i="1"/>
  <c r="AJ44" i="1"/>
  <c r="BU44" i="1"/>
  <c r="BV44" i="1"/>
  <c r="BY44" i="1"/>
  <c r="CA44" i="1"/>
  <c r="CB44" i="1"/>
  <c r="CC44" i="1"/>
  <c r="CD44" i="1"/>
  <c r="CE44" i="1"/>
  <c r="CI44" i="1"/>
  <c r="CJ44" i="1"/>
  <c r="BL45" i="1"/>
  <c r="J45" i="1"/>
  <c r="BP45" i="1"/>
  <c r="BO45" i="1"/>
  <c r="BN45" i="1"/>
  <c r="BM45" i="1"/>
  <c r="AM45" i="1"/>
  <c r="BQ45" i="1"/>
  <c r="AK45" i="1"/>
  <c r="BR45" i="1"/>
  <c r="BS45" i="1"/>
  <c r="BT45" i="1"/>
  <c r="BW45" i="1"/>
  <c r="AO45" i="1"/>
  <c r="K45" i="1"/>
  <c r="BZ45" i="1"/>
  <c r="L45" i="1"/>
  <c r="CF45" i="1"/>
  <c r="T45" i="1"/>
  <c r="CH45" i="1"/>
  <c r="U45" i="1"/>
  <c r="V45" i="1"/>
  <c r="AA45" i="1"/>
  <c r="CG45" i="1"/>
  <c r="AB45" i="1"/>
  <c r="AC45" i="1"/>
  <c r="AD45" i="1"/>
  <c r="AE45" i="1"/>
  <c r="AH45" i="1"/>
  <c r="AI45" i="1"/>
  <c r="BX45" i="1"/>
  <c r="AJ45" i="1"/>
  <c r="BU45" i="1"/>
  <c r="BV45" i="1"/>
  <c r="BY45" i="1"/>
  <c r="CA45" i="1"/>
  <c r="CB45" i="1"/>
  <c r="CC45" i="1"/>
  <c r="CD45" i="1"/>
  <c r="CE45" i="1"/>
  <c r="CI45" i="1"/>
  <c r="CJ45" i="1"/>
  <c r="BL46" i="1"/>
  <c r="J46" i="1"/>
  <c r="BP46" i="1"/>
  <c r="BO46" i="1"/>
  <c r="BN46" i="1"/>
  <c r="BM46" i="1"/>
  <c r="AM46" i="1"/>
  <c r="BQ46" i="1"/>
  <c r="AK46" i="1"/>
  <c r="BR46" i="1"/>
  <c r="BS46" i="1"/>
  <c r="BT46" i="1"/>
  <c r="BW46" i="1"/>
  <c r="AO46" i="1"/>
  <c r="K46" i="1"/>
  <c r="BZ46" i="1"/>
  <c r="L46" i="1"/>
  <c r="CF46" i="1"/>
  <c r="T46" i="1"/>
  <c r="CH46" i="1"/>
  <c r="U46" i="1"/>
  <c r="V46" i="1"/>
  <c r="AA46" i="1"/>
  <c r="CG46" i="1"/>
  <c r="AB46" i="1"/>
  <c r="AC46" i="1"/>
  <c r="AD46" i="1"/>
  <c r="AE46" i="1"/>
  <c r="AH46" i="1"/>
  <c r="AI46" i="1"/>
  <c r="BX46" i="1"/>
  <c r="AJ46" i="1"/>
  <c r="BU46" i="1"/>
  <c r="BV46" i="1"/>
  <c r="BY46" i="1"/>
  <c r="CA46" i="1"/>
  <c r="CB46" i="1"/>
  <c r="CC46" i="1"/>
  <c r="CD46" i="1"/>
  <c r="CE46" i="1"/>
  <c r="CI46" i="1"/>
  <c r="CJ46" i="1"/>
</calcChain>
</file>

<file path=xl/sharedStrings.xml><?xml version="1.0" encoding="utf-8"?>
<sst xmlns="http://schemas.openxmlformats.org/spreadsheetml/2006/main" count="395" uniqueCount="140">
  <si>
    <t/>
  </si>
  <si>
    <t>Obs</t>
  </si>
  <si>
    <t>HHMMSS</t>
  </si>
  <si>
    <t>id</t>
  </si>
  <si>
    <t>ring</t>
  </si>
  <si>
    <t>plot</t>
  </si>
  <si>
    <t>rep</t>
  </si>
  <si>
    <t>FTime</t>
  </si>
  <si>
    <t>EBal?</t>
  </si>
  <si>
    <t>Photo</t>
  </si>
  <si>
    <t>Cond</t>
  </si>
  <si>
    <t>Ci</t>
  </si>
  <si>
    <t>FCnt</t>
  </si>
  <si>
    <t>DCnt</t>
  </si>
  <si>
    <t>Fo</t>
  </si>
  <si>
    <t>Fm</t>
  </si>
  <si>
    <t>Fo'</t>
  </si>
  <si>
    <t>Fm'</t>
  </si>
  <si>
    <t>Fs</t>
  </si>
  <si>
    <t>Fv/Fm</t>
  </si>
  <si>
    <t>Fv'/Fm'</t>
  </si>
  <si>
    <t>PhiPS2</t>
  </si>
  <si>
    <t>Adark</t>
  </si>
  <si>
    <t>RedAbs</t>
  </si>
  <si>
    <t>BlueAbs</t>
  </si>
  <si>
    <t>%Blue</t>
  </si>
  <si>
    <t>LeafAbs</t>
  </si>
  <si>
    <t>PhiCO2</t>
  </si>
  <si>
    <t>qP</t>
  </si>
  <si>
    <t>qN</t>
  </si>
  <si>
    <t>NPQ</t>
  </si>
  <si>
    <t>ParIn@Fs</t>
  </si>
  <si>
    <t>PS2/1</t>
  </si>
  <si>
    <t>ETR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</si>
  <si>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</si>
  <si>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</si>
  <si>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</si>
  <si>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</si>
  <si>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</si>
  <si>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</si>
  <si>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</si>
  <si>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</si>
  <si>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</si>
  <si>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</si>
  <si>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</si>
  <si>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</si>
  <si>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</si>
  <si>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</si>
  <si>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</si>
  <si>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</si>
  <si>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</si>
  <si>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</si>
  <si>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</si>
  <si>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</si>
  <si>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</si>
  <si>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</si>
  <si>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</si>
  <si>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</si>
  <si>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</si>
  <si>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</si>
  <si>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</si>
  <si>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</si>
  <si>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</si>
  <si>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</si>
  <si>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</si>
  <si>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</si>
  <si>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</si>
  <si>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</si>
  <si>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</si>
  <si>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</si>
  <si>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</si>
  <si>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</si>
  <si>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</si>
  <si>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</si>
  <si>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</si>
  <si>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</si>
  <si>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</si>
  <si>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</si>
  <si>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</si>
  <si>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</si>
  <si>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</si>
  <si>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</si>
  <si>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</si>
  <si>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Fv</t>
  </si>
  <si>
    <t>PARabs</t>
  </si>
  <si>
    <t>Fv'</t>
  </si>
  <si>
    <t>qP_Fo</t>
  </si>
  <si>
    <t>qN_Fo</t>
  </si>
  <si>
    <t>in</t>
  </si>
  <si>
    <t>out</t>
  </si>
  <si>
    <t>0</t>
  </si>
  <si>
    <t>09:16:51</t>
  </si>
  <si>
    <t>09:20:33</t>
  </si>
  <si>
    <t>09:24:15</t>
  </si>
  <si>
    <t>09:27:58</t>
  </si>
  <si>
    <t>09:31:40</t>
  </si>
  <si>
    <t>09:35:22</t>
  </si>
  <si>
    <t>09:39:04</t>
  </si>
  <si>
    <t>09:42:46</t>
  </si>
  <si>
    <t>09:46:28</t>
  </si>
  <si>
    <t>09:50:10</t>
  </si>
  <si>
    <t>09:53:52</t>
  </si>
  <si>
    <t>10:05:08</t>
  </si>
  <si>
    <t>10:08:51</t>
  </si>
  <si>
    <t>10:12:33</t>
  </si>
  <si>
    <t>10:16:15</t>
  </si>
  <si>
    <t>10:19:57</t>
  </si>
  <si>
    <t>10:23:39</t>
  </si>
  <si>
    <t>10:27:21</t>
  </si>
  <si>
    <t>10:31:03</t>
  </si>
  <si>
    <t>10:34:45</t>
  </si>
  <si>
    <t>10:38:27</t>
  </si>
  <si>
    <t>10:42:09</t>
  </si>
  <si>
    <t>12:11:01</t>
  </si>
  <si>
    <t>12:14:43</t>
  </si>
  <si>
    <t>12:18:25</t>
  </si>
  <si>
    <t>12:20:48</t>
  </si>
  <si>
    <t>12:23:10</t>
  </si>
  <si>
    <t>12:25:35</t>
  </si>
  <si>
    <t>12:27:57</t>
  </si>
  <si>
    <t>12:30:24</t>
  </si>
  <si>
    <t>12:34:06</t>
  </si>
  <si>
    <t>12:37:04</t>
  </si>
  <si>
    <t>12:39:48</t>
  </si>
  <si>
    <t>12:57:46</t>
  </si>
  <si>
    <t>13:01:28</t>
  </si>
  <si>
    <t>13:05:10</t>
  </si>
  <si>
    <t>13:07:32</t>
  </si>
  <si>
    <t>13:09:54</t>
  </si>
  <si>
    <t>13:12:16</t>
  </si>
  <si>
    <t>13:14:43</t>
  </si>
  <si>
    <t>13:17:16</t>
  </si>
  <si>
    <t>13:20:02</t>
  </si>
  <si>
    <t>13:23:18</t>
  </si>
  <si>
    <t>13:25:55</t>
  </si>
  <si>
    <t>ID</t>
  </si>
  <si>
    <t>T3 Mammoth Plot1 Leaf1</t>
  </si>
  <si>
    <t>T3 Mammoth Plot2 Leaf3</t>
  </si>
  <si>
    <t>T3 Samsun Plot4 Leaf2</t>
  </si>
  <si>
    <t>T3 Samsun Plot3 Leaf1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</si>
</sst>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46"/>
  <sheetViews>
    <sheetView tabSelected="1" zoomScale="125" zoomScaleNormal="125" zoomScalePageLayoutView="125" workbookViewId="0">
      <selection activeCell="A2" sqref="A2"/>
    </sheetView>
  </sheetViews>
  <sheetFormatPr defaultColWidth="10.6640625" defaultRowHeight="15.5" x14ac:dyDescent="0.35"/>
  <cols>
    <col min="1" max="1" width="21.9140625" customWidth="1"/>
  </cols>
  <sheetData>
    <row r="1" spans="1:88" x14ac:dyDescent="0.35">
      <c r="A1" t="s">
        <v>135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</row>
    <row r="2" spans="1:88" x14ac:dyDescent="0.35">
      <c r="B2" s="1" t="s">
        <v>88</v>
      </c>
      <c r="C2" s="1" t="s">
        <v>88</v>
      </c>
      <c r="D2" s="1" t="s">
        <v>88</v>
      </c>
      <c r="E2" s="1" t="s">
        <v>88</v>
      </c>
      <c r="F2" s="1" t="s">
        <v>88</v>
      </c>
      <c r="G2" s="1" t="s">
        <v>88</v>
      </c>
      <c r="H2" s="1" t="s">
        <v>88</v>
      </c>
      <c r="I2" s="1" t="s">
        <v>88</v>
      </c>
      <c r="J2" s="1" t="s">
        <v>89</v>
      </c>
      <c r="K2" s="1" t="s">
        <v>89</v>
      </c>
      <c r="L2" s="1" t="s">
        <v>89</v>
      </c>
      <c r="M2" s="1" t="s">
        <v>88</v>
      </c>
      <c r="N2" s="1" t="s">
        <v>88</v>
      </c>
      <c r="O2" s="1" t="s">
        <v>88</v>
      </c>
      <c r="P2" s="1" t="s">
        <v>88</v>
      </c>
      <c r="Q2" s="1" t="s">
        <v>88</v>
      </c>
      <c r="R2" s="1" t="s">
        <v>88</v>
      </c>
      <c r="S2" s="1" t="s">
        <v>88</v>
      </c>
      <c r="T2" s="1" t="s">
        <v>89</v>
      </c>
      <c r="U2" s="1" t="s">
        <v>89</v>
      </c>
      <c r="V2" s="1" t="s">
        <v>89</v>
      </c>
      <c r="W2" s="1" t="s">
        <v>88</v>
      </c>
      <c r="X2" s="1" t="s">
        <v>88</v>
      </c>
      <c r="Y2" s="1" t="s">
        <v>88</v>
      </c>
      <c r="Z2" s="1" t="s">
        <v>88</v>
      </c>
      <c r="AA2" s="1" t="s">
        <v>89</v>
      </c>
      <c r="AB2" s="1" t="s">
        <v>89</v>
      </c>
      <c r="AC2" s="1" t="s">
        <v>89</v>
      </c>
      <c r="AD2" s="1" t="s">
        <v>89</v>
      </c>
      <c r="AE2" s="1" t="s">
        <v>89</v>
      </c>
      <c r="AF2" s="1" t="s">
        <v>88</v>
      </c>
      <c r="AG2" s="1" t="s">
        <v>88</v>
      </c>
      <c r="AH2" s="1" t="s">
        <v>89</v>
      </c>
      <c r="AI2" s="1" t="s">
        <v>89</v>
      </c>
      <c r="AJ2" s="1" t="s">
        <v>89</v>
      </c>
      <c r="AK2" s="1" t="s">
        <v>89</v>
      </c>
      <c r="AL2" s="1" t="s">
        <v>88</v>
      </c>
      <c r="AM2" s="1" t="s">
        <v>89</v>
      </c>
      <c r="AN2" s="1" t="s">
        <v>88</v>
      </c>
      <c r="AO2" s="1" t="s">
        <v>89</v>
      </c>
      <c r="AP2" s="1" t="s">
        <v>88</v>
      </c>
      <c r="AQ2" s="1" t="s">
        <v>88</v>
      </c>
      <c r="AR2" s="1" t="s">
        <v>88</v>
      </c>
      <c r="AS2" s="1" t="s">
        <v>88</v>
      </c>
      <c r="AT2" s="1" t="s">
        <v>88</v>
      </c>
      <c r="AU2" s="1" t="s">
        <v>88</v>
      </c>
      <c r="AV2" s="1" t="s">
        <v>88</v>
      </c>
      <c r="AW2" s="1" t="s">
        <v>88</v>
      </c>
      <c r="AX2" s="1" t="s">
        <v>88</v>
      </c>
      <c r="AY2" s="1" t="s">
        <v>88</v>
      </c>
      <c r="AZ2" s="1" t="s">
        <v>88</v>
      </c>
      <c r="BA2" s="1" t="s">
        <v>88</v>
      </c>
      <c r="BB2" s="1" t="s">
        <v>88</v>
      </c>
      <c r="BC2" s="1" t="s">
        <v>88</v>
      </c>
      <c r="BD2" s="1" t="s">
        <v>88</v>
      </c>
      <c r="BE2" s="1" t="s">
        <v>88</v>
      </c>
      <c r="BF2" s="1" t="s">
        <v>88</v>
      </c>
      <c r="BG2" s="1" t="s">
        <v>88</v>
      </c>
      <c r="BH2" s="1" t="s">
        <v>88</v>
      </c>
      <c r="BI2" s="1" t="s">
        <v>88</v>
      </c>
      <c r="BJ2" s="1" t="s">
        <v>88</v>
      </c>
      <c r="BK2" s="1" t="s">
        <v>88</v>
      </c>
      <c r="BL2" s="1" t="s">
        <v>89</v>
      </c>
      <c r="BM2" s="1" t="s">
        <v>89</v>
      </c>
      <c r="BN2" s="1" t="s">
        <v>89</v>
      </c>
      <c r="BO2" s="1" t="s">
        <v>89</v>
      </c>
      <c r="BP2" s="1" t="s">
        <v>89</v>
      </c>
      <c r="BQ2" s="1" t="s">
        <v>89</v>
      </c>
      <c r="BR2" s="1" t="s">
        <v>89</v>
      </c>
      <c r="BS2" s="1" t="s">
        <v>89</v>
      </c>
      <c r="BT2" s="1" t="s">
        <v>89</v>
      </c>
      <c r="BU2" s="1" t="s">
        <v>89</v>
      </c>
      <c r="BV2" s="1" t="s">
        <v>89</v>
      </c>
      <c r="BW2" s="1" t="s">
        <v>89</v>
      </c>
      <c r="BX2" s="1" t="s">
        <v>89</v>
      </c>
      <c r="BY2" s="1" t="s">
        <v>89</v>
      </c>
      <c r="BZ2" s="1" t="s">
        <v>89</v>
      </c>
      <c r="CA2" s="1" t="s">
        <v>89</v>
      </c>
      <c r="CB2" s="1" t="s">
        <v>89</v>
      </c>
      <c r="CC2" s="1" t="s">
        <v>89</v>
      </c>
      <c r="CD2" s="1" t="s">
        <v>89</v>
      </c>
      <c r="CE2" s="1" t="s">
        <v>89</v>
      </c>
      <c r="CF2" s="1" t="s">
        <v>89</v>
      </c>
      <c r="CG2" s="1" t="s">
        <v>89</v>
      </c>
      <c r="CH2" s="1" t="s">
        <v>89</v>
      </c>
      <c r="CI2" s="1" t="s">
        <v>89</v>
      </c>
      <c r="CJ2" s="1" t="s">
        <v>89</v>
      </c>
    </row>
    <row r="3" spans="1:88" x14ac:dyDescent="0.35">
      <c r="A3" t="s">
        <v>136</v>
      </c>
      <c r="B3" s="1">
        <v>3</v>
      </c>
      <c r="C3" s="1" t="s">
        <v>91</v>
      </c>
      <c r="D3" s="1" t="s">
        <v>0</v>
      </c>
      <c r="E3" s="1">
        <v>0</v>
      </c>
      <c r="F3" s="1" t="s">
        <v>90</v>
      </c>
      <c r="G3" s="1" t="s">
        <v>0</v>
      </c>
      <c r="H3" s="1">
        <v>1515.0000821501017</v>
      </c>
      <c r="I3" s="1">
        <v>0</v>
      </c>
      <c r="J3">
        <f t="shared" ref="J3:J13" si="0">(AS3-AT3*(1000-AU3)/(1000-AV3))*BL3</f>
        <v>31.653642462158157</v>
      </c>
      <c r="K3">
        <f t="shared" ref="K3:K13" si="1">IF(BW3&lt;&gt;0,1/(1/BW3-1/AO3),0)</f>
        <v>0.31934726695804599</v>
      </c>
      <c r="L3">
        <f t="shared" ref="L3:L13" si="2">((BZ3-BM3/2)*AT3-J3)/(BZ3+BM3/2)</f>
        <v>206.607646490039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t="e">
        <f t="shared" ref="T3:T13" si="3">CF3/P3</f>
        <v>#DIV/0!</v>
      </c>
      <c r="U3" t="e">
        <f t="shared" ref="U3:U13" si="4">CH3/R3</f>
        <v>#DIV/0!</v>
      </c>
      <c r="V3" t="e">
        <f t="shared" ref="V3:V13" si="5">(R3-S3)/R3</f>
        <v>#DIV/0!</v>
      </c>
      <c r="W3" s="1">
        <v>-1</v>
      </c>
      <c r="X3" s="1">
        <v>0.87</v>
      </c>
      <c r="Y3" s="1">
        <v>0.92</v>
      </c>
      <c r="Z3" s="1">
        <v>10.012174606323242</v>
      </c>
      <c r="AA3">
        <f t="shared" ref="AA3:AA13" si="6">(Z3*Y3+(100-Z3)*X3)/100</f>
        <v>0.87500608730316154</v>
      </c>
      <c r="AB3">
        <f t="shared" ref="AB3:AB13" si="7">(J3-W3)/CG3</f>
        <v>2.1938721795460064E-2</v>
      </c>
      <c r="AC3" t="e">
        <f t="shared" ref="AC3:AC13" si="8">(R3-S3)/(R3-Q3)</f>
        <v>#DIV/0!</v>
      </c>
      <c r="AD3" t="e">
        <f t="shared" ref="AD3:AD13" si="9">(P3-R3)/(P3-Q3)</f>
        <v>#DIV/0!</v>
      </c>
      <c r="AE3" t="e">
        <f t="shared" ref="AE3:AE13" si="10">(P3-R3)/R3</f>
        <v>#DIV/0!</v>
      </c>
      <c r="AF3" s="1">
        <v>0</v>
      </c>
      <c r="AG3" s="1">
        <v>0.5</v>
      </c>
      <c r="AH3" t="e">
        <f t="shared" ref="AH3:AH13" si="11">V3*AG3*AA3*AF3</f>
        <v>#DIV/0!</v>
      </c>
      <c r="AI3">
        <f t="shared" ref="AI3:AI13" si="12">BM3*1000</f>
        <v>5.2187512312653599</v>
      </c>
      <c r="AJ3">
        <f t="shared" ref="AJ3:AJ13" si="13">(BR3-BX3)</f>
        <v>1.63138198199746</v>
      </c>
      <c r="AK3">
        <f t="shared" ref="AK3:AK13" si="14">(AQ3+BQ3*I3)</f>
        <v>27.358562469482422</v>
      </c>
      <c r="AL3" s="1">
        <v>2</v>
      </c>
      <c r="AM3">
        <f t="shared" ref="AM3:AM13" si="15">(AL3*BF3+BG3)</f>
        <v>4.644859790802002</v>
      </c>
      <c r="AN3" s="1">
        <v>1</v>
      </c>
      <c r="AO3">
        <f t="shared" ref="AO3:AO13" si="16">AM3*(AN3+1)*(AN3+1)/(AN3*AN3+1)</f>
        <v>9.2897195816040039</v>
      </c>
      <c r="AP3" s="1">
        <v>25.056346893310547</v>
      </c>
      <c r="AQ3" s="1">
        <v>27.358562469482422</v>
      </c>
      <c r="AR3" s="1">
        <v>23.535097122192383</v>
      </c>
      <c r="AS3" s="1">
        <v>400.07077026367188</v>
      </c>
      <c r="AT3" s="1">
        <v>377.73171997070313</v>
      </c>
      <c r="AU3" s="1">
        <v>16.974430084228516</v>
      </c>
      <c r="AV3" s="1">
        <v>20.370929718017578</v>
      </c>
      <c r="AW3" s="1">
        <v>52.858726501464844</v>
      </c>
      <c r="AX3" s="1">
        <v>63.436744689941406</v>
      </c>
      <c r="AY3" s="1">
        <v>301.04171752929688</v>
      </c>
      <c r="AZ3" s="1">
        <v>1701.019287109375</v>
      </c>
      <c r="BA3" s="1">
        <v>7.5925089418888092E-2</v>
      </c>
      <c r="BB3" s="1">
        <v>99.349838256835938</v>
      </c>
      <c r="BC3" s="1">
        <v>19.686796188354492</v>
      </c>
      <c r="BD3" s="1">
        <v>0.22418996691703796</v>
      </c>
      <c r="BE3" s="1">
        <v>0.75</v>
      </c>
      <c r="BF3" s="1">
        <v>-1.355140209197998</v>
      </c>
      <c r="BG3" s="1">
        <v>7.355140209197998</v>
      </c>
      <c r="BH3" s="1">
        <v>1</v>
      </c>
      <c r="BI3" s="1">
        <v>0</v>
      </c>
      <c r="BJ3" s="1">
        <v>0.15999999642372131</v>
      </c>
      <c r="BK3" s="1">
        <v>111115</v>
      </c>
      <c r="BL3">
        <f t="shared" ref="BL3:BL13" si="17">AY3*0.000001/(AL3*0.0001)</f>
        <v>1.5052085876464842</v>
      </c>
      <c r="BM3">
        <f t="shared" ref="BM3:BM13" si="18">(AV3-AU3)/(1000-AV3)*BL3</f>
        <v>5.2187512312653599E-3</v>
      </c>
      <c r="BN3">
        <f t="shared" ref="BN3:BN13" si="19">(AQ3+273.15)</f>
        <v>300.5085624694824</v>
      </c>
      <c r="BO3">
        <f t="shared" ref="BO3:BO13" si="20">(AP3+273.15)</f>
        <v>298.20634689331052</v>
      </c>
      <c r="BP3">
        <f t="shared" ref="BP3:BP13" si="21">(AZ3*BH3+BA3*BI3)*BJ3</f>
        <v>272.16307985418098</v>
      </c>
      <c r="BQ3">
        <f t="shared" ref="BQ3:BQ13" si="22">((BP3+0.00000010773*(BO3^4-BN3^4))-BM3*44100)/(AM3*51.4+0.00000043092*BN3^3)</f>
        <v>6.1498148481976322E-2</v>
      </c>
      <c r="BR3">
        <f t="shared" ref="BR3:BR13" si="23">0.61365*EXP(17.502*AK3/(240.97+AK3))</f>
        <v>3.6552305546238788</v>
      </c>
      <c r="BS3">
        <f t="shared" ref="BS3:BS13" si="24">BR3*1000/BB3</f>
        <v>36.791509868133829</v>
      </c>
      <c r="BT3">
        <f t="shared" ref="BT3:BT13" si="25">(BS3-AV3)</f>
        <v>16.420580150116251</v>
      </c>
      <c r="BU3">
        <f t="shared" ref="BU3:BU13" si="26">IF(I3,AQ3,(AP3+AQ3)/2)</f>
        <v>26.207454681396484</v>
      </c>
      <c r="BV3">
        <f t="shared" ref="BV3:BV13" si="27">0.61365*EXP(17.502*BU3/(240.97+BU3))</f>
        <v>3.41590280661381</v>
      </c>
      <c r="BW3">
        <f t="shared" ref="BW3:BW13" si="28">IF(BT3&lt;&gt;0,(1000-(BS3+AV3)/2)/BT3*BM3,0)</f>
        <v>0.30873409519841416</v>
      </c>
      <c r="BX3">
        <f t="shared" ref="BX3:BX13" si="29">AV3*BB3/1000</f>
        <v>2.0238485726264188</v>
      </c>
      <c r="BY3">
        <f t="shared" ref="BY3:BY13" si="30">(BV3-BX3)</f>
        <v>1.3920542339873911</v>
      </c>
      <c r="BZ3">
        <f t="shared" ref="BZ3:BZ13" si="31">1/(1.6/K3+1.37/AO3)</f>
        <v>0.19388507228355575</v>
      </c>
      <c r="CA3">
        <f t="shared" ref="CA3:CA13" si="32">L3*BB3*0.001</f>
        <v>20.526436261410911</v>
      </c>
      <c r="CB3">
        <f t="shared" ref="CB3:CB13" si="33">L3/AT3</f>
        <v>0.54696927890001801</v>
      </c>
      <c r="CC3">
        <f t="shared" ref="CC3:CC13" si="34">(1-BM3*BB3/BR3/K3)*100</f>
        <v>55.582329245161752</v>
      </c>
      <c r="CD3">
        <f t="shared" ref="CD3:CD13" si="35">(AT3-J3/(AO3/1.35))</f>
        <v>373.13175148419094</v>
      </c>
      <c r="CE3">
        <f t="shared" ref="CE3:CE13" si="36">J3*CC3/100/CD3</f>
        <v>4.7151794778709677E-2</v>
      </c>
      <c r="CF3">
        <f t="shared" ref="CF3:CF13" si="37">(P3-O3)</f>
        <v>0</v>
      </c>
      <c r="CG3">
        <f t="shared" ref="CG3:CG13" si="38">AZ3*AA3</f>
        <v>1488.4022308407873</v>
      </c>
      <c r="CH3">
        <f t="shared" ref="CH3:CH13" si="39">(R3-Q3)</f>
        <v>0</v>
      </c>
      <c r="CI3" t="e">
        <f t="shared" ref="CI3:CI13" si="40">(R3-S3)/(R3-O3)</f>
        <v>#DIV/0!</v>
      </c>
      <c r="CJ3" t="e">
        <f t="shared" ref="CJ3:CJ13" si="41">(P3-R3)/(P3-O3)</f>
        <v>#DIV/0!</v>
      </c>
    </row>
    <row r="4" spans="1:88" x14ac:dyDescent="0.35">
      <c r="A4" t="s">
        <v>136</v>
      </c>
      <c r="B4" s="1">
        <v>4</v>
      </c>
      <c r="C4" s="1" t="s">
        <v>92</v>
      </c>
      <c r="D4" s="1" t="s">
        <v>0</v>
      </c>
      <c r="E4" s="1">
        <v>0</v>
      </c>
      <c r="F4" s="1" t="s">
        <v>90</v>
      </c>
      <c r="G4" s="1" t="s">
        <v>0</v>
      </c>
      <c r="H4" s="1">
        <v>1737.0000821501017</v>
      </c>
      <c r="I4" s="1">
        <v>0</v>
      </c>
      <c r="J4">
        <f t="shared" si="0"/>
        <v>5.9930752804056322</v>
      </c>
      <c r="K4">
        <f t="shared" si="1"/>
        <v>0.30294484819733469</v>
      </c>
      <c r="L4">
        <f t="shared" si="2"/>
        <v>157.86181782395295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t="e">
        <f t="shared" si="3"/>
        <v>#DIV/0!</v>
      </c>
      <c r="U4" t="e">
        <f t="shared" si="4"/>
        <v>#DIV/0!</v>
      </c>
      <c r="V4" t="e">
        <f t="shared" si="5"/>
        <v>#DIV/0!</v>
      </c>
      <c r="W4" s="1">
        <v>-1</v>
      </c>
      <c r="X4" s="1">
        <v>0.87</v>
      </c>
      <c r="Y4" s="1">
        <v>0.92</v>
      </c>
      <c r="Z4" s="1">
        <v>10.012174606323242</v>
      </c>
      <c r="AA4">
        <f t="shared" si="6"/>
        <v>0.87500608730316154</v>
      </c>
      <c r="AB4">
        <f t="shared" si="7"/>
        <v>4.7056542432103764E-3</v>
      </c>
      <c r="AC4" t="e">
        <f t="shared" si="8"/>
        <v>#DIV/0!</v>
      </c>
      <c r="AD4" t="e">
        <f t="shared" si="9"/>
        <v>#DIV/0!</v>
      </c>
      <c r="AE4" t="e">
        <f t="shared" si="10"/>
        <v>#DIV/0!</v>
      </c>
      <c r="AF4" s="1">
        <v>0</v>
      </c>
      <c r="AG4" s="1">
        <v>0.5</v>
      </c>
      <c r="AH4" t="e">
        <f t="shared" si="11"/>
        <v>#DIV/0!</v>
      </c>
      <c r="AI4">
        <f t="shared" si="12"/>
        <v>5.1967376158499885</v>
      </c>
      <c r="AJ4">
        <f t="shared" si="13"/>
        <v>1.7077738950172265</v>
      </c>
      <c r="AK4">
        <f t="shared" si="14"/>
        <v>27.990039825439453</v>
      </c>
      <c r="AL4" s="1">
        <v>2</v>
      </c>
      <c r="AM4">
        <f t="shared" si="15"/>
        <v>4.644859790802002</v>
      </c>
      <c r="AN4" s="1">
        <v>1</v>
      </c>
      <c r="AO4">
        <f t="shared" si="16"/>
        <v>9.2897195816040039</v>
      </c>
      <c r="AP4" s="1">
        <v>25.684293746948242</v>
      </c>
      <c r="AQ4" s="1">
        <v>27.990039825439453</v>
      </c>
      <c r="AR4" s="1">
        <v>24.164609909057617</v>
      </c>
      <c r="AS4" s="1">
        <v>200.03706359863281</v>
      </c>
      <c r="AT4" s="1">
        <v>195.38101196289063</v>
      </c>
      <c r="AU4" s="1">
        <v>17.605079650878906</v>
      </c>
      <c r="AV4" s="1">
        <v>20.985088348388672</v>
      </c>
      <c r="AW4" s="1">
        <v>52.815689086914063</v>
      </c>
      <c r="AX4" s="1">
        <v>62.953571319580078</v>
      </c>
      <c r="AY4" s="1">
        <v>301.04559326171875</v>
      </c>
      <c r="AZ4" s="1">
        <v>1698.3887939453125</v>
      </c>
      <c r="BA4" s="1">
        <v>0.1070263534784317</v>
      </c>
      <c r="BB4" s="1">
        <v>99.3497314453125</v>
      </c>
      <c r="BC4" s="1">
        <v>16.371362686157227</v>
      </c>
      <c r="BD4" s="1">
        <v>0.2283739298582077</v>
      </c>
      <c r="BE4" s="1">
        <v>0.75</v>
      </c>
      <c r="BF4" s="1">
        <v>-1.355140209197998</v>
      </c>
      <c r="BG4" s="1">
        <v>7.355140209197998</v>
      </c>
      <c r="BH4" s="1">
        <v>1</v>
      </c>
      <c r="BI4" s="1">
        <v>0</v>
      </c>
      <c r="BJ4" s="1">
        <v>0.15999999642372131</v>
      </c>
      <c r="BK4" s="1">
        <v>111115</v>
      </c>
      <c r="BL4">
        <f t="shared" si="17"/>
        <v>1.5052279663085935</v>
      </c>
      <c r="BM4">
        <f t="shared" si="18"/>
        <v>5.1967376158499889E-3</v>
      </c>
      <c r="BN4">
        <f t="shared" si="19"/>
        <v>301.14003982543943</v>
      </c>
      <c r="BO4">
        <f t="shared" si="20"/>
        <v>298.83429374694822</v>
      </c>
      <c r="BP4">
        <f t="shared" si="21"/>
        <v>271.74220095733835</v>
      </c>
      <c r="BQ4">
        <f t="shared" si="22"/>
        <v>6.2839384981115104E-2</v>
      </c>
      <c r="BR4">
        <f t="shared" si="23"/>
        <v>3.7926367867857977</v>
      </c>
      <c r="BS4">
        <f t="shared" si="24"/>
        <v>38.17460532214394</v>
      </c>
      <c r="BT4">
        <f t="shared" si="25"/>
        <v>17.189516973755268</v>
      </c>
      <c r="BU4">
        <f t="shared" si="26"/>
        <v>26.837166786193848</v>
      </c>
      <c r="BV4">
        <f t="shared" si="27"/>
        <v>3.5450725937796306</v>
      </c>
      <c r="BW4">
        <f t="shared" si="28"/>
        <v>0.29337758127989844</v>
      </c>
      <c r="BX4">
        <f t="shared" si="29"/>
        <v>2.0848628917685712</v>
      </c>
      <c r="BY4">
        <f t="shared" si="30"/>
        <v>1.4602097020110594</v>
      </c>
      <c r="BZ4">
        <f t="shared" si="31"/>
        <v>0.18419719798231807</v>
      </c>
      <c r="CA4">
        <f t="shared" si="32"/>
        <v>15.683529206278573</v>
      </c>
      <c r="CB4">
        <f t="shared" si="33"/>
        <v>0.80796908685239166</v>
      </c>
      <c r="CC4">
        <f t="shared" si="34"/>
        <v>55.064180881470968</v>
      </c>
      <c r="CD4">
        <f t="shared" si="35"/>
        <v>194.51008668280261</v>
      </c>
      <c r="CE4">
        <f t="shared" si="36"/>
        <v>1.6965895543231229E-2</v>
      </c>
      <c r="CF4">
        <f t="shared" si="37"/>
        <v>0</v>
      </c>
      <c r="CG4">
        <f t="shared" si="38"/>
        <v>1486.1005333096234</v>
      </c>
      <c r="CH4">
        <f t="shared" si="39"/>
        <v>0</v>
      </c>
      <c r="CI4" t="e">
        <f t="shared" si="40"/>
        <v>#DIV/0!</v>
      </c>
      <c r="CJ4" t="e">
        <f t="shared" si="41"/>
        <v>#DIV/0!</v>
      </c>
    </row>
    <row r="5" spans="1:88" x14ac:dyDescent="0.35">
      <c r="A5" t="s">
        <v>136</v>
      </c>
      <c r="B5" s="1">
        <v>5</v>
      </c>
      <c r="C5" s="1" t="s">
        <v>93</v>
      </c>
      <c r="D5" s="1" t="s">
        <v>0</v>
      </c>
      <c r="E5" s="1">
        <v>0</v>
      </c>
      <c r="F5" s="1" t="s">
        <v>90</v>
      </c>
      <c r="G5" s="1" t="s">
        <v>0</v>
      </c>
      <c r="H5" s="1">
        <v>1959.5000821156427</v>
      </c>
      <c r="I5" s="1">
        <v>0</v>
      </c>
      <c r="J5">
        <f t="shared" si="0"/>
        <v>-27.001890369997838</v>
      </c>
      <c r="K5">
        <f t="shared" si="1"/>
        <v>0.29031146904182292</v>
      </c>
      <c r="L5">
        <f t="shared" si="2"/>
        <v>231.10866983047191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t="e">
        <f t="shared" si="3"/>
        <v>#DIV/0!</v>
      </c>
      <c r="U5" t="e">
        <f t="shared" si="4"/>
        <v>#DIV/0!</v>
      </c>
      <c r="V5" t="e">
        <f t="shared" si="5"/>
        <v>#DIV/0!</v>
      </c>
      <c r="W5" s="1">
        <v>-1</v>
      </c>
      <c r="X5" s="1">
        <v>0.87</v>
      </c>
      <c r="Y5" s="1">
        <v>0.92</v>
      </c>
      <c r="Z5" s="1">
        <v>10.012174606323242</v>
      </c>
      <c r="AA5">
        <f t="shared" si="6"/>
        <v>0.87500608730316154</v>
      </c>
      <c r="AB5">
        <f t="shared" si="7"/>
        <v>-1.7490100075305087E-2</v>
      </c>
      <c r="AC5" t="e">
        <f t="shared" si="8"/>
        <v>#DIV/0!</v>
      </c>
      <c r="AD5" t="e">
        <f t="shared" si="9"/>
        <v>#DIV/0!</v>
      </c>
      <c r="AE5" t="e">
        <f t="shared" si="10"/>
        <v>#DIV/0!</v>
      </c>
      <c r="AF5" s="1">
        <v>0</v>
      </c>
      <c r="AG5" s="1">
        <v>0.5</v>
      </c>
      <c r="AH5" t="e">
        <f t="shared" si="11"/>
        <v>#DIV/0!</v>
      </c>
      <c r="AI5">
        <f t="shared" si="12"/>
        <v>5.1192948922460912</v>
      </c>
      <c r="AJ5">
        <f t="shared" si="13"/>
        <v>1.7528149067161327</v>
      </c>
      <c r="AK5">
        <f t="shared" si="14"/>
        <v>28.195230484008789</v>
      </c>
      <c r="AL5" s="1">
        <v>2</v>
      </c>
      <c r="AM5">
        <f t="shared" si="15"/>
        <v>4.644859790802002</v>
      </c>
      <c r="AN5" s="1">
        <v>1</v>
      </c>
      <c r="AO5">
        <f t="shared" si="16"/>
        <v>9.2897195816040039</v>
      </c>
      <c r="AP5" s="1">
        <v>25.883310317993164</v>
      </c>
      <c r="AQ5" s="1">
        <v>28.195230484008789</v>
      </c>
      <c r="AR5" s="1">
        <v>24.409595489501953</v>
      </c>
      <c r="AS5" s="1">
        <v>65.201087951660156</v>
      </c>
      <c r="AT5" s="1">
        <v>82.858116149902344</v>
      </c>
      <c r="AU5" s="1">
        <v>17.661003112792969</v>
      </c>
      <c r="AV5" s="1">
        <v>20.990640640258789</v>
      </c>
      <c r="AW5" s="1">
        <v>52.360176086425781</v>
      </c>
      <c r="AX5" s="1">
        <v>62.235466003417969</v>
      </c>
      <c r="AY5" s="1">
        <v>301.04403686523438</v>
      </c>
      <c r="AZ5" s="1">
        <v>1699.031982421875</v>
      </c>
      <c r="BA5" s="1">
        <v>3.7264704704284668E-2</v>
      </c>
      <c r="BB5" s="1">
        <v>99.3504638671875</v>
      </c>
      <c r="BC5" s="1">
        <v>14.123706817626953</v>
      </c>
      <c r="BD5" s="1">
        <v>0.26443922519683838</v>
      </c>
      <c r="BE5" s="1">
        <v>0.5</v>
      </c>
      <c r="BF5" s="1">
        <v>-1.355140209197998</v>
      </c>
      <c r="BG5" s="1">
        <v>7.355140209197998</v>
      </c>
      <c r="BH5" s="1">
        <v>1</v>
      </c>
      <c r="BI5" s="1">
        <v>0</v>
      </c>
      <c r="BJ5" s="1">
        <v>0.15999999642372131</v>
      </c>
      <c r="BK5" s="1">
        <v>111115</v>
      </c>
      <c r="BL5">
        <f t="shared" si="17"/>
        <v>1.5052201843261719</v>
      </c>
      <c r="BM5">
        <f t="shared" si="18"/>
        <v>5.1192948922460912E-3</v>
      </c>
      <c r="BN5">
        <f t="shared" si="19"/>
        <v>301.34523048400877</v>
      </c>
      <c r="BO5">
        <f t="shared" si="20"/>
        <v>299.03331031799314</v>
      </c>
      <c r="BP5">
        <f t="shared" si="21"/>
        <v>271.84511111128813</v>
      </c>
      <c r="BQ5">
        <f t="shared" si="22"/>
        <v>7.6371860637332895E-2</v>
      </c>
      <c r="BR5">
        <f t="shared" si="23"/>
        <v>3.8382447911952808</v>
      </c>
      <c r="BS5">
        <f t="shared" si="24"/>
        <v>38.633385711477679</v>
      </c>
      <c r="BT5">
        <f t="shared" si="25"/>
        <v>17.64274507121889</v>
      </c>
      <c r="BU5">
        <f t="shared" si="26"/>
        <v>27.039270401000977</v>
      </c>
      <c r="BV5">
        <f t="shared" si="27"/>
        <v>3.5874231529439782</v>
      </c>
      <c r="BW5">
        <f t="shared" si="28"/>
        <v>0.28151392458589558</v>
      </c>
      <c r="BX5">
        <f t="shared" si="29"/>
        <v>2.0854298844791481</v>
      </c>
      <c r="BY5">
        <f t="shared" si="30"/>
        <v>1.5019932684648301</v>
      </c>
      <c r="BZ5">
        <f t="shared" si="31"/>
        <v>0.17671600839039145</v>
      </c>
      <c r="CA5">
        <f t="shared" si="32"/>
        <v>22.960753551386066</v>
      </c>
      <c r="CB5">
        <f t="shared" si="33"/>
        <v>2.7892098030851056</v>
      </c>
      <c r="CC5">
        <f t="shared" si="34"/>
        <v>54.35605388936299</v>
      </c>
      <c r="CD5">
        <f t="shared" si="35"/>
        <v>86.782083033863231</v>
      </c>
      <c r="CE5">
        <f t="shared" si="36"/>
        <v>-0.16912663959605079</v>
      </c>
      <c r="CF5">
        <f t="shared" si="37"/>
        <v>0</v>
      </c>
      <c r="CG5">
        <f t="shared" si="38"/>
        <v>1486.6633271418989</v>
      </c>
      <c r="CH5">
        <f t="shared" si="39"/>
        <v>0</v>
      </c>
      <c r="CI5" t="e">
        <f t="shared" si="40"/>
        <v>#DIV/0!</v>
      </c>
      <c r="CJ5" t="e">
        <f t="shared" si="41"/>
        <v>#DIV/0!</v>
      </c>
    </row>
    <row r="6" spans="1:88" x14ac:dyDescent="0.35">
      <c r="A6" t="s">
        <v>136</v>
      </c>
      <c r="B6" s="1">
        <v>6</v>
      </c>
      <c r="C6" s="1" t="s">
        <v>94</v>
      </c>
      <c r="D6" s="1" t="s">
        <v>0</v>
      </c>
      <c r="E6" s="1">
        <v>0</v>
      </c>
      <c r="F6" s="1" t="s">
        <v>90</v>
      </c>
      <c r="G6" s="1" t="s">
        <v>0</v>
      </c>
      <c r="H6" s="1">
        <v>2182.0000821501017</v>
      </c>
      <c r="I6" s="1">
        <v>0</v>
      </c>
      <c r="J6">
        <f t="shared" si="0"/>
        <v>3.0165686850935933</v>
      </c>
      <c r="K6">
        <f t="shared" si="1"/>
        <v>0.2933568194965202</v>
      </c>
      <c r="L6">
        <f t="shared" si="2"/>
        <v>78.316475864725604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t="e">
        <f t="shared" si="3"/>
        <v>#DIV/0!</v>
      </c>
      <c r="U6" t="e">
        <f t="shared" si="4"/>
        <v>#DIV/0!</v>
      </c>
      <c r="V6" t="e">
        <f t="shared" si="5"/>
        <v>#DIV/0!</v>
      </c>
      <c r="W6" s="1">
        <v>-1</v>
      </c>
      <c r="X6" s="1">
        <v>0.87</v>
      </c>
      <c r="Y6" s="1">
        <v>0.92</v>
      </c>
      <c r="Z6" s="1">
        <v>10.012174606323242</v>
      </c>
      <c r="AA6">
        <f t="shared" si="6"/>
        <v>0.87500608730316154</v>
      </c>
      <c r="AB6">
        <f t="shared" si="7"/>
        <v>2.6981350059711003E-3</v>
      </c>
      <c r="AC6" t="e">
        <f t="shared" si="8"/>
        <v>#DIV/0!</v>
      </c>
      <c r="AD6" t="e">
        <f t="shared" si="9"/>
        <v>#DIV/0!</v>
      </c>
      <c r="AE6" t="e">
        <f t="shared" si="10"/>
        <v>#DIV/0!</v>
      </c>
      <c r="AF6" s="1">
        <v>0</v>
      </c>
      <c r="AG6" s="1">
        <v>0.5</v>
      </c>
      <c r="AH6" t="e">
        <f t="shared" si="11"/>
        <v>#DIV/0!</v>
      </c>
      <c r="AI6">
        <f t="shared" si="12"/>
        <v>5.0217127419648389</v>
      </c>
      <c r="AJ6">
        <f t="shared" si="13"/>
        <v>1.7032060066798769</v>
      </c>
      <c r="AK6">
        <f t="shared" si="14"/>
        <v>27.797700881958008</v>
      </c>
      <c r="AL6" s="1">
        <v>2</v>
      </c>
      <c r="AM6">
        <f t="shared" si="15"/>
        <v>4.644859790802002</v>
      </c>
      <c r="AN6" s="1">
        <v>1</v>
      </c>
      <c r="AO6">
        <f t="shared" si="16"/>
        <v>9.2897195816040039</v>
      </c>
      <c r="AP6" s="1">
        <v>25.570152282714844</v>
      </c>
      <c r="AQ6" s="1">
        <v>27.797700881958008</v>
      </c>
      <c r="AR6" s="1">
        <v>24.132644653320313</v>
      </c>
      <c r="AS6" s="1">
        <v>100.01940155029297</v>
      </c>
      <c r="AT6" s="1">
        <v>97.689521789550781</v>
      </c>
      <c r="AU6" s="1">
        <v>17.337663650512695</v>
      </c>
      <c r="AV6" s="1">
        <v>20.604974746704102</v>
      </c>
      <c r="AW6" s="1">
        <v>52.366405487060547</v>
      </c>
      <c r="AX6" s="1">
        <v>62.234771728515625</v>
      </c>
      <c r="AY6" s="1">
        <v>301.057373046875</v>
      </c>
      <c r="AZ6" s="1">
        <v>1701.2982177734375</v>
      </c>
      <c r="BA6" s="1">
        <v>4.9756661057472229E-2</v>
      </c>
      <c r="BB6" s="1">
        <v>99.350250244140625</v>
      </c>
      <c r="BC6" s="1">
        <v>14.48387622833252</v>
      </c>
      <c r="BD6" s="1">
        <v>0.2669655978679657</v>
      </c>
      <c r="BE6" s="1">
        <v>1</v>
      </c>
      <c r="BF6" s="1">
        <v>-1.355140209197998</v>
      </c>
      <c r="BG6" s="1">
        <v>7.355140209197998</v>
      </c>
      <c r="BH6" s="1">
        <v>1</v>
      </c>
      <c r="BI6" s="1">
        <v>0</v>
      </c>
      <c r="BJ6" s="1">
        <v>0.15999999642372131</v>
      </c>
      <c r="BK6" s="1">
        <v>111115</v>
      </c>
      <c r="BL6">
        <f t="shared" si="17"/>
        <v>1.5052868652343749</v>
      </c>
      <c r="BM6">
        <f t="shared" si="18"/>
        <v>5.0217127419648388E-3</v>
      </c>
      <c r="BN6">
        <f t="shared" si="19"/>
        <v>300.94770088195799</v>
      </c>
      <c r="BO6">
        <f t="shared" si="20"/>
        <v>298.72015228271482</v>
      </c>
      <c r="BP6">
        <f t="shared" si="21"/>
        <v>272.20770875943344</v>
      </c>
      <c r="BQ6">
        <f t="shared" si="22"/>
        <v>9.9307526447282565E-2</v>
      </c>
      <c r="BR6">
        <f t="shared" si="23"/>
        <v>3.7503154040391276</v>
      </c>
      <c r="BS6">
        <f t="shared" si="24"/>
        <v>37.748424335350983</v>
      </c>
      <c r="BT6">
        <f t="shared" si="25"/>
        <v>17.143449588646881</v>
      </c>
      <c r="BU6">
        <f t="shared" si="26"/>
        <v>26.683926582336426</v>
      </c>
      <c r="BV6">
        <f t="shared" si="27"/>
        <v>3.5132528772048075</v>
      </c>
      <c r="BW6">
        <f t="shared" si="28"/>
        <v>0.28437659018986133</v>
      </c>
      <c r="BX6">
        <f t="shared" si="29"/>
        <v>2.0471093973592507</v>
      </c>
      <c r="BY6">
        <f t="shared" si="30"/>
        <v>1.4661434798455568</v>
      </c>
      <c r="BZ6">
        <f t="shared" si="31"/>
        <v>0.17852094497970158</v>
      </c>
      <c r="CA6">
        <f t="shared" si="32"/>
        <v>7.7807614753996885</v>
      </c>
      <c r="CB6">
        <f t="shared" si="33"/>
        <v>0.80168757539258029</v>
      </c>
      <c r="CC6">
        <f t="shared" si="34"/>
        <v>54.652134567291299</v>
      </c>
      <c r="CD6">
        <f t="shared" si="35"/>
        <v>97.25114819935753</v>
      </c>
      <c r="CE6">
        <f t="shared" si="36"/>
        <v>1.6952182134781332E-2</v>
      </c>
      <c r="CF6">
        <f t="shared" si="37"/>
        <v>0</v>
      </c>
      <c r="CG6">
        <f t="shared" si="38"/>
        <v>1488.6462968697776</v>
      </c>
      <c r="CH6">
        <f t="shared" si="39"/>
        <v>0</v>
      </c>
      <c r="CI6" t="e">
        <f t="shared" si="40"/>
        <v>#DIV/0!</v>
      </c>
      <c r="CJ6" t="e">
        <f t="shared" si="41"/>
        <v>#DIV/0!</v>
      </c>
    </row>
    <row r="7" spans="1:88" x14ac:dyDescent="0.35">
      <c r="A7" t="s">
        <v>136</v>
      </c>
      <c r="B7" s="1">
        <v>7</v>
      </c>
      <c r="C7" s="1" t="s">
        <v>95</v>
      </c>
      <c r="D7" s="1" t="s">
        <v>0</v>
      </c>
      <c r="E7" s="1">
        <v>0</v>
      </c>
      <c r="F7" s="1" t="s">
        <v>90</v>
      </c>
      <c r="G7" s="1" t="s">
        <v>0</v>
      </c>
      <c r="H7" s="1">
        <v>2404.0000821501017</v>
      </c>
      <c r="I7" s="1">
        <v>0</v>
      </c>
      <c r="J7">
        <f t="shared" si="0"/>
        <v>24.445361632441376</v>
      </c>
      <c r="K7">
        <f t="shared" si="1"/>
        <v>0.3172522099713963</v>
      </c>
      <c r="L7">
        <f t="shared" si="2"/>
        <v>150.01935610389745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t="e">
        <f t="shared" si="3"/>
        <v>#DIV/0!</v>
      </c>
      <c r="U7" t="e">
        <f t="shared" si="4"/>
        <v>#DIV/0!</v>
      </c>
      <c r="V7" t="e">
        <f t="shared" si="5"/>
        <v>#DIV/0!</v>
      </c>
      <c r="W7" s="1">
        <v>-1</v>
      </c>
      <c r="X7" s="1">
        <v>0.87</v>
      </c>
      <c r="Y7" s="1">
        <v>0.92</v>
      </c>
      <c r="Z7" s="1">
        <v>10.012174606323242</v>
      </c>
      <c r="AA7">
        <f t="shared" si="6"/>
        <v>0.87500608730316154</v>
      </c>
      <c r="AB7">
        <f t="shared" si="7"/>
        <v>1.7124922526789977E-2</v>
      </c>
      <c r="AC7" t="e">
        <f t="shared" si="8"/>
        <v>#DIV/0!</v>
      </c>
      <c r="AD7" t="e">
        <f t="shared" si="9"/>
        <v>#DIV/0!</v>
      </c>
      <c r="AE7" t="e">
        <f t="shared" si="10"/>
        <v>#DIV/0!</v>
      </c>
      <c r="AF7" s="1">
        <v>0</v>
      </c>
      <c r="AG7" s="1">
        <v>0.5</v>
      </c>
      <c r="AH7" t="e">
        <f t="shared" si="11"/>
        <v>#DIV/0!</v>
      </c>
      <c r="AI7">
        <f t="shared" si="12"/>
        <v>5.2070226841819975</v>
      </c>
      <c r="AJ7">
        <f t="shared" si="13"/>
        <v>1.6379465539985074</v>
      </c>
      <c r="AK7">
        <f t="shared" si="14"/>
        <v>27.403112411499023</v>
      </c>
      <c r="AL7" s="1">
        <v>2</v>
      </c>
      <c r="AM7">
        <f t="shared" si="15"/>
        <v>4.644859790802002</v>
      </c>
      <c r="AN7" s="1">
        <v>1</v>
      </c>
      <c r="AO7">
        <f t="shared" si="16"/>
        <v>9.2897195816040039</v>
      </c>
      <c r="AP7" s="1">
        <v>25.373603820800781</v>
      </c>
      <c r="AQ7" s="1">
        <v>27.403112411499023</v>
      </c>
      <c r="AR7" s="1">
        <v>23.953765869140625</v>
      </c>
      <c r="AS7" s="1">
        <v>299.97659301757813</v>
      </c>
      <c r="AT7" s="1">
        <v>282.758544921875</v>
      </c>
      <c r="AU7" s="1">
        <v>17.012994766235352</v>
      </c>
      <c r="AV7" s="1">
        <v>20.401632308959961</v>
      </c>
      <c r="AW7" s="1">
        <v>51.986953735351563</v>
      </c>
      <c r="AX7" s="1">
        <v>62.342391967773438</v>
      </c>
      <c r="AY7" s="1">
        <v>301.0526123046875</v>
      </c>
      <c r="AZ7" s="1">
        <v>1698.1221923828125</v>
      </c>
      <c r="BA7" s="1">
        <v>9.4407856464385986E-2</v>
      </c>
      <c r="BB7" s="1">
        <v>99.346626281738281</v>
      </c>
      <c r="BC7" s="1">
        <v>17.892602920532227</v>
      </c>
      <c r="BD7" s="1">
        <v>0.24340182542800903</v>
      </c>
      <c r="BE7" s="1">
        <v>0.75</v>
      </c>
      <c r="BF7" s="1">
        <v>-1.355140209197998</v>
      </c>
      <c r="BG7" s="1">
        <v>7.355140209197998</v>
      </c>
      <c r="BH7" s="1">
        <v>1</v>
      </c>
      <c r="BI7" s="1">
        <v>0</v>
      </c>
      <c r="BJ7" s="1">
        <v>0.15999999642372131</v>
      </c>
      <c r="BK7" s="1">
        <v>111115</v>
      </c>
      <c r="BL7">
        <f t="shared" si="17"/>
        <v>1.5052630615234373</v>
      </c>
      <c r="BM7">
        <f t="shared" si="18"/>
        <v>5.2070226841819979E-3</v>
      </c>
      <c r="BN7">
        <f t="shared" si="19"/>
        <v>300.553112411499</v>
      </c>
      <c r="BO7">
        <f t="shared" si="20"/>
        <v>298.52360382080076</v>
      </c>
      <c r="BP7">
        <f t="shared" si="21"/>
        <v>271.6995447082918</v>
      </c>
      <c r="BQ7">
        <f t="shared" si="22"/>
        <v>7.4129644816323711E-2</v>
      </c>
      <c r="BR7">
        <f t="shared" si="23"/>
        <v>3.6647798945341901</v>
      </c>
      <c r="BS7">
        <f t="shared" si="24"/>
        <v>36.888820805461449</v>
      </c>
      <c r="BT7">
        <f t="shared" si="25"/>
        <v>16.487188496501489</v>
      </c>
      <c r="BU7">
        <f t="shared" si="26"/>
        <v>26.388358116149902</v>
      </c>
      <c r="BV7">
        <f t="shared" si="27"/>
        <v>3.4525829287062311</v>
      </c>
      <c r="BW7">
        <f t="shared" si="28"/>
        <v>0.30677555125777373</v>
      </c>
      <c r="BX7">
        <f t="shared" si="29"/>
        <v>2.0268333405356826</v>
      </c>
      <c r="BY7">
        <f t="shared" si="30"/>
        <v>1.4257495881705484</v>
      </c>
      <c r="BZ7">
        <f t="shared" si="31"/>
        <v>0.19264923971649997</v>
      </c>
      <c r="CA7">
        <f t="shared" si="32"/>
        <v>14.903916905880914</v>
      </c>
      <c r="CB7">
        <f t="shared" si="33"/>
        <v>0.53055640155931338</v>
      </c>
      <c r="CC7">
        <f t="shared" si="34"/>
        <v>55.507168910539384</v>
      </c>
      <c r="CD7">
        <f t="shared" si="35"/>
        <v>279.20609773400224</v>
      </c>
      <c r="CE7">
        <f t="shared" si="36"/>
        <v>4.8598251550503201E-2</v>
      </c>
      <c r="CF7">
        <f t="shared" si="37"/>
        <v>0</v>
      </c>
      <c r="CG7">
        <f t="shared" si="38"/>
        <v>1485.8672553195513</v>
      </c>
      <c r="CH7">
        <f t="shared" si="39"/>
        <v>0</v>
      </c>
      <c r="CI7" t="e">
        <f t="shared" si="40"/>
        <v>#DIV/0!</v>
      </c>
      <c r="CJ7" t="e">
        <f t="shared" si="41"/>
        <v>#DIV/0!</v>
      </c>
    </row>
    <row r="8" spans="1:88" x14ac:dyDescent="0.35">
      <c r="A8" t="s">
        <v>136</v>
      </c>
      <c r="B8" s="1">
        <v>8</v>
      </c>
      <c r="C8" s="1" t="s">
        <v>96</v>
      </c>
      <c r="D8" s="1" t="s">
        <v>0</v>
      </c>
      <c r="E8" s="1">
        <v>0</v>
      </c>
      <c r="F8" s="1" t="s">
        <v>90</v>
      </c>
      <c r="G8" s="1" t="s">
        <v>0</v>
      </c>
      <c r="H8" s="1">
        <v>2626.0000821501017</v>
      </c>
      <c r="I8" s="1">
        <v>0</v>
      </c>
      <c r="J8">
        <f t="shared" si="0"/>
        <v>29.839119960375456</v>
      </c>
      <c r="K8">
        <f t="shared" si="1"/>
        <v>0.3250414388054666</v>
      </c>
      <c r="L8">
        <f t="shared" si="2"/>
        <v>219.39602854061488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t="e">
        <f t="shared" si="3"/>
        <v>#DIV/0!</v>
      </c>
      <c r="U8" t="e">
        <f t="shared" si="4"/>
        <v>#DIV/0!</v>
      </c>
      <c r="V8" t="e">
        <f t="shared" si="5"/>
        <v>#DIV/0!</v>
      </c>
      <c r="W8" s="1">
        <v>-1</v>
      </c>
      <c r="X8" s="1">
        <v>0.87</v>
      </c>
      <c r="Y8" s="1">
        <v>0.92</v>
      </c>
      <c r="Z8" s="1">
        <v>10.012174606323242</v>
      </c>
      <c r="AA8">
        <f t="shared" si="6"/>
        <v>0.87500608730316154</v>
      </c>
      <c r="AB8">
        <f t="shared" si="7"/>
        <v>2.0716599175680295E-2</v>
      </c>
      <c r="AC8" t="e">
        <f t="shared" si="8"/>
        <v>#DIV/0!</v>
      </c>
      <c r="AD8" t="e">
        <f t="shared" si="9"/>
        <v>#DIV/0!</v>
      </c>
      <c r="AE8" t="e">
        <f t="shared" si="10"/>
        <v>#DIV/0!</v>
      </c>
      <c r="AF8" s="1">
        <v>0</v>
      </c>
      <c r="AG8" s="1">
        <v>0.5</v>
      </c>
      <c r="AH8" t="e">
        <f t="shared" si="11"/>
        <v>#DIV/0!</v>
      </c>
      <c r="AI8">
        <f t="shared" si="12"/>
        <v>5.3582985400735348</v>
      </c>
      <c r="AJ8">
        <f t="shared" si="13"/>
        <v>1.6463352385227297</v>
      </c>
      <c r="AK8">
        <f t="shared" si="14"/>
        <v>27.466339111328125</v>
      </c>
      <c r="AL8" s="1">
        <v>2</v>
      </c>
      <c r="AM8">
        <f t="shared" si="15"/>
        <v>4.644859790802002</v>
      </c>
      <c r="AN8" s="1">
        <v>1</v>
      </c>
      <c r="AO8">
        <f t="shared" si="16"/>
        <v>9.2897195816040039</v>
      </c>
      <c r="AP8" s="1">
        <v>25.538333892822266</v>
      </c>
      <c r="AQ8" s="1">
        <v>27.466339111328125</v>
      </c>
      <c r="AR8" s="1">
        <v>24.105815887451172</v>
      </c>
      <c r="AS8" s="1">
        <v>399.9744873046875</v>
      </c>
      <c r="AT8" s="1">
        <v>378.80349731445313</v>
      </c>
      <c r="AU8" s="1">
        <v>16.966941833496094</v>
      </c>
      <c r="AV8" s="1">
        <v>20.453737258911133</v>
      </c>
      <c r="AW8" s="1">
        <v>51.339248657226563</v>
      </c>
      <c r="AX8" s="1">
        <v>61.891227722167969</v>
      </c>
      <c r="AY8" s="1">
        <v>301.06161499023438</v>
      </c>
      <c r="AZ8" s="1">
        <v>1701.266845703125</v>
      </c>
      <c r="BA8" s="1">
        <v>4.0218990296125412E-2</v>
      </c>
      <c r="BB8" s="1">
        <v>99.347846984863281</v>
      </c>
      <c r="BC8" s="1">
        <v>19.515861511230469</v>
      </c>
      <c r="BD8" s="1">
        <v>0.23405219614505768</v>
      </c>
      <c r="BE8" s="1">
        <v>1</v>
      </c>
      <c r="BF8" s="1">
        <v>-1.355140209197998</v>
      </c>
      <c r="BG8" s="1">
        <v>7.355140209197998</v>
      </c>
      <c r="BH8" s="1">
        <v>1</v>
      </c>
      <c r="BI8" s="1">
        <v>0</v>
      </c>
      <c r="BJ8" s="1">
        <v>0.15999999642372131</v>
      </c>
      <c r="BK8" s="1">
        <v>111115</v>
      </c>
      <c r="BL8">
        <f t="shared" si="17"/>
        <v>1.5053080749511716</v>
      </c>
      <c r="BM8">
        <f t="shared" si="18"/>
        <v>5.3582985400735346E-3</v>
      </c>
      <c r="BN8">
        <f t="shared" si="19"/>
        <v>300.6163391113281</v>
      </c>
      <c r="BO8">
        <f t="shared" si="20"/>
        <v>298.68833389282224</v>
      </c>
      <c r="BP8">
        <f t="shared" si="21"/>
        <v>272.20268922829564</v>
      </c>
      <c r="BQ8">
        <f t="shared" si="22"/>
        <v>5.4091526994158853E-2</v>
      </c>
      <c r="BR8">
        <f t="shared" si="23"/>
        <v>3.6783699979896296</v>
      </c>
      <c r="BS8">
        <f t="shared" si="24"/>
        <v>37.025160681640834</v>
      </c>
      <c r="BT8">
        <f t="shared" si="25"/>
        <v>16.571423422729701</v>
      </c>
      <c r="BU8">
        <f t="shared" si="26"/>
        <v>26.502336502075195</v>
      </c>
      <c r="BV8">
        <f t="shared" si="27"/>
        <v>3.4758694775789216</v>
      </c>
      <c r="BW8">
        <f t="shared" si="28"/>
        <v>0.3140529247158852</v>
      </c>
      <c r="BX8">
        <f t="shared" si="29"/>
        <v>2.0320347594668999</v>
      </c>
      <c r="BY8">
        <f t="shared" si="30"/>
        <v>1.4438347181120217</v>
      </c>
      <c r="BZ8">
        <f t="shared" si="31"/>
        <v>0.19724160997760343</v>
      </c>
      <c r="CA8">
        <f t="shared" si="32"/>
        <v>21.796523072539706</v>
      </c>
      <c r="CB8">
        <f t="shared" si="33"/>
        <v>0.57918163400294431</v>
      </c>
      <c r="CC8">
        <f t="shared" si="34"/>
        <v>55.476302526325561</v>
      </c>
      <c r="CD8">
        <f t="shared" si="35"/>
        <v>374.46721874407763</v>
      </c>
      <c r="CE8">
        <f t="shared" si="36"/>
        <v>4.4205846685138946E-2</v>
      </c>
      <c r="CF8">
        <f t="shared" si="37"/>
        <v>0</v>
      </c>
      <c r="CG8">
        <f t="shared" si="38"/>
        <v>1488.6188461172828</v>
      </c>
      <c r="CH8">
        <f t="shared" si="39"/>
        <v>0</v>
      </c>
      <c r="CI8" t="e">
        <f t="shared" si="40"/>
        <v>#DIV/0!</v>
      </c>
      <c r="CJ8" t="e">
        <f t="shared" si="41"/>
        <v>#DIV/0!</v>
      </c>
    </row>
    <row r="9" spans="1:88" x14ac:dyDescent="0.35">
      <c r="A9" t="s">
        <v>136</v>
      </c>
      <c r="B9" s="1">
        <v>9</v>
      </c>
      <c r="C9" s="1" t="s">
        <v>97</v>
      </c>
      <c r="D9" s="1" t="s">
        <v>0</v>
      </c>
      <c r="E9" s="1">
        <v>0</v>
      </c>
      <c r="F9" s="1" t="s">
        <v>90</v>
      </c>
      <c r="G9" s="1" t="s">
        <v>0</v>
      </c>
      <c r="H9" s="1">
        <v>2848.0000821501017</v>
      </c>
      <c r="I9" s="1">
        <v>0</v>
      </c>
      <c r="J9">
        <f t="shared" si="0"/>
        <v>51.098943768565896</v>
      </c>
      <c r="K9">
        <f t="shared" si="1"/>
        <v>0.32745131459922661</v>
      </c>
      <c r="L9">
        <f t="shared" si="2"/>
        <v>392.08139169010684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t="e">
        <f t="shared" si="3"/>
        <v>#DIV/0!</v>
      </c>
      <c r="U9" t="e">
        <f t="shared" si="4"/>
        <v>#DIV/0!</v>
      </c>
      <c r="V9" t="e">
        <f t="shared" si="5"/>
        <v>#DIV/0!</v>
      </c>
      <c r="W9" s="1">
        <v>-1</v>
      </c>
      <c r="X9" s="1">
        <v>0.87</v>
      </c>
      <c r="Y9" s="1">
        <v>0.92</v>
      </c>
      <c r="Z9" s="1">
        <v>10.012174606323242</v>
      </c>
      <c r="AA9">
        <f t="shared" si="6"/>
        <v>0.87500608730316154</v>
      </c>
      <c r="AB9">
        <f t="shared" si="7"/>
        <v>3.5034741818337531E-2</v>
      </c>
      <c r="AC9" t="e">
        <f t="shared" si="8"/>
        <v>#DIV/0!</v>
      </c>
      <c r="AD9" t="e">
        <f t="shared" si="9"/>
        <v>#DIV/0!</v>
      </c>
      <c r="AE9" t="e">
        <f t="shared" si="10"/>
        <v>#DIV/0!</v>
      </c>
      <c r="AF9" s="1">
        <v>0</v>
      </c>
      <c r="AG9" s="1">
        <v>0.5</v>
      </c>
      <c r="AH9" t="e">
        <f t="shared" si="11"/>
        <v>#DIV/0!</v>
      </c>
      <c r="AI9">
        <f t="shared" si="12"/>
        <v>5.4568988958928646</v>
      </c>
      <c r="AJ9">
        <f t="shared" si="13"/>
        <v>1.6642618015558912</v>
      </c>
      <c r="AK9">
        <f t="shared" si="14"/>
        <v>27.629661560058594</v>
      </c>
      <c r="AL9" s="1">
        <v>2</v>
      </c>
      <c r="AM9">
        <f t="shared" si="15"/>
        <v>4.644859790802002</v>
      </c>
      <c r="AN9" s="1">
        <v>1</v>
      </c>
      <c r="AO9">
        <f t="shared" si="16"/>
        <v>9.2897195816040039</v>
      </c>
      <c r="AP9" s="1">
        <v>25.789524078369141</v>
      </c>
      <c r="AQ9" s="1">
        <v>27.629661560058594</v>
      </c>
      <c r="AR9" s="1">
        <v>24.355937957763672</v>
      </c>
      <c r="AS9" s="1">
        <v>700.15350341796875</v>
      </c>
      <c r="AT9" s="1">
        <v>663.7996826171875</v>
      </c>
      <c r="AU9" s="1">
        <v>17.078117370605469</v>
      </c>
      <c r="AV9" s="1">
        <v>20.62860107421875</v>
      </c>
      <c r="AW9" s="1">
        <v>50.915508270263672</v>
      </c>
      <c r="AX9" s="1">
        <v>61.500995635986328</v>
      </c>
      <c r="AY9" s="1">
        <v>301.04803466796875</v>
      </c>
      <c r="AZ9" s="1">
        <v>1699.4912109375</v>
      </c>
      <c r="BA9" s="1">
        <v>4.3763492256402969E-2</v>
      </c>
      <c r="BB9" s="1">
        <v>99.348320007324219</v>
      </c>
      <c r="BC9" s="1">
        <v>23.561923980712891</v>
      </c>
      <c r="BD9" s="1">
        <v>0.19236089289188385</v>
      </c>
      <c r="BE9" s="1">
        <v>0.75</v>
      </c>
      <c r="BF9" s="1">
        <v>-1.355140209197998</v>
      </c>
      <c r="BG9" s="1">
        <v>7.355140209197998</v>
      </c>
      <c r="BH9" s="1">
        <v>1</v>
      </c>
      <c r="BI9" s="1">
        <v>0</v>
      </c>
      <c r="BJ9" s="1">
        <v>0.15999999642372131</v>
      </c>
      <c r="BK9" s="1">
        <v>111115</v>
      </c>
      <c r="BL9">
        <f t="shared" si="17"/>
        <v>1.5052401733398437</v>
      </c>
      <c r="BM9">
        <f t="shared" si="18"/>
        <v>5.4568988958928642E-3</v>
      </c>
      <c r="BN9">
        <f t="shared" si="19"/>
        <v>300.77966156005857</v>
      </c>
      <c r="BO9">
        <f t="shared" si="20"/>
        <v>298.93952407836912</v>
      </c>
      <c r="BP9">
        <f t="shared" si="21"/>
        <v>271.9185876721458</v>
      </c>
      <c r="BQ9">
        <f t="shared" si="22"/>
        <v>3.948346769657482E-2</v>
      </c>
      <c r="BR9">
        <f t="shared" si="23"/>
        <v>3.7136786623808078</v>
      </c>
      <c r="BS9">
        <f t="shared" si="24"/>
        <v>37.380387127905394</v>
      </c>
      <c r="BT9">
        <f t="shared" si="25"/>
        <v>16.751786053686644</v>
      </c>
      <c r="BU9">
        <f t="shared" si="26"/>
        <v>26.709592819213867</v>
      </c>
      <c r="BV9">
        <f t="shared" si="27"/>
        <v>3.5185649192525918</v>
      </c>
      <c r="BW9">
        <f t="shared" si="28"/>
        <v>0.31630205203646061</v>
      </c>
      <c r="BX9">
        <f t="shared" si="29"/>
        <v>2.0494168608249166</v>
      </c>
      <c r="BY9">
        <f t="shared" si="30"/>
        <v>1.4691480584276753</v>
      </c>
      <c r="BZ9">
        <f t="shared" si="31"/>
        <v>0.19866112700283009</v>
      </c>
      <c r="CA9">
        <f t="shared" si="32"/>
        <v>38.952627570545765</v>
      </c>
      <c r="CB9">
        <f t="shared" si="33"/>
        <v>0.59066221626414928</v>
      </c>
      <c r="CC9">
        <f t="shared" si="34"/>
        <v>55.418428402858154</v>
      </c>
      <c r="CD9">
        <f t="shared" si="35"/>
        <v>656.3738853709317</v>
      </c>
      <c r="CE9">
        <f t="shared" si="36"/>
        <v>4.3143446438299669E-2</v>
      </c>
      <c r="CF9">
        <f t="shared" si="37"/>
        <v>0</v>
      </c>
      <c r="CG9">
        <f t="shared" si="38"/>
        <v>1487.0651548885339</v>
      </c>
      <c r="CH9">
        <f t="shared" si="39"/>
        <v>0</v>
      </c>
      <c r="CI9" t="e">
        <f t="shared" si="40"/>
        <v>#DIV/0!</v>
      </c>
      <c r="CJ9" t="e">
        <f t="shared" si="41"/>
        <v>#DIV/0!</v>
      </c>
    </row>
    <row r="10" spans="1:88" x14ac:dyDescent="0.35">
      <c r="A10" t="s">
        <v>136</v>
      </c>
      <c r="B10" s="1">
        <v>10</v>
      </c>
      <c r="C10" s="1" t="s">
        <v>98</v>
      </c>
      <c r="D10" s="1" t="s">
        <v>0</v>
      </c>
      <c r="E10" s="1">
        <v>0</v>
      </c>
      <c r="F10" s="1" t="s">
        <v>90</v>
      </c>
      <c r="G10" s="1" t="s">
        <v>0</v>
      </c>
      <c r="H10" s="1">
        <v>3070.0000821501017</v>
      </c>
      <c r="I10" s="1">
        <v>0</v>
      </c>
      <c r="J10">
        <f t="shared" si="0"/>
        <v>56.160618822781778</v>
      </c>
      <c r="K10">
        <f t="shared" si="1"/>
        <v>0.29073234922829444</v>
      </c>
      <c r="L10">
        <f t="shared" si="2"/>
        <v>619.2247919731916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t="e">
        <f t="shared" si="3"/>
        <v>#DIV/0!</v>
      </c>
      <c r="U10" t="e">
        <f t="shared" si="4"/>
        <v>#DIV/0!</v>
      </c>
      <c r="V10" t="e">
        <f t="shared" si="5"/>
        <v>#DIV/0!</v>
      </c>
      <c r="W10" s="1">
        <v>-1</v>
      </c>
      <c r="X10" s="1">
        <v>0.87</v>
      </c>
      <c r="Y10" s="1">
        <v>0.92</v>
      </c>
      <c r="Z10" s="1">
        <v>10.012174606323242</v>
      </c>
      <c r="AA10">
        <f t="shared" si="6"/>
        <v>0.87500608730316154</v>
      </c>
      <c r="AB10">
        <f t="shared" si="7"/>
        <v>3.8456945854708574E-2</v>
      </c>
      <c r="AC10" t="e">
        <f t="shared" si="8"/>
        <v>#DIV/0!</v>
      </c>
      <c r="AD10" t="e">
        <f t="shared" si="9"/>
        <v>#DIV/0!</v>
      </c>
      <c r="AE10" t="e">
        <f t="shared" si="10"/>
        <v>#DIV/0!</v>
      </c>
      <c r="AF10" s="1">
        <v>0</v>
      </c>
      <c r="AG10" s="1">
        <v>0.5</v>
      </c>
      <c r="AH10" t="e">
        <f t="shared" si="11"/>
        <v>#DIV/0!</v>
      </c>
      <c r="AI10">
        <f t="shared" si="12"/>
        <v>5.1219228089551265</v>
      </c>
      <c r="AJ10">
        <f t="shared" si="13"/>
        <v>1.7522714375264941</v>
      </c>
      <c r="AK10">
        <f t="shared" si="14"/>
        <v>27.932161331176758</v>
      </c>
      <c r="AL10" s="1">
        <v>2</v>
      </c>
      <c r="AM10">
        <f t="shared" si="15"/>
        <v>4.644859790802002</v>
      </c>
      <c r="AN10" s="1">
        <v>1</v>
      </c>
      <c r="AO10">
        <f t="shared" si="16"/>
        <v>9.2897195816040039</v>
      </c>
      <c r="AP10" s="1">
        <v>25.995416641235352</v>
      </c>
      <c r="AQ10" s="1">
        <v>27.932161331176758</v>
      </c>
      <c r="AR10" s="1">
        <v>24.561826705932617</v>
      </c>
      <c r="AS10" s="1">
        <v>999.99822998046875</v>
      </c>
      <c r="AT10" s="1">
        <v>959.4237060546875</v>
      </c>
      <c r="AU10" s="1">
        <v>17.075580596923828</v>
      </c>
      <c r="AV10" s="1">
        <v>20.408845901489258</v>
      </c>
      <c r="AW10" s="1">
        <v>50.290012359619141</v>
      </c>
      <c r="AX10" s="1">
        <v>60.109642028808594</v>
      </c>
      <c r="AY10" s="1">
        <v>301.049560546875</v>
      </c>
      <c r="AZ10" s="1">
        <v>1698.677978515625</v>
      </c>
      <c r="BA10" s="1">
        <v>9.976552426815033E-2</v>
      </c>
      <c r="BB10" s="1">
        <v>99.348411560058594</v>
      </c>
      <c r="BC10" s="1">
        <v>26.137537002563477</v>
      </c>
      <c r="BD10" s="1">
        <v>0.17985460162162781</v>
      </c>
      <c r="BE10" s="1">
        <v>0.75</v>
      </c>
      <c r="BF10" s="1">
        <v>-1.355140209197998</v>
      </c>
      <c r="BG10" s="1">
        <v>7.355140209197998</v>
      </c>
      <c r="BH10" s="1">
        <v>1</v>
      </c>
      <c r="BI10" s="1">
        <v>0</v>
      </c>
      <c r="BJ10" s="1">
        <v>0.15999999642372131</v>
      </c>
      <c r="BK10" s="1">
        <v>111115</v>
      </c>
      <c r="BL10">
        <f t="shared" si="17"/>
        <v>1.5052478027343748</v>
      </c>
      <c r="BM10">
        <f t="shared" si="18"/>
        <v>5.121922808955127E-3</v>
      </c>
      <c r="BN10">
        <f t="shared" si="19"/>
        <v>301.08216133117674</v>
      </c>
      <c r="BO10">
        <f t="shared" si="20"/>
        <v>299.14541664123533</v>
      </c>
      <c r="BP10">
        <f t="shared" si="21"/>
        <v>271.78847048755415</v>
      </c>
      <c r="BQ10">
        <f t="shared" si="22"/>
        <v>9.3219251101706771E-2</v>
      </c>
      <c r="BR10">
        <f t="shared" si="23"/>
        <v>3.7798578596134638</v>
      </c>
      <c r="BS10">
        <f t="shared" si="24"/>
        <v>38.046485094816497</v>
      </c>
      <c r="BT10">
        <f t="shared" si="25"/>
        <v>17.637639193327239</v>
      </c>
      <c r="BU10">
        <f t="shared" si="26"/>
        <v>26.963788986206055</v>
      </c>
      <c r="BV10">
        <f t="shared" si="27"/>
        <v>3.571554732431844</v>
      </c>
      <c r="BW10">
        <f t="shared" si="28"/>
        <v>0.28190966534051465</v>
      </c>
      <c r="BX10">
        <f t="shared" si="29"/>
        <v>2.0275864220869697</v>
      </c>
      <c r="BY10">
        <f t="shared" si="30"/>
        <v>1.5439683103448743</v>
      </c>
      <c r="BZ10">
        <f t="shared" si="31"/>
        <v>0.1769655169535482</v>
      </c>
      <c r="CA10">
        <f t="shared" si="32"/>
        <v>61.518999481144306</v>
      </c>
      <c r="CB10">
        <f t="shared" si="33"/>
        <v>0.64541327055545528</v>
      </c>
      <c r="CC10">
        <f t="shared" si="34"/>
        <v>53.695294053840016</v>
      </c>
      <c r="CD10">
        <f t="shared" si="35"/>
        <v>951.26233640894577</v>
      </c>
      <c r="CE10">
        <f t="shared" si="36"/>
        <v>3.1700623755574683E-2</v>
      </c>
      <c r="CF10">
        <f t="shared" si="37"/>
        <v>0</v>
      </c>
      <c r="CG10">
        <f t="shared" si="38"/>
        <v>1486.3535715690009</v>
      </c>
      <c r="CH10">
        <f t="shared" si="39"/>
        <v>0</v>
      </c>
      <c r="CI10" t="e">
        <f t="shared" si="40"/>
        <v>#DIV/0!</v>
      </c>
      <c r="CJ10" t="e">
        <f t="shared" si="41"/>
        <v>#DIV/0!</v>
      </c>
    </row>
    <row r="11" spans="1:88" x14ac:dyDescent="0.35">
      <c r="A11" t="s">
        <v>136</v>
      </c>
      <c r="B11" s="1">
        <v>11</v>
      </c>
      <c r="C11" s="1" t="s">
        <v>99</v>
      </c>
      <c r="D11" s="1" t="s">
        <v>0</v>
      </c>
      <c r="E11" s="1">
        <v>0</v>
      </c>
      <c r="F11" s="1" t="s">
        <v>90</v>
      </c>
      <c r="G11" s="1" t="s">
        <v>0</v>
      </c>
      <c r="H11" s="1">
        <v>3292.0000821501017</v>
      </c>
      <c r="I11" s="1">
        <v>0</v>
      </c>
      <c r="J11">
        <f t="shared" si="0"/>
        <v>56.744833092500897</v>
      </c>
      <c r="K11">
        <f t="shared" si="1"/>
        <v>0.26012078752390888</v>
      </c>
      <c r="L11">
        <f t="shared" si="2"/>
        <v>869.17516851179778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t="e">
        <f t="shared" si="3"/>
        <v>#DIV/0!</v>
      </c>
      <c r="U11" t="e">
        <f t="shared" si="4"/>
        <v>#DIV/0!</v>
      </c>
      <c r="V11" t="e">
        <f t="shared" si="5"/>
        <v>#DIV/0!</v>
      </c>
      <c r="W11" s="1">
        <v>-1</v>
      </c>
      <c r="X11" s="1">
        <v>0.87</v>
      </c>
      <c r="Y11" s="1">
        <v>0.92</v>
      </c>
      <c r="Z11" s="1">
        <v>10.012174606323242</v>
      </c>
      <c r="AA11">
        <f t="shared" si="6"/>
        <v>0.87500608730316154</v>
      </c>
      <c r="AB11">
        <f t="shared" si="7"/>
        <v>3.8830551301577934E-2</v>
      </c>
      <c r="AC11" t="e">
        <f t="shared" si="8"/>
        <v>#DIV/0!</v>
      </c>
      <c r="AD11" t="e">
        <f t="shared" si="9"/>
        <v>#DIV/0!</v>
      </c>
      <c r="AE11" t="e">
        <f t="shared" si="10"/>
        <v>#DIV/0!</v>
      </c>
      <c r="AF11" s="1">
        <v>0</v>
      </c>
      <c r="AG11" s="1">
        <v>0.5</v>
      </c>
      <c r="AH11" t="e">
        <f t="shared" si="11"/>
        <v>#DIV/0!</v>
      </c>
      <c r="AI11">
        <f t="shared" si="12"/>
        <v>4.7345134062421721</v>
      </c>
      <c r="AJ11">
        <f t="shared" si="13"/>
        <v>1.8047588166176729</v>
      </c>
      <c r="AK11">
        <f t="shared" si="14"/>
        <v>27.980484008789063</v>
      </c>
      <c r="AL11" s="1">
        <v>2</v>
      </c>
      <c r="AM11">
        <f t="shared" si="15"/>
        <v>4.644859790802002</v>
      </c>
      <c r="AN11" s="1">
        <v>1</v>
      </c>
      <c r="AO11">
        <f t="shared" si="16"/>
        <v>9.2897195816040039</v>
      </c>
      <c r="AP11" s="1">
        <v>25.970863342285156</v>
      </c>
      <c r="AQ11" s="1">
        <v>27.980484008789063</v>
      </c>
      <c r="AR11" s="1">
        <v>24.55589485168457</v>
      </c>
      <c r="AS11" s="1">
        <v>1299.9566650390625</v>
      </c>
      <c r="AT11" s="1">
        <v>1258.30126953125</v>
      </c>
      <c r="AU11" s="1">
        <v>16.906488418579102</v>
      </c>
      <c r="AV11" s="1">
        <v>19.988925933837891</v>
      </c>
      <c r="AW11" s="1">
        <v>49.86181640625</v>
      </c>
      <c r="AX11" s="1">
        <v>58.953720092773438</v>
      </c>
      <c r="AY11" s="1">
        <v>301.0523681640625</v>
      </c>
      <c r="AZ11" s="1">
        <v>1699.5286865234375</v>
      </c>
      <c r="BA11" s="1">
        <v>5.8154787868261337E-2</v>
      </c>
      <c r="BB11" s="1">
        <v>99.343284606933594</v>
      </c>
      <c r="BC11" s="1">
        <v>27.80146598815918</v>
      </c>
      <c r="BD11" s="1">
        <v>0.17267629504203796</v>
      </c>
      <c r="BE11" s="1">
        <v>0.75</v>
      </c>
      <c r="BF11" s="1">
        <v>-1.355140209197998</v>
      </c>
      <c r="BG11" s="1">
        <v>7.355140209197998</v>
      </c>
      <c r="BH11" s="1">
        <v>1</v>
      </c>
      <c r="BI11" s="1">
        <v>0</v>
      </c>
      <c r="BJ11" s="1">
        <v>0.15999999642372131</v>
      </c>
      <c r="BK11" s="1">
        <v>111115</v>
      </c>
      <c r="BL11">
        <f t="shared" si="17"/>
        <v>1.5052618408203124</v>
      </c>
      <c r="BM11">
        <f t="shared" si="18"/>
        <v>4.7345134062421719E-3</v>
      </c>
      <c r="BN11">
        <f t="shared" si="19"/>
        <v>301.13048400878904</v>
      </c>
      <c r="BO11">
        <f t="shared" si="20"/>
        <v>299.12086334228513</v>
      </c>
      <c r="BP11">
        <f t="shared" si="21"/>
        <v>271.92458376576178</v>
      </c>
      <c r="BQ11">
        <f t="shared" si="22"/>
        <v>0.15855992449403583</v>
      </c>
      <c r="BR11">
        <f t="shared" si="23"/>
        <v>3.7905243746498463</v>
      </c>
      <c r="BS11">
        <f t="shared" si="24"/>
        <v>38.155818882450049</v>
      </c>
      <c r="BT11">
        <f t="shared" si="25"/>
        <v>18.166892948612158</v>
      </c>
      <c r="BU11">
        <f t="shared" si="26"/>
        <v>26.975673675537109</v>
      </c>
      <c r="BV11">
        <f t="shared" si="27"/>
        <v>3.5740491731167912</v>
      </c>
      <c r="BW11">
        <f t="shared" si="28"/>
        <v>0.25303555662090926</v>
      </c>
      <c r="BX11">
        <f t="shared" si="29"/>
        <v>1.9857655580321734</v>
      </c>
      <c r="BY11">
        <f t="shared" si="30"/>
        <v>1.5882836150846178</v>
      </c>
      <c r="BZ11">
        <f t="shared" si="31"/>
        <v>0.15876888183376331</v>
      </c>
      <c r="CA11">
        <f t="shared" si="32"/>
        <v>86.346716138746999</v>
      </c>
      <c r="CB11">
        <f t="shared" si="33"/>
        <v>0.69075283444288993</v>
      </c>
      <c r="CC11">
        <f t="shared" si="34"/>
        <v>52.297678857909283</v>
      </c>
      <c r="CD11">
        <f t="shared" si="35"/>
        <v>1250.0550007389631</v>
      </c>
      <c r="CE11">
        <f t="shared" si="36"/>
        <v>2.3739939891948603E-2</v>
      </c>
      <c r="CF11">
        <f t="shared" si="37"/>
        <v>0</v>
      </c>
      <c r="CG11">
        <f t="shared" si="38"/>
        <v>1487.0979462543544</v>
      </c>
      <c r="CH11">
        <f t="shared" si="39"/>
        <v>0</v>
      </c>
      <c r="CI11" t="e">
        <f t="shared" si="40"/>
        <v>#DIV/0!</v>
      </c>
      <c r="CJ11" t="e">
        <f t="shared" si="41"/>
        <v>#DIV/0!</v>
      </c>
    </row>
    <row r="12" spans="1:88" x14ac:dyDescent="0.35">
      <c r="A12" t="s">
        <v>136</v>
      </c>
      <c r="B12" s="1">
        <v>12</v>
      </c>
      <c r="C12" s="1" t="s">
        <v>100</v>
      </c>
      <c r="D12" s="1" t="s">
        <v>0</v>
      </c>
      <c r="E12" s="1">
        <v>0</v>
      </c>
      <c r="F12" s="1" t="s">
        <v>90</v>
      </c>
      <c r="G12" s="1" t="s">
        <v>0</v>
      </c>
      <c r="H12" s="1">
        <v>3514.0000821501017</v>
      </c>
      <c r="I12" s="1">
        <v>0</v>
      </c>
      <c r="J12">
        <f t="shared" si="0"/>
        <v>56.636862344649458</v>
      </c>
      <c r="K12">
        <f t="shared" si="1"/>
        <v>0.24631519878991004</v>
      </c>
      <c r="L12">
        <f t="shared" si="2"/>
        <v>1237.6186259708211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t="e">
        <f t="shared" si="3"/>
        <v>#DIV/0!</v>
      </c>
      <c r="U12" t="e">
        <f t="shared" si="4"/>
        <v>#DIV/0!</v>
      </c>
      <c r="V12" t="e">
        <f t="shared" si="5"/>
        <v>#DIV/0!</v>
      </c>
      <c r="W12" s="1">
        <v>-1</v>
      </c>
      <c r="X12" s="1">
        <v>0.87</v>
      </c>
      <c r="Y12" s="1">
        <v>0.92</v>
      </c>
      <c r="Z12" s="1">
        <v>10.012174606323242</v>
      </c>
      <c r="AA12">
        <f t="shared" si="6"/>
        <v>0.87500608730316154</v>
      </c>
      <c r="AB12">
        <f t="shared" si="7"/>
        <v>3.8751333055169215E-2</v>
      </c>
      <c r="AC12" t="e">
        <f t="shared" si="8"/>
        <v>#DIV/0!</v>
      </c>
      <c r="AD12" t="e">
        <f t="shared" si="9"/>
        <v>#DIV/0!</v>
      </c>
      <c r="AE12" t="e">
        <f t="shared" si="10"/>
        <v>#DIV/0!</v>
      </c>
      <c r="AF12" s="1">
        <v>0</v>
      </c>
      <c r="AG12" s="1">
        <v>0.5</v>
      </c>
      <c r="AH12" t="e">
        <f t="shared" si="11"/>
        <v>#DIV/0!</v>
      </c>
      <c r="AI12">
        <f t="shared" si="12"/>
        <v>4.5381350774218987</v>
      </c>
      <c r="AJ12">
        <f t="shared" si="13"/>
        <v>1.8246599585274035</v>
      </c>
      <c r="AK12">
        <f t="shared" si="14"/>
        <v>27.917909622192383</v>
      </c>
      <c r="AL12" s="1">
        <v>2</v>
      </c>
      <c r="AM12">
        <f t="shared" si="15"/>
        <v>4.644859790802002</v>
      </c>
      <c r="AN12" s="1">
        <v>1</v>
      </c>
      <c r="AO12">
        <f t="shared" si="16"/>
        <v>9.2897195816040039</v>
      </c>
      <c r="AP12" s="1">
        <v>25.866903305053711</v>
      </c>
      <c r="AQ12" s="1">
        <v>27.917909622192383</v>
      </c>
      <c r="AR12" s="1">
        <v>24.452913284301758</v>
      </c>
      <c r="AS12" s="1">
        <v>1700.134765625</v>
      </c>
      <c r="AT12" s="1">
        <v>1657.510498046875</v>
      </c>
      <c r="AU12" s="1">
        <v>16.694002151489258</v>
      </c>
      <c r="AV12" s="1">
        <v>19.649692535400391</v>
      </c>
      <c r="AW12" s="1">
        <v>49.538360595703125</v>
      </c>
      <c r="AX12" s="1">
        <v>58.308914184570313</v>
      </c>
      <c r="AY12" s="1">
        <v>301.04385375976563</v>
      </c>
      <c r="AZ12" s="1">
        <v>1699.8187255859375</v>
      </c>
      <c r="BA12" s="1">
        <v>8.0479592084884644E-2</v>
      </c>
      <c r="BB12" s="1">
        <v>99.342880249023438</v>
      </c>
      <c r="BC12" s="1">
        <v>29.364473342895508</v>
      </c>
      <c r="BD12" s="1">
        <v>0.16128188371658325</v>
      </c>
      <c r="BE12" s="1">
        <v>1</v>
      </c>
      <c r="BF12" s="1">
        <v>-1.355140209197998</v>
      </c>
      <c r="BG12" s="1">
        <v>7.355140209197998</v>
      </c>
      <c r="BH12" s="1">
        <v>1</v>
      </c>
      <c r="BI12" s="1">
        <v>0</v>
      </c>
      <c r="BJ12" s="1">
        <v>0.15999999642372131</v>
      </c>
      <c r="BK12" s="1">
        <v>111115</v>
      </c>
      <c r="BL12">
        <f t="shared" si="17"/>
        <v>1.5052192687988279</v>
      </c>
      <c r="BM12">
        <f t="shared" si="18"/>
        <v>4.5381350774218983E-3</v>
      </c>
      <c r="BN12">
        <f t="shared" si="19"/>
        <v>301.06790962219236</v>
      </c>
      <c r="BO12">
        <f t="shared" si="20"/>
        <v>299.01690330505369</v>
      </c>
      <c r="BP12">
        <f t="shared" si="21"/>
        <v>271.97099001472452</v>
      </c>
      <c r="BQ12">
        <f t="shared" si="22"/>
        <v>0.19147578127171122</v>
      </c>
      <c r="BR12">
        <f t="shared" si="23"/>
        <v>3.7767170110018142</v>
      </c>
      <c r="BS12">
        <f t="shared" si="24"/>
        <v>38.016987241910982</v>
      </c>
      <c r="BT12">
        <f t="shared" si="25"/>
        <v>18.367294706510592</v>
      </c>
      <c r="BU12">
        <f t="shared" si="26"/>
        <v>26.892406463623047</v>
      </c>
      <c r="BV12">
        <f t="shared" si="27"/>
        <v>3.5566044274445208</v>
      </c>
      <c r="BW12">
        <f t="shared" si="28"/>
        <v>0.23995289217588078</v>
      </c>
      <c r="BX12">
        <f t="shared" si="29"/>
        <v>1.9520570524744107</v>
      </c>
      <c r="BY12">
        <f t="shared" si="30"/>
        <v>1.60454737497011</v>
      </c>
      <c r="BZ12">
        <f t="shared" si="31"/>
        <v>0.150529481668286</v>
      </c>
      <c r="CA12">
        <f t="shared" si="32"/>
        <v>122.94859895378021</v>
      </c>
      <c r="CB12">
        <f t="shared" si="33"/>
        <v>0.7466731748783294</v>
      </c>
      <c r="CC12">
        <f t="shared" si="34"/>
        <v>51.537199068724135</v>
      </c>
      <c r="CD12">
        <f t="shared" si="35"/>
        <v>1649.2799197722964</v>
      </c>
      <c r="CE12">
        <f t="shared" si="36"/>
        <v>1.7698058493837217E-2</v>
      </c>
      <c r="CF12">
        <f t="shared" si="37"/>
        <v>0</v>
      </c>
      <c r="CG12">
        <f t="shared" si="38"/>
        <v>1487.3517321995976</v>
      </c>
      <c r="CH12">
        <f t="shared" si="39"/>
        <v>0</v>
      </c>
      <c r="CI12" t="e">
        <f t="shared" si="40"/>
        <v>#DIV/0!</v>
      </c>
      <c r="CJ12" t="e">
        <f t="shared" si="41"/>
        <v>#DIV/0!</v>
      </c>
    </row>
    <row r="13" spans="1:88" x14ac:dyDescent="0.35">
      <c r="A13" t="s">
        <v>136</v>
      </c>
      <c r="B13" s="1">
        <v>13</v>
      </c>
      <c r="C13" s="1" t="s">
        <v>101</v>
      </c>
      <c r="D13" s="1" t="s">
        <v>0</v>
      </c>
      <c r="E13" s="1">
        <v>0</v>
      </c>
      <c r="F13" s="1" t="s">
        <v>90</v>
      </c>
      <c r="G13" s="1" t="s">
        <v>0</v>
      </c>
      <c r="H13" s="1">
        <v>3736.0000821501017</v>
      </c>
      <c r="I13" s="1">
        <v>0</v>
      </c>
      <c r="J13">
        <f t="shared" si="0"/>
        <v>54.945403376288851</v>
      </c>
      <c r="K13">
        <f t="shared" si="1"/>
        <v>0.2376354935964699</v>
      </c>
      <c r="L13">
        <f t="shared" si="2"/>
        <v>1527.4930157958645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t="e">
        <f t="shared" si="3"/>
        <v>#DIV/0!</v>
      </c>
      <c r="U13" t="e">
        <f t="shared" si="4"/>
        <v>#DIV/0!</v>
      </c>
      <c r="V13" t="e">
        <f t="shared" si="5"/>
        <v>#DIV/0!</v>
      </c>
      <c r="W13" s="1">
        <v>-1</v>
      </c>
      <c r="X13" s="1">
        <v>0.87</v>
      </c>
      <c r="Y13" s="1">
        <v>0.92</v>
      </c>
      <c r="Z13" s="1">
        <v>10.012174606323242</v>
      </c>
      <c r="AA13">
        <f t="shared" si="6"/>
        <v>0.87500608730316154</v>
      </c>
      <c r="AB13">
        <f t="shared" si="7"/>
        <v>3.7592126735339494E-2</v>
      </c>
      <c r="AC13" t="e">
        <f t="shared" si="8"/>
        <v>#DIV/0!</v>
      </c>
      <c r="AD13" t="e">
        <f t="shared" si="9"/>
        <v>#DIV/0!</v>
      </c>
      <c r="AE13" t="e">
        <f t="shared" si="10"/>
        <v>#DIV/0!</v>
      </c>
      <c r="AF13" s="1">
        <v>0</v>
      </c>
      <c r="AG13" s="1">
        <v>0.5</v>
      </c>
      <c r="AH13" t="e">
        <f t="shared" si="11"/>
        <v>#DIV/0!</v>
      </c>
      <c r="AI13">
        <f t="shared" si="12"/>
        <v>4.3759840493308788</v>
      </c>
      <c r="AJ13">
        <f t="shared" si="13"/>
        <v>1.8227423830893075</v>
      </c>
      <c r="AK13">
        <f t="shared" si="14"/>
        <v>27.748836517333984</v>
      </c>
      <c r="AL13" s="1">
        <v>2</v>
      </c>
      <c r="AM13">
        <f t="shared" si="15"/>
        <v>4.644859790802002</v>
      </c>
      <c r="AN13" s="1">
        <v>1</v>
      </c>
      <c r="AO13">
        <f t="shared" si="16"/>
        <v>9.2897195816040039</v>
      </c>
      <c r="AP13" s="1">
        <v>25.651901245117188</v>
      </c>
      <c r="AQ13" s="1">
        <v>27.748836517333984</v>
      </c>
      <c r="AR13" s="1">
        <v>24.238077163696289</v>
      </c>
      <c r="AS13" s="1">
        <v>2000.2103271484375</v>
      </c>
      <c r="AT13" s="1">
        <v>1958.015869140625</v>
      </c>
      <c r="AU13" s="1">
        <v>16.444719314575195</v>
      </c>
      <c r="AV13" s="1">
        <v>19.295751571655273</v>
      </c>
      <c r="AW13" s="1">
        <v>49.424213409423828</v>
      </c>
      <c r="AX13" s="1">
        <v>57.992580413818359</v>
      </c>
      <c r="AY13" s="1">
        <v>301.05209350585938</v>
      </c>
      <c r="AZ13" s="1">
        <v>1700.8125</v>
      </c>
      <c r="BA13" s="1">
        <v>5.000990629196167E-2</v>
      </c>
      <c r="BB13" s="1">
        <v>99.342437744140625</v>
      </c>
      <c r="BC13" s="1">
        <v>29.688270568847656</v>
      </c>
      <c r="BD13" s="1">
        <v>0.14895841479301453</v>
      </c>
      <c r="BE13" s="1">
        <v>1</v>
      </c>
      <c r="BF13" s="1">
        <v>-1.355140209197998</v>
      </c>
      <c r="BG13" s="1">
        <v>7.355140209197998</v>
      </c>
      <c r="BH13" s="1">
        <v>1</v>
      </c>
      <c r="BI13" s="1">
        <v>0</v>
      </c>
      <c r="BJ13" s="1">
        <v>0.15999999642372131</v>
      </c>
      <c r="BK13" s="1">
        <v>111115</v>
      </c>
      <c r="BL13">
        <f t="shared" si="17"/>
        <v>1.5052604675292967</v>
      </c>
      <c r="BM13">
        <f t="shared" si="18"/>
        <v>4.3759840493308791E-3</v>
      </c>
      <c r="BN13">
        <f t="shared" si="19"/>
        <v>300.89883651733396</v>
      </c>
      <c r="BO13">
        <f t="shared" si="20"/>
        <v>298.80190124511716</v>
      </c>
      <c r="BP13">
        <f t="shared" si="21"/>
        <v>272.12999391742051</v>
      </c>
      <c r="BQ13">
        <f t="shared" si="22"/>
        <v>0.21872633617968643</v>
      </c>
      <c r="BR13">
        <f t="shared" si="23"/>
        <v>3.739629382322875</v>
      </c>
      <c r="BS13">
        <f t="shared" si="24"/>
        <v>37.643825410791713</v>
      </c>
      <c r="BT13">
        <f t="shared" si="25"/>
        <v>18.34807383913644</v>
      </c>
      <c r="BU13">
        <f t="shared" si="26"/>
        <v>26.700368881225586</v>
      </c>
      <c r="BV13">
        <f t="shared" si="27"/>
        <v>3.5166550697442802</v>
      </c>
      <c r="BW13">
        <f t="shared" si="28"/>
        <v>0.23170828427435383</v>
      </c>
      <c r="BX13">
        <f t="shared" si="29"/>
        <v>1.9168869992335675</v>
      </c>
      <c r="BY13">
        <f t="shared" si="30"/>
        <v>1.5997680705107127</v>
      </c>
      <c r="BZ13">
        <f t="shared" si="31"/>
        <v>0.14533878639033207</v>
      </c>
      <c r="CA13">
        <f t="shared" si="32"/>
        <v>151.7448798263103</v>
      </c>
      <c r="CB13">
        <f t="shared" si="33"/>
        <v>0.78012289883344133</v>
      </c>
      <c r="CC13">
        <f t="shared" si="34"/>
        <v>51.081777084965751</v>
      </c>
      <c r="CD13">
        <f t="shared" si="35"/>
        <v>1950.0310969517122</v>
      </c>
      <c r="CE13">
        <f t="shared" si="36"/>
        <v>1.4393149173357069E-2</v>
      </c>
      <c r="CF13">
        <f t="shared" si="37"/>
        <v>0</v>
      </c>
      <c r="CG13">
        <f t="shared" si="38"/>
        <v>1488.2212908613085</v>
      </c>
      <c r="CH13">
        <f t="shared" si="39"/>
        <v>0</v>
      </c>
      <c r="CI13" t="e">
        <f t="shared" si="40"/>
        <v>#DIV/0!</v>
      </c>
      <c r="CJ13" t="e">
        <f t="shared" si="41"/>
        <v>#DIV/0!</v>
      </c>
    </row>
    <row r="14" spans="1:88" x14ac:dyDescent="0.35">
      <c r="A14" t="s">
        <v>137</v>
      </c>
      <c r="B14" s="1">
        <v>14</v>
      </c>
      <c r="C14" s="1" t="s">
        <v>102</v>
      </c>
      <c r="D14" s="1" t="s">
        <v>0</v>
      </c>
      <c r="E14" s="1">
        <v>0</v>
      </c>
      <c r="F14" s="1" t="s">
        <v>90</v>
      </c>
      <c r="G14" s="1" t="s">
        <v>0</v>
      </c>
      <c r="H14" s="1">
        <v>4412.5000821156427</v>
      </c>
      <c r="I14" s="1">
        <v>0</v>
      </c>
      <c r="J14">
        <f t="shared" ref="J14:J24" si="42">(AS14-AT14*(1000-AU14)/(1000-AV14))*BL14</f>
        <v>14.115670491107881</v>
      </c>
      <c r="K14">
        <f t="shared" ref="K14:K24" si="43">IF(BW14&lt;&gt;0,1/(1/BW14-1/AO14),0)</f>
        <v>0.45676381229083585</v>
      </c>
      <c r="L14">
        <f t="shared" ref="L14:L24" si="44">((BZ14-BM14/2)*AT14-J14)/(BZ14+BM14/2)</f>
        <v>328.26243915228088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t="e">
        <f t="shared" ref="T14:T24" si="45">CF14/P14</f>
        <v>#DIV/0!</v>
      </c>
      <c r="U14" t="e">
        <f t="shared" ref="U14:U24" si="46">CH14/R14</f>
        <v>#DIV/0!</v>
      </c>
      <c r="V14" t="e">
        <f t="shared" ref="V14:V24" si="47">(R14-S14)/R14</f>
        <v>#DIV/0!</v>
      </c>
      <c r="W14" s="1">
        <v>-1</v>
      </c>
      <c r="X14" s="1">
        <v>0.87</v>
      </c>
      <c r="Y14" s="1">
        <v>0.92</v>
      </c>
      <c r="Z14" s="1">
        <v>9.9878101348876953</v>
      </c>
      <c r="AA14">
        <f t="shared" ref="AA14:AA24" si="48">(Z14*Y14+(100-Z14)*X14)/100</f>
        <v>0.8749939050674439</v>
      </c>
      <c r="AB14">
        <f t="shared" ref="AB14:AB24" si="49">(J14-W14)/CG14</f>
        <v>1.0150746200112103E-2</v>
      </c>
      <c r="AC14" t="e">
        <f t="shared" ref="AC14:AC24" si="50">(R14-S14)/(R14-Q14)</f>
        <v>#DIV/0!</v>
      </c>
      <c r="AD14" t="e">
        <f t="shared" ref="AD14:AD24" si="51">(P14-R14)/(P14-Q14)</f>
        <v>#DIV/0!</v>
      </c>
      <c r="AE14" t="e">
        <f t="shared" ref="AE14:AE24" si="52">(P14-R14)/R14</f>
        <v>#DIV/0!</v>
      </c>
      <c r="AF14" s="1">
        <v>0</v>
      </c>
      <c r="AG14" s="1">
        <v>0.5</v>
      </c>
      <c r="AH14" t="e">
        <f t="shared" ref="AH14:AH24" si="53">V14*AG14*AA14*AF14</f>
        <v>#DIV/0!</v>
      </c>
      <c r="AI14">
        <f t="shared" ref="AI14:AI24" si="54">BM14*1000</f>
        <v>6.821065132616031</v>
      </c>
      <c r="AJ14">
        <f t="shared" ref="AJ14:AJ24" si="55">(BR14-BX14)</f>
        <v>1.5128949326510091</v>
      </c>
      <c r="AK14">
        <f t="shared" ref="AK14:AK24" si="56">(AQ14+BQ14*I14)</f>
        <v>26.816991806030273</v>
      </c>
      <c r="AL14" s="1">
        <v>2</v>
      </c>
      <c r="AM14">
        <f t="shared" ref="AM14:AM24" si="57">(AL14*BF14+BG14)</f>
        <v>4.644859790802002</v>
      </c>
      <c r="AN14" s="1">
        <v>1</v>
      </c>
      <c r="AO14">
        <f t="shared" ref="AO14:AO24" si="58">AM14*(AN14+1)*(AN14+1)/(AN14*AN14+1)</f>
        <v>9.2897195816040039</v>
      </c>
      <c r="AP14" s="1">
        <v>25.738332748413086</v>
      </c>
      <c r="AQ14" s="1">
        <v>26.816991806030273</v>
      </c>
      <c r="AR14" s="1">
        <v>24.30784797668457</v>
      </c>
      <c r="AS14" s="1">
        <v>399.85574340820313</v>
      </c>
      <c r="AT14" s="1">
        <v>388.7161865234375</v>
      </c>
      <c r="AU14" s="1">
        <v>15.974113464355469</v>
      </c>
      <c r="AV14" s="1">
        <v>20.413309097290039</v>
      </c>
      <c r="AW14" s="1">
        <v>47.765045166015625</v>
      </c>
      <c r="AX14" s="1">
        <v>61.043918609619141</v>
      </c>
      <c r="AY14" s="1">
        <v>301.03762817382813</v>
      </c>
      <c r="AZ14" s="1">
        <v>1701.8623046875</v>
      </c>
      <c r="BA14" s="1">
        <v>7.3474906384944916E-2</v>
      </c>
      <c r="BB14" s="1">
        <v>99.345680236816406</v>
      </c>
      <c r="BC14" s="1">
        <v>19.614231109619141</v>
      </c>
      <c r="BD14" s="1">
        <v>0.23939315974712372</v>
      </c>
      <c r="BE14" s="1">
        <v>0.5</v>
      </c>
      <c r="BF14" s="1">
        <v>-1.355140209197998</v>
      </c>
      <c r="BG14" s="1">
        <v>7.355140209197998</v>
      </c>
      <c r="BH14" s="1">
        <v>1</v>
      </c>
      <c r="BI14" s="1">
        <v>0</v>
      </c>
      <c r="BJ14" s="1">
        <v>0.15999999642372131</v>
      </c>
      <c r="BK14" s="1">
        <v>111115</v>
      </c>
      <c r="BL14">
        <f t="shared" ref="BL14:BL24" si="59">AY14*0.000001/(AL14*0.0001)</f>
        <v>1.5051881408691403</v>
      </c>
      <c r="BM14">
        <f t="shared" ref="BM14:BM24" si="60">(AV14-AU14)/(1000-AV14)*BL14</f>
        <v>6.8210651326160313E-3</v>
      </c>
      <c r="BN14">
        <f t="shared" ref="BN14:BN24" si="61">(AQ14+273.15)</f>
        <v>299.96699180603025</v>
      </c>
      <c r="BO14">
        <f t="shared" ref="BO14:BO24" si="62">(AP14+273.15)</f>
        <v>298.88833274841306</v>
      </c>
      <c r="BP14">
        <f t="shared" ref="BP14:BP24" si="63">(AZ14*BH14+BA14*BI14)*BJ14</f>
        <v>272.29796266366611</v>
      </c>
      <c r="BQ14">
        <f t="shared" ref="BQ14:BQ24" si="64">((BP14+0.00000010773*(BO14^4-BN14^4))-BM14*44100)/(AM14*51.4+0.00000043092*BN14^3)</f>
        <v>-0.16371079606755504</v>
      </c>
      <c r="BR14">
        <f t="shared" ref="BR14:BR24" si="65">0.61365*EXP(17.502*AK14/(240.97+AK14))</f>
        <v>3.5408690108056806</v>
      </c>
      <c r="BS14">
        <f t="shared" ref="BS14:BS24" si="66">BR14*1000/BB14</f>
        <v>35.641902117586731</v>
      </c>
      <c r="BT14">
        <f t="shared" ref="BT14:BT24" si="67">(BS14-AV14)</f>
        <v>15.228593020296692</v>
      </c>
      <c r="BU14">
        <f t="shared" ref="BU14:BU24" si="68">IF(I14,AQ14,(AP14+AQ14)/2)</f>
        <v>26.27766227722168</v>
      </c>
      <c r="BV14">
        <f t="shared" ref="BV14:BV24" si="69">0.61365*EXP(17.502*BU14/(240.97+BU14))</f>
        <v>3.4300975430939062</v>
      </c>
      <c r="BW14">
        <f t="shared" ref="BW14:BW24" si="70">IF(BT14&lt;&gt;0,(1000-(BS14+AV14)/2)/BT14*BM14,0)</f>
        <v>0.4353578167346186</v>
      </c>
      <c r="BX14">
        <f t="shared" ref="BX14:BX24" si="71">AV14*BB14/1000</f>
        <v>2.0279740781546716</v>
      </c>
      <c r="BY14">
        <f t="shared" ref="BY14:BY24" si="72">(BV14-BX14)</f>
        <v>1.4021234649392347</v>
      </c>
      <c r="BZ14">
        <f t="shared" ref="BZ14:BZ24" si="73">1/(1.6/K14+1.37/AO14)</f>
        <v>0.27394413354800823</v>
      </c>
      <c r="CA14">
        <f t="shared" ref="CA14:CA24" si="74">L14*BB14*0.001</f>
        <v>32.611455313779899</v>
      </c>
      <c r="CB14">
        <f t="shared" ref="CB14:CB24" si="75">L14/AT14</f>
        <v>0.84447844091125446</v>
      </c>
      <c r="CC14">
        <f t="shared" ref="CC14:CC24" si="76">(1-BM14*BB14/BR14/K14)*100</f>
        <v>58.101388172192017</v>
      </c>
      <c r="CD14">
        <f t="shared" ref="CD14:CD24" si="77">(AT14-J14/(AO14/1.35))</f>
        <v>386.66487001214779</v>
      </c>
      <c r="CE14">
        <f t="shared" ref="CE14:CE24" si="78">J14*CC14/100/CD14</f>
        <v>2.1210617103354881E-2</v>
      </c>
      <c r="CF14">
        <f t="shared" ref="CF14:CF24" si="79">(P14-O14)</f>
        <v>0</v>
      </c>
      <c r="CG14">
        <f t="shared" ref="CG14:CG24" si="80">AZ14*AA14</f>
        <v>1489.1191438655956</v>
      </c>
      <c r="CH14">
        <f t="shared" ref="CH14:CH24" si="81">(R14-Q14)</f>
        <v>0</v>
      </c>
      <c r="CI14" t="e">
        <f t="shared" ref="CI14:CI24" si="82">(R14-S14)/(R14-O14)</f>
        <v>#DIV/0!</v>
      </c>
      <c r="CJ14" t="e">
        <f t="shared" ref="CJ14:CJ24" si="83">(P14-R14)/(P14-O14)</f>
        <v>#DIV/0!</v>
      </c>
    </row>
    <row r="15" spans="1:88" x14ac:dyDescent="0.35">
      <c r="A15" t="s">
        <v>137</v>
      </c>
      <c r="B15" s="1">
        <v>15</v>
      </c>
      <c r="C15" s="1" t="s">
        <v>103</v>
      </c>
      <c r="D15" s="1" t="s">
        <v>0</v>
      </c>
      <c r="E15" s="1">
        <v>0</v>
      </c>
      <c r="F15" s="1" t="s">
        <v>90</v>
      </c>
      <c r="G15" s="1" t="s">
        <v>0</v>
      </c>
      <c r="H15" s="1">
        <v>4635.0000821501017</v>
      </c>
      <c r="I15" s="1">
        <v>0</v>
      </c>
      <c r="J15">
        <f t="shared" si="42"/>
        <v>6.6220083468620103</v>
      </c>
      <c r="K15">
        <f t="shared" si="43"/>
        <v>0.37427651008872365</v>
      </c>
      <c r="L15">
        <f t="shared" si="44"/>
        <v>160.54806580978874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t="e">
        <f t="shared" si="45"/>
        <v>#DIV/0!</v>
      </c>
      <c r="U15" t="e">
        <f t="shared" si="46"/>
        <v>#DIV/0!</v>
      </c>
      <c r="V15" t="e">
        <f t="shared" si="47"/>
        <v>#DIV/0!</v>
      </c>
      <c r="W15" s="1">
        <v>-1</v>
      </c>
      <c r="X15" s="1">
        <v>0.87</v>
      </c>
      <c r="Y15" s="1">
        <v>0.92</v>
      </c>
      <c r="Z15" s="1">
        <v>9.9878101348876953</v>
      </c>
      <c r="AA15">
        <f t="shared" si="48"/>
        <v>0.8749939050674439</v>
      </c>
      <c r="AB15">
        <f t="shared" si="49"/>
        <v>5.1207321598704426E-3</v>
      </c>
      <c r="AC15" t="e">
        <f t="shared" si="50"/>
        <v>#DIV/0!</v>
      </c>
      <c r="AD15" t="e">
        <f t="shared" si="51"/>
        <v>#DIV/0!</v>
      </c>
      <c r="AE15" t="e">
        <f t="shared" si="52"/>
        <v>#DIV/0!</v>
      </c>
      <c r="AF15" s="1">
        <v>0</v>
      </c>
      <c r="AG15" s="1">
        <v>0.5</v>
      </c>
      <c r="AH15" t="e">
        <f t="shared" si="53"/>
        <v>#DIV/0!</v>
      </c>
      <c r="AI15">
        <f t="shared" si="54"/>
        <v>6.1478374438817349</v>
      </c>
      <c r="AJ15">
        <f t="shared" si="55"/>
        <v>1.649639492646211</v>
      </c>
      <c r="AK15">
        <f t="shared" si="56"/>
        <v>27.267036437988281</v>
      </c>
      <c r="AL15" s="1">
        <v>2</v>
      </c>
      <c r="AM15">
        <f t="shared" si="57"/>
        <v>4.644859790802002</v>
      </c>
      <c r="AN15" s="1">
        <v>1</v>
      </c>
      <c r="AO15">
        <f t="shared" si="58"/>
        <v>9.2897195816040039</v>
      </c>
      <c r="AP15" s="1">
        <v>25.727203369140625</v>
      </c>
      <c r="AQ15" s="1">
        <v>27.267036437988281</v>
      </c>
      <c r="AR15" s="1">
        <v>24.271915435791016</v>
      </c>
      <c r="AS15" s="1">
        <v>199.85612487792969</v>
      </c>
      <c r="AT15" s="1">
        <v>194.66191101074219</v>
      </c>
      <c r="AU15" s="1">
        <v>15.987734794616699</v>
      </c>
      <c r="AV15" s="1">
        <v>19.990266799926758</v>
      </c>
      <c r="AW15" s="1">
        <v>47.840007781982422</v>
      </c>
      <c r="AX15" s="1">
        <v>59.820144653320313</v>
      </c>
      <c r="AY15" s="1">
        <v>301.05645751953125</v>
      </c>
      <c r="AZ15" s="1">
        <v>1701.1097412109375</v>
      </c>
      <c r="BA15" s="1">
        <v>5.9800393879413605E-2</v>
      </c>
      <c r="BB15" s="1">
        <v>99.350372314453125</v>
      </c>
      <c r="BC15" s="1">
        <v>16.227760314941406</v>
      </c>
      <c r="BD15" s="1">
        <v>0.27909442782402039</v>
      </c>
      <c r="BE15" s="1">
        <v>0.75</v>
      </c>
      <c r="BF15" s="1">
        <v>-1.355140209197998</v>
      </c>
      <c r="BG15" s="1">
        <v>7.355140209197998</v>
      </c>
      <c r="BH15" s="1">
        <v>1</v>
      </c>
      <c r="BI15" s="1">
        <v>0</v>
      </c>
      <c r="BJ15" s="1">
        <v>0.15999999642372131</v>
      </c>
      <c r="BK15" s="1">
        <v>111115</v>
      </c>
      <c r="BL15">
        <f t="shared" si="59"/>
        <v>1.5052822875976561</v>
      </c>
      <c r="BM15">
        <f t="shared" si="60"/>
        <v>6.1478374438817349E-3</v>
      </c>
      <c r="BN15">
        <f t="shared" si="61"/>
        <v>300.41703643798826</v>
      </c>
      <c r="BO15">
        <f t="shared" si="62"/>
        <v>298.8772033691406</v>
      </c>
      <c r="BP15">
        <f t="shared" si="63"/>
        <v>272.17755251010749</v>
      </c>
      <c r="BQ15">
        <f t="shared" si="64"/>
        <v>-6.7063904176831515E-2</v>
      </c>
      <c r="BR15">
        <f t="shared" si="65"/>
        <v>3.6356799418841859</v>
      </c>
      <c r="BS15">
        <f t="shared" si="66"/>
        <v>36.594527601536534</v>
      </c>
      <c r="BT15">
        <f t="shared" si="67"/>
        <v>16.604260801609776</v>
      </c>
      <c r="BU15">
        <f t="shared" si="68"/>
        <v>26.497119903564453</v>
      </c>
      <c r="BV15">
        <f t="shared" si="69"/>
        <v>3.4748007045647951</v>
      </c>
      <c r="BW15">
        <f t="shared" si="70"/>
        <v>0.35978117040987062</v>
      </c>
      <c r="BX15">
        <f t="shared" si="71"/>
        <v>1.9860404492379748</v>
      </c>
      <c r="BY15">
        <f t="shared" si="72"/>
        <v>1.4887602553268202</v>
      </c>
      <c r="BZ15">
        <f t="shared" si="73"/>
        <v>0.22612211843580826</v>
      </c>
      <c r="CA15">
        <f t="shared" si="74"/>
        <v>15.950510112567834</v>
      </c>
      <c r="CB15">
        <f t="shared" si="75"/>
        <v>0.82475336328599524</v>
      </c>
      <c r="CC15">
        <f t="shared" si="76"/>
        <v>55.113715353853379</v>
      </c>
      <c r="CD15">
        <f t="shared" si="77"/>
        <v>193.69958796215775</v>
      </c>
      <c r="CE15">
        <f t="shared" si="78"/>
        <v>1.8841727385145255E-2</v>
      </c>
      <c r="CF15">
        <f t="shared" si="79"/>
        <v>0</v>
      </c>
      <c r="CG15">
        <f t="shared" si="80"/>
        <v>1488.4606554104271</v>
      </c>
      <c r="CH15">
        <f t="shared" si="81"/>
        <v>0</v>
      </c>
      <c r="CI15" t="e">
        <f t="shared" si="82"/>
        <v>#DIV/0!</v>
      </c>
      <c r="CJ15" t="e">
        <f t="shared" si="83"/>
        <v>#DIV/0!</v>
      </c>
    </row>
    <row r="16" spans="1:88" x14ac:dyDescent="0.35">
      <c r="A16" t="s">
        <v>137</v>
      </c>
      <c r="B16" s="1">
        <v>16</v>
      </c>
      <c r="C16" s="1" t="s">
        <v>104</v>
      </c>
      <c r="D16" s="1" t="s">
        <v>0</v>
      </c>
      <c r="E16" s="1">
        <v>0</v>
      </c>
      <c r="F16" s="1" t="s">
        <v>90</v>
      </c>
      <c r="G16" s="1" t="s">
        <v>0</v>
      </c>
      <c r="H16" s="1">
        <v>4857.0000821501017</v>
      </c>
      <c r="I16" s="1">
        <v>0</v>
      </c>
      <c r="J16">
        <f t="shared" si="42"/>
        <v>-26.128170607236317</v>
      </c>
      <c r="K16">
        <f t="shared" si="43"/>
        <v>0.29613972206175049</v>
      </c>
      <c r="L16">
        <f t="shared" si="44"/>
        <v>221.91146799090959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t="e">
        <f t="shared" si="45"/>
        <v>#DIV/0!</v>
      </c>
      <c r="U16" t="e">
        <f t="shared" si="46"/>
        <v>#DIV/0!</v>
      </c>
      <c r="V16" t="e">
        <f t="shared" si="47"/>
        <v>#DIV/0!</v>
      </c>
      <c r="W16" s="1">
        <v>-1</v>
      </c>
      <c r="X16" s="1">
        <v>0.87</v>
      </c>
      <c r="Y16" s="1">
        <v>0.92</v>
      </c>
      <c r="Z16" s="1">
        <v>9.9878101348876953</v>
      </c>
      <c r="AA16">
        <f t="shared" si="48"/>
        <v>0.8749939050674439</v>
      </c>
      <c r="AB16">
        <f t="shared" si="49"/>
        <v>-1.6883744291900933E-2</v>
      </c>
      <c r="AC16" t="e">
        <f t="shared" si="50"/>
        <v>#DIV/0!</v>
      </c>
      <c r="AD16" t="e">
        <f t="shared" si="51"/>
        <v>#DIV/0!</v>
      </c>
      <c r="AE16" t="e">
        <f t="shared" si="52"/>
        <v>#DIV/0!</v>
      </c>
      <c r="AF16" s="1">
        <v>0</v>
      </c>
      <c r="AG16" s="1">
        <v>0.5</v>
      </c>
      <c r="AH16" t="e">
        <f t="shared" si="53"/>
        <v>#DIV/0!</v>
      </c>
      <c r="AI16">
        <f t="shared" si="54"/>
        <v>5.4186468545003672</v>
      </c>
      <c r="AJ16">
        <f t="shared" si="55"/>
        <v>1.8220635703668666</v>
      </c>
      <c r="AK16">
        <f t="shared" si="56"/>
        <v>27.839845657348633</v>
      </c>
      <c r="AL16" s="1">
        <v>2</v>
      </c>
      <c r="AM16">
        <f t="shared" si="57"/>
        <v>4.644859790802002</v>
      </c>
      <c r="AN16" s="1">
        <v>1</v>
      </c>
      <c r="AO16">
        <f t="shared" si="58"/>
        <v>9.2897195816040039</v>
      </c>
      <c r="AP16" s="1">
        <v>25.716299057006836</v>
      </c>
      <c r="AQ16" s="1">
        <v>27.839845657348633</v>
      </c>
      <c r="AR16" s="1">
        <v>24.25303840637207</v>
      </c>
      <c r="AS16" s="1">
        <v>64.388046264648438</v>
      </c>
      <c r="AT16" s="1">
        <v>81.453392028808594</v>
      </c>
      <c r="AU16" s="1">
        <v>15.971614837646484</v>
      </c>
      <c r="AV16" s="1">
        <v>19.50135612487793</v>
      </c>
      <c r="AW16" s="1">
        <v>47.823284149169922</v>
      </c>
      <c r="AX16" s="1">
        <v>58.399513244628906</v>
      </c>
      <c r="AY16" s="1">
        <v>301.04052734375</v>
      </c>
      <c r="AZ16" s="1">
        <v>1700.9324951171875</v>
      </c>
      <c r="BA16" s="1">
        <v>3.4394994378089905E-2</v>
      </c>
      <c r="BB16" s="1">
        <v>99.351539611816406</v>
      </c>
      <c r="BC16" s="1">
        <v>13.985921859741211</v>
      </c>
      <c r="BD16" s="1">
        <v>0.31211405992507935</v>
      </c>
      <c r="BE16" s="1">
        <v>0.5</v>
      </c>
      <c r="BF16" s="1">
        <v>-1.355140209197998</v>
      </c>
      <c r="BG16" s="1">
        <v>7.355140209197998</v>
      </c>
      <c r="BH16" s="1">
        <v>1</v>
      </c>
      <c r="BI16" s="1">
        <v>0</v>
      </c>
      <c r="BJ16" s="1">
        <v>0.15999999642372131</v>
      </c>
      <c r="BK16" s="1">
        <v>111115</v>
      </c>
      <c r="BL16">
        <f t="shared" si="59"/>
        <v>1.5052026367187499</v>
      </c>
      <c r="BM16">
        <f t="shared" si="60"/>
        <v>5.4186468545003672E-3</v>
      </c>
      <c r="BN16">
        <f t="shared" si="61"/>
        <v>300.98984565734861</v>
      </c>
      <c r="BO16">
        <f t="shared" si="62"/>
        <v>298.86629905700681</v>
      </c>
      <c r="BP16">
        <f t="shared" si="63"/>
        <v>272.14919313574137</v>
      </c>
      <c r="BQ16">
        <f t="shared" si="64"/>
        <v>3.3921473303682052E-2</v>
      </c>
      <c r="BR16">
        <f t="shared" si="65"/>
        <v>3.7595533258918148</v>
      </c>
      <c r="BS16">
        <f t="shared" si="66"/>
        <v>37.840916613683468</v>
      </c>
      <c r="BT16">
        <f t="shared" si="67"/>
        <v>18.339560488805539</v>
      </c>
      <c r="BU16">
        <f t="shared" si="68"/>
        <v>26.778072357177734</v>
      </c>
      <c r="BV16">
        <f t="shared" si="69"/>
        <v>3.5327721932925531</v>
      </c>
      <c r="BW16">
        <f t="shared" si="70"/>
        <v>0.28699096114166545</v>
      </c>
      <c r="BX16">
        <f t="shared" si="71"/>
        <v>1.9374897555249482</v>
      </c>
      <c r="BY16">
        <f t="shared" si="72"/>
        <v>1.5952824377676049</v>
      </c>
      <c r="BZ16">
        <f t="shared" si="73"/>
        <v>0.18016946986949092</v>
      </c>
      <c r="CA16">
        <f t="shared" si="74"/>
        <v>22.047246002415182</v>
      </c>
      <c r="CB16">
        <f t="shared" si="75"/>
        <v>2.7243981185267705</v>
      </c>
      <c r="CC16">
        <f t="shared" si="76"/>
        <v>51.645985561463583</v>
      </c>
      <c r="CD16">
        <f t="shared" si="77"/>
        <v>85.250388268567932</v>
      </c>
      <c r="CE16">
        <f t="shared" si="78"/>
        <v>-0.15828844294264843</v>
      </c>
      <c r="CF16">
        <f t="shared" si="79"/>
        <v>0</v>
      </c>
      <c r="CG16">
        <f t="shared" si="80"/>
        <v>1488.3055661586989</v>
      </c>
      <c r="CH16">
        <f t="shared" si="81"/>
        <v>0</v>
      </c>
      <c r="CI16" t="e">
        <f t="shared" si="82"/>
        <v>#DIV/0!</v>
      </c>
      <c r="CJ16" t="e">
        <f t="shared" si="83"/>
        <v>#DIV/0!</v>
      </c>
    </row>
    <row r="17" spans="1:88" x14ac:dyDescent="0.35">
      <c r="A17" t="s">
        <v>137</v>
      </c>
      <c r="B17" s="1">
        <v>17</v>
      </c>
      <c r="C17" s="1" t="s">
        <v>105</v>
      </c>
      <c r="D17" s="1" t="s">
        <v>0</v>
      </c>
      <c r="E17" s="1">
        <v>0</v>
      </c>
      <c r="F17" s="1" t="s">
        <v>90</v>
      </c>
      <c r="G17" s="1" t="s">
        <v>0</v>
      </c>
      <c r="H17" s="1">
        <v>5079.0000821501017</v>
      </c>
      <c r="I17" s="1">
        <v>0</v>
      </c>
      <c r="J17">
        <f t="shared" si="42"/>
        <v>2.883303505387806</v>
      </c>
      <c r="K17">
        <f t="shared" si="43"/>
        <v>0.27391016559056147</v>
      </c>
      <c r="L17">
        <f t="shared" si="44"/>
        <v>77.653637241752463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t="e">
        <f t="shared" si="45"/>
        <v>#DIV/0!</v>
      </c>
      <c r="U17" t="e">
        <f t="shared" si="46"/>
        <v>#DIV/0!</v>
      </c>
      <c r="V17" t="e">
        <f t="shared" si="47"/>
        <v>#DIV/0!</v>
      </c>
      <c r="W17" s="1">
        <v>-1</v>
      </c>
      <c r="X17" s="1">
        <v>0.87</v>
      </c>
      <c r="Y17" s="1">
        <v>0.92</v>
      </c>
      <c r="Z17" s="1">
        <v>9.9878101348876953</v>
      </c>
      <c r="AA17">
        <f t="shared" si="48"/>
        <v>0.8749939050674439</v>
      </c>
      <c r="AB17">
        <f t="shared" si="49"/>
        <v>2.6104478211539154E-3</v>
      </c>
      <c r="AC17" t="e">
        <f t="shared" si="50"/>
        <v>#DIV/0!</v>
      </c>
      <c r="AD17" t="e">
        <f t="shared" si="51"/>
        <v>#DIV/0!</v>
      </c>
      <c r="AE17" t="e">
        <f t="shared" si="52"/>
        <v>#DIV/0!</v>
      </c>
      <c r="AF17" s="1">
        <v>0</v>
      </c>
      <c r="AG17" s="1">
        <v>0.5</v>
      </c>
      <c r="AH17" t="e">
        <f t="shared" si="53"/>
        <v>#DIV/0!</v>
      </c>
      <c r="AI17">
        <f t="shared" si="54"/>
        <v>5.2082176559170419</v>
      </c>
      <c r="AJ17">
        <f t="shared" si="55"/>
        <v>1.8885200476284818</v>
      </c>
      <c r="AK17">
        <f t="shared" si="56"/>
        <v>28.084278106689453</v>
      </c>
      <c r="AL17" s="1">
        <v>2</v>
      </c>
      <c r="AM17">
        <f t="shared" si="57"/>
        <v>4.644859790802002</v>
      </c>
      <c r="AN17" s="1">
        <v>1</v>
      </c>
      <c r="AO17">
        <f t="shared" si="58"/>
        <v>9.2897195816040039</v>
      </c>
      <c r="AP17" s="1">
        <v>25.745634078979492</v>
      </c>
      <c r="AQ17" s="1">
        <v>28.084278106689453</v>
      </c>
      <c r="AR17" s="1">
        <v>24.263299942016602</v>
      </c>
      <c r="AS17" s="1">
        <v>99.90850830078125</v>
      </c>
      <c r="AT17" s="1">
        <v>97.65521240234375</v>
      </c>
      <c r="AU17" s="1">
        <v>15.984006881713867</v>
      </c>
      <c r="AV17" s="1">
        <v>19.376857757568359</v>
      </c>
      <c r="AW17" s="1">
        <v>47.773521423339844</v>
      </c>
      <c r="AX17" s="1">
        <v>57.914562225341797</v>
      </c>
      <c r="AY17" s="1">
        <v>301.0623779296875</v>
      </c>
      <c r="AZ17" s="1">
        <v>1700.126708984375</v>
      </c>
      <c r="BA17" s="1">
        <v>8.9004412293434143E-2</v>
      </c>
      <c r="BB17" s="1">
        <v>99.345527648925781</v>
      </c>
      <c r="BC17" s="1">
        <v>14.449929237365723</v>
      </c>
      <c r="BD17" s="1">
        <v>0.3165014386177063</v>
      </c>
      <c r="BE17" s="1">
        <v>1</v>
      </c>
      <c r="BF17" s="1">
        <v>-1.355140209197998</v>
      </c>
      <c r="BG17" s="1">
        <v>7.355140209197998</v>
      </c>
      <c r="BH17" s="1">
        <v>1</v>
      </c>
      <c r="BI17" s="1">
        <v>0</v>
      </c>
      <c r="BJ17" s="1">
        <v>0.15999999642372131</v>
      </c>
      <c r="BK17" s="1">
        <v>111115</v>
      </c>
      <c r="BL17">
        <f t="shared" si="59"/>
        <v>1.5053118896484374</v>
      </c>
      <c r="BM17">
        <f t="shared" si="60"/>
        <v>5.2082176559170423E-3</v>
      </c>
      <c r="BN17">
        <f t="shared" si="61"/>
        <v>301.23427810668943</v>
      </c>
      <c r="BO17">
        <f t="shared" si="62"/>
        <v>298.89563407897947</v>
      </c>
      <c r="BP17">
        <f t="shared" si="63"/>
        <v>272.02026735737309</v>
      </c>
      <c r="BQ17">
        <f t="shared" si="64"/>
        <v>6.0313494251109517E-2</v>
      </c>
      <c r="BR17">
        <f t="shared" si="65"/>
        <v>3.8135242057322913</v>
      </c>
      <c r="BS17">
        <f t="shared" si="66"/>
        <v>38.386470895889659</v>
      </c>
      <c r="BT17">
        <f t="shared" si="67"/>
        <v>19.009613138321299</v>
      </c>
      <c r="BU17">
        <f t="shared" si="68"/>
        <v>26.914956092834473</v>
      </c>
      <c r="BV17">
        <f t="shared" si="69"/>
        <v>3.5613212915380617</v>
      </c>
      <c r="BW17">
        <f t="shared" si="70"/>
        <v>0.26606515477384124</v>
      </c>
      <c r="BX17">
        <f t="shared" si="71"/>
        <v>1.9250041581038095</v>
      </c>
      <c r="BY17">
        <f t="shared" si="72"/>
        <v>1.6363171334342521</v>
      </c>
      <c r="BZ17">
        <f t="shared" si="73"/>
        <v>0.16697819054499499</v>
      </c>
      <c r="CA17">
        <f t="shared" si="74"/>
        <v>7.7145415656401717</v>
      </c>
      <c r="CB17">
        <f t="shared" si="75"/>
        <v>0.79518169416104567</v>
      </c>
      <c r="CC17">
        <f t="shared" si="76"/>
        <v>50.466069732778365</v>
      </c>
      <c r="CD17">
        <f t="shared" si="77"/>
        <v>97.236205165571874</v>
      </c>
      <c r="CE17">
        <f t="shared" si="78"/>
        <v>1.4964487303458162E-2</v>
      </c>
      <c r="CF17">
        <f t="shared" si="79"/>
        <v>0</v>
      </c>
      <c r="CG17">
        <f t="shared" si="80"/>
        <v>1487.6005082037</v>
      </c>
      <c r="CH17">
        <f t="shared" si="81"/>
        <v>0</v>
      </c>
      <c r="CI17" t="e">
        <f t="shared" si="82"/>
        <v>#DIV/0!</v>
      </c>
      <c r="CJ17" t="e">
        <f t="shared" si="83"/>
        <v>#DIV/0!</v>
      </c>
    </row>
    <row r="18" spans="1:88" x14ac:dyDescent="0.35">
      <c r="A18" t="s">
        <v>137</v>
      </c>
      <c r="B18" s="1">
        <v>18</v>
      </c>
      <c r="C18" s="1" t="s">
        <v>106</v>
      </c>
      <c r="D18" s="1" t="s">
        <v>0</v>
      </c>
      <c r="E18" s="1">
        <v>0</v>
      </c>
      <c r="F18" s="1" t="s">
        <v>90</v>
      </c>
      <c r="G18" s="1" t="s">
        <v>0</v>
      </c>
      <c r="H18" s="1">
        <v>5301.0000821501017</v>
      </c>
      <c r="I18" s="1">
        <v>0</v>
      </c>
      <c r="J18">
        <f t="shared" si="42"/>
        <v>23.796235747973455</v>
      </c>
      <c r="K18">
        <f t="shared" si="43"/>
        <v>0.28900968659442128</v>
      </c>
      <c r="L18">
        <f t="shared" si="44"/>
        <v>141.66412356478423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t="e">
        <f t="shared" si="45"/>
        <v>#DIV/0!</v>
      </c>
      <c r="U18" t="e">
        <f t="shared" si="46"/>
        <v>#DIV/0!</v>
      </c>
      <c r="V18" t="e">
        <f t="shared" si="47"/>
        <v>#DIV/0!</v>
      </c>
      <c r="W18" s="1">
        <v>-1</v>
      </c>
      <c r="X18" s="1">
        <v>0.87</v>
      </c>
      <c r="Y18" s="1">
        <v>0.92</v>
      </c>
      <c r="Z18" s="1">
        <v>9.9635639190673828</v>
      </c>
      <c r="AA18">
        <f t="shared" si="48"/>
        <v>0.87498178195953358</v>
      </c>
      <c r="AB18">
        <f t="shared" si="49"/>
        <v>1.6668859747988016E-2</v>
      </c>
      <c r="AC18" t="e">
        <f t="shared" si="50"/>
        <v>#DIV/0!</v>
      </c>
      <c r="AD18" t="e">
        <f t="shared" si="51"/>
        <v>#DIV/0!</v>
      </c>
      <c r="AE18" t="e">
        <f t="shared" si="52"/>
        <v>#DIV/0!</v>
      </c>
      <c r="AF18" s="1">
        <v>0</v>
      </c>
      <c r="AG18" s="1">
        <v>0.5</v>
      </c>
      <c r="AH18" t="e">
        <f t="shared" si="53"/>
        <v>#DIV/0!</v>
      </c>
      <c r="AI18">
        <f t="shared" si="54"/>
        <v>5.3543609389580737</v>
      </c>
      <c r="AJ18">
        <f t="shared" si="55"/>
        <v>1.8428768559991509</v>
      </c>
      <c r="AK18">
        <f t="shared" si="56"/>
        <v>27.988714218139648</v>
      </c>
      <c r="AL18" s="1">
        <v>2</v>
      </c>
      <c r="AM18">
        <f t="shared" si="57"/>
        <v>4.644859790802002</v>
      </c>
      <c r="AN18" s="1">
        <v>1</v>
      </c>
      <c r="AO18">
        <f t="shared" si="58"/>
        <v>9.2897195816040039</v>
      </c>
      <c r="AP18" s="1">
        <v>25.772012710571289</v>
      </c>
      <c r="AQ18" s="1">
        <v>27.988714218139648</v>
      </c>
      <c r="AR18" s="1">
        <v>24.26869010925293</v>
      </c>
      <c r="AS18" s="1">
        <v>300.24838256835938</v>
      </c>
      <c r="AT18" s="1">
        <v>283.38043212890625</v>
      </c>
      <c r="AU18" s="1">
        <v>16.125938415527344</v>
      </c>
      <c r="AV18" s="1">
        <v>19.623855590820313</v>
      </c>
      <c r="AW18" s="1">
        <v>48.120574951171875</v>
      </c>
      <c r="AX18" s="1">
        <v>58.558120727539063</v>
      </c>
      <c r="AY18" s="1">
        <v>300.13790893554688</v>
      </c>
      <c r="AZ18" s="1">
        <v>1700.125</v>
      </c>
      <c r="BA18" s="1">
        <v>2.9710652306675911E-2</v>
      </c>
      <c r="BB18" s="1">
        <v>99.341682434082031</v>
      </c>
      <c r="BC18" s="1">
        <v>17.944789886474609</v>
      </c>
      <c r="BD18" s="1">
        <v>0.27277946472167969</v>
      </c>
      <c r="BE18" s="1">
        <v>0.75</v>
      </c>
      <c r="BF18" s="1">
        <v>-1.355140209197998</v>
      </c>
      <c r="BG18" s="1">
        <v>7.355140209197998</v>
      </c>
      <c r="BH18" s="1">
        <v>1</v>
      </c>
      <c r="BI18" s="1">
        <v>0</v>
      </c>
      <c r="BJ18" s="1">
        <v>0.15999999642372131</v>
      </c>
      <c r="BK18" s="1">
        <v>111115</v>
      </c>
      <c r="BL18">
        <f t="shared" si="59"/>
        <v>1.5006895446777342</v>
      </c>
      <c r="BM18">
        <f t="shared" si="60"/>
        <v>5.3543609389580735E-3</v>
      </c>
      <c r="BN18">
        <f t="shared" si="61"/>
        <v>301.13871421813963</v>
      </c>
      <c r="BO18">
        <f t="shared" si="62"/>
        <v>298.92201271057127</v>
      </c>
      <c r="BP18">
        <f t="shared" si="63"/>
        <v>272.0199939198792</v>
      </c>
      <c r="BQ18">
        <f t="shared" si="64"/>
        <v>4.0291322599837774E-2</v>
      </c>
      <c r="BR18">
        <f t="shared" si="65"/>
        <v>3.7923436862347075</v>
      </c>
      <c r="BS18">
        <f t="shared" si="66"/>
        <v>38.174747933739795</v>
      </c>
      <c r="BT18">
        <f t="shared" si="67"/>
        <v>18.550892342919482</v>
      </c>
      <c r="BU18">
        <f t="shared" si="68"/>
        <v>26.880363464355469</v>
      </c>
      <c r="BV18">
        <f t="shared" si="69"/>
        <v>3.5540875436593091</v>
      </c>
      <c r="BW18">
        <f t="shared" si="70"/>
        <v>0.28028967827111317</v>
      </c>
      <c r="BX18">
        <f t="shared" si="71"/>
        <v>1.9494668302355567</v>
      </c>
      <c r="BY18">
        <f t="shared" si="72"/>
        <v>1.6046207134237525</v>
      </c>
      <c r="BZ18">
        <f t="shared" si="73"/>
        <v>0.17594415902989108</v>
      </c>
      <c r="CA18">
        <f t="shared" si="74"/>
        <v>14.073152375475352</v>
      </c>
      <c r="CB18">
        <f t="shared" si="75"/>
        <v>0.49990792413056584</v>
      </c>
      <c r="CC18">
        <f t="shared" si="76"/>
        <v>51.469019399984539</v>
      </c>
      <c r="CD18">
        <f t="shared" si="77"/>
        <v>279.92231716886164</v>
      </c>
      <c r="CE18">
        <f t="shared" si="78"/>
        <v>4.3753886140497189E-2</v>
      </c>
      <c r="CF18">
        <f t="shared" si="79"/>
        <v>0</v>
      </c>
      <c r="CG18">
        <f t="shared" si="80"/>
        <v>1487.578402053952</v>
      </c>
      <c r="CH18">
        <f t="shared" si="81"/>
        <v>0</v>
      </c>
      <c r="CI18" t="e">
        <f t="shared" si="82"/>
        <v>#DIV/0!</v>
      </c>
      <c r="CJ18" t="e">
        <f t="shared" si="83"/>
        <v>#DIV/0!</v>
      </c>
    </row>
    <row r="19" spans="1:88" x14ac:dyDescent="0.35">
      <c r="A19" t="s">
        <v>137</v>
      </c>
      <c r="B19" s="1">
        <v>19</v>
      </c>
      <c r="C19" s="1" t="s">
        <v>107</v>
      </c>
      <c r="D19" s="1" t="s">
        <v>0</v>
      </c>
      <c r="E19" s="1">
        <v>0</v>
      </c>
      <c r="F19" s="1" t="s">
        <v>90</v>
      </c>
      <c r="G19" s="1" t="s">
        <v>0</v>
      </c>
      <c r="H19" s="1">
        <v>5523.0000821501017</v>
      </c>
      <c r="I19" s="1">
        <v>0</v>
      </c>
      <c r="J19">
        <f t="shared" si="42"/>
        <v>29.829922435563855</v>
      </c>
      <c r="K19">
        <f t="shared" si="43"/>
        <v>0.31645092493274424</v>
      </c>
      <c r="L19">
        <f t="shared" si="44"/>
        <v>214.7475247385002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t="e">
        <f t="shared" si="45"/>
        <v>#DIV/0!</v>
      </c>
      <c r="U19" t="e">
        <f t="shared" si="46"/>
        <v>#DIV/0!</v>
      </c>
      <c r="V19" t="e">
        <f t="shared" si="47"/>
        <v>#DIV/0!</v>
      </c>
      <c r="W19" s="1">
        <v>-1</v>
      </c>
      <c r="X19" s="1">
        <v>0.87</v>
      </c>
      <c r="Y19" s="1">
        <v>0.92</v>
      </c>
      <c r="Z19" s="1">
        <v>9.9635639190673828</v>
      </c>
      <c r="AA19">
        <f t="shared" si="48"/>
        <v>0.87498178195953358</v>
      </c>
      <c r="AB19">
        <f t="shared" si="49"/>
        <v>2.0721742780555056E-2</v>
      </c>
      <c r="AC19" t="e">
        <f t="shared" si="50"/>
        <v>#DIV/0!</v>
      </c>
      <c r="AD19" t="e">
        <f t="shared" si="51"/>
        <v>#DIV/0!</v>
      </c>
      <c r="AE19" t="e">
        <f t="shared" si="52"/>
        <v>#DIV/0!</v>
      </c>
      <c r="AF19" s="1">
        <v>0</v>
      </c>
      <c r="AG19" s="1">
        <v>0.5</v>
      </c>
      <c r="AH19" t="e">
        <f t="shared" si="53"/>
        <v>#DIV/0!</v>
      </c>
      <c r="AI19">
        <f t="shared" si="54"/>
        <v>5.7599925560997205</v>
      </c>
      <c r="AJ19">
        <f t="shared" si="55"/>
        <v>1.8144020455832002</v>
      </c>
      <c r="AK19">
        <f t="shared" si="56"/>
        <v>28.256383895874023</v>
      </c>
      <c r="AL19" s="1">
        <v>2</v>
      </c>
      <c r="AM19">
        <f t="shared" si="57"/>
        <v>4.644859790802002</v>
      </c>
      <c r="AN19" s="1">
        <v>1</v>
      </c>
      <c r="AO19">
        <f t="shared" si="58"/>
        <v>9.2897195816040039</v>
      </c>
      <c r="AP19" s="1">
        <v>26.272159576416016</v>
      </c>
      <c r="AQ19" s="1">
        <v>28.256383895874023</v>
      </c>
      <c r="AR19" s="1">
        <v>24.761741638183594</v>
      </c>
      <c r="AS19" s="1">
        <v>400.19650268554688</v>
      </c>
      <c r="AT19" s="1">
        <v>378.86505126953125</v>
      </c>
      <c r="AU19" s="1">
        <v>16.750505447387695</v>
      </c>
      <c r="AV19" s="1">
        <v>20.509979248046875</v>
      </c>
      <c r="AW19" s="1">
        <v>48.532947540283203</v>
      </c>
      <c r="AX19" s="1">
        <v>59.4208984375</v>
      </c>
      <c r="AY19" s="1">
        <v>300.14068603515625</v>
      </c>
      <c r="AZ19" s="1">
        <v>1700.384521484375</v>
      </c>
      <c r="BA19" s="1">
        <v>5.9251133352518082E-2</v>
      </c>
      <c r="BB19" s="1">
        <v>99.343231201171875</v>
      </c>
      <c r="BC19" s="1">
        <v>19.702779769897461</v>
      </c>
      <c r="BD19" s="1">
        <v>0.24721679091453552</v>
      </c>
      <c r="BE19" s="1">
        <v>0.5</v>
      </c>
      <c r="BF19" s="1">
        <v>-1.355140209197998</v>
      </c>
      <c r="BG19" s="1">
        <v>7.355140209197998</v>
      </c>
      <c r="BH19" s="1">
        <v>1</v>
      </c>
      <c r="BI19" s="1">
        <v>0</v>
      </c>
      <c r="BJ19" s="1">
        <v>0.15999999642372131</v>
      </c>
      <c r="BK19" s="1">
        <v>111115</v>
      </c>
      <c r="BL19">
        <f t="shared" si="59"/>
        <v>1.5007034301757809</v>
      </c>
      <c r="BM19">
        <f t="shared" si="60"/>
        <v>5.7599925560997203E-3</v>
      </c>
      <c r="BN19">
        <f t="shared" si="61"/>
        <v>301.406383895874</v>
      </c>
      <c r="BO19">
        <f t="shared" si="62"/>
        <v>299.42215957641599</v>
      </c>
      <c r="BP19">
        <f t="shared" si="63"/>
        <v>272.06151735645108</v>
      </c>
      <c r="BQ19">
        <f t="shared" si="64"/>
        <v>-2.0500550693496777E-2</v>
      </c>
      <c r="BR19">
        <f t="shared" si="65"/>
        <v>3.8519296559531582</v>
      </c>
      <c r="BS19">
        <f t="shared" si="66"/>
        <v>38.77395177687476</v>
      </c>
      <c r="BT19">
        <f t="shared" si="67"/>
        <v>18.263972528827885</v>
      </c>
      <c r="BU19">
        <f t="shared" si="68"/>
        <v>27.26427173614502</v>
      </c>
      <c r="BV19">
        <f t="shared" si="69"/>
        <v>3.6350908047394217</v>
      </c>
      <c r="BW19">
        <f t="shared" si="70"/>
        <v>0.3060262517684853</v>
      </c>
      <c r="BX19">
        <f t="shared" si="71"/>
        <v>2.037527610369958</v>
      </c>
      <c r="BY19">
        <f t="shared" si="72"/>
        <v>1.5975631943694637</v>
      </c>
      <c r="BZ19">
        <f t="shared" si="73"/>
        <v>0.19217645495715624</v>
      </c>
      <c r="CA19">
        <f t="shared" si="74"/>
        <v>21.333712999976203</v>
      </c>
      <c r="CB19">
        <f t="shared" si="75"/>
        <v>0.566817984448307</v>
      </c>
      <c r="CC19">
        <f t="shared" si="76"/>
        <v>53.056497786987244</v>
      </c>
      <c r="CD19">
        <f t="shared" si="77"/>
        <v>374.53010930123367</v>
      </c>
      <c r="CE19">
        <f t="shared" si="78"/>
        <v>4.2257516135119494E-2</v>
      </c>
      <c r="CF19">
        <f t="shared" si="79"/>
        <v>0</v>
      </c>
      <c r="CG19">
        <f t="shared" si="80"/>
        <v>1487.8054786248072</v>
      </c>
      <c r="CH19">
        <f t="shared" si="81"/>
        <v>0</v>
      </c>
      <c r="CI19" t="e">
        <f t="shared" si="82"/>
        <v>#DIV/0!</v>
      </c>
      <c r="CJ19" t="e">
        <f t="shared" si="83"/>
        <v>#DIV/0!</v>
      </c>
    </row>
    <row r="20" spans="1:88" x14ac:dyDescent="0.35">
      <c r="A20" t="s">
        <v>137</v>
      </c>
      <c r="B20" s="1">
        <v>20</v>
      </c>
      <c r="C20" s="1" t="s">
        <v>108</v>
      </c>
      <c r="D20" s="1" t="s">
        <v>0</v>
      </c>
      <c r="E20" s="1">
        <v>0</v>
      </c>
      <c r="F20" s="1" t="s">
        <v>90</v>
      </c>
      <c r="G20" s="1" t="s">
        <v>0</v>
      </c>
      <c r="H20" s="1">
        <v>5745.0000821501017</v>
      </c>
      <c r="I20" s="1">
        <v>0</v>
      </c>
      <c r="J20">
        <f t="shared" si="42"/>
        <v>49.416605933943814</v>
      </c>
      <c r="K20">
        <f t="shared" si="43"/>
        <v>0.29868212184721554</v>
      </c>
      <c r="L20">
        <f t="shared" si="44"/>
        <v>376.35232640347022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t="e">
        <f t="shared" si="45"/>
        <v>#DIV/0!</v>
      </c>
      <c r="U20" t="e">
        <f t="shared" si="46"/>
        <v>#DIV/0!</v>
      </c>
      <c r="V20" t="e">
        <f t="shared" si="47"/>
        <v>#DIV/0!</v>
      </c>
      <c r="W20" s="1">
        <v>-1</v>
      </c>
      <c r="X20" s="1">
        <v>0.87</v>
      </c>
      <c r="Y20" s="1">
        <v>0.92</v>
      </c>
      <c r="Z20" s="1">
        <v>9.9635639190673828</v>
      </c>
      <c r="AA20">
        <f t="shared" si="48"/>
        <v>0.87498178195953358</v>
      </c>
      <c r="AB20">
        <f t="shared" si="49"/>
        <v>3.3874298667232308E-2</v>
      </c>
      <c r="AC20" t="e">
        <f t="shared" si="50"/>
        <v>#DIV/0!</v>
      </c>
      <c r="AD20" t="e">
        <f t="shared" si="51"/>
        <v>#DIV/0!</v>
      </c>
      <c r="AE20" t="e">
        <f t="shared" si="52"/>
        <v>#DIV/0!</v>
      </c>
      <c r="AF20" s="1">
        <v>0</v>
      </c>
      <c r="AG20" s="1">
        <v>0.5</v>
      </c>
      <c r="AH20" t="e">
        <f t="shared" si="53"/>
        <v>#DIV/0!</v>
      </c>
      <c r="AI20">
        <f t="shared" si="54"/>
        <v>5.6790207072805234</v>
      </c>
      <c r="AJ20">
        <f t="shared" si="55"/>
        <v>1.8912865453274765</v>
      </c>
      <c r="AK20">
        <f t="shared" si="56"/>
        <v>28.551761627197266</v>
      </c>
      <c r="AL20" s="1">
        <v>2</v>
      </c>
      <c r="AM20">
        <f t="shared" si="57"/>
        <v>4.644859790802002</v>
      </c>
      <c r="AN20" s="1">
        <v>1</v>
      </c>
      <c r="AO20">
        <f t="shared" si="58"/>
        <v>9.2897195816040039</v>
      </c>
      <c r="AP20" s="1">
        <v>26.560815811157227</v>
      </c>
      <c r="AQ20" s="1">
        <v>28.551761627197266</v>
      </c>
      <c r="AR20" s="1">
        <v>25.035099029541016</v>
      </c>
      <c r="AS20" s="1">
        <v>700.072265625</v>
      </c>
      <c r="AT20" s="1">
        <v>664.6282958984375</v>
      </c>
      <c r="AU20" s="1">
        <v>16.700164794921875</v>
      </c>
      <c r="AV20" s="1">
        <v>20.407167434692383</v>
      </c>
      <c r="AW20" s="1">
        <v>47.568874359130859</v>
      </c>
      <c r="AX20" s="1">
        <v>58.135101318359375</v>
      </c>
      <c r="AY20" s="1">
        <v>300.14157104492188</v>
      </c>
      <c r="AZ20" s="1">
        <v>1700.9998779296875</v>
      </c>
      <c r="BA20" s="1">
        <v>6.5073601901531219E-2</v>
      </c>
      <c r="BB20" s="1">
        <v>99.344680786132813</v>
      </c>
      <c r="BC20" s="1">
        <v>23.538131713867188</v>
      </c>
      <c r="BD20" s="1">
        <v>0.23007696866989136</v>
      </c>
      <c r="BE20" s="1">
        <v>0.5</v>
      </c>
      <c r="BF20" s="1">
        <v>-1.355140209197998</v>
      </c>
      <c r="BG20" s="1">
        <v>7.355140209197998</v>
      </c>
      <c r="BH20" s="1">
        <v>1</v>
      </c>
      <c r="BI20" s="1">
        <v>0</v>
      </c>
      <c r="BJ20" s="1">
        <v>0.15999999642372131</v>
      </c>
      <c r="BK20" s="1">
        <v>111115</v>
      </c>
      <c r="BL20">
        <f t="shared" si="59"/>
        <v>1.5007078552246094</v>
      </c>
      <c r="BM20">
        <f t="shared" si="60"/>
        <v>5.6790207072805231E-3</v>
      </c>
      <c r="BN20">
        <f t="shared" si="61"/>
        <v>301.70176162719724</v>
      </c>
      <c r="BO20">
        <f t="shared" si="62"/>
        <v>299.7108158111572</v>
      </c>
      <c r="BP20">
        <f t="shared" si="63"/>
        <v>272.15997438550039</v>
      </c>
      <c r="BQ20">
        <f t="shared" si="64"/>
        <v>-6.4387605845424275E-3</v>
      </c>
      <c r="BR20">
        <f t="shared" si="65"/>
        <v>3.9186300798761562</v>
      </c>
      <c r="BS20">
        <f t="shared" si="66"/>
        <v>39.444790087071723</v>
      </c>
      <c r="BT20">
        <f t="shared" si="67"/>
        <v>19.037622652379341</v>
      </c>
      <c r="BU20">
        <f t="shared" si="68"/>
        <v>27.556288719177246</v>
      </c>
      <c r="BV20">
        <f t="shared" si="69"/>
        <v>3.6977797748648418</v>
      </c>
      <c r="BW20">
        <f t="shared" si="70"/>
        <v>0.28937806756681922</v>
      </c>
      <c r="BX20">
        <f t="shared" si="71"/>
        <v>2.0273435345486797</v>
      </c>
      <c r="BY20">
        <f t="shared" si="72"/>
        <v>1.6704362403161621</v>
      </c>
      <c r="BZ20">
        <f t="shared" si="73"/>
        <v>0.18167480723648491</v>
      </c>
      <c r="CA20">
        <f t="shared" si="74"/>
        <v>37.388601729671208</v>
      </c>
      <c r="CB20">
        <f t="shared" si="75"/>
        <v>0.56625986092680736</v>
      </c>
      <c r="CC20">
        <f t="shared" si="76"/>
        <v>51.796943734084756</v>
      </c>
      <c r="CD20">
        <f t="shared" si="77"/>
        <v>657.44697923706792</v>
      </c>
      <c r="CE20">
        <f t="shared" si="78"/>
        <v>3.8932860564060076E-2</v>
      </c>
      <c r="CF20">
        <f t="shared" si="79"/>
        <v>0</v>
      </c>
      <c r="CG20">
        <f t="shared" si="80"/>
        <v>1488.343904303867</v>
      </c>
      <c r="CH20">
        <f t="shared" si="81"/>
        <v>0</v>
      </c>
      <c r="CI20" t="e">
        <f t="shared" si="82"/>
        <v>#DIV/0!</v>
      </c>
      <c r="CJ20" t="e">
        <f t="shared" si="83"/>
        <v>#DIV/0!</v>
      </c>
    </row>
    <row r="21" spans="1:88" x14ac:dyDescent="0.35">
      <c r="A21" t="s">
        <v>137</v>
      </c>
      <c r="B21" s="1">
        <v>21</v>
      </c>
      <c r="C21" s="1" t="s">
        <v>109</v>
      </c>
      <c r="D21" s="1" t="s">
        <v>0</v>
      </c>
      <c r="E21" s="1">
        <v>0</v>
      </c>
      <c r="F21" s="1" t="s">
        <v>90</v>
      </c>
      <c r="G21" s="1" t="s">
        <v>0</v>
      </c>
      <c r="H21" s="1">
        <v>5967.0000821501017</v>
      </c>
      <c r="I21" s="1">
        <v>0</v>
      </c>
      <c r="J21">
        <f t="shared" si="42"/>
        <v>46.892644568456838</v>
      </c>
      <c r="K21">
        <f t="shared" si="43"/>
        <v>0.13365562514378063</v>
      </c>
      <c r="L21">
        <f t="shared" si="44"/>
        <v>373.35382008204681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t="e">
        <f t="shared" si="45"/>
        <v>#DIV/0!</v>
      </c>
      <c r="U21" t="e">
        <f t="shared" si="46"/>
        <v>#DIV/0!</v>
      </c>
      <c r="V21" t="e">
        <f t="shared" si="47"/>
        <v>#DIV/0!</v>
      </c>
      <c r="W21" s="1">
        <v>-1</v>
      </c>
      <c r="X21" s="1">
        <v>0.87</v>
      </c>
      <c r="Y21" s="1">
        <v>0.92</v>
      </c>
      <c r="Z21" s="1">
        <v>9.9635639190673828</v>
      </c>
      <c r="AA21">
        <f t="shared" si="48"/>
        <v>0.87498178195953358</v>
      </c>
      <c r="AB21">
        <f t="shared" si="49"/>
        <v>3.2203985110253262E-2</v>
      </c>
      <c r="AC21" t="e">
        <f t="shared" si="50"/>
        <v>#DIV/0!</v>
      </c>
      <c r="AD21" t="e">
        <f t="shared" si="51"/>
        <v>#DIV/0!</v>
      </c>
      <c r="AE21" t="e">
        <f t="shared" si="52"/>
        <v>#DIV/0!</v>
      </c>
      <c r="AF21" s="1">
        <v>0</v>
      </c>
      <c r="AG21" s="1">
        <v>0.5</v>
      </c>
      <c r="AH21" t="e">
        <f t="shared" si="53"/>
        <v>#DIV/0!</v>
      </c>
      <c r="AI21">
        <f t="shared" si="54"/>
        <v>3.1008111605249971</v>
      </c>
      <c r="AJ21">
        <f t="shared" si="55"/>
        <v>2.2648555632656731</v>
      </c>
      <c r="AK21">
        <f t="shared" si="56"/>
        <v>29.8995361328125</v>
      </c>
      <c r="AL21" s="1">
        <v>2</v>
      </c>
      <c r="AM21">
        <f t="shared" si="57"/>
        <v>4.644859790802002</v>
      </c>
      <c r="AN21" s="1">
        <v>1</v>
      </c>
      <c r="AO21">
        <f t="shared" si="58"/>
        <v>9.2897195816040039</v>
      </c>
      <c r="AP21" s="1">
        <v>26.851396560668945</v>
      </c>
      <c r="AQ21" s="1">
        <v>29.8995361328125</v>
      </c>
      <c r="AR21" s="1">
        <v>25.349510192871094</v>
      </c>
      <c r="AS21" s="1">
        <v>1000.0494995117188</v>
      </c>
      <c r="AT21" s="1">
        <v>966.80389404296875</v>
      </c>
      <c r="AU21" s="1">
        <v>17.815982818603516</v>
      </c>
      <c r="AV21" s="1">
        <v>19.841276168823242</v>
      </c>
      <c r="AW21" s="1">
        <v>49.886051177978516</v>
      </c>
      <c r="AX21" s="1">
        <v>55.550613403320313</v>
      </c>
      <c r="AY21" s="1">
        <v>300.13302612304688</v>
      </c>
      <c r="AZ21" s="1">
        <v>1699.6527099609375</v>
      </c>
      <c r="BA21" s="1">
        <v>4.7221869230270386E-2</v>
      </c>
      <c r="BB21" s="1">
        <v>99.341934204101563</v>
      </c>
      <c r="BC21" s="1">
        <v>26.261074066162109</v>
      </c>
      <c r="BD21" s="1">
        <v>0.22845381498336792</v>
      </c>
      <c r="BE21" s="1">
        <v>0.5</v>
      </c>
      <c r="BF21" s="1">
        <v>-1.355140209197998</v>
      </c>
      <c r="BG21" s="1">
        <v>7.355140209197998</v>
      </c>
      <c r="BH21" s="1">
        <v>1</v>
      </c>
      <c r="BI21" s="1">
        <v>0</v>
      </c>
      <c r="BJ21" s="1">
        <v>0.15999999642372131</v>
      </c>
      <c r="BK21" s="1">
        <v>111115</v>
      </c>
      <c r="BL21">
        <f t="shared" si="59"/>
        <v>1.5006651306152343</v>
      </c>
      <c r="BM21">
        <f t="shared" si="60"/>
        <v>3.1008111605249971E-3</v>
      </c>
      <c r="BN21">
        <f t="shared" si="61"/>
        <v>303.04953613281248</v>
      </c>
      <c r="BO21">
        <f t="shared" si="62"/>
        <v>300.00139656066892</v>
      </c>
      <c r="BP21">
        <f t="shared" si="63"/>
        <v>271.94442751531824</v>
      </c>
      <c r="BQ21">
        <f t="shared" si="64"/>
        <v>0.39558799684176293</v>
      </c>
      <c r="BR21">
        <f t="shared" si="65"/>
        <v>4.2359263149543196</v>
      </c>
      <c r="BS21">
        <f t="shared" si="66"/>
        <v>42.639861493450056</v>
      </c>
      <c r="BT21">
        <f t="shared" si="67"/>
        <v>22.798585324626814</v>
      </c>
      <c r="BU21">
        <f t="shared" si="68"/>
        <v>28.375466346740723</v>
      </c>
      <c r="BV21">
        <f t="shared" si="69"/>
        <v>3.8787000196563004</v>
      </c>
      <c r="BW21">
        <f t="shared" si="70"/>
        <v>0.13175993217383677</v>
      </c>
      <c r="BX21">
        <f t="shared" si="71"/>
        <v>1.9710707516886468</v>
      </c>
      <c r="BY21">
        <f t="shared" si="72"/>
        <v>1.9076292679676536</v>
      </c>
      <c r="BZ21">
        <f t="shared" si="73"/>
        <v>8.2518201135303504E-2</v>
      </c>
      <c r="CA21">
        <f t="shared" si="74"/>
        <v>37.089690629440668</v>
      </c>
      <c r="CB21">
        <f t="shared" si="75"/>
        <v>0.38617326883196584</v>
      </c>
      <c r="CC21">
        <f t="shared" si="76"/>
        <v>45.590806103819027</v>
      </c>
      <c r="CD21">
        <f t="shared" si="77"/>
        <v>959.98936432424864</v>
      </c>
      <c r="CE21">
        <f t="shared" si="78"/>
        <v>2.2269761995964407E-2</v>
      </c>
      <c r="CF21">
        <f t="shared" si="79"/>
        <v>0</v>
      </c>
      <c r="CG21">
        <f t="shared" si="80"/>
        <v>1487.1651568739715</v>
      </c>
      <c r="CH21">
        <f t="shared" si="81"/>
        <v>0</v>
      </c>
      <c r="CI21" t="e">
        <f t="shared" si="82"/>
        <v>#DIV/0!</v>
      </c>
      <c r="CJ21" t="e">
        <f t="shared" si="83"/>
        <v>#DIV/0!</v>
      </c>
    </row>
    <row r="22" spans="1:88" x14ac:dyDescent="0.35">
      <c r="A22" t="s">
        <v>137</v>
      </c>
      <c r="B22" s="1">
        <v>22</v>
      </c>
      <c r="C22" s="1" t="s">
        <v>110</v>
      </c>
      <c r="D22" s="1" t="s">
        <v>0</v>
      </c>
      <c r="E22" s="1">
        <v>0</v>
      </c>
      <c r="F22" s="1" t="s">
        <v>90</v>
      </c>
      <c r="G22" s="1" t="s">
        <v>0</v>
      </c>
      <c r="H22" s="1">
        <v>6189.0000821501017</v>
      </c>
      <c r="I22" s="1">
        <v>0</v>
      </c>
      <c r="J22">
        <f t="shared" si="42"/>
        <v>48.772701964695933</v>
      </c>
      <c r="K22">
        <f t="shared" si="43"/>
        <v>0.10138988444798402</v>
      </c>
      <c r="L22">
        <f t="shared" si="44"/>
        <v>454.01709908740634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t="e">
        <f t="shared" si="45"/>
        <v>#DIV/0!</v>
      </c>
      <c r="U22" t="e">
        <f t="shared" si="46"/>
        <v>#DIV/0!</v>
      </c>
      <c r="V22" t="e">
        <f t="shared" si="47"/>
        <v>#DIV/0!</v>
      </c>
      <c r="W22" s="1">
        <v>-1</v>
      </c>
      <c r="X22" s="1">
        <v>0.87</v>
      </c>
      <c r="Y22" s="1">
        <v>0.92</v>
      </c>
      <c r="Z22" s="1">
        <v>9.9635639190673828</v>
      </c>
      <c r="AA22">
        <f t="shared" si="48"/>
        <v>0.87498178195953358</v>
      </c>
      <c r="AB22">
        <f t="shared" si="49"/>
        <v>3.3426715586479805E-2</v>
      </c>
      <c r="AC22" t="e">
        <f t="shared" si="50"/>
        <v>#DIV/0!</v>
      </c>
      <c r="AD22" t="e">
        <f t="shared" si="51"/>
        <v>#DIV/0!</v>
      </c>
      <c r="AE22" t="e">
        <f t="shared" si="52"/>
        <v>#DIV/0!</v>
      </c>
      <c r="AF22" s="1">
        <v>0</v>
      </c>
      <c r="AG22" s="1">
        <v>0.5</v>
      </c>
      <c r="AH22" t="e">
        <f t="shared" si="53"/>
        <v>#DIV/0!</v>
      </c>
      <c r="AI22">
        <f t="shared" si="54"/>
        <v>2.5174850876518162</v>
      </c>
      <c r="AJ22">
        <f t="shared" si="55"/>
        <v>2.4120787926549792</v>
      </c>
      <c r="AK22">
        <f t="shared" si="56"/>
        <v>30.777936935424805</v>
      </c>
      <c r="AL22" s="1">
        <v>2</v>
      </c>
      <c r="AM22">
        <f t="shared" si="57"/>
        <v>4.644859790802002</v>
      </c>
      <c r="AN22" s="1">
        <v>1</v>
      </c>
      <c r="AO22">
        <f t="shared" si="58"/>
        <v>9.2897195816040039</v>
      </c>
      <c r="AP22" s="1">
        <v>27.322683334350586</v>
      </c>
      <c r="AQ22" s="1">
        <v>30.777936935424805</v>
      </c>
      <c r="AR22" s="1">
        <v>25.797447204589844</v>
      </c>
      <c r="AS22" s="1">
        <v>1299.9678955078125</v>
      </c>
      <c r="AT22" s="1">
        <v>1265.347900390625</v>
      </c>
      <c r="AU22" s="1">
        <v>18.916782379150391</v>
      </c>
      <c r="AV22" s="1">
        <v>20.559707641601563</v>
      </c>
      <c r="AW22" s="1">
        <v>51.521018981933594</v>
      </c>
      <c r="AX22" s="1">
        <v>55.999248504638672</v>
      </c>
      <c r="AY22" s="1">
        <v>300.16293334960938</v>
      </c>
      <c r="AZ22" s="1">
        <v>1701.7607421875</v>
      </c>
      <c r="BA22" s="1">
        <v>7.1274667978286743E-2</v>
      </c>
      <c r="BB22" s="1">
        <v>99.344444274902344</v>
      </c>
      <c r="BC22" s="1">
        <v>28.051168441772461</v>
      </c>
      <c r="BD22" s="1">
        <v>0.19384239614009857</v>
      </c>
      <c r="BE22" s="1">
        <v>1</v>
      </c>
      <c r="BF22" s="1">
        <v>-1.355140209197998</v>
      </c>
      <c r="BG22" s="1">
        <v>7.355140209197998</v>
      </c>
      <c r="BH22" s="1">
        <v>1</v>
      </c>
      <c r="BI22" s="1">
        <v>0</v>
      </c>
      <c r="BJ22" s="1">
        <v>0.15999999642372131</v>
      </c>
      <c r="BK22" s="1">
        <v>111115</v>
      </c>
      <c r="BL22">
        <f t="shared" si="59"/>
        <v>1.5008146667480469</v>
      </c>
      <c r="BM22">
        <f t="shared" si="60"/>
        <v>2.5174850876518162E-3</v>
      </c>
      <c r="BN22">
        <f t="shared" si="61"/>
        <v>303.92793693542478</v>
      </c>
      <c r="BO22">
        <f t="shared" si="62"/>
        <v>300.47268333435056</v>
      </c>
      <c r="BP22">
        <f t="shared" si="63"/>
        <v>272.28171266402933</v>
      </c>
      <c r="BQ22">
        <f t="shared" si="64"/>
        <v>0.47905097920420431</v>
      </c>
      <c r="BR22">
        <f t="shared" si="65"/>
        <v>4.4545715227643496</v>
      </c>
      <c r="BS22">
        <f t="shared" si="66"/>
        <v>44.839664213509721</v>
      </c>
      <c r="BT22">
        <f t="shared" si="67"/>
        <v>24.279956571908158</v>
      </c>
      <c r="BU22">
        <f t="shared" si="68"/>
        <v>29.050310134887695</v>
      </c>
      <c r="BV22">
        <f t="shared" si="69"/>
        <v>4.0334959107437429</v>
      </c>
      <c r="BW22">
        <f t="shared" si="70"/>
        <v>0.10029524182822366</v>
      </c>
      <c r="BX22">
        <f t="shared" si="71"/>
        <v>2.0424927301093705</v>
      </c>
      <c r="BY22">
        <f t="shared" si="72"/>
        <v>1.9910031806343724</v>
      </c>
      <c r="BZ22">
        <f t="shared" si="73"/>
        <v>6.2781962371064329E-2</v>
      </c>
      <c r="CA22">
        <f t="shared" si="74"/>
        <v>45.104076400141658</v>
      </c>
      <c r="CB22">
        <f t="shared" si="75"/>
        <v>0.35880811826316455</v>
      </c>
      <c r="CC22">
        <f t="shared" si="76"/>
        <v>44.62548609014668</v>
      </c>
      <c r="CD22">
        <f t="shared" si="77"/>
        <v>1258.2601570982736</v>
      </c>
      <c r="CE22">
        <f t="shared" si="78"/>
        <v>1.7297738633985985E-2</v>
      </c>
      <c r="CF22">
        <f t="shared" si="79"/>
        <v>0</v>
      </c>
      <c r="CG22">
        <f t="shared" si="80"/>
        <v>1489.0096466679972</v>
      </c>
      <c r="CH22">
        <f t="shared" si="81"/>
        <v>0</v>
      </c>
      <c r="CI22" t="e">
        <f t="shared" si="82"/>
        <v>#DIV/0!</v>
      </c>
      <c r="CJ22" t="e">
        <f t="shared" si="83"/>
        <v>#DIV/0!</v>
      </c>
    </row>
    <row r="23" spans="1:88" x14ac:dyDescent="0.35">
      <c r="A23" t="s">
        <v>137</v>
      </c>
      <c r="B23" s="1">
        <v>23</v>
      </c>
      <c r="C23" s="1" t="s">
        <v>111</v>
      </c>
      <c r="D23" s="1" t="s">
        <v>0</v>
      </c>
      <c r="E23" s="1">
        <v>0</v>
      </c>
      <c r="F23" s="1" t="s">
        <v>90</v>
      </c>
      <c r="G23" s="1" t="s">
        <v>0</v>
      </c>
      <c r="H23" s="1">
        <v>6411.0000821501017</v>
      </c>
      <c r="I23" s="1">
        <v>0</v>
      </c>
      <c r="J23">
        <f t="shared" si="42"/>
        <v>54.944150214970257</v>
      </c>
      <c r="K23">
        <f t="shared" si="43"/>
        <v>8.1639212455165699E-2</v>
      </c>
      <c r="L23">
        <f t="shared" si="44"/>
        <v>531.11147653829732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t="e">
        <f t="shared" si="45"/>
        <v>#DIV/0!</v>
      </c>
      <c r="U23" t="e">
        <f t="shared" si="46"/>
        <v>#DIV/0!</v>
      </c>
      <c r="V23" t="e">
        <f t="shared" si="47"/>
        <v>#DIV/0!</v>
      </c>
      <c r="W23" s="1">
        <v>-1</v>
      </c>
      <c r="X23" s="1">
        <v>0.87</v>
      </c>
      <c r="Y23" s="1">
        <v>0.92</v>
      </c>
      <c r="Z23" s="1">
        <v>9.9635639190673828</v>
      </c>
      <c r="AA23">
        <f t="shared" si="48"/>
        <v>0.87498178195953358</v>
      </c>
      <c r="AB23">
        <f t="shared" si="49"/>
        <v>3.7585220833025595E-2</v>
      </c>
      <c r="AC23" t="e">
        <f t="shared" si="50"/>
        <v>#DIV/0!</v>
      </c>
      <c r="AD23" t="e">
        <f t="shared" si="51"/>
        <v>#DIV/0!</v>
      </c>
      <c r="AE23" t="e">
        <f t="shared" si="52"/>
        <v>#DIV/0!</v>
      </c>
      <c r="AF23" s="1">
        <v>0</v>
      </c>
      <c r="AG23" s="1">
        <v>0.5</v>
      </c>
      <c r="AH23" t="e">
        <f t="shared" si="53"/>
        <v>#DIV/0!</v>
      </c>
      <c r="AI23">
        <f t="shared" si="54"/>
        <v>2.0983345801529327</v>
      </c>
      <c r="AJ23">
        <f t="shared" si="55"/>
        <v>2.4902049983909444</v>
      </c>
      <c r="AK23">
        <f t="shared" si="56"/>
        <v>31.151386260986328</v>
      </c>
      <c r="AL23" s="1">
        <v>2</v>
      </c>
      <c r="AM23">
        <f t="shared" si="57"/>
        <v>4.644859790802002</v>
      </c>
      <c r="AN23" s="1">
        <v>1</v>
      </c>
      <c r="AO23">
        <f t="shared" si="58"/>
        <v>9.2897195816040039</v>
      </c>
      <c r="AP23" s="1">
        <v>27.644313812255859</v>
      </c>
      <c r="AQ23" s="1">
        <v>31.151386260986328</v>
      </c>
      <c r="AR23" s="1">
        <v>26.1258544921875</v>
      </c>
      <c r="AS23" s="1">
        <v>1700.388671875</v>
      </c>
      <c r="AT23" s="1">
        <v>1661.4560546875</v>
      </c>
      <c r="AU23" s="1">
        <v>19.368902206420898</v>
      </c>
      <c r="AV23" s="1">
        <v>20.738042831420898</v>
      </c>
      <c r="AW23" s="1">
        <v>51.768718719482422</v>
      </c>
      <c r="AX23" s="1">
        <v>55.424354553222656</v>
      </c>
      <c r="AY23" s="1">
        <v>300.16189575195313</v>
      </c>
      <c r="AZ23" s="1">
        <v>1701.1341552734375</v>
      </c>
      <c r="BA23" s="1">
        <v>5.3761444985866547E-2</v>
      </c>
      <c r="BB23" s="1">
        <v>99.346923828125</v>
      </c>
      <c r="BC23" s="1">
        <v>29.593990325927734</v>
      </c>
      <c r="BD23" s="1">
        <v>0.15891255438327789</v>
      </c>
      <c r="BE23" s="1">
        <v>0.5</v>
      </c>
      <c r="BF23" s="1">
        <v>-1.355140209197998</v>
      </c>
      <c r="BG23" s="1">
        <v>7.355140209197998</v>
      </c>
      <c r="BH23" s="1">
        <v>1</v>
      </c>
      <c r="BI23" s="1">
        <v>0</v>
      </c>
      <c r="BJ23" s="1">
        <v>0.15999999642372131</v>
      </c>
      <c r="BK23" s="1">
        <v>111115</v>
      </c>
      <c r="BL23">
        <f t="shared" si="59"/>
        <v>1.5008094787597654</v>
      </c>
      <c r="BM23">
        <f t="shared" si="60"/>
        <v>2.0983345801529325E-3</v>
      </c>
      <c r="BN23">
        <f t="shared" si="61"/>
        <v>304.30138626098631</v>
      </c>
      <c r="BO23">
        <f t="shared" si="62"/>
        <v>300.79431381225584</v>
      </c>
      <c r="BP23">
        <f t="shared" si="63"/>
        <v>272.18145876002018</v>
      </c>
      <c r="BQ23">
        <f t="shared" si="64"/>
        <v>0.54921168001311482</v>
      </c>
      <c r="BR23">
        <f t="shared" si="65"/>
        <v>4.5504657599085103</v>
      </c>
      <c r="BS23">
        <f t="shared" si="66"/>
        <v>45.803791245524991</v>
      </c>
      <c r="BT23">
        <f t="shared" si="67"/>
        <v>25.065748414104092</v>
      </c>
      <c r="BU23">
        <f t="shared" si="68"/>
        <v>29.397850036621094</v>
      </c>
      <c r="BV23">
        <f t="shared" si="69"/>
        <v>4.1152957561215056</v>
      </c>
      <c r="BW23">
        <f t="shared" si="70"/>
        <v>8.0928007051897524E-2</v>
      </c>
      <c r="BX23">
        <f t="shared" si="71"/>
        <v>2.0602607615175659</v>
      </c>
      <c r="BY23">
        <f t="shared" si="72"/>
        <v>2.0550349946039397</v>
      </c>
      <c r="BZ23">
        <f t="shared" si="73"/>
        <v>5.064342454205141E-2</v>
      </c>
      <c r="CA23">
        <f t="shared" si="74"/>
        <v>52.764291403893225</v>
      </c>
      <c r="CB23">
        <f t="shared" si="75"/>
        <v>0.31966628009200826</v>
      </c>
      <c r="CC23">
        <f t="shared" si="76"/>
        <v>43.885576623252895</v>
      </c>
      <c r="CD23">
        <f t="shared" si="77"/>
        <v>1653.4714646104114</v>
      </c>
      <c r="CE23">
        <f t="shared" si="78"/>
        <v>1.4582989582023E-2</v>
      </c>
      <c r="CF23">
        <f t="shared" si="79"/>
        <v>0</v>
      </c>
      <c r="CG23">
        <f t="shared" si="80"/>
        <v>1488.4613945333783</v>
      </c>
      <c r="CH23">
        <f t="shared" si="81"/>
        <v>0</v>
      </c>
      <c r="CI23" t="e">
        <f t="shared" si="82"/>
        <v>#DIV/0!</v>
      </c>
      <c r="CJ23" t="e">
        <f t="shared" si="83"/>
        <v>#DIV/0!</v>
      </c>
    </row>
    <row r="24" spans="1:88" x14ac:dyDescent="0.35">
      <c r="A24" t="s">
        <v>137</v>
      </c>
      <c r="B24" s="1">
        <v>24</v>
      </c>
      <c r="C24" s="1" t="s">
        <v>112</v>
      </c>
      <c r="D24" s="1" t="s">
        <v>0</v>
      </c>
      <c r="E24" s="1">
        <v>0</v>
      </c>
      <c r="F24" s="1" t="s">
        <v>90</v>
      </c>
      <c r="G24" s="1" t="s">
        <v>0</v>
      </c>
      <c r="H24" s="1">
        <v>6633.0000821501017</v>
      </c>
      <c r="I24" s="1">
        <v>0</v>
      </c>
      <c r="J24">
        <f t="shared" si="42"/>
        <v>55.581545453950518</v>
      </c>
      <c r="K24">
        <f t="shared" si="43"/>
        <v>7.9252595719464025E-2</v>
      </c>
      <c r="L24">
        <f t="shared" si="44"/>
        <v>771.69671444132723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t="e">
        <f t="shared" si="45"/>
        <v>#DIV/0!</v>
      </c>
      <c r="U24" t="e">
        <f t="shared" si="46"/>
        <v>#DIV/0!</v>
      </c>
      <c r="V24" t="e">
        <f t="shared" si="47"/>
        <v>#DIV/0!</v>
      </c>
      <c r="W24" s="1">
        <v>-1</v>
      </c>
      <c r="X24" s="1">
        <v>0.87</v>
      </c>
      <c r="Y24" s="1">
        <v>0.92</v>
      </c>
      <c r="Z24" s="1">
        <v>9.9635639190673828</v>
      </c>
      <c r="AA24">
        <f t="shared" si="48"/>
        <v>0.87498178195953358</v>
      </c>
      <c r="AB24">
        <f t="shared" si="49"/>
        <v>3.8046176533022343E-2</v>
      </c>
      <c r="AC24" t="e">
        <f t="shared" si="50"/>
        <v>#DIV/0!</v>
      </c>
      <c r="AD24" t="e">
        <f t="shared" si="51"/>
        <v>#DIV/0!</v>
      </c>
      <c r="AE24" t="e">
        <f t="shared" si="52"/>
        <v>#DIV/0!</v>
      </c>
      <c r="AF24" s="1">
        <v>0</v>
      </c>
      <c r="AG24" s="1">
        <v>0.5</v>
      </c>
      <c r="AH24" t="e">
        <f t="shared" si="53"/>
        <v>#DIV/0!</v>
      </c>
      <c r="AI24">
        <f t="shared" si="54"/>
        <v>2.0882606289371051</v>
      </c>
      <c r="AJ24">
        <f t="shared" si="55"/>
        <v>2.5505207579043114</v>
      </c>
      <c r="AK24">
        <f t="shared" si="56"/>
        <v>31.523674011230469</v>
      </c>
      <c r="AL24" s="1">
        <v>2</v>
      </c>
      <c r="AM24">
        <f t="shared" si="57"/>
        <v>4.644859790802002</v>
      </c>
      <c r="AN24" s="1">
        <v>1</v>
      </c>
      <c r="AO24">
        <f t="shared" si="58"/>
        <v>9.2897195816040039</v>
      </c>
      <c r="AP24" s="1">
        <v>27.990821838378906</v>
      </c>
      <c r="AQ24" s="1">
        <v>31.523674011230469</v>
      </c>
      <c r="AR24" s="1">
        <v>26.465709686279297</v>
      </c>
      <c r="AS24" s="1">
        <v>1999.7718505859375</v>
      </c>
      <c r="AT24" s="1">
        <v>1960.01171875</v>
      </c>
      <c r="AU24" s="1">
        <v>19.748508453369141</v>
      </c>
      <c r="AV24" s="1">
        <v>21.110507965087891</v>
      </c>
      <c r="AW24" s="1">
        <v>51.727424621582031</v>
      </c>
      <c r="AX24" s="1">
        <v>55.295673370361328</v>
      </c>
      <c r="AY24" s="1">
        <v>300.1728515625</v>
      </c>
      <c r="AZ24" s="1">
        <v>1699.670654296875</v>
      </c>
      <c r="BA24" s="1">
        <v>4.8696685582399368E-2</v>
      </c>
      <c r="BB24" s="1">
        <v>99.349838256835938</v>
      </c>
      <c r="BC24" s="1">
        <v>30.176485061645508</v>
      </c>
      <c r="BD24" s="1">
        <v>0.14456023275852203</v>
      </c>
      <c r="BE24" s="1">
        <v>0.75</v>
      </c>
      <c r="BF24" s="1">
        <v>-1.355140209197998</v>
      </c>
      <c r="BG24" s="1">
        <v>7.355140209197998</v>
      </c>
      <c r="BH24" s="1">
        <v>1</v>
      </c>
      <c r="BI24" s="1">
        <v>0</v>
      </c>
      <c r="BJ24" s="1">
        <v>0.15999999642372131</v>
      </c>
      <c r="BK24" s="1">
        <v>111115</v>
      </c>
      <c r="BL24">
        <f t="shared" si="59"/>
        <v>1.5008642578125</v>
      </c>
      <c r="BM24">
        <f t="shared" si="60"/>
        <v>2.0882606289371053E-3</v>
      </c>
      <c r="BN24">
        <f t="shared" si="61"/>
        <v>304.67367401123045</v>
      </c>
      <c r="BO24">
        <f t="shared" si="62"/>
        <v>301.14082183837888</v>
      </c>
      <c r="BP24">
        <f t="shared" si="63"/>
        <v>271.94729860900406</v>
      </c>
      <c r="BQ24">
        <f t="shared" si="64"/>
        <v>0.54812567609231799</v>
      </c>
      <c r="BR24">
        <f t="shared" si="65"/>
        <v>4.6478463097554403</v>
      </c>
      <c r="BS24">
        <f t="shared" si="66"/>
        <v>46.782625833169256</v>
      </c>
      <c r="BT24">
        <f t="shared" si="67"/>
        <v>25.672117868081365</v>
      </c>
      <c r="BU24">
        <f t="shared" si="68"/>
        <v>29.757247924804688</v>
      </c>
      <c r="BV24">
        <f t="shared" si="69"/>
        <v>4.2014039875995763</v>
      </c>
      <c r="BW24">
        <f t="shared" si="70"/>
        <v>7.8582194120505808E-2</v>
      </c>
      <c r="BX24">
        <f t="shared" si="71"/>
        <v>2.0973255518511289</v>
      </c>
      <c r="BY24">
        <f t="shared" si="72"/>
        <v>2.1040784357484474</v>
      </c>
      <c r="BZ24">
        <f t="shared" si="73"/>
        <v>4.9173665928193909E-2</v>
      </c>
      <c r="CA24">
        <f t="shared" si="74"/>
        <v>76.66794376307756</v>
      </c>
      <c r="CB24">
        <f t="shared" si="75"/>
        <v>0.39372045945392498</v>
      </c>
      <c r="CC24">
        <f t="shared" si="76"/>
        <v>43.676892134681033</v>
      </c>
      <c r="CD24">
        <f t="shared" si="77"/>
        <v>1951.9345011651526</v>
      </c>
      <c r="CE24">
        <f t="shared" si="78"/>
        <v>1.2437042144713167E-2</v>
      </c>
      <c r="CF24">
        <f t="shared" si="79"/>
        <v>0</v>
      </c>
      <c r="CG24">
        <f t="shared" si="80"/>
        <v>1487.1808578410059</v>
      </c>
      <c r="CH24">
        <f t="shared" si="81"/>
        <v>0</v>
      </c>
      <c r="CI24" t="e">
        <f t="shared" si="82"/>
        <v>#DIV/0!</v>
      </c>
      <c r="CJ24" t="e">
        <f t="shared" si="83"/>
        <v>#DIV/0!</v>
      </c>
    </row>
    <row r="25" spans="1:88" x14ac:dyDescent="0.35">
      <c r="A25" t="s">
        <v>138</v>
      </c>
      <c r="B25" s="1">
        <v>36</v>
      </c>
      <c r="C25" s="1" t="s">
        <v>113</v>
      </c>
      <c r="D25" s="1" t="s">
        <v>0</v>
      </c>
      <c r="E25" s="1">
        <v>0</v>
      </c>
      <c r="F25" s="1" t="s">
        <v>90</v>
      </c>
      <c r="G25" s="1" t="s">
        <v>0</v>
      </c>
      <c r="H25" s="1">
        <v>11965.000082150102</v>
      </c>
      <c r="I25" s="1">
        <v>0</v>
      </c>
      <c r="J25">
        <f t="shared" ref="J25:J35" si="84">(AS25-AT25*(1000-AU25)/(1000-AV25))*BL25</f>
        <v>18.123293264277741</v>
      </c>
      <c r="K25">
        <f t="shared" ref="K25:K35" si="85">IF(BW25&lt;&gt;0,1/(1/BW25-1/AO25),0)</f>
        <v>0.40522418092269596</v>
      </c>
      <c r="L25">
        <f t="shared" ref="L25:L35" si="86">((BZ25-BM25/2)*AT25-J25)/(BZ25+BM25/2)</f>
        <v>302.659936397254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t="e">
        <f t="shared" ref="T25:T35" si="87">CF25/P25</f>
        <v>#DIV/0!</v>
      </c>
      <c r="U25" t="e">
        <f t="shared" ref="U25:U35" si="88">CH25/R25</f>
        <v>#DIV/0!</v>
      </c>
      <c r="V25" t="e">
        <f t="shared" ref="V25:V35" si="89">(R25-S25)/R25</f>
        <v>#DIV/0!</v>
      </c>
      <c r="W25" s="1">
        <v>-1</v>
      </c>
      <c r="X25" s="1">
        <v>0.87</v>
      </c>
      <c r="Y25" s="1">
        <v>0.92</v>
      </c>
      <c r="Z25" s="1">
        <v>9.9394340515136719</v>
      </c>
      <c r="AA25">
        <f t="shared" ref="AA25:AA35" si="90">(Z25*Y25+(100-Z25)*X25)/100</f>
        <v>0.87496971702575688</v>
      </c>
      <c r="AB25">
        <f t="shared" ref="AB25:AB35" si="91">(J25-W25)/CG25</f>
        <v>1.2858626861098121E-2</v>
      </c>
      <c r="AC25" t="e">
        <f t="shared" ref="AC25:AC35" si="92">(R25-S25)/(R25-Q25)</f>
        <v>#DIV/0!</v>
      </c>
      <c r="AD25" t="e">
        <f t="shared" ref="AD25:AD35" si="93">(P25-R25)/(P25-Q25)</f>
        <v>#DIV/0!</v>
      </c>
      <c r="AE25" t="e">
        <f t="shared" ref="AE25:AE35" si="94">(P25-R25)/R25</f>
        <v>#DIV/0!</v>
      </c>
      <c r="AF25" s="1">
        <v>0</v>
      </c>
      <c r="AG25" s="1">
        <v>0.5</v>
      </c>
      <c r="AH25" t="e">
        <f t="shared" ref="AH25:AH35" si="95">V25*AG25*AA25*AF25</f>
        <v>#DIV/0!</v>
      </c>
      <c r="AI25">
        <f t="shared" ref="AI25:AI35" si="96">BM25*1000</f>
        <v>6.6481931459854993</v>
      </c>
      <c r="AJ25">
        <f t="shared" ref="AJ25:AJ35" si="97">(BR25-BX25)</f>
        <v>1.6480805151262254</v>
      </c>
      <c r="AK25">
        <f t="shared" ref="AK25:AK35" si="98">(AQ25+BQ25*I25)</f>
        <v>28.449743270874023</v>
      </c>
      <c r="AL25" s="1">
        <v>2</v>
      </c>
      <c r="AM25">
        <f t="shared" ref="AM25:AM35" si="99">(AL25*BF25+BG25)</f>
        <v>4.644859790802002</v>
      </c>
      <c r="AN25" s="1">
        <v>1</v>
      </c>
      <c r="AO25">
        <f t="shared" ref="AO25:AO35" si="100">AM25*(AN25+1)*(AN25+1)/(AN25*AN25+1)</f>
        <v>9.2897195816040039</v>
      </c>
      <c r="AP25" s="1">
        <v>26.970537185668945</v>
      </c>
      <c r="AQ25" s="1">
        <v>28.449743270874023</v>
      </c>
      <c r="AR25" s="1">
        <v>25.91676139831543</v>
      </c>
      <c r="AS25" s="1">
        <v>400.05841064453125</v>
      </c>
      <c r="AT25" s="1">
        <v>386.27117919921875</v>
      </c>
      <c r="AU25" s="1">
        <v>18.296527862548828</v>
      </c>
      <c r="AV25" s="1">
        <v>22.626186370849609</v>
      </c>
      <c r="AW25" s="1">
        <v>50.864101409912109</v>
      </c>
      <c r="AX25" s="1">
        <v>62.905296325683594</v>
      </c>
      <c r="AY25" s="1">
        <v>300.151611328125</v>
      </c>
      <c r="AZ25" s="1">
        <v>1699.7109375</v>
      </c>
      <c r="BA25" s="1">
        <v>0.10596803575754166</v>
      </c>
      <c r="BB25" s="1">
        <v>99.327362060546875</v>
      </c>
      <c r="BC25" s="1">
        <v>19.807989120483398</v>
      </c>
      <c r="BD25" s="1">
        <v>0.19623784720897675</v>
      </c>
      <c r="BE25" s="1">
        <v>0.75</v>
      </c>
      <c r="BF25" s="1">
        <v>-1.355140209197998</v>
      </c>
      <c r="BG25" s="1">
        <v>7.355140209197998</v>
      </c>
      <c r="BH25" s="1">
        <v>1</v>
      </c>
      <c r="BI25" s="1">
        <v>0</v>
      </c>
      <c r="BJ25" s="1">
        <v>0.15999999642372131</v>
      </c>
      <c r="BK25" s="1">
        <v>111115</v>
      </c>
      <c r="BL25">
        <f t="shared" ref="BL25:BL35" si="101">AY25*0.000001/(AL25*0.0001)</f>
        <v>1.5007580566406247</v>
      </c>
      <c r="BM25">
        <f t="shared" ref="BM25:BM35" si="102">(AV25-AU25)/(1000-AV25)*BL25</f>
        <v>6.648193145985499E-3</v>
      </c>
      <c r="BN25">
        <f t="shared" ref="BN25:BN35" si="103">(AQ25+273.15)</f>
        <v>301.599743270874</v>
      </c>
      <c r="BO25">
        <f t="shared" ref="BO25:BO35" si="104">(AP25+273.15)</f>
        <v>300.12053718566892</v>
      </c>
      <c r="BP25">
        <f t="shared" ref="BP25:BP35" si="105">(AZ25*BH25+BA25*BI25)*BJ25</f>
        <v>271.95374392136</v>
      </c>
      <c r="BQ25">
        <f t="shared" ref="BQ25:BQ35" si="106">((BP25+0.00000010773*(BO25^4-BN25^4))-BM25*44100)/(AM25*51.4+0.00000043092*BN25^3)</f>
        <v>-0.15401208589843227</v>
      </c>
      <c r="BR25">
        <f t="shared" ref="BR25:BR35" si="107">0.61365*EXP(17.502*AK25/(240.97+AK25))</f>
        <v>3.8954799208330155</v>
      </c>
      <c r="BS25">
        <f t="shared" ref="BS25:BS35" si="108">BR25*1000/BB25</f>
        <v>39.218598380358195</v>
      </c>
      <c r="BT25">
        <f t="shared" ref="BT25:BT35" si="109">(BS25-AV25)</f>
        <v>16.592412009508585</v>
      </c>
      <c r="BU25">
        <f t="shared" ref="BU25:BU35" si="110">IF(I25,AQ25,(AP25+AQ25)/2)</f>
        <v>27.710140228271484</v>
      </c>
      <c r="BV25">
        <f t="shared" ref="BV25:BV35" si="111">0.61365*EXP(17.502*BU25/(240.97+BU25))</f>
        <v>3.7311858510919929</v>
      </c>
      <c r="BW25">
        <f t="shared" ref="BW25:BW35" si="112">IF(BT25&lt;&gt;0,(1000-(BS25+AV25)/2)/BT25*BM25,0)</f>
        <v>0.38828683287544191</v>
      </c>
      <c r="BX25">
        <f t="shared" ref="BX25:BX35" si="113">AV25*BB25/1000</f>
        <v>2.2473994057067901</v>
      </c>
      <c r="BY25">
        <f t="shared" ref="BY25:BY35" si="114">(BV25-BX25)</f>
        <v>1.4837864453852028</v>
      </c>
      <c r="BZ25">
        <f t="shared" ref="BZ25:BZ35" si="115">1/(1.6/K25+1.37/AO25)</f>
        <v>0.24414619542266119</v>
      </c>
      <c r="CA25">
        <f t="shared" ref="CA25:CA35" si="116">L25*BB25*0.001</f>
        <v>30.062413083752137</v>
      </c>
      <c r="CB25">
        <f t="shared" ref="CB25:CB35" si="117">L25/AT25</f>
        <v>0.78354263195276497</v>
      </c>
      <c r="CC25">
        <f t="shared" ref="CC25:CC35" si="118">(1-BM25*BB25/BR25/K25)*100</f>
        <v>58.167270083941716</v>
      </c>
      <c r="CD25">
        <f t="shared" ref="CD25:CD35" si="119">(AT25-J25/(AO25/1.35))</f>
        <v>383.63746720265596</v>
      </c>
      <c r="CE25">
        <f t="shared" ref="CE25:CE35" si="120">J25*CC25/100/CD25</f>
        <v>2.7478611560034484E-2</v>
      </c>
      <c r="CF25">
        <f t="shared" ref="CF25:CF35" si="121">(P25-O25)</f>
        <v>0</v>
      </c>
      <c r="CG25">
        <f t="shared" ref="CG25:CG35" si="122">AZ25*AA25</f>
        <v>1487.195598009959</v>
      </c>
      <c r="CH25">
        <f t="shared" ref="CH25:CH35" si="123">(R25-Q25)</f>
        <v>0</v>
      </c>
      <c r="CI25" t="e">
        <f t="shared" ref="CI25:CI35" si="124">(R25-S25)/(R25-O25)</f>
        <v>#DIV/0!</v>
      </c>
      <c r="CJ25" t="e">
        <f t="shared" ref="CJ25:CJ35" si="125">(P25-R25)/(P25-O25)</f>
        <v>#DIV/0!</v>
      </c>
    </row>
    <row r="26" spans="1:88" x14ac:dyDescent="0.35">
      <c r="A26" t="s">
        <v>138</v>
      </c>
      <c r="B26" s="1">
        <v>37</v>
      </c>
      <c r="C26" s="1" t="s">
        <v>114</v>
      </c>
      <c r="D26" s="1" t="s">
        <v>0</v>
      </c>
      <c r="E26" s="1">
        <v>0</v>
      </c>
      <c r="F26" s="1" t="s">
        <v>90</v>
      </c>
      <c r="G26" s="1" t="s">
        <v>0</v>
      </c>
      <c r="H26" s="1">
        <v>12187.000082150102</v>
      </c>
      <c r="I26" s="1">
        <v>0</v>
      </c>
      <c r="J26">
        <f t="shared" si="84"/>
        <v>5.1639788795904105</v>
      </c>
      <c r="K26">
        <f t="shared" si="85"/>
        <v>0.27470991795065675</v>
      </c>
      <c r="L26">
        <f t="shared" si="86"/>
        <v>159.41297440562084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t="e">
        <f t="shared" si="87"/>
        <v>#DIV/0!</v>
      </c>
      <c r="U26" t="e">
        <f t="shared" si="88"/>
        <v>#DIV/0!</v>
      </c>
      <c r="V26" t="e">
        <f t="shared" si="89"/>
        <v>#DIV/0!</v>
      </c>
      <c r="W26" s="1">
        <v>-1</v>
      </c>
      <c r="X26" s="1">
        <v>0.87</v>
      </c>
      <c r="Y26" s="1">
        <v>0.92</v>
      </c>
      <c r="Z26" s="1">
        <v>9.9394340515136719</v>
      </c>
      <c r="AA26">
        <f t="shared" si="90"/>
        <v>0.87496971702575688</v>
      </c>
      <c r="AB26">
        <f t="shared" si="91"/>
        <v>4.1451642263522223E-3</v>
      </c>
      <c r="AC26" t="e">
        <f t="shared" si="92"/>
        <v>#DIV/0!</v>
      </c>
      <c r="AD26" t="e">
        <f t="shared" si="93"/>
        <v>#DIV/0!</v>
      </c>
      <c r="AE26" t="e">
        <f t="shared" si="94"/>
        <v>#DIV/0!</v>
      </c>
      <c r="AF26" s="1">
        <v>0</v>
      </c>
      <c r="AG26" s="1">
        <v>0.5</v>
      </c>
      <c r="AH26" t="e">
        <f t="shared" si="95"/>
        <v>#DIV/0!</v>
      </c>
      <c r="AI26">
        <f t="shared" si="96"/>
        <v>5.3421503533187025</v>
      </c>
      <c r="AJ26">
        <f t="shared" si="97"/>
        <v>1.9261455921669537</v>
      </c>
      <c r="AK26">
        <f t="shared" si="98"/>
        <v>29.262351989746094</v>
      </c>
      <c r="AL26" s="1">
        <v>2</v>
      </c>
      <c r="AM26">
        <f t="shared" si="99"/>
        <v>4.644859790802002</v>
      </c>
      <c r="AN26" s="1">
        <v>1</v>
      </c>
      <c r="AO26">
        <f t="shared" si="100"/>
        <v>9.2897195816040039</v>
      </c>
      <c r="AP26" s="1">
        <v>26.933876037597656</v>
      </c>
      <c r="AQ26" s="1">
        <v>29.262351989746094</v>
      </c>
      <c r="AR26" s="1">
        <v>25.916275024414063</v>
      </c>
      <c r="AS26" s="1">
        <v>200.05757141113281</v>
      </c>
      <c r="AT26" s="1">
        <v>195.91917419433594</v>
      </c>
      <c r="AU26" s="1">
        <v>18.235366821289063</v>
      </c>
      <c r="AV26" s="1">
        <v>21.717763900756836</v>
      </c>
      <c r="AW26" s="1">
        <v>50.801227569580078</v>
      </c>
      <c r="AX26" s="1">
        <v>60.507839202880859</v>
      </c>
      <c r="AY26" s="1">
        <v>300.14559936523438</v>
      </c>
      <c r="AZ26" s="1">
        <v>1699.5203857421875</v>
      </c>
      <c r="BA26" s="1">
        <v>8.503665030002594E-2</v>
      </c>
      <c r="BB26" s="1">
        <v>99.323661804199219</v>
      </c>
      <c r="BC26" s="1">
        <v>16.304515838623047</v>
      </c>
      <c r="BD26" s="1">
        <v>0.24963302910327911</v>
      </c>
      <c r="BE26" s="1">
        <v>0.75</v>
      </c>
      <c r="BF26" s="1">
        <v>-1.355140209197998</v>
      </c>
      <c r="BG26" s="1">
        <v>7.355140209197998</v>
      </c>
      <c r="BH26" s="1">
        <v>1</v>
      </c>
      <c r="BI26" s="1">
        <v>0</v>
      </c>
      <c r="BJ26" s="1">
        <v>0.15999999642372131</v>
      </c>
      <c r="BK26" s="1">
        <v>111115</v>
      </c>
      <c r="BL26">
        <f t="shared" si="101"/>
        <v>1.5007279968261718</v>
      </c>
      <c r="BM26">
        <f t="shared" si="102"/>
        <v>5.3421503533187028E-3</v>
      </c>
      <c r="BN26">
        <f t="shared" si="103"/>
        <v>302.41235198974607</v>
      </c>
      <c r="BO26">
        <f t="shared" si="104"/>
        <v>300.08387603759763</v>
      </c>
      <c r="BP26">
        <f t="shared" si="105"/>
        <v>271.92325564079147</v>
      </c>
      <c r="BQ26">
        <f t="shared" si="106"/>
        <v>3.5517843246148775E-2</v>
      </c>
      <c r="BR26">
        <f t="shared" si="107"/>
        <v>4.0832334289891721</v>
      </c>
      <c r="BS26">
        <f t="shared" si="108"/>
        <v>41.110379488813216</v>
      </c>
      <c r="BT26">
        <f t="shared" si="109"/>
        <v>19.39261558805638</v>
      </c>
      <c r="BU26">
        <f t="shared" si="110"/>
        <v>28.098114013671875</v>
      </c>
      <c r="BV26">
        <f t="shared" si="111"/>
        <v>3.8165992948225074</v>
      </c>
      <c r="BW26">
        <f t="shared" si="112"/>
        <v>0.26681968894912872</v>
      </c>
      <c r="BX26">
        <f t="shared" si="113"/>
        <v>2.1570878368222184</v>
      </c>
      <c r="BY26">
        <f t="shared" si="114"/>
        <v>1.659511458000289</v>
      </c>
      <c r="BZ26">
        <f t="shared" si="115"/>
        <v>0.16745368722477877</v>
      </c>
      <c r="CA26">
        <f t="shared" si="116"/>
        <v>15.833480357065351</v>
      </c>
      <c r="CB26">
        <f t="shared" si="117"/>
        <v>0.81366703928374107</v>
      </c>
      <c r="CC26">
        <f t="shared" si="118"/>
        <v>52.696826052271405</v>
      </c>
      <c r="CD26">
        <f t="shared" si="119"/>
        <v>195.1687348052663</v>
      </c>
      <c r="CE26">
        <f t="shared" si="120"/>
        <v>1.3943078384296438E-2</v>
      </c>
      <c r="CF26">
        <f t="shared" si="121"/>
        <v>0</v>
      </c>
      <c r="CG26">
        <f t="shared" si="122"/>
        <v>1487.028870992347</v>
      </c>
      <c r="CH26">
        <f t="shared" si="123"/>
        <v>0</v>
      </c>
      <c r="CI26" t="e">
        <f t="shared" si="124"/>
        <v>#DIV/0!</v>
      </c>
      <c r="CJ26" t="e">
        <f t="shared" si="125"/>
        <v>#DIV/0!</v>
      </c>
    </row>
    <row r="27" spans="1:88" x14ac:dyDescent="0.35">
      <c r="A27" t="s">
        <v>138</v>
      </c>
      <c r="B27" s="1">
        <v>38</v>
      </c>
      <c r="C27" s="1" t="s">
        <v>115</v>
      </c>
      <c r="D27" s="1" t="s">
        <v>0</v>
      </c>
      <c r="E27" s="1">
        <v>0</v>
      </c>
      <c r="F27" s="1" t="s">
        <v>90</v>
      </c>
      <c r="G27" s="1" t="s">
        <v>0</v>
      </c>
      <c r="H27" s="1">
        <v>12409.000082150102</v>
      </c>
      <c r="I27" s="1">
        <v>0</v>
      </c>
      <c r="J27">
        <f t="shared" si="84"/>
        <v>-25.332818472390926</v>
      </c>
      <c r="K27">
        <f t="shared" si="85"/>
        <v>0.18515682370530259</v>
      </c>
      <c r="L27">
        <f t="shared" si="86"/>
        <v>292.95602531366836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t="e">
        <f t="shared" si="87"/>
        <v>#DIV/0!</v>
      </c>
      <c r="U27" t="e">
        <f t="shared" si="88"/>
        <v>#DIV/0!</v>
      </c>
      <c r="V27" t="e">
        <f t="shared" si="89"/>
        <v>#DIV/0!</v>
      </c>
      <c r="W27" s="1">
        <v>-1</v>
      </c>
      <c r="X27" s="1">
        <v>0.87</v>
      </c>
      <c r="Y27" s="1">
        <v>0.92</v>
      </c>
      <c r="Z27" s="1">
        <v>9.9394340515136719</v>
      </c>
      <c r="AA27">
        <f t="shared" si="90"/>
        <v>0.87496971702575688</v>
      </c>
      <c r="AB27">
        <f t="shared" si="91"/>
        <v>-1.6362612541195885E-2</v>
      </c>
      <c r="AC27" t="e">
        <f t="shared" si="92"/>
        <v>#DIV/0!</v>
      </c>
      <c r="AD27" t="e">
        <f t="shared" si="93"/>
        <v>#DIV/0!</v>
      </c>
      <c r="AE27" t="e">
        <f t="shared" si="94"/>
        <v>#DIV/0!</v>
      </c>
      <c r="AF27" s="1">
        <v>0</v>
      </c>
      <c r="AG27" s="1">
        <v>0.5</v>
      </c>
      <c r="AH27" t="e">
        <f t="shared" si="95"/>
        <v>#DIV/0!</v>
      </c>
      <c r="AI27">
        <f t="shared" si="96"/>
        <v>4.0340080822229218</v>
      </c>
      <c r="AJ27">
        <f t="shared" si="97"/>
        <v>2.1371550977147016</v>
      </c>
      <c r="AK27">
        <f t="shared" si="98"/>
        <v>29.807350158691406</v>
      </c>
      <c r="AL27" s="1">
        <v>2</v>
      </c>
      <c r="AM27">
        <f t="shared" si="99"/>
        <v>4.644859790802002</v>
      </c>
      <c r="AN27" s="1">
        <v>1</v>
      </c>
      <c r="AO27">
        <f t="shared" si="100"/>
        <v>9.2897195816040039</v>
      </c>
      <c r="AP27" s="1">
        <v>26.909738540649414</v>
      </c>
      <c r="AQ27" s="1">
        <v>29.807350158691406</v>
      </c>
      <c r="AR27" s="1">
        <v>25.918533325195313</v>
      </c>
      <c r="AS27" s="1">
        <v>60.192916870117188</v>
      </c>
      <c r="AT27" s="1">
        <v>76.866859436035156</v>
      </c>
      <c r="AU27" s="1">
        <v>18.273792266845703</v>
      </c>
      <c r="AV27" s="1">
        <v>20.905664443969727</v>
      </c>
      <c r="AW27" s="1">
        <v>50.978107452392578</v>
      </c>
      <c r="AX27" s="1">
        <v>58.326007843017578</v>
      </c>
      <c r="AY27" s="1">
        <v>300.14181518554688</v>
      </c>
      <c r="AZ27" s="1">
        <v>1699.60009765625</v>
      </c>
      <c r="BA27" s="1">
        <v>3.6799740046262741E-2</v>
      </c>
      <c r="BB27" s="1">
        <v>99.321250915527344</v>
      </c>
      <c r="BC27" s="1">
        <v>13.961980819702148</v>
      </c>
      <c r="BD27" s="1">
        <v>0.30507010221481323</v>
      </c>
      <c r="BE27" s="1">
        <v>0.5</v>
      </c>
      <c r="BF27" s="1">
        <v>-1.355140209197998</v>
      </c>
      <c r="BG27" s="1">
        <v>7.355140209197998</v>
      </c>
      <c r="BH27" s="1">
        <v>1</v>
      </c>
      <c r="BI27" s="1">
        <v>0</v>
      </c>
      <c r="BJ27" s="1">
        <v>0.15999999642372131</v>
      </c>
      <c r="BK27" s="1">
        <v>111115</v>
      </c>
      <c r="BL27">
        <f t="shared" si="101"/>
        <v>1.5007090759277342</v>
      </c>
      <c r="BM27">
        <f t="shared" si="102"/>
        <v>4.0340080822229216E-3</v>
      </c>
      <c r="BN27">
        <f t="shared" si="103"/>
        <v>302.95735015869138</v>
      </c>
      <c r="BO27">
        <f t="shared" si="104"/>
        <v>300.05973854064939</v>
      </c>
      <c r="BP27">
        <f t="shared" si="105"/>
        <v>271.9360095467564</v>
      </c>
      <c r="BQ27">
        <f t="shared" si="106"/>
        <v>0.23854952744423025</v>
      </c>
      <c r="BR27">
        <f t="shared" si="107"/>
        <v>4.2135318415100373</v>
      </c>
      <c r="BS27">
        <f t="shared" si="108"/>
        <v>42.423265944300717</v>
      </c>
      <c r="BT27">
        <f t="shared" si="109"/>
        <v>21.51760150033099</v>
      </c>
      <c r="BU27">
        <f t="shared" si="110"/>
        <v>28.35854434967041</v>
      </c>
      <c r="BV27">
        <f t="shared" si="111"/>
        <v>3.8748860011345441</v>
      </c>
      <c r="BW27">
        <f t="shared" si="112"/>
        <v>0.18153851272180249</v>
      </c>
      <c r="BX27">
        <f t="shared" si="113"/>
        <v>2.0763767437953358</v>
      </c>
      <c r="BY27">
        <f t="shared" si="114"/>
        <v>1.7985092573392083</v>
      </c>
      <c r="BZ27">
        <f t="shared" si="115"/>
        <v>0.11378119823590933</v>
      </c>
      <c r="CA27">
        <f t="shared" si="116"/>
        <v>29.096758897394437</v>
      </c>
      <c r="CB27">
        <f t="shared" si="117"/>
        <v>3.811213668192754</v>
      </c>
      <c r="CC27">
        <f t="shared" si="118"/>
        <v>48.64379279040579</v>
      </c>
      <c r="CD27">
        <f t="shared" si="119"/>
        <v>80.548273566710435</v>
      </c>
      <c r="CE27">
        <f t="shared" si="120"/>
        <v>-0.15298706204390153</v>
      </c>
      <c r="CF27">
        <f t="shared" si="121"/>
        <v>0</v>
      </c>
      <c r="CG27">
        <f t="shared" si="122"/>
        <v>1487.0986165032377</v>
      </c>
      <c r="CH27">
        <f t="shared" si="123"/>
        <v>0</v>
      </c>
      <c r="CI27" t="e">
        <f t="shared" si="124"/>
        <v>#DIV/0!</v>
      </c>
      <c r="CJ27" t="e">
        <f t="shared" si="125"/>
        <v>#DIV/0!</v>
      </c>
    </row>
    <row r="28" spans="1:88" x14ac:dyDescent="0.35">
      <c r="A28" t="s">
        <v>138</v>
      </c>
      <c r="B28" s="1">
        <v>39</v>
      </c>
      <c r="C28" s="1" t="s">
        <v>116</v>
      </c>
      <c r="D28" s="1" t="s">
        <v>0</v>
      </c>
      <c r="E28" s="1">
        <v>0</v>
      </c>
      <c r="F28" s="1" t="s">
        <v>90</v>
      </c>
      <c r="G28" s="1" t="s">
        <v>0</v>
      </c>
      <c r="H28" s="1">
        <v>12552.000082150102</v>
      </c>
      <c r="I28" s="1">
        <v>0</v>
      </c>
      <c r="J28">
        <f t="shared" si="84"/>
        <v>1.7802255106663225</v>
      </c>
      <c r="K28">
        <f t="shared" si="85"/>
        <v>0.17021469252307028</v>
      </c>
      <c r="L28">
        <f t="shared" si="86"/>
        <v>78.265889310752243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t="e">
        <f t="shared" si="87"/>
        <v>#DIV/0!</v>
      </c>
      <c r="U28" t="e">
        <f t="shared" si="88"/>
        <v>#DIV/0!</v>
      </c>
      <c r="V28" t="e">
        <f t="shared" si="89"/>
        <v>#DIV/0!</v>
      </c>
      <c r="W28" s="1">
        <v>-1</v>
      </c>
      <c r="X28" s="1">
        <v>0.87</v>
      </c>
      <c r="Y28" s="1">
        <v>0.92</v>
      </c>
      <c r="Z28" s="1">
        <v>9.9394340515136719</v>
      </c>
      <c r="AA28">
        <f t="shared" si="90"/>
        <v>0.87496971702575688</v>
      </c>
      <c r="AB28">
        <f t="shared" si="91"/>
        <v>1.8704812115917827E-3</v>
      </c>
      <c r="AC28" t="e">
        <f t="shared" si="92"/>
        <v>#DIV/0!</v>
      </c>
      <c r="AD28" t="e">
        <f t="shared" si="93"/>
        <v>#DIV/0!</v>
      </c>
      <c r="AE28" t="e">
        <f t="shared" si="94"/>
        <v>#DIV/0!</v>
      </c>
      <c r="AF28" s="1">
        <v>0</v>
      </c>
      <c r="AG28" s="1">
        <v>0.5</v>
      </c>
      <c r="AH28" t="e">
        <f t="shared" si="95"/>
        <v>#DIV/0!</v>
      </c>
      <c r="AI28">
        <f t="shared" si="96"/>
        <v>3.7925306275984445</v>
      </c>
      <c r="AJ28">
        <f t="shared" si="97"/>
        <v>2.1819184702078953</v>
      </c>
      <c r="AK28">
        <f t="shared" si="98"/>
        <v>29.944303512573242</v>
      </c>
      <c r="AL28" s="1">
        <v>2</v>
      </c>
      <c r="AM28">
        <f t="shared" si="99"/>
        <v>4.644859790802002</v>
      </c>
      <c r="AN28" s="1">
        <v>1</v>
      </c>
      <c r="AO28">
        <f t="shared" si="100"/>
        <v>9.2897195816040039</v>
      </c>
      <c r="AP28" s="1">
        <v>26.932964324951172</v>
      </c>
      <c r="AQ28" s="1">
        <v>29.944303512573242</v>
      </c>
      <c r="AR28" s="1">
        <v>25.918523788452148</v>
      </c>
      <c r="AS28" s="1">
        <v>99.89703369140625</v>
      </c>
      <c r="AT28" s="1">
        <v>98.461898803710938</v>
      </c>
      <c r="AU28" s="1">
        <v>18.315509796142578</v>
      </c>
      <c r="AV28" s="1">
        <v>20.790214538574219</v>
      </c>
      <c r="AW28" s="1">
        <v>51.026592254638672</v>
      </c>
      <c r="AX28" s="1">
        <v>57.920627593994141</v>
      </c>
      <c r="AY28" s="1">
        <v>300.13140869140625</v>
      </c>
      <c r="AZ28" s="1">
        <v>1698.766357421875</v>
      </c>
      <c r="BA28" s="1">
        <v>7.4106290936470032E-2</v>
      </c>
      <c r="BB28" s="1">
        <v>99.321746826171875</v>
      </c>
      <c r="BC28" s="1">
        <v>14.455707550048828</v>
      </c>
      <c r="BD28" s="1">
        <v>0.29020345211029053</v>
      </c>
      <c r="BE28" s="1">
        <v>1</v>
      </c>
      <c r="BF28" s="1">
        <v>-1.355140209197998</v>
      </c>
      <c r="BG28" s="1">
        <v>7.355140209197998</v>
      </c>
      <c r="BH28" s="1">
        <v>1</v>
      </c>
      <c r="BI28" s="1">
        <v>0</v>
      </c>
      <c r="BJ28" s="1">
        <v>0.15999999642372131</v>
      </c>
      <c r="BK28" s="1">
        <v>111115</v>
      </c>
      <c r="BL28">
        <f t="shared" si="101"/>
        <v>1.500657043457031</v>
      </c>
      <c r="BM28">
        <f t="shared" si="102"/>
        <v>3.7925306275984447E-3</v>
      </c>
      <c r="BN28">
        <f t="shared" si="103"/>
        <v>303.09430351257322</v>
      </c>
      <c r="BO28">
        <f t="shared" si="104"/>
        <v>300.08296432495115</v>
      </c>
      <c r="BP28">
        <f t="shared" si="105"/>
        <v>271.80261111223808</v>
      </c>
      <c r="BQ28">
        <f t="shared" si="106"/>
        <v>0.27500166080161609</v>
      </c>
      <c r="BR28">
        <f t="shared" si="107"/>
        <v>4.2468388950699616</v>
      </c>
      <c r="BS28">
        <f t="shared" si="108"/>
        <v>42.758399150012679</v>
      </c>
      <c r="BT28">
        <f t="shared" si="109"/>
        <v>21.96818461143846</v>
      </c>
      <c r="BU28">
        <f t="shared" si="110"/>
        <v>28.438633918762207</v>
      </c>
      <c r="BV28">
        <f t="shared" si="111"/>
        <v>3.8929661871192662</v>
      </c>
      <c r="BW28">
        <f t="shared" si="112"/>
        <v>0.16715198186238792</v>
      </c>
      <c r="BX28">
        <f t="shared" si="113"/>
        <v>2.0649204248620663</v>
      </c>
      <c r="BY28">
        <f t="shared" si="114"/>
        <v>1.8280457622571999</v>
      </c>
      <c r="BZ28">
        <f t="shared" si="115"/>
        <v>0.1047409036913827</v>
      </c>
      <c r="CA28">
        <f t="shared" si="116"/>
        <v>7.7735048432477258</v>
      </c>
      <c r="CB28">
        <f t="shared" si="117"/>
        <v>0.79488502925156335</v>
      </c>
      <c r="CC28">
        <f t="shared" si="118"/>
        <v>47.891254835405626</v>
      </c>
      <c r="CD28">
        <f t="shared" si="119"/>
        <v>98.203192992594879</v>
      </c>
      <c r="CE28">
        <f t="shared" si="120"/>
        <v>8.6817170600796949E-3</v>
      </c>
      <c r="CF28">
        <f t="shared" si="121"/>
        <v>0</v>
      </c>
      <c r="CG28">
        <f t="shared" si="122"/>
        <v>1486.3691190462937</v>
      </c>
      <c r="CH28">
        <f t="shared" si="123"/>
        <v>0</v>
      </c>
      <c r="CI28" t="e">
        <f t="shared" si="124"/>
        <v>#DIV/0!</v>
      </c>
      <c r="CJ28" t="e">
        <f t="shared" si="125"/>
        <v>#DIV/0!</v>
      </c>
    </row>
    <row r="29" spans="1:88" x14ac:dyDescent="0.35">
      <c r="A29" t="s">
        <v>138</v>
      </c>
      <c r="B29" s="1">
        <v>40</v>
      </c>
      <c r="C29" s="1" t="s">
        <v>117</v>
      </c>
      <c r="D29" s="1" t="s">
        <v>0</v>
      </c>
      <c r="E29" s="1">
        <v>0</v>
      </c>
      <c r="F29" s="1" t="s">
        <v>90</v>
      </c>
      <c r="G29" s="1" t="s">
        <v>0</v>
      </c>
      <c r="H29" s="1">
        <v>12694.000082150102</v>
      </c>
      <c r="I29" s="1">
        <v>0</v>
      </c>
      <c r="J29">
        <f t="shared" si="84"/>
        <v>19.310984132551038</v>
      </c>
      <c r="K29">
        <f t="shared" si="85"/>
        <v>0.17660032353836144</v>
      </c>
      <c r="L29">
        <f t="shared" si="86"/>
        <v>101.80741080421735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t="e">
        <f t="shared" si="87"/>
        <v>#DIV/0!</v>
      </c>
      <c r="U29" t="e">
        <f t="shared" si="88"/>
        <v>#DIV/0!</v>
      </c>
      <c r="V29" t="e">
        <f t="shared" si="89"/>
        <v>#DIV/0!</v>
      </c>
      <c r="W29" s="1">
        <v>-1</v>
      </c>
      <c r="X29" s="1">
        <v>0.87</v>
      </c>
      <c r="Y29" s="1">
        <v>0.92</v>
      </c>
      <c r="Z29" s="1">
        <v>9.9394340515136719</v>
      </c>
      <c r="AA29">
        <f t="shared" si="90"/>
        <v>0.87496971702575688</v>
      </c>
      <c r="AB29">
        <f t="shared" si="91"/>
        <v>1.3667556304113674E-2</v>
      </c>
      <c r="AC29" t="e">
        <f t="shared" si="92"/>
        <v>#DIV/0!</v>
      </c>
      <c r="AD29" t="e">
        <f t="shared" si="93"/>
        <v>#DIV/0!</v>
      </c>
      <c r="AE29" t="e">
        <f t="shared" si="94"/>
        <v>#DIV/0!</v>
      </c>
      <c r="AF29" s="1">
        <v>0</v>
      </c>
      <c r="AG29" s="1">
        <v>0.5</v>
      </c>
      <c r="AH29" t="e">
        <f t="shared" si="95"/>
        <v>#DIV/0!</v>
      </c>
      <c r="AI29">
        <f t="shared" si="96"/>
        <v>3.8644364004675094</v>
      </c>
      <c r="AJ29">
        <f t="shared" si="97"/>
        <v>2.144535851899684</v>
      </c>
      <c r="AK29">
        <f t="shared" si="98"/>
        <v>29.831836700439453</v>
      </c>
      <c r="AL29" s="1">
        <v>2</v>
      </c>
      <c r="AM29">
        <f t="shared" si="99"/>
        <v>4.644859790802002</v>
      </c>
      <c r="AN29" s="1">
        <v>1</v>
      </c>
      <c r="AO29">
        <f t="shared" si="100"/>
        <v>9.2897195816040039</v>
      </c>
      <c r="AP29" s="1">
        <v>26.954683303833008</v>
      </c>
      <c r="AQ29" s="1">
        <v>29.831836700439453</v>
      </c>
      <c r="AR29" s="1">
        <v>25.918422698974609</v>
      </c>
      <c r="AS29" s="1">
        <v>300.12722778320313</v>
      </c>
      <c r="AT29" s="1">
        <v>286.52163696289063</v>
      </c>
      <c r="AU29" s="1">
        <v>18.369787216186523</v>
      </c>
      <c r="AV29" s="1">
        <v>20.891040802001953</v>
      </c>
      <c r="AW29" s="1">
        <v>51.112094879150391</v>
      </c>
      <c r="AX29" s="1">
        <v>58.127128601074219</v>
      </c>
      <c r="AY29" s="1">
        <v>300.14468383789063</v>
      </c>
      <c r="AZ29" s="1">
        <v>1698.427734375</v>
      </c>
      <c r="BA29" s="1">
        <v>7.870638370513916E-2</v>
      </c>
      <c r="BB29" s="1">
        <v>99.321731567382813</v>
      </c>
      <c r="BC29" s="1">
        <v>18.052677154541016</v>
      </c>
      <c r="BD29" s="1">
        <v>0.25632303953170776</v>
      </c>
      <c r="BE29" s="1">
        <v>1</v>
      </c>
      <c r="BF29" s="1">
        <v>-1.355140209197998</v>
      </c>
      <c r="BG29" s="1">
        <v>7.355140209197998</v>
      </c>
      <c r="BH29" s="1">
        <v>1</v>
      </c>
      <c r="BI29" s="1">
        <v>0</v>
      </c>
      <c r="BJ29" s="1">
        <v>0.15999999642372131</v>
      </c>
      <c r="BK29" s="1">
        <v>111115</v>
      </c>
      <c r="BL29">
        <f t="shared" si="101"/>
        <v>1.5007234191894532</v>
      </c>
      <c r="BM29">
        <f t="shared" si="102"/>
        <v>3.8644364004675092E-3</v>
      </c>
      <c r="BN29">
        <f t="shared" si="103"/>
        <v>302.98183670043943</v>
      </c>
      <c r="BO29">
        <f t="shared" si="104"/>
        <v>300.10468330383299</v>
      </c>
      <c r="BP29">
        <f t="shared" si="105"/>
        <v>271.74843142594909</v>
      </c>
      <c r="BQ29">
        <f t="shared" si="106"/>
        <v>0.26854084485813595</v>
      </c>
      <c r="BR29">
        <f t="shared" si="107"/>
        <v>4.2194701985993639</v>
      </c>
      <c r="BS29">
        <f t="shared" si="108"/>
        <v>42.482849745090782</v>
      </c>
      <c r="BT29">
        <f t="shared" si="109"/>
        <v>21.591808943088829</v>
      </c>
      <c r="BU29">
        <f t="shared" si="110"/>
        <v>28.39326000213623</v>
      </c>
      <c r="BV29">
        <f t="shared" si="111"/>
        <v>3.882714031239455</v>
      </c>
      <c r="BW29">
        <f t="shared" si="112"/>
        <v>0.17330573022370785</v>
      </c>
      <c r="BX29">
        <f t="shared" si="113"/>
        <v>2.0749343466996799</v>
      </c>
      <c r="BY29">
        <f t="shared" si="114"/>
        <v>1.8077796845397751</v>
      </c>
      <c r="BZ29">
        <f t="shared" si="115"/>
        <v>0.10860733904216455</v>
      </c>
      <c r="CA29">
        <f t="shared" si="116"/>
        <v>10.111688327466746</v>
      </c>
      <c r="CB29">
        <f t="shared" si="117"/>
        <v>0.35532189430218536</v>
      </c>
      <c r="CC29">
        <f t="shared" si="118"/>
        <v>48.491247961014025</v>
      </c>
      <c r="CD29">
        <f t="shared" si="119"/>
        <v>283.7153274343911</v>
      </c>
      <c r="CE29">
        <f t="shared" si="120"/>
        <v>3.300539764314582E-2</v>
      </c>
      <c r="CF29">
        <f t="shared" si="121"/>
        <v>0</v>
      </c>
      <c r="CG29">
        <f t="shared" si="122"/>
        <v>1486.072834134791</v>
      </c>
      <c r="CH29">
        <f t="shared" si="123"/>
        <v>0</v>
      </c>
      <c r="CI29" t="e">
        <f t="shared" si="124"/>
        <v>#DIV/0!</v>
      </c>
      <c r="CJ29" t="e">
        <f t="shared" si="125"/>
        <v>#DIV/0!</v>
      </c>
    </row>
    <row r="30" spans="1:88" x14ac:dyDescent="0.35">
      <c r="A30" t="s">
        <v>138</v>
      </c>
      <c r="B30" s="1">
        <v>41</v>
      </c>
      <c r="C30" s="1" t="s">
        <v>118</v>
      </c>
      <c r="D30" s="1" t="s">
        <v>0</v>
      </c>
      <c r="E30" s="1">
        <v>0</v>
      </c>
      <c r="F30" s="1" t="s">
        <v>90</v>
      </c>
      <c r="G30" s="1" t="s">
        <v>0</v>
      </c>
      <c r="H30" s="1">
        <v>12839.000082150102</v>
      </c>
      <c r="I30" s="1">
        <v>0</v>
      </c>
      <c r="J30">
        <f t="shared" si="84"/>
        <v>22.079659650671612</v>
      </c>
      <c r="K30">
        <f t="shared" si="85"/>
        <v>0.1835384052661721</v>
      </c>
      <c r="L30">
        <f t="shared" si="86"/>
        <v>178.76686305666578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t="e">
        <f t="shared" si="87"/>
        <v>#DIV/0!</v>
      </c>
      <c r="U30" t="e">
        <f t="shared" si="88"/>
        <v>#DIV/0!</v>
      </c>
      <c r="V30" t="e">
        <f t="shared" si="89"/>
        <v>#DIV/0!</v>
      </c>
      <c r="W30" s="1">
        <v>-1</v>
      </c>
      <c r="X30" s="1">
        <v>0.87</v>
      </c>
      <c r="Y30" s="1">
        <v>0.92</v>
      </c>
      <c r="Z30" s="1">
        <v>9.9394340515136719</v>
      </c>
      <c r="AA30">
        <f t="shared" si="90"/>
        <v>0.87496971702575688</v>
      </c>
      <c r="AB30">
        <f t="shared" si="91"/>
        <v>1.5528489845464889E-2</v>
      </c>
      <c r="AC30" t="e">
        <f t="shared" si="92"/>
        <v>#DIV/0!</v>
      </c>
      <c r="AD30" t="e">
        <f t="shared" si="93"/>
        <v>#DIV/0!</v>
      </c>
      <c r="AE30" t="e">
        <f t="shared" si="94"/>
        <v>#DIV/0!</v>
      </c>
      <c r="AF30" s="1">
        <v>0</v>
      </c>
      <c r="AG30" s="1">
        <v>0.5</v>
      </c>
      <c r="AH30" t="e">
        <f t="shared" si="95"/>
        <v>#DIV/0!</v>
      </c>
      <c r="AI30">
        <f t="shared" si="96"/>
        <v>3.9251143551044776</v>
      </c>
      <c r="AJ30">
        <f t="shared" si="97"/>
        <v>2.0976888519181767</v>
      </c>
      <c r="AK30">
        <f t="shared" si="98"/>
        <v>29.672544479370117</v>
      </c>
      <c r="AL30" s="1">
        <v>2</v>
      </c>
      <c r="AM30">
        <f t="shared" si="99"/>
        <v>4.644859790802002</v>
      </c>
      <c r="AN30" s="1">
        <v>1</v>
      </c>
      <c r="AO30">
        <f t="shared" si="100"/>
        <v>9.2897195816040039</v>
      </c>
      <c r="AP30" s="1">
        <v>26.959383010864258</v>
      </c>
      <c r="AQ30" s="1">
        <v>29.672544479370117</v>
      </c>
      <c r="AR30" s="1">
        <v>25.918718338012695</v>
      </c>
      <c r="AS30" s="1">
        <v>400.0166015625</v>
      </c>
      <c r="AT30" s="1">
        <v>384.29922485351563</v>
      </c>
      <c r="AU30" s="1">
        <v>18.414955139160156</v>
      </c>
      <c r="AV30" s="1">
        <v>20.975505828857422</v>
      </c>
      <c r="AW30" s="1">
        <v>51.222358703613281</v>
      </c>
      <c r="AX30" s="1">
        <v>58.344047546386719</v>
      </c>
      <c r="AY30" s="1">
        <v>300.15286254882813</v>
      </c>
      <c r="AZ30" s="1">
        <v>1698.6627197265625</v>
      </c>
      <c r="BA30" s="1">
        <v>0.17619183659553528</v>
      </c>
      <c r="BB30" s="1">
        <v>99.319694519042969</v>
      </c>
      <c r="BC30" s="1">
        <v>19.688488006591797</v>
      </c>
      <c r="BD30" s="1">
        <v>0.22333505749702454</v>
      </c>
      <c r="BE30" s="1">
        <v>1</v>
      </c>
      <c r="BF30" s="1">
        <v>-1.355140209197998</v>
      </c>
      <c r="BG30" s="1">
        <v>7.355140209197998</v>
      </c>
      <c r="BH30" s="1">
        <v>1</v>
      </c>
      <c r="BI30" s="1">
        <v>0</v>
      </c>
      <c r="BJ30" s="1">
        <v>0.15999999642372131</v>
      </c>
      <c r="BK30" s="1">
        <v>111115</v>
      </c>
      <c r="BL30">
        <f t="shared" si="101"/>
        <v>1.5007643127441406</v>
      </c>
      <c r="BM30">
        <f t="shared" si="102"/>
        <v>3.9251143551044775E-3</v>
      </c>
      <c r="BN30">
        <f t="shared" si="103"/>
        <v>302.82254447937009</v>
      </c>
      <c r="BO30">
        <f t="shared" si="104"/>
        <v>300.10938301086424</v>
      </c>
      <c r="BP30">
        <f t="shared" si="105"/>
        <v>271.78602908135872</v>
      </c>
      <c r="BQ30">
        <f t="shared" si="106"/>
        <v>0.26586511304200966</v>
      </c>
      <c r="BR30">
        <f t="shared" si="107"/>
        <v>4.1809696832227008</v>
      </c>
      <c r="BS30">
        <f t="shared" si="108"/>
        <v>42.096078763321877</v>
      </c>
      <c r="BT30">
        <f t="shared" si="109"/>
        <v>21.120572934464455</v>
      </c>
      <c r="BU30">
        <f t="shared" si="110"/>
        <v>28.315963745117188</v>
      </c>
      <c r="BV30">
        <f t="shared" si="111"/>
        <v>3.8653033043888261</v>
      </c>
      <c r="BW30">
        <f t="shared" si="112"/>
        <v>0.17998246429482531</v>
      </c>
      <c r="BX30">
        <f t="shared" si="113"/>
        <v>2.0832808313045241</v>
      </c>
      <c r="BY30">
        <f t="shared" si="114"/>
        <v>1.782022473084302</v>
      </c>
      <c r="BZ30">
        <f t="shared" si="115"/>
        <v>0.11280320451847865</v>
      </c>
      <c r="CA30">
        <f t="shared" si="116"/>
        <v>17.755070228915631</v>
      </c>
      <c r="CB30">
        <f t="shared" si="117"/>
        <v>0.46517622595988017</v>
      </c>
      <c r="CC30">
        <f t="shared" si="118"/>
        <v>49.197659980355724</v>
      </c>
      <c r="CD30">
        <f t="shared" si="119"/>
        <v>381.09056604884802</v>
      </c>
      <c r="CE30">
        <f t="shared" si="120"/>
        <v>2.8504184693894645E-2</v>
      </c>
      <c r="CF30">
        <f t="shared" si="121"/>
        <v>0</v>
      </c>
      <c r="CG30">
        <f t="shared" si="122"/>
        <v>1486.278439201353</v>
      </c>
      <c r="CH30">
        <f t="shared" si="123"/>
        <v>0</v>
      </c>
      <c r="CI30" t="e">
        <f t="shared" si="124"/>
        <v>#DIV/0!</v>
      </c>
      <c r="CJ30" t="e">
        <f t="shared" si="125"/>
        <v>#DIV/0!</v>
      </c>
    </row>
    <row r="31" spans="1:88" x14ac:dyDescent="0.35">
      <c r="A31" t="s">
        <v>138</v>
      </c>
      <c r="B31" s="1">
        <v>42</v>
      </c>
      <c r="C31" s="1" t="s">
        <v>119</v>
      </c>
      <c r="D31" s="1" t="s">
        <v>0</v>
      </c>
      <c r="E31" s="1">
        <v>0</v>
      </c>
      <c r="F31" s="1" t="s">
        <v>90</v>
      </c>
      <c r="G31" s="1" t="s">
        <v>0</v>
      </c>
      <c r="H31" s="1">
        <v>12981.000082150102</v>
      </c>
      <c r="I31" s="1">
        <v>0</v>
      </c>
      <c r="J31">
        <f t="shared" si="84"/>
        <v>43.741279309577727</v>
      </c>
      <c r="K31">
        <f t="shared" si="85"/>
        <v>0.19159906750829311</v>
      </c>
      <c r="L31">
        <f t="shared" si="86"/>
        <v>281.3154109924489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t="e">
        <f t="shared" si="87"/>
        <v>#DIV/0!</v>
      </c>
      <c r="U31" t="e">
        <f t="shared" si="88"/>
        <v>#DIV/0!</v>
      </c>
      <c r="V31" t="e">
        <f t="shared" si="89"/>
        <v>#DIV/0!</v>
      </c>
      <c r="W31" s="1">
        <v>-1</v>
      </c>
      <c r="X31" s="1">
        <v>0.87</v>
      </c>
      <c r="Y31" s="1">
        <v>0.92</v>
      </c>
      <c r="Z31" s="1">
        <v>9.9394340515136719</v>
      </c>
      <c r="AA31">
        <f t="shared" si="90"/>
        <v>0.87496971702575688</v>
      </c>
      <c r="AB31">
        <f t="shared" si="91"/>
        <v>3.009125591457424E-2</v>
      </c>
      <c r="AC31" t="e">
        <f t="shared" si="92"/>
        <v>#DIV/0!</v>
      </c>
      <c r="AD31" t="e">
        <f t="shared" si="93"/>
        <v>#DIV/0!</v>
      </c>
      <c r="AE31" t="e">
        <f t="shared" si="94"/>
        <v>#DIV/0!</v>
      </c>
      <c r="AF31" s="1">
        <v>0</v>
      </c>
      <c r="AG31" s="1">
        <v>0.5</v>
      </c>
      <c r="AH31" t="e">
        <f t="shared" si="95"/>
        <v>#DIV/0!</v>
      </c>
      <c r="AI31">
        <f t="shared" si="96"/>
        <v>3.9704426214432988</v>
      </c>
      <c r="AJ31">
        <f t="shared" si="97"/>
        <v>2.0348437209906209</v>
      </c>
      <c r="AK31">
        <f t="shared" si="98"/>
        <v>29.434650421142578</v>
      </c>
      <c r="AL31" s="1">
        <v>2</v>
      </c>
      <c r="AM31">
        <f t="shared" si="99"/>
        <v>4.644859790802002</v>
      </c>
      <c r="AN31" s="1">
        <v>1</v>
      </c>
      <c r="AO31">
        <f t="shared" si="100"/>
        <v>9.2897195816040039</v>
      </c>
      <c r="AP31" s="1">
        <v>26.971216201782227</v>
      </c>
      <c r="AQ31" s="1">
        <v>29.434650421142578</v>
      </c>
      <c r="AR31" s="1">
        <v>25.918298721313477</v>
      </c>
      <c r="AS31" s="1">
        <v>699.99090576171875</v>
      </c>
      <c r="AT31" s="1">
        <v>669.073486328125</v>
      </c>
      <c r="AU31" s="1">
        <v>18.445699691772461</v>
      </c>
      <c r="AV31" s="1">
        <v>21.035770416259766</v>
      </c>
      <c r="AW31" s="1">
        <v>51.270336151123047</v>
      </c>
      <c r="AX31" s="1">
        <v>58.468948364257813</v>
      </c>
      <c r="AY31" s="1">
        <v>300.14016723632813</v>
      </c>
      <c r="AZ31" s="1">
        <v>1699.319580078125</v>
      </c>
      <c r="BA31" s="1">
        <v>0.26460424065589905</v>
      </c>
      <c r="BB31" s="1">
        <v>99.316436767578125</v>
      </c>
      <c r="BC31" s="1">
        <v>23.702211380004883</v>
      </c>
      <c r="BD31" s="1">
        <v>0.19360664486885071</v>
      </c>
      <c r="BE31" s="1">
        <v>1</v>
      </c>
      <c r="BF31" s="1">
        <v>-1.355140209197998</v>
      </c>
      <c r="BG31" s="1">
        <v>7.355140209197998</v>
      </c>
      <c r="BH31" s="1">
        <v>1</v>
      </c>
      <c r="BI31" s="1">
        <v>0</v>
      </c>
      <c r="BJ31" s="1">
        <v>0.15999999642372131</v>
      </c>
      <c r="BK31" s="1">
        <v>111115</v>
      </c>
      <c r="BL31">
        <f t="shared" si="101"/>
        <v>1.5007008361816403</v>
      </c>
      <c r="BM31">
        <f t="shared" si="102"/>
        <v>3.970442621443299E-3</v>
      </c>
      <c r="BN31">
        <f t="shared" si="103"/>
        <v>302.58465042114256</v>
      </c>
      <c r="BO31">
        <f t="shared" si="104"/>
        <v>300.1212162017822</v>
      </c>
      <c r="BP31">
        <f t="shared" si="105"/>
        <v>271.8911267352596</v>
      </c>
      <c r="BQ31">
        <f t="shared" si="106"/>
        <v>0.27023243339992298</v>
      </c>
      <c r="BR31">
        <f t="shared" si="107"/>
        <v>4.1240414833943744</v>
      </c>
      <c r="BS31">
        <f t="shared" si="108"/>
        <v>41.524259403763352</v>
      </c>
      <c r="BT31">
        <f t="shared" si="109"/>
        <v>20.488488987503587</v>
      </c>
      <c r="BU31">
        <f t="shared" si="110"/>
        <v>28.202933311462402</v>
      </c>
      <c r="BV31">
        <f t="shared" si="111"/>
        <v>3.839966186122334</v>
      </c>
      <c r="BW31">
        <f t="shared" si="112"/>
        <v>0.18772722182641796</v>
      </c>
      <c r="BX31">
        <f t="shared" si="113"/>
        <v>2.0891977624037534</v>
      </c>
      <c r="BY31">
        <f t="shared" si="114"/>
        <v>1.7507684237185805</v>
      </c>
      <c r="BZ31">
        <f t="shared" si="115"/>
        <v>0.11767133814689049</v>
      </c>
      <c r="CA31">
        <f t="shared" si="116"/>
        <v>27.939244227576804</v>
      </c>
      <c r="CB31">
        <f t="shared" si="117"/>
        <v>0.42045517680921385</v>
      </c>
      <c r="CC31">
        <f t="shared" si="118"/>
        <v>50.09504851693336</v>
      </c>
      <c r="CD31">
        <f t="shared" si="119"/>
        <v>662.71691909816627</v>
      </c>
      <c r="CE31">
        <f t="shared" si="120"/>
        <v>3.30642155958214E-2</v>
      </c>
      <c r="CF31">
        <f t="shared" si="121"/>
        <v>0</v>
      </c>
      <c r="CG31">
        <f t="shared" si="122"/>
        <v>1486.8531721172851</v>
      </c>
      <c r="CH31">
        <f t="shared" si="123"/>
        <v>0</v>
      </c>
      <c r="CI31" t="e">
        <f t="shared" si="124"/>
        <v>#DIV/0!</v>
      </c>
      <c r="CJ31" t="e">
        <f t="shared" si="125"/>
        <v>#DIV/0!</v>
      </c>
    </row>
    <row r="32" spans="1:88" x14ac:dyDescent="0.35">
      <c r="A32" t="s">
        <v>138</v>
      </c>
      <c r="B32" s="1">
        <v>43</v>
      </c>
      <c r="C32" s="1" t="s">
        <v>120</v>
      </c>
      <c r="D32" s="1" t="s">
        <v>0</v>
      </c>
      <c r="E32" s="1">
        <v>0</v>
      </c>
      <c r="F32" s="1" t="s">
        <v>90</v>
      </c>
      <c r="G32" s="1" t="s">
        <v>0</v>
      </c>
      <c r="H32" s="1">
        <v>13128.000082150102</v>
      </c>
      <c r="I32" s="1">
        <v>0</v>
      </c>
      <c r="J32">
        <f t="shared" si="84"/>
        <v>53.107847234495978</v>
      </c>
      <c r="K32">
        <f t="shared" si="85"/>
        <v>0.18281937683106791</v>
      </c>
      <c r="L32">
        <f t="shared" si="86"/>
        <v>465.38816787102246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t="e">
        <f t="shared" si="87"/>
        <v>#DIV/0!</v>
      </c>
      <c r="U32" t="e">
        <f t="shared" si="88"/>
        <v>#DIV/0!</v>
      </c>
      <c r="V32" t="e">
        <f t="shared" si="89"/>
        <v>#DIV/0!</v>
      </c>
      <c r="W32" s="1">
        <v>-1</v>
      </c>
      <c r="X32" s="1">
        <v>0.87</v>
      </c>
      <c r="Y32" s="1">
        <v>0.92</v>
      </c>
      <c r="Z32" s="1">
        <v>9.9394340515136719</v>
      </c>
      <c r="AA32">
        <f t="shared" si="90"/>
        <v>0.87496971702575688</v>
      </c>
      <c r="AB32">
        <f t="shared" si="91"/>
        <v>3.6403187892117446E-2</v>
      </c>
      <c r="AC32" t="e">
        <f t="shared" si="92"/>
        <v>#DIV/0!</v>
      </c>
      <c r="AD32" t="e">
        <f t="shared" si="93"/>
        <v>#DIV/0!</v>
      </c>
      <c r="AE32" t="e">
        <f t="shared" si="94"/>
        <v>#DIV/0!</v>
      </c>
      <c r="AF32" s="1">
        <v>0</v>
      </c>
      <c r="AG32" s="1">
        <v>0.5</v>
      </c>
      <c r="AH32" t="e">
        <f t="shared" si="95"/>
        <v>#DIV/0!</v>
      </c>
      <c r="AI32">
        <f t="shared" si="96"/>
        <v>3.8155479183717755</v>
      </c>
      <c r="AJ32">
        <f t="shared" si="97"/>
        <v>2.0474616261660969</v>
      </c>
      <c r="AK32">
        <f t="shared" si="98"/>
        <v>29.458272933959961</v>
      </c>
      <c r="AL32" s="1">
        <v>2</v>
      </c>
      <c r="AM32">
        <f t="shared" si="99"/>
        <v>4.644859790802002</v>
      </c>
      <c r="AN32" s="1">
        <v>1</v>
      </c>
      <c r="AO32">
        <f t="shared" si="100"/>
        <v>9.2897195816040039</v>
      </c>
      <c r="AP32" s="1">
        <v>26.99207878112793</v>
      </c>
      <c r="AQ32" s="1">
        <v>29.458272933959961</v>
      </c>
      <c r="AR32" s="1">
        <v>25.918125152587891</v>
      </c>
      <c r="AS32" s="1">
        <v>1000.0838623046875</v>
      </c>
      <c r="AT32" s="1">
        <v>962.248046875</v>
      </c>
      <c r="AU32" s="1">
        <v>18.476333618164063</v>
      </c>
      <c r="AV32" s="1">
        <v>20.965578079223633</v>
      </c>
      <c r="AW32" s="1">
        <v>51.2913818359375</v>
      </c>
      <c r="AX32" s="1">
        <v>58.2047119140625</v>
      </c>
      <c r="AY32" s="1">
        <v>300.13546752929688</v>
      </c>
      <c r="AZ32" s="1">
        <v>1698.7435302734375</v>
      </c>
      <c r="BA32" s="1">
        <v>0.30001389980316162</v>
      </c>
      <c r="BB32" s="1">
        <v>99.315284729003906</v>
      </c>
      <c r="BC32" s="1">
        <v>26.736141204833984</v>
      </c>
      <c r="BD32" s="1">
        <v>0.17337091267108917</v>
      </c>
      <c r="BE32" s="1">
        <v>1</v>
      </c>
      <c r="BF32" s="1">
        <v>-1.355140209197998</v>
      </c>
      <c r="BG32" s="1">
        <v>7.355140209197998</v>
      </c>
      <c r="BH32" s="1">
        <v>1</v>
      </c>
      <c r="BI32" s="1">
        <v>0</v>
      </c>
      <c r="BJ32" s="1">
        <v>0.15999999642372131</v>
      </c>
      <c r="BK32" s="1">
        <v>111115</v>
      </c>
      <c r="BL32">
        <f t="shared" si="101"/>
        <v>1.5006773376464841</v>
      </c>
      <c r="BM32">
        <f t="shared" si="102"/>
        <v>3.8155479183717756E-3</v>
      </c>
      <c r="BN32">
        <f t="shared" si="103"/>
        <v>302.60827293395994</v>
      </c>
      <c r="BO32">
        <f t="shared" si="104"/>
        <v>300.14207878112791</v>
      </c>
      <c r="BP32">
        <f t="shared" si="105"/>
        <v>271.79895876856972</v>
      </c>
      <c r="BQ32">
        <f t="shared" si="106"/>
        <v>0.29695479911345452</v>
      </c>
      <c r="BR32">
        <f t="shared" si="107"/>
        <v>4.1296639826123549</v>
      </c>
      <c r="BS32">
        <f t="shared" si="108"/>
        <v>41.5813537048274</v>
      </c>
      <c r="BT32">
        <f t="shared" si="109"/>
        <v>20.615775625603767</v>
      </c>
      <c r="BU32">
        <f t="shared" si="110"/>
        <v>28.225175857543945</v>
      </c>
      <c r="BV32">
        <f t="shared" si="111"/>
        <v>3.844940635846779</v>
      </c>
      <c r="BW32">
        <f t="shared" si="112"/>
        <v>0.17929097492197493</v>
      </c>
      <c r="BX32">
        <f t="shared" si="113"/>
        <v>2.082202356446258</v>
      </c>
      <c r="BY32">
        <f t="shared" si="114"/>
        <v>1.7627382794005211</v>
      </c>
      <c r="BZ32">
        <f t="shared" si="115"/>
        <v>0.112368610925279</v>
      </c>
      <c r="CA32">
        <f t="shared" si="116"/>
        <v>46.220158401620068</v>
      </c>
      <c r="CB32">
        <f t="shared" si="117"/>
        <v>0.48364677837738268</v>
      </c>
      <c r="CC32">
        <f t="shared" si="118"/>
        <v>49.80781941109236</v>
      </c>
      <c r="CD32">
        <f t="shared" si="119"/>
        <v>954.53031189529781</v>
      </c>
      <c r="CE32">
        <f t="shared" si="120"/>
        <v>2.7711912669545546E-2</v>
      </c>
      <c r="CF32">
        <f t="shared" si="121"/>
        <v>0</v>
      </c>
      <c r="CG32">
        <f t="shared" si="122"/>
        <v>1486.3491459826848</v>
      </c>
      <c r="CH32">
        <f t="shared" si="123"/>
        <v>0</v>
      </c>
      <c r="CI32" t="e">
        <f t="shared" si="124"/>
        <v>#DIV/0!</v>
      </c>
      <c r="CJ32" t="e">
        <f t="shared" si="125"/>
        <v>#DIV/0!</v>
      </c>
    </row>
    <row r="33" spans="1:88" x14ac:dyDescent="0.35">
      <c r="A33" t="s">
        <v>138</v>
      </c>
      <c r="B33" s="1">
        <v>44</v>
      </c>
      <c r="C33" s="1" t="s">
        <v>121</v>
      </c>
      <c r="D33" s="1" t="s">
        <v>0</v>
      </c>
      <c r="E33" s="1">
        <v>0</v>
      </c>
      <c r="F33" s="1" t="s">
        <v>90</v>
      </c>
      <c r="G33" s="1" t="s">
        <v>0</v>
      </c>
      <c r="H33" s="1">
        <v>13350.000082150102</v>
      </c>
      <c r="I33" s="1">
        <v>0</v>
      </c>
      <c r="J33">
        <f t="shared" si="84"/>
        <v>53.769046228378748</v>
      </c>
      <c r="K33">
        <f t="shared" si="85"/>
        <v>0.13808076753611773</v>
      </c>
      <c r="L33">
        <f t="shared" si="86"/>
        <v>596.97775182896919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t="e">
        <f t="shared" si="87"/>
        <v>#DIV/0!</v>
      </c>
      <c r="U33" t="e">
        <f t="shared" si="88"/>
        <v>#DIV/0!</v>
      </c>
      <c r="V33" t="e">
        <f t="shared" si="89"/>
        <v>#DIV/0!</v>
      </c>
      <c r="W33" s="1">
        <v>-1</v>
      </c>
      <c r="X33" s="1">
        <v>0.87</v>
      </c>
      <c r="Y33" s="1">
        <v>0.92</v>
      </c>
      <c r="Z33" s="1">
        <v>9.9394340515136719</v>
      </c>
      <c r="AA33">
        <f t="shared" si="90"/>
        <v>0.87496971702575688</v>
      </c>
      <c r="AB33">
        <f t="shared" si="91"/>
        <v>3.6859832975414383E-2</v>
      </c>
      <c r="AC33" t="e">
        <f t="shared" si="92"/>
        <v>#DIV/0!</v>
      </c>
      <c r="AD33" t="e">
        <f t="shared" si="93"/>
        <v>#DIV/0!</v>
      </c>
      <c r="AE33" t="e">
        <f t="shared" si="94"/>
        <v>#DIV/0!</v>
      </c>
      <c r="AF33" s="1">
        <v>0</v>
      </c>
      <c r="AG33" s="1">
        <v>0.5</v>
      </c>
      <c r="AH33" t="e">
        <f t="shared" si="95"/>
        <v>#DIV/0!</v>
      </c>
      <c r="AI33">
        <f t="shared" si="96"/>
        <v>3.078222578138766</v>
      </c>
      <c r="AJ33">
        <f t="shared" si="97"/>
        <v>2.1761783134312611</v>
      </c>
      <c r="AK33">
        <f t="shared" si="98"/>
        <v>29.80860710144043</v>
      </c>
      <c r="AL33" s="1">
        <v>2</v>
      </c>
      <c r="AM33">
        <f t="shared" si="99"/>
        <v>4.644859790802002</v>
      </c>
      <c r="AN33" s="1">
        <v>1</v>
      </c>
      <c r="AO33">
        <f t="shared" si="100"/>
        <v>9.2897195816040039</v>
      </c>
      <c r="AP33" s="1">
        <v>27.017637252807617</v>
      </c>
      <c r="AQ33" s="1">
        <v>29.80860710144043</v>
      </c>
      <c r="AR33" s="1">
        <v>25.918434143066406</v>
      </c>
      <c r="AS33" s="1">
        <v>1299.9361572265625</v>
      </c>
      <c r="AT33" s="1">
        <v>1261.518798828125</v>
      </c>
      <c r="AU33" s="1">
        <v>18.50830078125</v>
      </c>
      <c r="AV33" s="1">
        <v>20.517429351806641</v>
      </c>
      <c r="AW33" s="1">
        <v>51.302696228027344</v>
      </c>
      <c r="AX33" s="1">
        <v>56.875484466552734</v>
      </c>
      <c r="AY33" s="1">
        <v>300.13662719726563</v>
      </c>
      <c r="AZ33" s="1">
        <v>1698.1998291015625</v>
      </c>
      <c r="BA33" s="1">
        <v>0.2526187002658844</v>
      </c>
      <c r="BB33" s="1">
        <v>99.313522338867188</v>
      </c>
      <c r="BC33" s="1">
        <v>28.462429046630859</v>
      </c>
      <c r="BD33" s="1">
        <v>0.17671124637126923</v>
      </c>
      <c r="BE33" s="1">
        <v>0.5</v>
      </c>
      <c r="BF33" s="1">
        <v>-1.355140209197998</v>
      </c>
      <c r="BG33" s="1">
        <v>7.355140209197998</v>
      </c>
      <c r="BH33" s="1">
        <v>1</v>
      </c>
      <c r="BI33" s="1">
        <v>0</v>
      </c>
      <c r="BJ33" s="1">
        <v>0.15999999642372131</v>
      </c>
      <c r="BK33" s="1">
        <v>111115</v>
      </c>
      <c r="BL33">
        <f t="shared" si="101"/>
        <v>1.500683135986328</v>
      </c>
      <c r="BM33">
        <f t="shared" si="102"/>
        <v>3.0782225781387658E-3</v>
      </c>
      <c r="BN33">
        <f t="shared" si="103"/>
        <v>302.95860710144041</v>
      </c>
      <c r="BO33">
        <f t="shared" si="104"/>
        <v>300.16763725280759</v>
      </c>
      <c r="BP33">
        <f t="shared" si="105"/>
        <v>271.71196658301415</v>
      </c>
      <c r="BQ33">
        <f t="shared" si="106"/>
        <v>0.41071923660908088</v>
      </c>
      <c r="BR33">
        <f t="shared" si="107"/>
        <v>4.2138364916980393</v>
      </c>
      <c r="BS33">
        <f t="shared" si="108"/>
        <v>42.429634882146544</v>
      </c>
      <c r="BT33">
        <f t="shared" si="109"/>
        <v>21.912205530339904</v>
      </c>
      <c r="BU33">
        <f t="shared" si="110"/>
        <v>28.413122177124023</v>
      </c>
      <c r="BV33">
        <f t="shared" si="111"/>
        <v>3.8871989525797779</v>
      </c>
      <c r="BW33">
        <f t="shared" si="112"/>
        <v>0.1360584189863733</v>
      </c>
      <c r="BX33">
        <f t="shared" si="113"/>
        <v>2.0376581782667782</v>
      </c>
      <c r="BY33">
        <f t="shared" si="114"/>
        <v>1.8495407743129997</v>
      </c>
      <c r="BZ33">
        <f t="shared" si="115"/>
        <v>8.5215923840839203E-2</v>
      </c>
      <c r="CA33">
        <f t="shared" si="116"/>
        <v>59.287963292073044</v>
      </c>
      <c r="CB33">
        <f t="shared" si="117"/>
        <v>0.47322144734071786</v>
      </c>
      <c r="CC33">
        <f t="shared" si="118"/>
        <v>47.459097031817961</v>
      </c>
      <c r="CD33">
        <f t="shared" si="119"/>
        <v>1253.7049771330057</v>
      </c>
      <c r="CE33">
        <f t="shared" si="120"/>
        <v>2.0354313245979947E-2</v>
      </c>
      <c r="CF33">
        <f t="shared" si="121"/>
        <v>0</v>
      </c>
      <c r="CG33">
        <f t="shared" si="122"/>
        <v>1485.8734239221828</v>
      </c>
      <c r="CH33">
        <f t="shared" si="123"/>
        <v>0</v>
      </c>
      <c r="CI33" t="e">
        <f t="shared" si="124"/>
        <v>#DIV/0!</v>
      </c>
      <c r="CJ33" t="e">
        <f t="shared" si="125"/>
        <v>#DIV/0!</v>
      </c>
    </row>
    <row r="34" spans="1:88" x14ac:dyDescent="0.35">
      <c r="A34" t="s">
        <v>138</v>
      </c>
      <c r="B34" s="1">
        <v>45</v>
      </c>
      <c r="C34" s="1" t="s">
        <v>122</v>
      </c>
      <c r="D34" s="1" t="s">
        <v>0</v>
      </c>
      <c r="E34" s="1">
        <v>0</v>
      </c>
      <c r="F34" s="1" t="s">
        <v>90</v>
      </c>
      <c r="G34" s="1" t="s">
        <v>0</v>
      </c>
      <c r="H34" s="1">
        <v>13528.000082150102</v>
      </c>
      <c r="I34" s="1">
        <v>0</v>
      </c>
      <c r="J34">
        <f t="shared" si="84"/>
        <v>57.97677964264777</v>
      </c>
      <c r="K34">
        <f t="shared" si="85"/>
        <v>0.11009538373255862</v>
      </c>
      <c r="L34">
        <f t="shared" si="86"/>
        <v>761.93557538012556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t="e">
        <f t="shared" si="87"/>
        <v>#DIV/0!</v>
      </c>
      <c r="U34" t="e">
        <f t="shared" si="88"/>
        <v>#DIV/0!</v>
      </c>
      <c r="V34" t="e">
        <f t="shared" si="89"/>
        <v>#DIV/0!</v>
      </c>
      <c r="W34" s="1">
        <v>-1</v>
      </c>
      <c r="X34" s="1">
        <v>0.87</v>
      </c>
      <c r="Y34" s="1">
        <v>0.92</v>
      </c>
      <c r="Z34" s="1">
        <v>9.9394340515136719</v>
      </c>
      <c r="AA34">
        <f t="shared" si="90"/>
        <v>0.87496971702575688</v>
      </c>
      <c r="AB34">
        <f t="shared" si="91"/>
        <v>3.9677648317996694E-2</v>
      </c>
      <c r="AC34" t="e">
        <f t="shared" si="92"/>
        <v>#DIV/0!</v>
      </c>
      <c r="AD34" t="e">
        <f t="shared" si="93"/>
        <v>#DIV/0!</v>
      </c>
      <c r="AE34" t="e">
        <f t="shared" si="94"/>
        <v>#DIV/0!</v>
      </c>
      <c r="AF34" s="1">
        <v>0</v>
      </c>
      <c r="AG34" s="1">
        <v>0.5</v>
      </c>
      <c r="AH34" t="e">
        <f t="shared" si="95"/>
        <v>#DIV/0!</v>
      </c>
      <c r="AI34">
        <f t="shared" si="96"/>
        <v>2.5651859374333985</v>
      </c>
      <c r="AJ34">
        <f t="shared" si="97"/>
        <v>2.2671629312459816</v>
      </c>
      <c r="AK34">
        <f t="shared" si="98"/>
        <v>30.080921173095703</v>
      </c>
      <c r="AL34" s="1">
        <v>2</v>
      </c>
      <c r="AM34">
        <f t="shared" si="99"/>
        <v>4.644859790802002</v>
      </c>
      <c r="AN34" s="1">
        <v>1</v>
      </c>
      <c r="AO34">
        <f t="shared" si="100"/>
        <v>9.2897195816040039</v>
      </c>
      <c r="AP34" s="1">
        <v>27.027515411376953</v>
      </c>
      <c r="AQ34" s="1">
        <v>30.080921173095703</v>
      </c>
      <c r="AR34" s="1">
        <v>25.918802261352539</v>
      </c>
      <c r="AS34" s="1">
        <v>1700.0982666015625</v>
      </c>
      <c r="AT34" s="1">
        <v>1658.6302490234375</v>
      </c>
      <c r="AU34" s="1">
        <v>18.596187591552734</v>
      </c>
      <c r="AV34" s="1">
        <v>20.270853042602539</v>
      </c>
      <c r="AW34" s="1">
        <v>51.516998291015625</v>
      </c>
      <c r="AX34" s="1">
        <v>56.15692138671875</v>
      </c>
      <c r="AY34" s="1">
        <v>300.14202880859375</v>
      </c>
      <c r="AZ34" s="1">
        <v>1698.7994384765625</v>
      </c>
      <c r="BA34" s="1">
        <v>0.25067868828773499</v>
      </c>
      <c r="BB34" s="1">
        <v>99.311546325683594</v>
      </c>
      <c r="BC34" s="1">
        <v>30.173915863037109</v>
      </c>
      <c r="BD34" s="1">
        <v>0.1635286957025528</v>
      </c>
      <c r="BE34" s="1">
        <v>1</v>
      </c>
      <c r="BF34" s="1">
        <v>-1.355140209197998</v>
      </c>
      <c r="BG34" s="1">
        <v>7.355140209197998</v>
      </c>
      <c r="BH34" s="1">
        <v>1</v>
      </c>
      <c r="BI34" s="1">
        <v>0</v>
      </c>
      <c r="BJ34" s="1">
        <v>0.15999999642372131</v>
      </c>
      <c r="BK34" s="1">
        <v>111115</v>
      </c>
      <c r="BL34">
        <f t="shared" si="101"/>
        <v>1.5007101440429687</v>
      </c>
      <c r="BM34">
        <f t="shared" si="102"/>
        <v>2.5651859374333985E-3</v>
      </c>
      <c r="BN34">
        <f t="shared" si="103"/>
        <v>303.23092117309568</v>
      </c>
      <c r="BO34">
        <f t="shared" si="104"/>
        <v>300.17751541137693</v>
      </c>
      <c r="BP34">
        <f t="shared" si="105"/>
        <v>271.80790408086978</v>
      </c>
      <c r="BQ34">
        <f t="shared" si="106"/>
        <v>0.48870318011434</v>
      </c>
      <c r="BR34">
        <f t="shared" si="107"/>
        <v>4.280292692247528</v>
      </c>
      <c r="BS34">
        <f t="shared" si="108"/>
        <v>43.099648032975743</v>
      </c>
      <c r="BT34">
        <f t="shared" si="109"/>
        <v>22.828794990373204</v>
      </c>
      <c r="BU34">
        <f t="shared" si="110"/>
        <v>28.554218292236328</v>
      </c>
      <c r="BV34">
        <f t="shared" si="111"/>
        <v>3.9191890263366926</v>
      </c>
      <c r="BW34">
        <f t="shared" si="112"/>
        <v>0.10880589095382652</v>
      </c>
      <c r="BX34">
        <f t="shared" si="113"/>
        <v>2.0131297610015464</v>
      </c>
      <c r="BY34">
        <f t="shared" si="114"/>
        <v>1.9060592653351462</v>
      </c>
      <c r="BZ34">
        <f t="shared" si="115"/>
        <v>6.8118370884447499E-2</v>
      </c>
      <c r="CA34">
        <f t="shared" si="116"/>
        <v>75.669000191549728</v>
      </c>
      <c r="CB34">
        <f t="shared" si="117"/>
        <v>0.45937638954115018</v>
      </c>
      <c r="CC34">
        <f t="shared" si="118"/>
        <v>45.940002991765702</v>
      </c>
      <c r="CD34">
        <f t="shared" si="119"/>
        <v>1650.2049513780096</v>
      </c>
      <c r="CE34">
        <f t="shared" si="120"/>
        <v>1.6140137187275149E-2</v>
      </c>
      <c r="CF34">
        <f t="shared" si="121"/>
        <v>0</v>
      </c>
      <c r="CG34">
        <f t="shared" si="122"/>
        <v>1486.3980639673525</v>
      </c>
      <c r="CH34">
        <f t="shared" si="123"/>
        <v>0</v>
      </c>
      <c r="CI34" t="e">
        <f t="shared" si="124"/>
        <v>#DIV/0!</v>
      </c>
      <c r="CJ34" t="e">
        <f t="shared" si="125"/>
        <v>#DIV/0!</v>
      </c>
    </row>
    <row r="35" spans="1:88" x14ac:dyDescent="0.35">
      <c r="A35" t="s">
        <v>138</v>
      </c>
      <c r="B35" s="1">
        <v>46</v>
      </c>
      <c r="C35" s="1" t="s">
        <v>123</v>
      </c>
      <c r="D35" s="1" t="s">
        <v>0</v>
      </c>
      <c r="E35" s="1">
        <v>0</v>
      </c>
      <c r="F35" s="1" t="s">
        <v>90</v>
      </c>
      <c r="G35" s="1" t="s">
        <v>0</v>
      </c>
      <c r="H35" s="1">
        <v>13692.000082150102</v>
      </c>
      <c r="I35" s="1">
        <v>0</v>
      </c>
      <c r="J35">
        <f t="shared" si="84"/>
        <v>57.056183470782962</v>
      </c>
      <c r="K35">
        <f t="shared" si="85"/>
        <v>8.8344140801649929E-2</v>
      </c>
      <c r="L35">
        <f t="shared" si="86"/>
        <v>862.8918907013973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t="e">
        <f t="shared" si="87"/>
        <v>#DIV/0!</v>
      </c>
      <c r="U35" t="e">
        <f t="shared" si="88"/>
        <v>#DIV/0!</v>
      </c>
      <c r="V35" t="e">
        <f t="shared" si="89"/>
        <v>#DIV/0!</v>
      </c>
      <c r="W35" s="1">
        <v>-1</v>
      </c>
      <c r="X35" s="1">
        <v>0.87</v>
      </c>
      <c r="Y35" s="1">
        <v>0.92</v>
      </c>
      <c r="Z35" s="1">
        <v>9.9394340515136719</v>
      </c>
      <c r="AA35">
        <f t="shared" si="90"/>
        <v>0.87496971702575688</v>
      </c>
      <c r="AB35">
        <f t="shared" si="91"/>
        <v>3.9065094490088638E-2</v>
      </c>
      <c r="AC35" t="e">
        <f t="shared" si="92"/>
        <v>#DIV/0!</v>
      </c>
      <c r="AD35" t="e">
        <f t="shared" si="93"/>
        <v>#DIV/0!</v>
      </c>
      <c r="AE35" t="e">
        <f t="shared" si="94"/>
        <v>#DIV/0!</v>
      </c>
      <c r="AF35" s="1">
        <v>0</v>
      </c>
      <c r="AG35" s="1">
        <v>0.5</v>
      </c>
      <c r="AH35" t="e">
        <f t="shared" si="95"/>
        <v>#DIV/0!</v>
      </c>
      <c r="AI35">
        <f t="shared" si="96"/>
        <v>2.1231834418492359</v>
      </c>
      <c r="AJ35">
        <f t="shared" si="97"/>
        <v>2.3328797457008883</v>
      </c>
      <c r="AK35">
        <f t="shared" si="98"/>
        <v>30.246475219726563</v>
      </c>
      <c r="AL35" s="1">
        <v>2</v>
      </c>
      <c r="AM35">
        <f t="shared" si="99"/>
        <v>4.644859790802002</v>
      </c>
      <c r="AN35" s="1">
        <v>1</v>
      </c>
      <c r="AO35">
        <f t="shared" si="100"/>
        <v>9.2897195816040039</v>
      </c>
      <c r="AP35" s="1">
        <v>27.019760131835938</v>
      </c>
      <c r="AQ35" s="1">
        <v>30.246475219726563</v>
      </c>
      <c r="AR35" s="1">
        <v>25.916959762573242</v>
      </c>
      <c r="AS35" s="1">
        <v>2000.1473388671875</v>
      </c>
      <c r="AT35" s="1">
        <v>1959.35400390625</v>
      </c>
      <c r="AU35" s="1">
        <v>18.634275436401367</v>
      </c>
      <c r="AV35" s="1">
        <v>20.020797729492188</v>
      </c>
      <c r="AW35" s="1">
        <v>51.643749237060547</v>
      </c>
      <c r="AX35" s="1">
        <v>55.486892700195313</v>
      </c>
      <c r="AY35" s="1">
        <v>300.12869262695313</v>
      </c>
      <c r="AZ35" s="1">
        <v>1698.5040283203125</v>
      </c>
      <c r="BA35" s="1">
        <v>0.31110981106758118</v>
      </c>
      <c r="BB35" s="1">
        <v>99.309730529785156</v>
      </c>
      <c r="BC35" s="1">
        <v>30.738979339599609</v>
      </c>
      <c r="BD35" s="1">
        <v>0.14963738620281219</v>
      </c>
      <c r="BE35" s="1">
        <v>1</v>
      </c>
      <c r="BF35" s="1">
        <v>-1.355140209197998</v>
      </c>
      <c r="BG35" s="1">
        <v>7.355140209197998</v>
      </c>
      <c r="BH35" s="1">
        <v>1</v>
      </c>
      <c r="BI35" s="1">
        <v>0</v>
      </c>
      <c r="BJ35" s="1">
        <v>0.15999999642372131</v>
      </c>
      <c r="BK35" s="1">
        <v>111115</v>
      </c>
      <c r="BL35">
        <f t="shared" si="101"/>
        <v>1.5006434631347656</v>
      </c>
      <c r="BM35">
        <f t="shared" si="102"/>
        <v>2.1231834418492359E-3</v>
      </c>
      <c r="BN35">
        <f t="shared" si="103"/>
        <v>303.39647521972654</v>
      </c>
      <c r="BO35">
        <f t="shared" si="104"/>
        <v>300.16976013183591</v>
      </c>
      <c r="BP35">
        <f t="shared" si="105"/>
        <v>271.76063845692624</v>
      </c>
      <c r="BQ35">
        <f t="shared" si="106"/>
        <v>0.55790440106458705</v>
      </c>
      <c r="BR35">
        <f t="shared" si="107"/>
        <v>4.3211397732080918</v>
      </c>
      <c r="BS35">
        <f t="shared" si="108"/>
        <v>43.511746030889576</v>
      </c>
      <c r="BT35">
        <f t="shared" si="109"/>
        <v>23.490948301397388</v>
      </c>
      <c r="BU35">
        <f t="shared" si="110"/>
        <v>28.63311767578125</v>
      </c>
      <c r="BV35">
        <f t="shared" si="111"/>
        <v>3.9371774264894173</v>
      </c>
      <c r="BW35">
        <f t="shared" si="112"/>
        <v>8.7511912801819317E-2</v>
      </c>
      <c r="BX35">
        <f t="shared" si="113"/>
        <v>1.9882600275072035</v>
      </c>
      <c r="BY35">
        <f t="shared" si="114"/>
        <v>1.9489173989822137</v>
      </c>
      <c r="BZ35">
        <f t="shared" si="115"/>
        <v>5.4769112059316845E-2</v>
      </c>
      <c r="CA35">
        <f t="shared" si="116"/>
        <v>85.693561141892602</v>
      </c>
      <c r="CB35">
        <f t="shared" si="117"/>
        <v>0.44039611473021206</v>
      </c>
      <c r="CC35">
        <f t="shared" si="118"/>
        <v>44.766411973090257</v>
      </c>
      <c r="CD35">
        <f t="shared" si="119"/>
        <v>1951.0624890753732</v>
      </c>
      <c r="CE35">
        <f t="shared" si="120"/>
        <v>1.3091331667576431E-2</v>
      </c>
      <c r="CF35">
        <f t="shared" si="121"/>
        <v>0</v>
      </c>
      <c r="CG35">
        <f t="shared" si="122"/>
        <v>1486.1395890265319</v>
      </c>
      <c r="CH35">
        <f t="shared" si="123"/>
        <v>0</v>
      </c>
      <c r="CI35" t="e">
        <f t="shared" si="124"/>
        <v>#DIV/0!</v>
      </c>
      <c r="CJ35" t="e">
        <f t="shared" si="125"/>
        <v>#DIV/0!</v>
      </c>
    </row>
    <row r="36" spans="1:88" x14ac:dyDescent="0.35">
      <c r="A36" t="s">
        <v>139</v>
      </c>
      <c r="B36" s="1">
        <v>47</v>
      </c>
      <c r="C36" s="1" t="s">
        <v>124</v>
      </c>
      <c r="D36" s="1" t="s">
        <v>0</v>
      </c>
      <c r="E36" s="1">
        <v>0</v>
      </c>
      <c r="F36" s="1" t="s">
        <v>90</v>
      </c>
      <c r="G36" s="1" t="s">
        <v>0</v>
      </c>
      <c r="H36" s="1">
        <v>14770.000082150102</v>
      </c>
      <c r="I36" s="1">
        <v>0</v>
      </c>
      <c r="J36">
        <f t="shared" ref="J36:J46" si="126">(AS36-AT36*(1000-AU36)/(1000-AV36))*BL36</f>
        <v>8.9092579570583759</v>
      </c>
      <c r="K36">
        <f t="shared" ref="K36:K46" si="127">IF(BW36&lt;&gt;0,1/(1/BW36-1/AO36),0)</f>
        <v>0.38728315312299416</v>
      </c>
      <c r="L36">
        <f t="shared" ref="L36:L46" si="128">((BZ36-BM36/2)*AT36-J36)/(BZ36+BM36/2)</f>
        <v>344.00735380565311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t="e">
        <f t="shared" ref="T36:T46" si="129">CF36/P36</f>
        <v>#DIV/0!</v>
      </c>
      <c r="U36" t="e">
        <f t="shared" ref="U36:U46" si="130">CH36/R36</f>
        <v>#DIV/0!</v>
      </c>
      <c r="V36" t="e">
        <f t="shared" ref="V36:V46" si="131">(R36-S36)/R36</f>
        <v>#DIV/0!</v>
      </c>
      <c r="W36" s="1">
        <v>-1</v>
      </c>
      <c r="X36" s="1">
        <v>0.87</v>
      </c>
      <c r="Y36" s="1">
        <v>0.92</v>
      </c>
      <c r="Z36" s="1">
        <v>9.9154214859008789</v>
      </c>
      <c r="AA36">
        <f t="shared" ref="AA36:AA46" si="132">(Z36*Y36+(100-Z36)*X36)/100</f>
        <v>0.87495771074295037</v>
      </c>
      <c r="AB36">
        <f t="shared" ref="AB36:AB46" si="133">(J36-W36)/CG36</f>
        <v>6.6616387170925634E-3</v>
      </c>
      <c r="AC36" t="e">
        <f t="shared" ref="AC36:AC46" si="134">(R36-S36)/(R36-Q36)</f>
        <v>#DIV/0!</v>
      </c>
      <c r="AD36" t="e">
        <f t="shared" ref="AD36:AD46" si="135">(P36-R36)/(P36-Q36)</f>
        <v>#DIV/0!</v>
      </c>
      <c r="AE36" t="e">
        <f t="shared" ref="AE36:AE46" si="136">(P36-R36)/R36</f>
        <v>#DIV/0!</v>
      </c>
      <c r="AF36" s="1">
        <v>0</v>
      </c>
      <c r="AG36" s="1">
        <v>0.5</v>
      </c>
      <c r="AH36" t="e">
        <f t="shared" ref="AH36:AH46" si="137">V36*AG36*AA36*AF36</f>
        <v>#DIV/0!</v>
      </c>
      <c r="AI36">
        <f t="shared" ref="AI36:AI46" si="138">BM36*1000</f>
        <v>6.6714336690069063</v>
      </c>
      <c r="AJ36">
        <f t="shared" ref="AJ36:AJ46" si="139">(BR36-BX36)</f>
        <v>1.7281078787591269</v>
      </c>
      <c r="AK36">
        <f t="shared" ref="AK36:AK46" si="140">(AQ36+BQ36*I36)</f>
        <v>28.266326904296875</v>
      </c>
      <c r="AL36" s="1">
        <v>2</v>
      </c>
      <c r="AM36">
        <f t="shared" ref="AM36:AM46" si="141">(AL36*BF36+BG36)</f>
        <v>4.644859790802002</v>
      </c>
      <c r="AN36" s="1">
        <v>1</v>
      </c>
      <c r="AO36">
        <f t="shared" ref="AO36:AO46" si="142">AM36*(AN36+1)*(AN36+1)/(AN36*AN36+1)</f>
        <v>9.2897195816040039</v>
      </c>
      <c r="AP36" s="1">
        <v>27.30491828918457</v>
      </c>
      <c r="AQ36" s="1">
        <v>28.266326904296875</v>
      </c>
      <c r="AR36" s="1">
        <v>25.921634674072266</v>
      </c>
      <c r="AS36" s="1">
        <v>400.32467651367188</v>
      </c>
      <c r="AT36" s="1">
        <v>392.64260864257813</v>
      </c>
      <c r="AU36" s="1">
        <v>17.061502456665039</v>
      </c>
      <c r="AV36" s="1">
        <v>21.411762237548828</v>
      </c>
      <c r="AW36" s="1">
        <v>46.494945526123047</v>
      </c>
      <c r="AX36" s="1">
        <v>58.355381011962891</v>
      </c>
      <c r="AY36" s="1">
        <v>300.14697265625</v>
      </c>
      <c r="AZ36" s="1">
        <v>1700.09423828125</v>
      </c>
      <c r="BA36" s="1">
        <v>0.16538810729980469</v>
      </c>
      <c r="BB36" s="1">
        <v>99.293594360351563</v>
      </c>
      <c r="BC36" s="1">
        <v>19.418497085571289</v>
      </c>
      <c r="BD36" s="1">
        <v>0.19603468477725983</v>
      </c>
      <c r="BE36" s="1">
        <v>0.5</v>
      </c>
      <c r="BF36" s="1">
        <v>-1.355140209197998</v>
      </c>
      <c r="BG36" s="1">
        <v>7.355140209197998</v>
      </c>
      <c r="BH36" s="1">
        <v>1</v>
      </c>
      <c r="BI36" s="1">
        <v>0</v>
      </c>
      <c r="BJ36" s="1">
        <v>0.15999999642372131</v>
      </c>
      <c r="BK36" s="1">
        <v>111115</v>
      </c>
      <c r="BL36">
        <f t="shared" ref="BL36:BL46" si="143">AY36*0.000001/(AL36*0.0001)</f>
        <v>1.5007348632812498</v>
      </c>
      <c r="BM36">
        <f t="shared" ref="BM36:BM46" si="144">(AV36-AU36)/(1000-AV36)*BL36</f>
        <v>6.6714336690069063E-3</v>
      </c>
      <c r="BN36">
        <f t="shared" ref="BN36:BN46" si="145">(AQ36+273.15)</f>
        <v>301.41632690429685</v>
      </c>
      <c r="BO36">
        <f t="shared" ref="BO36:BO46" si="146">(AP36+273.15)</f>
        <v>300.45491828918455</v>
      </c>
      <c r="BP36">
        <f t="shared" ref="BP36:BP46" si="147">(AZ36*BH36+BA36*BI36)*BJ36</f>
        <v>272.01507204498921</v>
      </c>
      <c r="BQ36">
        <f t="shared" ref="BQ36:BQ46" si="148">((BP36+0.00000010773*(BO36^4-BN36^4))-BM36*44100)/(AM36*51.4+0.00000043092*BN36^3)</f>
        <v>-0.13365200089027393</v>
      </c>
      <c r="BR36">
        <f t="shared" ref="BR36:BR46" si="149">0.61365*EXP(17.502*AK36/(240.97+AK36))</f>
        <v>3.8541587129145936</v>
      </c>
      <c r="BS36">
        <f t="shared" ref="BS36:BS46" si="150">BR36*1000/BB36</f>
        <v>38.815784016512339</v>
      </c>
      <c r="BT36">
        <f t="shared" ref="BT36:BT46" si="151">(BS36-AV36)</f>
        <v>17.404021778963511</v>
      </c>
      <c r="BU36">
        <f t="shared" ref="BU36:BU46" si="152">IF(I36,AQ36,(AP36+AQ36)/2)</f>
        <v>27.785622596740723</v>
      </c>
      <c r="BV36">
        <f t="shared" ref="BV36:BV46" si="153">0.61365*EXP(17.502*BU36/(240.97+BU36))</f>
        <v>3.7476715591611529</v>
      </c>
      <c r="BW36">
        <f t="shared" ref="BW36:BW46" si="154">IF(BT36&lt;&gt;0,(1000-(BS36+AV36)/2)/BT36*BM36,0)</f>
        <v>0.37178370098843611</v>
      </c>
      <c r="BX36">
        <f t="shared" ref="BX36:BX46" si="155">AV36*BB36/1000</f>
        <v>2.1260508341554667</v>
      </c>
      <c r="BY36">
        <f t="shared" ref="BY36:BY46" si="156">(BV36-BX36)</f>
        <v>1.6216207250056862</v>
      </c>
      <c r="BZ36">
        <f t="shared" ref="BZ36:BZ46" si="157">1/(1.6/K36+1.37/AO36)</f>
        <v>0.23370934677006253</v>
      </c>
      <c r="CA36">
        <f t="shared" ref="CA36:CA46" si="158">L36*BB36*0.001</f>
        <v>34.157726645756462</v>
      </c>
      <c r="CB36">
        <f t="shared" ref="CB36:CB46" si="159">L36/AT36</f>
        <v>0.87613352762436025</v>
      </c>
      <c r="CC36">
        <f t="shared" ref="CC36:CC46" si="160">(1-BM36*BB36/BR36/K36)*100</f>
        <v>55.620520511872314</v>
      </c>
      <c r="CD36">
        <f t="shared" ref="CD36:CD46" si="161">(AT36-J36/(AO36/1.35))</f>
        <v>391.34789806101804</v>
      </c>
      <c r="CE36">
        <f t="shared" ref="CE36:CE46" si="162">J36*CC36/100/CD36</f>
        <v>1.266232851642566E-2</v>
      </c>
      <c r="CF36">
        <f t="shared" ref="CF36:CF46" si="163">(P36-O36)</f>
        <v>0</v>
      </c>
      <c r="CG36">
        <f t="shared" ref="CG36:CG46" si="164">AZ36*AA36</f>
        <v>1487.5105627738424</v>
      </c>
      <c r="CH36">
        <f t="shared" ref="CH36:CH46" si="165">(R36-Q36)</f>
        <v>0</v>
      </c>
      <c r="CI36" t="e">
        <f t="shared" ref="CI36:CI46" si="166">(R36-S36)/(R36-O36)</f>
        <v>#DIV/0!</v>
      </c>
      <c r="CJ36" t="e">
        <f t="shared" ref="CJ36:CJ46" si="167">(P36-R36)/(P36-O36)</f>
        <v>#DIV/0!</v>
      </c>
    </row>
    <row r="37" spans="1:88" x14ac:dyDescent="0.35">
      <c r="A37" t="s">
        <v>139</v>
      </c>
      <c r="B37" s="1">
        <v>48</v>
      </c>
      <c r="C37" s="1" t="s">
        <v>125</v>
      </c>
      <c r="D37" s="1" t="s">
        <v>0</v>
      </c>
      <c r="E37" s="1">
        <v>0</v>
      </c>
      <c r="F37" s="1" t="s">
        <v>90</v>
      </c>
      <c r="G37" s="1" t="s">
        <v>0</v>
      </c>
      <c r="H37" s="1">
        <v>14992.000082150102</v>
      </c>
      <c r="I37" s="1">
        <v>0</v>
      </c>
      <c r="J37">
        <f t="shared" si="126"/>
        <v>2.5310218880061233</v>
      </c>
      <c r="K37">
        <f t="shared" si="127"/>
        <v>0.2372695438217873</v>
      </c>
      <c r="L37">
        <f t="shared" si="128"/>
        <v>173.91434703999781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t="e">
        <f t="shared" si="129"/>
        <v>#DIV/0!</v>
      </c>
      <c r="U37" t="e">
        <f t="shared" si="130"/>
        <v>#DIV/0!</v>
      </c>
      <c r="V37" t="e">
        <f t="shared" si="131"/>
        <v>#DIV/0!</v>
      </c>
      <c r="W37" s="1">
        <v>-1</v>
      </c>
      <c r="X37" s="1">
        <v>0.87</v>
      </c>
      <c r="Y37" s="1">
        <v>0.92</v>
      </c>
      <c r="Z37" s="1">
        <v>9.9154214859008789</v>
      </c>
      <c r="AA37">
        <f t="shared" si="132"/>
        <v>0.87495771074295037</v>
      </c>
      <c r="AB37">
        <f t="shared" si="133"/>
        <v>2.3751005224347328E-3</v>
      </c>
      <c r="AC37" t="e">
        <f t="shared" si="134"/>
        <v>#DIV/0!</v>
      </c>
      <c r="AD37" t="e">
        <f t="shared" si="135"/>
        <v>#DIV/0!</v>
      </c>
      <c r="AE37" t="e">
        <f t="shared" si="136"/>
        <v>#DIV/0!</v>
      </c>
      <c r="AF37" s="1">
        <v>0</v>
      </c>
      <c r="AG37" s="1">
        <v>0.5</v>
      </c>
      <c r="AH37" t="e">
        <f t="shared" si="137"/>
        <v>#DIV/0!</v>
      </c>
      <c r="AI37">
        <f t="shared" si="138"/>
        <v>4.9751443288450075</v>
      </c>
      <c r="AJ37">
        <f t="shared" si="139"/>
        <v>2.0694442521146801</v>
      </c>
      <c r="AK37">
        <f t="shared" si="140"/>
        <v>29.265022277832031</v>
      </c>
      <c r="AL37" s="1">
        <v>2</v>
      </c>
      <c r="AM37">
        <f t="shared" si="141"/>
        <v>4.644859790802002</v>
      </c>
      <c r="AN37" s="1">
        <v>1</v>
      </c>
      <c r="AO37">
        <f t="shared" si="142"/>
        <v>9.2897195816040039</v>
      </c>
      <c r="AP37" s="1">
        <v>27.359220504760742</v>
      </c>
      <c r="AQ37" s="1">
        <v>29.265022277832031</v>
      </c>
      <c r="AR37" s="1">
        <v>25.924627304077148</v>
      </c>
      <c r="AS37" s="1">
        <v>200.06768798828125</v>
      </c>
      <c r="AT37" s="1">
        <v>197.72573852539063</v>
      </c>
      <c r="AU37" s="1">
        <v>17.041461944580078</v>
      </c>
      <c r="AV37" s="1">
        <v>20.289255142211914</v>
      </c>
      <c r="AW37" s="1">
        <v>46.288013458251953</v>
      </c>
      <c r="AX37" s="1">
        <v>55.114219665527344</v>
      </c>
      <c r="AY37" s="1">
        <v>300.15472412109375</v>
      </c>
      <c r="AZ37" s="1">
        <v>1699.1485595703125</v>
      </c>
      <c r="BA37" s="1">
        <v>0.30224883556365967</v>
      </c>
      <c r="BB37" s="1">
        <v>99.285011291503906</v>
      </c>
      <c r="BC37" s="1">
        <v>16.024505615234375</v>
      </c>
      <c r="BD37" s="1">
        <v>0.2500298023223877</v>
      </c>
      <c r="BE37" s="1">
        <v>0.75</v>
      </c>
      <c r="BF37" s="1">
        <v>-1.355140209197998</v>
      </c>
      <c r="BG37" s="1">
        <v>7.355140209197998</v>
      </c>
      <c r="BH37" s="1">
        <v>1</v>
      </c>
      <c r="BI37" s="1">
        <v>0</v>
      </c>
      <c r="BJ37" s="1">
        <v>0.15999999642372131</v>
      </c>
      <c r="BK37" s="1">
        <v>111115</v>
      </c>
      <c r="BL37">
        <f t="shared" si="143"/>
        <v>1.5007736206054685</v>
      </c>
      <c r="BM37">
        <f t="shared" si="144"/>
        <v>4.9751443288450076E-3</v>
      </c>
      <c r="BN37">
        <f t="shared" si="145"/>
        <v>302.41502227783201</v>
      </c>
      <c r="BO37">
        <f t="shared" si="146"/>
        <v>300.50922050476072</v>
      </c>
      <c r="BP37">
        <f t="shared" si="147"/>
        <v>271.86376345462122</v>
      </c>
      <c r="BQ37">
        <f t="shared" si="148"/>
        <v>0.1195233448315102</v>
      </c>
      <c r="BR37">
        <f t="shared" si="149"/>
        <v>4.0838631780053936</v>
      </c>
      <c r="BS37">
        <f t="shared" si="150"/>
        <v>41.132726127361188</v>
      </c>
      <c r="BT37">
        <f t="shared" si="151"/>
        <v>20.843470985149274</v>
      </c>
      <c r="BU37">
        <f t="shared" si="152"/>
        <v>28.312121391296387</v>
      </c>
      <c r="BV37">
        <f t="shared" si="153"/>
        <v>3.864439606562506</v>
      </c>
      <c r="BW37">
        <f t="shared" si="154"/>
        <v>0.23136034883014478</v>
      </c>
      <c r="BX37">
        <f t="shared" si="155"/>
        <v>2.0144189258907135</v>
      </c>
      <c r="BY37">
        <f t="shared" si="156"/>
        <v>1.8500206806717925</v>
      </c>
      <c r="BZ37">
        <f t="shared" si="157"/>
        <v>0.14511976010146108</v>
      </c>
      <c r="CA37">
        <f t="shared" si="158"/>
        <v>17.267087909620709</v>
      </c>
      <c r="CB37">
        <f t="shared" si="159"/>
        <v>0.87957363738795635</v>
      </c>
      <c r="CC37">
        <f t="shared" si="160"/>
        <v>49.0227744778025</v>
      </c>
      <c r="CD37">
        <f t="shared" si="161"/>
        <v>197.35792553396573</v>
      </c>
      <c r="CE37">
        <f t="shared" si="162"/>
        <v>6.2869385598984745E-3</v>
      </c>
      <c r="CF37">
        <f t="shared" si="163"/>
        <v>0</v>
      </c>
      <c r="CG37">
        <f t="shared" si="164"/>
        <v>1486.6831338938223</v>
      </c>
      <c r="CH37">
        <f t="shared" si="165"/>
        <v>0</v>
      </c>
      <c r="CI37" t="e">
        <f t="shared" si="166"/>
        <v>#DIV/0!</v>
      </c>
      <c r="CJ37" t="e">
        <f t="shared" si="167"/>
        <v>#DIV/0!</v>
      </c>
    </row>
    <row r="38" spans="1:88" x14ac:dyDescent="0.35">
      <c r="A38" t="s">
        <v>139</v>
      </c>
      <c r="B38" s="1">
        <v>49</v>
      </c>
      <c r="C38" s="1" t="s">
        <v>126</v>
      </c>
      <c r="D38" s="1" t="s">
        <v>0</v>
      </c>
      <c r="E38" s="1">
        <v>0</v>
      </c>
      <c r="F38" s="1" t="s">
        <v>90</v>
      </c>
      <c r="G38" s="1" t="s">
        <v>0</v>
      </c>
      <c r="H38" s="1">
        <v>15214.000082150102</v>
      </c>
      <c r="I38" s="1">
        <v>0</v>
      </c>
      <c r="J38">
        <f t="shared" si="126"/>
        <v>-12.893956715334385</v>
      </c>
      <c r="K38">
        <f t="shared" si="127"/>
        <v>0.17352903796925284</v>
      </c>
      <c r="L38">
        <f t="shared" si="128"/>
        <v>174.09434202231176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t="e">
        <f t="shared" si="129"/>
        <v>#DIV/0!</v>
      </c>
      <c r="U38" t="e">
        <f t="shared" si="130"/>
        <v>#DIV/0!</v>
      </c>
      <c r="V38" t="e">
        <f t="shared" si="131"/>
        <v>#DIV/0!</v>
      </c>
      <c r="W38" s="1">
        <v>-1</v>
      </c>
      <c r="X38" s="1">
        <v>0.87</v>
      </c>
      <c r="Y38" s="1">
        <v>0.92</v>
      </c>
      <c r="Z38" s="1">
        <v>9.9154214859008789</v>
      </c>
      <c r="AA38">
        <f t="shared" si="132"/>
        <v>0.87495771074295037</v>
      </c>
      <c r="AB38">
        <f t="shared" si="133"/>
        <v>-7.9948598520197707E-3</v>
      </c>
      <c r="AC38" t="e">
        <f t="shared" si="134"/>
        <v>#DIV/0!</v>
      </c>
      <c r="AD38" t="e">
        <f t="shared" si="135"/>
        <v>#DIV/0!</v>
      </c>
      <c r="AE38" t="e">
        <f t="shared" si="136"/>
        <v>#DIV/0!</v>
      </c>
      <c r="AF38" s="1">
        <v>0</v>
      </c>
      <c r="AG38" s="1">
        <v>0.5</v>
      </c>
      <c r="AH38" t="e">
        <f t="shared" si="137"/>
        <v>#DIV/0!</v>
      </c>
      <c r="AI38">
        <f t="shared" si="138"/>
        <v>4.065012582050775</v>
      </c>
      <c r="AJ38">
        <f t="shared" si="139"/>
        <v>2.2951310305857175</v>
      </c>
      <c r="AK38">
        <f t="shared" si="140"/>
        <v>29.965007781982422</v>
      </c>
      <c r="AL38" s="1">
        <v>2</v>
      </c>
      <c r="AM38">
        <f t="shared" si="141"/>
        <v>4.644859790802002</v>
      </c>
      <c r="AN38" s="1">
        <v>1</v>
      </c>
      <c r="AO38">
        <f t="shared" si="142"/>
        <v>9.2897195816040039</v>
      </c>
      <c r="AP38" s="1">
        <v>27.37736701965332</v>
      </c>
      <c r="AQ38" s="1">
        <v>29.965007781982422</v>
      </c>
      <c r="AR38" s="1">
        <v>25.922903060913086</v>
      </c>
      <c r="AS38" s="1">
        <v>49.284275054931641</v>
      </c>
      <c r="AT38" s="1">
        <v>57.719680786132813</v>
      </c>
      <c r="AU38" s="1">
        <v>17.053592681884766</v>
      </c>
      <c r="AV38" s="1">
        <v>19.708885192871094</v>
      </c>
      <c r="AW38" s="1">
        <v>46.270427703857422</v>
      </c>
      <c r="AX38" s="1">
        <v>53.476554870605469</v>
      </c>
      <c r="AY38" s="1">
        <v>300.14739990234375</v>
      </c>
      <c r="AZ38" s="1">
        <v>1700.311279296875</v>
      </c>
      <c r="BA38" s="1">
        <v>0.22548255324363708</v>
      </c>
      <c r="BB38" s="1">
        <v>99.283294677734375</v>
      </c>
      <c r="BC38" s="1">
        <v>13.445969581604004</v>
      </c>
      <c r="BD38" s="1">
        <v>0.30626779794692993</v>
      </c>
      <c r="BE38" s="1">
        <v>0.75</v>
      </c>
      <c r="BF38" s="1">
        <v>-1.355140209197998</v>
      </c>
      <c r="BG38" s="1">
        <v>7.355140209197998</v>
      </c>
      <c r="BH38" s="1">
        <v>1</v>
      </c>
      <c r="BI38" s="1">
        <v>0</v>
      </c>
      <c r="BJ38" s="1">
        <v>0.15999999642372131</v>
      </c>
      <c r="BK38" s="1">
        <v>111115</v>
      </c>
      <c r="BL38">
        <f t="shared" si="143"/>
        <v>1.5007369995117186</v>
      </c>
      <c r="BM38">
        <f t="shared" si="144"/>
        <v>4.0650125820507746E-3</v>
      </c>
      <c r="BN38">
        <f t="shared" si="145"/>
        <v>303.1150077819824</v>
      </c>
      <c r="BO38">
        <f t="shared" si="146"/>
        <v>300.5273670196533</v>
      </c>
      <c r="BP38">
        <f t="shared" si="147"/>
        <v>272.04979860671301</v>
      </c>
      <c r="BQ38">
        <f t="shared" si="148"/>
        <v>0.24775490263905522</v>
      </c>
      <c r="BR38">
        <f t="shared" si="149"/>
        <v>4.2518940869591741</v>
      </c>
      <c r="BS38">
        <f t="shared" si="150"/>
        <v>42.825876203650189</v>
      </c>
      <c r="BT38">
        <f t="shared" si="151"/>
        <v>23.116991010779095</v>
      </c>
      <c r="BU38">
        <f t="shared" si="152"/>
        <v>28.671187400817871</v>
      </c>
      <c r="BV38">
        <f t="shared" si="153"/>
        <v>3.9458827301477619</v>
      </c>
      <c r="BW38">
        <f t="shared" si="154"/>
        <v>0.17034700944722375</v>
      </c>
      <c r="BX38">
        <f t="shared" si="155"/>
        <v>1.9567630563734566</v>
      </c>
      <c r="BY38">
        <f t="shared" si="156"/>
        <v>1.9891196737743053</v>
      </c>
      <c r="BZ38">
        <f t="shared" si="157"/>
        <v>0.10674826567629378</v>
      </c>
      <c r="CA38">
        <f t="shared" si="158"/>
        <v>17.284659860727455</v>
      </c>
      <c r="CB38">
        <f t="shared" si="159"/>
        <v>3.0162041724967064</v>
      </c>
      <c r="CC38">
        <f t="shared" si="160"/>
        <v>45.300484724358711</v>
      </c>
      <c r="CD38">
        <f t="shared" si="161"/>
        <v>59.593455490825875</v>
      </c>
      <c r="CE38">
        <f t="shared" si="162"/>
        <v>-9.8014536060837654E-2</v>
      </c>
      <c r="CF38">
        <f t="shared" si="163"/>
        <v>0</v>
      </c>
      <c r="CG38">
        <f t="shared" si="164"/>
        <v>1487.700464484011</v>
      </c>
      <c r="CH38">
        <f t="shared" si="165"/>
        <v>0</v>
      </c>
      <c r="CI38" t="e">
        <f t="shared" si="166"/>
        <v>#DIV/0!</v>
      </c>
      <c r="CJ38" t="e">
        <f t="shared" si="167"/>
        <v>#DIV/0!</v>
      </c>
    </row>
    <row r="39" spans="1:88" x14ac:dyDescent="0.35">
      <c r="A39" t="s">
        <v>139</v>
      </c>
      <c r="B39" s="1">
        <v>50</v>
      </c>
      <c r="C39" s="1" t="s">
        <v>127</v>
      </c>
      <c r="D39" s="1" t="s">
        <v>0</v>
      </c>
      <c r="E39" s="1">
        <v>0</v>
      </c>
      <c r="F39" s="1" t="s">
        <v>90</v>
      </c>
      <c r="G39" s="1" t="s">
        <v>0</v>
      </c>
      <c r="H39" s="1">
        <v>15356.000082150102</v>
      </c>
      <c r="I39" s="1">
        <v>0</v>
      </c>
      <c r="J39">
        <f t="shared" si="126"/>
        <v>1.6967585820157178</v>
      </c>
      <c r="K39">
        <f t="shared" si="127"/>
        <v>0.16888240626555917</v>
      </c>
      <c r="L39">
        <f t="shared" si="128"/>
        <v>78.872491713780931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t="e">
        <f t="shared" si="129"/>
        <v>#DIV/0!</v>
      </c>
      <c r="U39" t="e">
        <f t="shared" si="130"/>
        <v>#DIV/0!</v>
      </c>
      <c r="V39" t="e">
        <f t="shared" si="131"/>
        <v>#DIV/0!</v>
      </c>
      <c r="W39" s="1">
        <v>-1</v>
      </c>
      <c r="X39" s="1">
        <v>0.87</v>
      </c>
      <c r="Y39" s="1">
        <v>0.92</v>
      </c>
      <c r="Z39" s="1">
        <v>9.9154214859008789</v>
      </c>
      <c r="AA39">
        <f t="shared" si="132"/>
        <v>0.87495771074295037</v>
      </c>
      <c r="AB39">
        <f t="shared" si="133"/>
        <v>1.8131404190173421E-3</v>
      </c>
      <c r="AC39" t="e">
        <f t="shared" si="134"/>
        <v>#DIV/0!</v>
      </c>
      <c r="AD39" t="e">
        <f t="shared" si="135"/>
        <v>#DIV/0!</v>
      </c>
      <c r="AE39" t="e">
        <f t="shared" si="136"/>
        <v>#DIV/0!</v>
      </c>
      <c r="AF39" s="1">
        <v>0</v>
      </c>
      <c r="AG39" s="1">
        <v>0.5</v>
      </c>
      <c r="AH39" t="e">
        <f t="shared" si="137"/>
        <v>#DIV/0!</v>
      </c>
      <c r="AI39">
        <f t="shared" si="138"/>
        <v>4.0185406372319186</v>
      </c>
      <c r="AJ39">
        <f t="shared" si="139"/>
        <v>2.3298261555981865</v>
      </c>
      <c r="AK39">
        <f t="shared" si="140"/>
        <v>30.089426040649414</v>
      </c>
      <c r="AL39" s="1">
        <v>2</v>
      </c>
      <c r="AM39">
        <f t="shared" si="141"/>
        <v>4.644859790802002</v>
      </c>
      <c r="AN39" s="1">
        <v>1</v>
      </c>
      <c r="AO39">
        <f t="shared" si="142"/>
        <v>9.2897195816040039</v>
      </c>
      <c r="AP39" s="1">
        <v>27.439329147338867</v>
      </c>
      <c r="AQ39" s="1">
        <v>30.089426040649414</v>
      </c>
      <c r="AR39" s="1">
        <v>26.002340316772461</v>
      </c>
      <c r="AS39" s="1">
        <v>100.02413940429688</v>
      </c>
      <c r="AT39" s="1">
        <v>98.629402160644531</v>
      </c>
      <c r="AU39" s="1">
        <v>17.041675567626953</v>
      </c>
      <c r="AV39" s="1">
        <v>19.66676139831543</v>
      </c>
      <c r="AW39" s="1">
        <v>46.070987701416016</v>
      </c>
      <c r="AX39" s="1">
        <v>53.167987823486328</v>
      </c>
      <c r="AY39" s="1">
        <v>300.14324951171875</v>
      </c>
      <c r="AZ39" s="1">
        <v>1699.9007568359375</v>
      </c>
      <c r="BA39" s="1">
        <v>0.23004153370857239</v>
      </c>
      <c r="BB39" s="1">
        <v>99.282066345214844</v>
      </c>
      <c r="BC39" s="1">
        <v>14.226499557495117</v>
      </c>
      <c r="BD39" s="1">
        <v>0.30014416575431824</v>
      </c>
      <c r="BE39" s="1">
        <v>1</v>
      </c>
      <c r="BF39" s="1">
        <v>-1.355140209197998</v>
      </c>
      <c r="BG39" s="1">
        <v>7.355140209197998</v>
      </c>
      <c r="BH39" s="1">
        <v>1</v>
      </c>
      <c r="BI39" s="1">
        <v>0</v>
      </c>
      <c r="BJ39" s="1">
        <v>0.15999999642372131</v>
      </c>
      <c r="BK39" s="1">
        <v>111115</v>
      </c>
      <c r="BL39">
        <f t="shared" si="143"/>
        <v>1.5007162475585936</v>
      </c>
      <c r="BM39">
        <f t="shared" si="144"/>
        <v>4.0185406372319184E-3</v>
      </c>
      <c r="BN39">
        <f t="shared" si="145"/>
        <v>303.23942604064939</v>
      </c>
      <c r="BO39">
        <f t="shared" si="146"/>
        <v>300.58932914733884</v>
      </c>
      <c r="BP39">
        <f t="shared" si="147"/>
        <v>271.98411501443115</v>
      </c>
      <c r="BQ39">
        <f t="shared" si="148"/>
        <v>0.25258399150624933</v>
      </c>
      <c r="BR39">
        <f t="shared" si="149"/>
        <v>4.2823828655412495</v>
      </c>
      <c r="BS39">
        <f t="shared" si="150"/>
        <v>43.133498558046988</v>
      </c>
      <c r="BT39">
        <f t="shared" si="151"/>
        <v>23.466737159731558</v>
      </c>
      <c r="BU39">
        <f t="shared" si="152"/>
        <v>28.764377593994141</v>
      </c>
      <c r="BV39">
        <f t="shared" si="153"/>
        <v>3.9672631612449645</v>
      </c>
      <c r="BW39">
        <f t="shared" si="154"/>
        <v>0.16586702754652402</v>
      </c>
      <c r="BX39">
        <f t="shared" si="155"/>
        <v>1.9525567099430627</v>
      </c>
      <c r="BY39">
        <f t="shared" si="156"/>
        <v>2.014706451301902</v>
      </c>
      <c r="BZ39">
        <f t="shared" si="157"/>
        <v>0.10393365270336083</v>
      </c>
      <c r="CA39">
        <f t="shared" si="158"/>
        <v>7.8306239551400072</v>
      </c>
      <c r="CB39">
        <f t="shared" si="159"/>
        <v>0.799685387784424</v>
      </c>
      <c r="CC39">
        <f t="shared" si="160"/>
        <v>44.834282510925618</v>
      </c>
      <c r="CD39">
        <f t="shared" si="161"/>
        <v>98.382825924882013</v>
      </c>
      <c r="CE39">
        <f t="shared" si="162"/>
        <v>7.7323407722618203E-3</v>
      </c>
      <c r="CF39">
        <f t="shared" si="163"/>
        <v>0</v>
      </c>
      <c r="CG39">
        <f t="shared" si="164"/>
        <v>1487.3412746913807</v>
      </c>
      <c r="CH39">
        <f t="shared" si="165"/>
        <v>0</v>
      </c>
      <c r="CI39" t="e">
        <f t="shared" si="166"/>
        <v>#DIV/0!</v>
      </c>
      <c r="CJ39" t="e">
        <f t="shared" si="167"/>
        <v>#DIV/0!</v>
      </c>
    </row>
    <row r="40" spans="1:88" x14ac:dyDescent="0.35">
      <c r="A40" t="s">
        <v>139</v>
      </c>
      <c r="B40" s="1">
        <v>51</v>
      </c>
      <c r="C40" s="1" t="s">
        <v>128</v>
      </c>
      <c r="D40" s="1" t="s">
        <v>0</v>
      </c>
      <c r="E40" s="1">
        <v>0</v>
      </c>
      <c r="F40" s="1" t="s">
        <v>90</v>
      </c>
      <c r="G40" s="1" t="s">
        <v>0</v>
      </c>
      <c r="H40" s="1">
        <v>15498.000082150102</v>
      </c>
      <c r="I40" s="1">
        <v>0</v>
      </c>
      <c r="J40">
        <f t="shared" si="126"/>
        <v>16.656069952122383</v>
      </c>
      <c r="K40">
        <f t="shared" si="127"/>
        <v>0.17157686169022751</v>
      </c>
      <c r="L40">
        <f t="shared" si="128"/>
        <v>122.53848136113668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t="e">
        <f t="shared" si="129"/>
        <v>#DIV/0!</v>
      </c>
      <c r="U40" t="e">
        <f t="shared" si="130"/>
        <v>#DIV/0!</v>
      </c>
      <c r="V40" t="e">
        <f t="shared" si="131"/>
        <v>#DIV/0!</v>
      </c>
      <c r="W40" s="1">
        <v>-1</v>
      </c>
      <c r="X40" s="1">
        <v>0.87</v>
      </c>
      <c r="Y40" s="1">
        <v>0.92</v>
      </c>
      <c r="Z40" s="1">
        <v>9.9154214859008789</v>
      </c>
      <c r="AA40">
        <f t="shared" si="132"/>
        <v>0.87495771074295037</v>
      </c>
      <c r="AB40">
        <f t="shared" si="133"/>
        <v>1.1873022509423454E-2</v>
      </c>
      <c r="AC40" t="e">
        <f t="shared" si="134"/>
        <v>#DIV/0!</v>
      </c>
      <c r="AD40" t="e">
        <f t="shared" si="135"/>
        <v>#DIV/0!</v>
      </c>
      <c r="AE40" t="e">
        <f t="shared" si="136"/>
        <v>#DIV/0!</v>
      </c>
      <c r="AF40" s="1">
        <v>0</v>
      </c>
      <c r="AG40" s="1">
        <v>0.5</v>
      </c>
      <c r="AH40" t="e">
        <f t="shared" si="137"/>
        <v>#DIV/0!</v>
      </c>
      <c r="AI40">
        <f t="shared" si="138"/>
        <v>4.0640588337740633</v>
      </c>
      <c r="AJ40">
        <f t="shared" si="139"/>
        <v>2.3199398755041392</v>
      </c>
      <c r="AK40">
        <f t="shared" si="140"/>
        <v>30.048442840576172</v>
      </c>
      <c r="AL40" s="1">
        <v>2</v>
      </c>
      <c r="AM40">
        <f t="shared" si="141"/>
        <v>4.644859790802002</v>
      </c>
      <c r="AN40" s="1">
        <v>1</v>
      </c>
      <c r="AO40">
        <f t="shared" si="142"/>
        <v>9.2897195816040039</v>
      </c>
      <c r="AP40" s="1">
        <v>27.470848083496094</v>
      </c>
      <c r="AQ40" s="1">
        <v>30.048442840576172</v>
      </c>
      <c r="AR40" s="1">
        <v>26.033418655395508</v>
      </c>
      <c r="AS40" s="1">
        <v>300.10235595703125</v>
      </c>
      <c r="AT40" s="1">
        <v>288.22384643554688</v>
      </c>
      <c r="AU40" s="1">
        <v>17.010799407958984</v>
      </c>
      <c r="AV40" s="1">
        <v>19.665451049804688</v>
      </c>
      <c r="AW40" s="1">
        <v>45.900962829589844</v>
      </c>
      <c r="AX40" s="1">
        <v>53.062877655029297</v>
      </c>
      <c r="AY40" s="1">
        <v>300.1627197265625</v>
      </c>
      <c r="AZ40" s="1">
        <v>1699.595947265625</v>
      </c>
      <c r="BA40" s="1">
        <v>0.25827595591545105</v>
      </c>
      <c r="BB40" s="1">
        <v>99.279647827148438</v>
      </c>
      <c r="BC40" s="1">
        <v>17.533924102783203</v>
      </c>
      <c r="BD40" s="1">
        <v>0.25431725382804871</v>
      </c>
      <c r="BE40" s="1">
        <v>1</v>
      </c>
      <c r="BF40" s="1">
        <v>-1.355140209197998</v>
      </c>
      <c r="BG40" s="1">
        <v>7.355140209197998</v>
      </c>
      <c r="BH40" s="1">
        <v>1</v>
      </c>
      <c r="BI40" s="1">
        <v>0</v>
      </c>
      <c r="BJ40" s="1">
        <v>0.15999999642372131</v>
      </c>
      <c r="BK40" s="1">
        <v>111115</v>
      </c>
      <c r="BL40">
        <f t="shared" si="143"/>
        <v>1.5008135986328124</v>
      </c>
      <c r="BM40">
        <f t="shared" si="144"/>
        <v>4.0640588337740634E-3</v>
      </c>
      <c r="BN40">
        <f t="shared" si="145"/>
        <v>303.19844284057615</v>
      </c>
      <c r="BO40">
        <f t="shared" si="146"/>
        <v>300.62084808349607</v>
      </c>
      <c r="BP40">
        <f t="shared" si="147"/>
        <v>271.93534548427124</v>
      </c>
      <c r="BQ40">
        <f t="shared" si="148"/>
        <v>0.24782398727342481</v>
      </c>
      <c r="BR40">
        <f t="shared" si="149"/>
        <v>4.2723189300907753</v>
      </c>
      <c r="BS40">
        <f t="shared" si="150"/>
        <v>43.033179746257034</v>
      </c>
      <c r="BT40">
        <f t="shared" si="151"/>
        <v>23.367728696452346</v>
      </c>
      <c r="BU40">
        <f t="shared" si="152"/>
        <v>28.759645462036133</v>
      </c>
      <c r="BV40">
        <f t="shared" si="153"/>
        <v>3.9661750483258191</v>
      </c>
      <c r="BW40">
        <f t="shared" si="154"/>
        <v>0.16846538329570659</v>
      </c>
      <c r="BX40">
        <f t="shared" si="155"/>
        <v>1.952379054586636</v>
      </c>
      <c r="BY40">
        <f t="shared" si="156"/>
        <v>2.0137959937391834</v>
      </c>
      <c r="BZ40">
        <f t="shared" si="157"/>
        <v>0.10556605936619114</v>
      </c>
      <c r="CA40">
        <f t="shared" si="158"/>
        <v>12.165577274807241</v>
      </c>
      <c r="CB40">
        <f t="shared" si="159"/>
        <v>0.42515039222661594</v>
      </c>
      <c r="CC40">
        <f t="shared" si="160"/>
        <v>44.957540821082361</v>
      </c>
      <c r="CD40">
        <f t="shared" si="161"/>
        <v>285.80335416580255</v>
      </c>
      <c r="CE40">
        <f t="shared" si="162"/>
        <v>2.6200390368999526E-2</v>
      </c>
      <c r="CF40">
        <f t="shared" si="163"/>
        <v>0</v>
      </c>
      <c r="CG40">
        <f t="shared" si="164"/>
        <v>1487.0745792075274</v>
      </c>
      <c r="CH40">
        <f t="shared" si="165"/>
        <v>0</v>
      </c>
      <c r="CI40" t="e">
        <f t="shared" si="166"/>
        <v>#DIV/0!</v>
      </c>
      <c r="CJ40" t="e">
        <f t="shared" si="167"/>
        <v>#DIV/0!</v>
      </c>
    </row>
    <row r="41" spans="1:88" x14ac:dyDescent="0.35">
      <c r="A41" t="s">
        <v>139</v>
      </c>
      <c r="B41" s="1">
        <v>52</v>
      </c>
      <c r="C41" s="1" t="s">
        <v>129</v>
      </c>
      <c r="D41" s="1" t="s">
        <v>0</v>
      </c>
      <c r="E41" s="1">
        <v>0</v>
      </c>
      <c r="F41" s="1" t="s">
        <v>90</v>
      </c>
      <c r="G41" s="1" t="s">
        <v>0</v>
      </c>
      <c r="H41" s="1">
        <v>15640.000082150102</v>
      </c>
      <c r="I41" s="1">
        <v>0</v>
      </c>
      <c r="J41">
        <f t="shared" si="126"/>
        <v>19.681223992515861</v>
      </c>
      <c r="K41">
        <f t="shared" si="127"/>
        <v>0.17290923328517158</v>
      </c>
      <c r="L41">
        <f t="shared" si="128"/>
        <v>189.98500282570382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t="e">
        <f t="shared" si="129"/>
        <v>#DIV/0!</v>
      </c>
      <c r="U41" t="e">
        <f t="shared" si="130"/>
        <v>#DIV/0!</v>
      </c>
      <c r="V41" t="e">
        <f t="shared" si="131"/>
        <v>#DIV/0!</v>
      </c>
      <c r="W41" s="1">
        <v>-1</v>
      </c>
      <c r="X41" s="1">
        <v>0.87</v>
      </c>
      <c r="Y41" s="1">
        <v>0.92</v>
      </c>
      <c r="Z41" s="1">
        <v>9.9154214859008789</v>
      </c>
      <c r="AA41">
        <f t="shared" si="132"/>
        <v>0.87495771074295037</v>
      </c>
      <c r="AB41">
        <f t="shared" si="133"/>
        <v>1.3900188067802006E-2</v>
      </c>
      <c r="AC41" t="e">
        <f t="shared" si="134"/>
        <v>#DIV/0!</v>
      </c>
      <c r="AD41" t="e">
        <f t="shared" si="135"/>
        <v>#DIV/0!</v>
      </c>
      <c r="AE41" t="e">
        <f t="shared" si="136"/>
        <v>#DIV/0!</v>
      </c>
      <c r="AF41" s="1">
        <v>0</v>
      </c>
      <c r="AG41" s="1">
        <v>0.5</v>
      </c>
      <c r="AH41" t="e">
        <f t="shared" si="137"/>
        <v>#DIV/0!</v>
      </c>
      <c r="AI41">
        <f t="shared" si="138"/>
        <v>4.0410593649844824</v>
      </c>
      <c r="AJ41">
        <f t="shared" si="139"/>
        <v>2.2897212672063096</v>
      </c>
      <c r="AK41">
        <f t="shared" si="140"/>
        <v>29.908876419067383</v>
      </c>
      <c r="AL41" s="1">
        <v>2</v>
      </c>
      <c r="AM41">
        <f t="shared" si="141"/>
        <v>4.644859790802002</v>
      </c>
      <c r="AN41" s="1">
        <v>1</v>
      </c>
      <c r="AO41">
        <f t="shared" si="142"/>
        <v>9.2897195816040039</v>
      </c>
      <c r="AP41" s="1">
        <v>27.35767936706543</v>
      </c>
      <c r="AQ41" s="1">
        <v>29.908876419067383</v>
      </c>
      <c r="AR41" s="1">
        <v>25.913913726806641</v>
      </c>
      <c r="AS41" s="1">
        <v>400.098388671875</v>
      </c>
      <c r="AT41" s="1">
        <v>385.94558715820313</v>
      </c>
      <c r="AU41" s="1">
        <v>16.987199783325195</v>
      </c>
      <c r="AV41" s="1">
        <v>19.626914978027344</v>
      </c>
      <c r="AW41" s="1">
        <v>46.138324737548828</v>
      </c>
      <c r="AX41" s="1">
        <v>53.307853698730469</v>
      </c>
      <c r="AY41" s="1">
        <v>300.16464233398438</v>
      </c>
      <c r="AZ41" s="1">
        <v>1700.4681396484375</v>
      </c>
      <c r="BA41" s="1">
        <v>0.25502675771713257</v>
      </c>
      <c r="BB41" s="1">
        <v>99.275909423828125</v>
      </c>
      <c r="BC41" s="1">
        <v>19.063362121582031</v>
      </c>
      <c r="BD41" s="1">
        <v>0.2427138090133667</v>
      </c>
      <c r="BE41" s="1">
        <v>1</v>
      </c>
      <c r="BF41" s="1">
        <v>-1.355140209197998</v>
      </c>
      <c r="BG41" s="1">
        <v>7.355140209197998</v>
      </c>
      <c r="BH41" s="1">
        <v>1</v>
      </c>
      <c r="BI41" s="1">
        <v>0</v>
      </c>
      <c r="BJ41" s="1">
        <v>0.15999999642372131</v>
      </c>
      <c r="BK41" s="1">
        <v>111115</v>
      </c>
      <c r="BL41">
        <f t="shared" si="143"/>
        <v>1.5008232116699216</v>
      </c>
      <c r="BM41">
        <f t="shared" si="144"/>
        <v>4.0410593649844824E-3</v>
      </c>
      <c r="BN41">
        <f t="shared" si="145"/>
        <v>303.05887641906736</v>
      </c>
      <c r="BO41">
        <f t="shared" si="146"/>
        <v>300.50767936706541</v>
      </c>
      <c r="BP41">
        <f t="shared" si="147"/>
        <v>272.07489626240204</v>
      </c>
      <c r="BQ41">
        <f t="shared" si="148"/>
        <v>0.25384201513139104</v>
      </c>
      <c r="BR41">
        <f t="shared" si="149"/>
        <v>4.2382011008341278</v>
      </c>
      <c r="BS41">
        <f t="shared" si="150"/>
        <v>42.691133482750836</v>
      </c>
      <c r="BT41">
        <f t="shared" si="151"/>
        <v>23.064218504723492</v>
      </c>
      <c r="BU41">
        <f t="shared" si="152"/>
        <v>28.633277893066406</v>
      </c>
      <c r="BV41">
        <f t="shared" si="153"/>
        <v>3.9372140278266392</v>
      </c>
      <c r="BW41">
        <f t="shared" si="154"/>
        <v>0.16974968813760932</v>
      </c>
      <c r="BX41">
        <f t="shared" si="155"/>
        <v>1.9484798336278182</v>
      </c>
      <c r="BY41">
        <f t="shared" si="156"/>
        <v>1.988734194198821</v>
      </c>
      <c r="BZ41">
        <f t="shared" si="157"/>
        <v>0.10637296737830028</v>
      </c>
      <c r="CA41">
        <f t="shared" si="158"/>
        <v>18.860933932410301</v>
      </c>
      <c r="CB41">
        <f t="shared" si="159"/>
        <v>0.4922585181621133</v>
      </c>
      <c r="CC41">
        <f t="shared" si="160"/>
        <v>45.255642939099936</v>
      </c>
      <c r="CD41">
        <f t="shared" si="161"/>
        <v>383.08547365784398</v>
      </c>
      <c r="CE41">
        <f t="shared" si="162"/>
        <v>2.3250332023951104E-2</v>
      </c>
      <c r="CF41">
        <f t="shared" si="163"/>
        <v>0</v>
      </c>
      <c r="CG41">
        <f t="shared" si="164"/>
        <v>1487.8377106581206</v>
      </c>
      <c r="CH41">
        <f t="shared" si="165"/>
        <v>0</v>
      </c>
      <c r="CI41" t="e">
        <f t="shared" si="166"/>
        <v>#DIV/0!</v>
      </c>
      <c r="CJ41" t="e">
        <f t="shared" si="167"/>
        <v>#DIV/0!</v>
      </c>
    </row>
    <row r="42" spans="1:88" x14ac:dyDescent="0.35">
      <c r="A42" t="s">
        <v>139</v>
      </c>
      <c r="B42" s="1">
        <v>53</v>
      </c>
      <c r="C42" s="1" t="s">
        <v>130</v>
      </c>
      <c r="D42" s="1" t="s">
        <v>0</v>
      </c>
      <c r="E42" s="1">
        <v>0</v>
      </c>
      <c r="F42" s="1" t="s">
        <v>90</v>
      </c>
      <c r="G42" s="1" t="s">
        <v>0</v>
      </c>
      <c r="H42" s="1">
        <v>15787.000082150102</v>
      </c>
      <c r="I42" s="1">
        <v>0</v>
      </c>
      <c r="J42">
        <f t="shared" si="126"/>
        <v>39.123800964056663</v>
      </c>
      <c r="K42">
        <f t="shared" si="127"/>
        <v>0.17947898137446541</v>
      </c>
      <c r="L42">
        <f t="shared" si="128"/>
        <v>299.30355664390851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t="e">
        <f t="shared" si="129"/>
        <v>#DIV/0!</v>
      </c>
      <c r="U42" t="e">
        <f t="shared" si="130"/>
        <v>#DIV/0!</v>
      </c>
      <c r="V42" t="e">
        <f t="shared" si="131"/>
        <v>#DIV/0!</v>
      </c>
      <c r="W42" s="1">
        <v>-1</v>
      </c>
      <c r="X42" s="1">
        <v>0.87</v>
      </c>
      <c r="Y42" s="1">
        <v>0.92</v>
      </c>
      <c r="Z42" s="1">
        <v>9.9154214859008789</v>
      </c>
      <c r="AA42">
        <f t="shared" si="132"/>
        <v>0.87495771074295037</v>
      </c>
      <c r="AB42">
        <f t="shared" si="133"/>
        <v>2.6965842247346671E-2</v>
      </c>
      <c r="AC42" t="e">
        <f t="shared" si="134"/>
        <v>#DIV/0!</v>
      </c>
      <c r="AD42" t="e">
        <f t="shared" si="135"/>
        <v>#DIV/0!</v>
      </c>
      <c r="AE42" t="e">
        <f t="shared" si="136"/>
        <v>#DIV/0!</v>
      </c>
      <c r="AF42" s="1">
        <v>0</v>
      </c>
      <c r="AG42" s="1">
        <v>0.5</v>
      </c>
      <c r="AH42" t="e">
        <f t="shared" si="137"/>
        <v>#DIV/0!</v>
      </c>
      <c r="AI42">
        <f t="shared" si="138"/>
        <v>4.1225514277973803</v>
      </c>
      <c r="AJ42">
        <f t="shared" si="139"/>
        <v>2.2522874923968752</v>
      </c>
      <c r="AK42">
        <f t="shared" si="140"/>
        <v>29.767431259155273</v>
      </c>
      <c r="AL42" s="1">
        <v>2</v>
      </c>
      <c r="AM42">
        <f t="shared" si="141"/>
        <v>4.644859790802002</v>
      </c>
      <c r="AN42" s="1">
        <v>1</v>
      </c>
      <c r="AO42">
        <f t="shared" si="142"/>
        <v>9.2897195816040039</v>
      </c>
      <c r="AP42" s="1">
        <v>27.330854415893555</v>
      </c>
      <c r="AQ42" s="1">
        <v>29.767431259155273</v>
      </c>
      <c r="AR42" s="1">
        <v>25.922037124633789</v>
      </c>
      <c r="AS42" s="1">
        <v>699.90826416015625</v>
      </c>
      <c r="AT42" s="1">
        <v>671.99346923828125</v>
      </c>
      <c r="AU42" s="1">
        <v>16.965475082397461</v>
      </c>
      <c r="AV42" s="1">
        <v>19.658403396606445</v>
      </c>
      <c r="AW42" s="1">
        <v>46.153541564941406</v>
      </c>
      <c r="AX42" s="1">
        <v>53.477920532226563</v>
      </c>
      <c r="AY42" s="1">
        <v>300.15716552734375</v>
      </c>
      <c r="AZ42" s="1">
        <v>1700.595458984375</v>
      </c>
      <c r="BA42" s="1">
        <v>0.23434802889823914</v>
      </c>
      <c r="BB42" s="1">
        <v>99.274543762207031</v>
      </c>
      <c r="BC42" s="1">
        <v>22.827262878417969</v>
      </c>
      <c r="BD42" s="1">
        <v>0.21101701259613037</v>
      </c>
      <c r="BE42" s="1">
        <v>1</v>
      </c>
      <c r="BF42" s="1">
        <v>-1.355140209197998</v>
      </c>
      <c r="BG42" s="1">
        <v>7.355140209197998</v>
      </c>
      <c r="BH42" s="1">
        <v>1</v>
      </c>
      <c r="BI42" s="1">
        <v>0</v>
      </c>
      <c r="BJ42" s="1">
        <v>0.15999999642372131</v>
      </c>
      <c r="BK42" s="1">
        <v>111115</v>
      </c>
      <c r="BL42">
        <f t="shared" si="143"/>
        <v>1.5007858276367185</v>
      </c>
      <c r="BM42">
        <f t="shared" si="144"/>
        <v>4.1225514277973803E-3</v>
      </c>
      <c r="BN42">
        <f t="shared" si="145"/>
        <v>302.91743125915525</v>
      </c>
      <c r="BO42">
        <f t="shared" si="146"/>
        <v>300.48085441589353</v>
      </c>
      <c r="BP42">
        <f t="shared" si="147"/>
        <v>272.09526735569671</v>
      </c>
      <c r="BQ42">
        <f t="shared" si="148"/>
        <v>0.24511742869825157</v>
      </c>
      <c r="BR42">
        <f t="shared" si="149"/>
        <v>4.2038665206884014</v>
      </c>
      <c r="BS42">
        <f t="shared" si="150"/>
        <v>42.34586593274053</v>
      </c>
      <c r="BT42">
        <f t="shared" si="151"/>
        <v>22.687462536134085</v>
      </c>
      <c r="BU42">
        <f t="shared" si="152"/>
        <v>28.549142837524414</v>
      </c>
      <c r="BV42">
        <f t="shared" si="153"/>
        <v>3.9180343229831931</v>
      </c>
      <c r="BW42">
        <f t="shared" si="154"/>
        <v>0.17607714070748889</v>
      </c>
      <c r="BX42">
        <f t="shared" si="155"/>
        <v>1.951579028291526</v>
      </c>
      <c r="BY42">
        <f t="shared" si="156"/>
        <v>1.9664552946916671</v>
      </c>
      <c r="BZ42">
        <f t="shared" si="157"/>
        <v>0.11034887327162557</v>
      </c>
      <c r="CA42">
        <f t="shared" si="158"/>
        <v>29.71322403222991</v>
      </c>
      <c r="CB42">
        <f t="shared" si="159"/>
        <v>0.44539652592632395</v>
      </c>
      <c r="CC42">
        <f t="shared" si="160"/>
        <v>45.75727891059865</v>
      </c>
      <c r="CD42">
        <f t="shared" si="161"/>
        <v>666.30792288378552</v>
      </c>
      <c r="CE42">
        <f t="shared" si="162"/>
        <v>2.686743788077885E-2</v>
      </c>
      <c r="CF42">
        <f t="shared" si="163"/>
        <v>0</v>
      </c>
      <c r="CG42">
        <f t="shared" si="164"/>
        <v>1487.9491096928257</v>
      </c>
      <c r="CH42">
        <f t="shared" si="165"/>
        <v>0</v>
      </c>
      <c r="CI42" t="e">
        <f t="shared" si="166"/>
        <v>#DIV/0!</v>
      </c>
      <c r="CJ42" t="e">
        <f t="shared" si="167"/>
        <v>#DIV/0!</v>
      </c>
    </row>
    <row r="43" spans="1:88" x14ac:dyDescent="0.35">
      <c r="A43" t="s">
        <v>139</v>
      </c>
      <c r="B43" s="1">
        <v>54</v>
      </c>
      <c r="C43" s="1" t="s">
        <v>131</v>
      </c>
      <c r="D43" s="1" t="s">
        <v>0</v>
      </c>
      <c r="E43" s="1">
        <v>0</v>
      </c>
      <c r="F43" s="1" t="s">
        <v>90</v>
      </c>
      <c r="G43" s="1" t="s">
        <v>0</v>
      </c>
      <c r="H43" s="1">
        <v>15940.000082150102</v>
      </c>
      <c r="I43" s="1">
        <v>0</v>
      </c>
      <c r="J43">
        <f t="shared" si="126"/>
        <v>50.488111809468904</v>
      </c>
      <c r="K43">
        <f t="shared" si="127"/>
        <v>0.18284930390065676</v>
      </c>
      <c r="L43">
        <f t="shared" si="128"/>
        <v>487.76680543529972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t="e">
        <f t="shared" si="129"/>
        <v>#DIV/0!</v>
      </c>
      <c r="U43" t="e">
        <f t="shared" si="130"/>
        <v>#DIV/0!</v>
      </c>
      <c r="V43" t="e">
        <f t="shared" si="131"/>
        <v>#DIV/0!</v>
      </c>
      <c r="W43" s="1">
        <v>-1</v>
      </c>
      <c r="X43" s="1">
        <v>0.87</v>
      </c>
      <c r="Y43" s="1">
        <v>0.92</v>
      </c>
      <c r="Z43" s="1">
        <v>9.9154214859008789</v>
      </c>
      <c r="AA43">
        <f t="shared" si="132"/>
        <v>0.87495771074295037</v>
      </c>
      <c r="AB43">
        <f t="shared" si="133"/>
        <v>3.4588214554674188E-2</v>
      </c>
      <c r="AC43" t="e">
        <f t="shared" si="134"/>
        <v>#DIV/0!</v>
      </c>
      <c r="AD43" t="e">
        <f t="shared" si="135"/>
        <v>#DIV/0!</v>
      </c>
      <c r="AE43" t="e">
        <f t="shared" si="136"/>
        <v>#DIV/0!</v>
      </c>
      <c r="AF43" s="1">
        <v>0</v>
      </c>
      <c r="AG43" s="1">
        <v>0.5</v>
      </c>
      <c r="AH43" t="e">
        <f t="shared" si="137"/>
        <v>#DIV/0!</v>
      </c>
      <c r="AI43">
        <f t="shared" si="138"/>
        <v>4.1450770438975262</v>
      </c>
      <c r="AJ43">
        <f t="shared" si="139"/>
        <v>2.2240089853329068</v>
      </c>
      <c r="AK43">
        <f t="shared" si="140"/>
        <v>29.650541305541992</v>
      </c>
      <c r="AL43" s="1">
        <v>2</v>
      </c>
      <c r="AM43">
        <f t="shared" si="141"/>
        <v>4.644859790802002</v>
      </c>
      <c r="AN43" s="1">
        <v>1</v>
      </c>
      <c r="AO43">
        <f t="shared" si="142"/>
        <v>9.2897195816040039</v>
      </c>
      <c r="AP43" s="1">
        <v>27.313394546508789</v>
      </c>
      <c r="AQ43" s="1">
        <v>29.650541305541992</v>
      </c>
      <c r="AR43" s="1">
        <v>25.909215927124023</v>
      </c>
      <c r="AS43" s="1">
        <v>1000.0724487304688</v>
      </c>
      <c r="AT43" s="1">
        <v>963.77044677734375</v>
      </c>
      <c r="AU43" s="1">
        <v>16.951372146606445</v>
      </c>
      <c r="AV43" s="1">
        <v>19.658939361572266</v>
      </c>
      <c r="AW43" s="1">
        <v>46.162059783935547</v>
      </c>
      <c r="AX43" s="1">
        <v>53.534358978271484</v>
      </c>
      <c r="AY43" s="1">
        <v>300.16534423828125</v>
      </c>
      <c r="AZ43" s="1">
        <v>1701.342529296875</v>
      </c>
      <c r="BA43" s="1">
        <v>0.26237031817436218</v>
      </c>
      <c r="BB43" s="1">
        <v>99.276298522949219</v>
      </c>
      <c r="BC43" s="1">
        <v>25.397525787353516</v>
      </c>
      <c r="BD43" s="1">
        <v>0.18254201114177704</v>
      </c>
      <c r="BE43" s="1">
        <v>1</v>
      </c>
      <c r="BF43" s="1">
        <v>-1.355140209197998</v>
      </c>
      <c r="BG43" s="1">
        <v>7.355140209197998</v>
      </c>
      <c r="BH43" s="1">
        <v>1</v>
      </c>
      <c r="BI43" s="1">
        <v>0</v>
      </c>
      <c r="BJ43" s="1">
        <v>0.15999999642372131</v>
      </c>
      <c r="BK43" s="1">
        <v>111115</v>
      </c>
      <c r="BL43">
        <f t="shared" si="143"/>
        <v>1.5008267211914061</v>
      </c>
      <c r="BM43">
        <f t="shared" si="144"/>
        <v>4.1450770438975259E-3</v>
      </c>
      <c r="BN43">
        <f t="shared" si="145"/>
        <v>302.80054130554197</v>
      </c>
      <c r="BO43">
        <f t="shared" si="146"/>
        <v>300.46339454650877</v>
      </c>
      <c r="BP43">
        <f t="shared" si="147"/>
        <v>272.21479860302497</v>
      </c>
      <c r="BQ43">
        <f t="shared" si="148"/>
        <v>0.24641253466559065</v>
      </c>
      <c r="BR43">
        <f t="shared" si="149"/>
        <v>4.1756757180369117</v>
      </c>
      <c r="BS43">
        <f t="shared" si="150"/>
        <v>42.061154375851764</v>
      </c>
      <c r="BT43">
        <f t="shared" si="151"/>
        <v>22.402215014279498</v>
      </c>
      <c r="BU43">
        <f t="shared" si="152"/>
        <v>28.481967926025391</v>
      </c>
      <c r="BV43">
        <f t="shared" si="153"/>
        <v>3.9027794645176495</v>
      </c>
      <c r="BW43">
        <f t="shared" si="154"/>
        <v>0.17931975786714974</v>
      </c>
      <c r="BX43">
        <f t="shared" si="155"/>
        <v>1.9516667327040049</v>
      </c>
      <c r="BY43">
        <f t="shared" si="156"/>
        <v>1.9511127318136445</v>
      </c>
      <c r="BZ43">
        <f t="shared" si="157"/>
        <v>0.1123867005090452</v>
      </c>
      <c r="CA43">
        <f t="shared" si="158"/>
        <v>48.423682985980108</v>
      </c>
      <c r="CB43">
        <f t="shared" si="159"/>
        <v>0.50610267939455367</v>
      </c>
      <c r="CC43">
        <f t="shared" si="160"/>
        <v>46.103804710710563</v>
      </c>
      <c r="CD43">
        <f t="shared" si="161"/>
        <v>956.43341681168636</v>
      </c>
      <c r="CE43">
        <f t="shared" si="162"/>
        <v>2.4337230445541591E-2</v>
      </c>
      <c r="CF43">
        <f t="shared" si="163"/>
        <v>0</v>
      </c>
      <c r="CG43">
        <f t="shared" si="164"/>
        <v>1488.6027646232146</v>
      </c>
      <c r="CH43">
        <f t="shared" si="165"/>
        <v>0</v>
      </c>
      <c r="CI43" t="e">
        <f t="shared" si="166"/>
        <v>#DIV/0!</v>
      </c>
      <c r="CJ43" t="e">
        <f t="shared" si="167"/>
        <v>#DIV/0!</v>
      </c>
    </row>
    <row r="44" spans="1:88" x14ac:dyDescent="0.35">
      <c r="A44" t="s">
        <v>139</v>
      </c>
      <c r="B44" s="1">
        <v>55</v>
      </c>
      <c r="C44" s="1" t="s">
        <v>132</v>
      </c>
      <c r="D44" s="1" t="s">
        <v>0</v>
      </c>
      <c r="E44" s="1">
        <v>0</v>
      </c>
      <c r="F44" s="1" t="s">
        <v>90</v>
      </c>
      <c r="G44" s="1" t="s">
        <v>0</v>
      </c>
      <c r="H44" s="1">
        <v>16106.000082150102</v>
      </c>
      <c r="I44" s="1">
        <v>0</v>
      </c>
      <c r="J44">
        <f t="shared" si="126"/>
        <v>57.366517752021927</v>
      </c>
      <c r="K44">
        <f t="shared" si="127"/>
        <v>0.17562857106177465</v>
      </c>
      <c r="L44">
        <f t="shared" si="128"/>
        <v>691.58610440039092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t="e">
        <f t="shared" si="129"/>
        <v>#DIV/0!</v>
      </c>
      <c r="U44" t="e">
        <f t="shared" si="130"/>
        <v>#DIV/0!</v>
      </c>
      <c r="V44" t="e">
        <f t="shared" si="131"/>
        <v>#DIV/0!</v>
      </c>
      <c r="W44" s="1">
        <v>-1</v>
      </c>
      <c r="X44" s="1">
        <v>0.87</v>
      </c>
      <c r="Y44" s="1">
        <v>0.92</v>
      </c>
      <c r="Z44" s="1">
        <v>9.9154214859008789</v>
      </c>
      <c r="AA44">
        <f t="shared" si="132"/>
        <v>0.87495771074295037</v>
      </c>
      <c r="AB44">
        <f t="shared" si="133"/>
        <v>3.9279271294847554E-2</v>
      </c>
      <c r="AC44" t="e">
        <f t="shared" si="134"/>
        <v>#DIV/0!</v>
      </c>
      <c r="AD44" t="e">
        <f t="shared" si="135"/>
        <v>#DIV/0!</v>
      </c>
      <c r="AE44" t="e">
        <f t="shared" si="136"/>
        <v>#DIV/0!</v>
      </c>
      <c r="AF44" s="1">
        <v>0</v>
      </c>
      <c r="AG44" s="1">
        <v>0.5</v>
      </c>
      <c r="AH44" t="e">
        <f t="shared" si="137"/>
        <v>#DIV/0!</v>
      </c>
      <c r="AI44">
        <f t="shared" si="138"/>
        <v>3.9673604394586608</v>
      </c>
      <c r="AJ44">
        <f t="shared" si="139"/>
        <v>2.2149514804591282</v>
      </c>
      <c r="AK44">
        <f t="shared" si="140"/>
        <v>29.556228637695313</v>
      </c>
      <c r="AL44" s="1">
        <v>2</v>
      </c>
      <c r="AM44">
        <f t="shared" si="141"/>
        <v>4.644859790802002</v>
      </c>
      <c r="AN44" s="1">
        <v>1</v>
      </c>
      <c r="AO44">
        <f t="shared" si="142"/>
        <v>9.2897195816040039</v>
      </c>
      <c r="AP44" s="1">
        <v>27.258703231811523</v>
      </c>
      <c r="AQ44" s="1">
        <v>29.556228637695313</v>
      </c>
      <c r="AR44" s="1">
        <v>25.920059204101563</v>
      </c>
      <c r="AS44" s="1">
        <v>1300.02587890625</v>
      </c>
      <c r="AT44" s="1">
        <v>1258.47412109375</v>
      </c>
      <c r="AU44" s="1">
        <v>16.929880142211914</v>
      </c>
      <c r="AV44" s="1">
        <v>19.521835327148438</v>
      </c>
      <c r="AW44" s="1">
        <v>46.252494812011719</v>
      </c>
      <c r="AX44" s="1">
        <v>53.336574554443359</v>
      </c>
      <c r="AY44" s="1">
        <v>300.152587890625</v>
      </c>
      <c r="AZ44" s="1">
        <v>1698.295654296875</v>
      </c>
      <c r="BA44" s="1">
        <v>0.22650210559368134</v>
      </c>
      <c r="BB44" s="1">
        <v>99.278511047363281</v>
      </c>
      <c r="BC44" s="1">
        <v>27.125497817993164</v>
      </c>
      <c r="BD44" s="1">
        <v>0.17033669352531433</v>
      </c>
      <c r="BE44" s="1">
        <v>1</v>
      </c>
      <c r="BF44" s="1">
        <v>-1.355140209197998</v>
      </c>
      <c r="BG44" s="1">
        <v>7.355140209197998</v>
      </c>
      <c r="BH44" s="1">
        <v>1</v>
      </c>
      <c r="BI44" s="1">
        <v>0</v>
      </c>
      <c r="BJ44" s="1">
        <v>0.15999999642372131</v>
      </c>
      <c r="BK44" s="1">
        <v>111115</v>
      </c>
      <c r="BL44">
        <f t="shared" si="143"/>
        <v>1.500762939453125</v>
      </c>
      <c r="BM44">
        <f t="shared" si="144"/>
        <v>3.9673604394586609E-3</v>
      </c>
      <c r="BN44">
        <f t="shared" si="145"/>
        <v>302.70622863769529</v>
      </c>
      <c r="BO44">
        <f t="shared" si="146"/>
        <v>300.4087032318115</v>
      </c>
      <c r="BP44">
        <f t="shared" si="147"/>
        <v>271.72729861392145</v>
      </c>
      <c r="BQ44">
        <f t="shared" si="148"/>
        <v>0.27769019132642425</v>
      </c>
      <c r="BR44">
        <f t="shared" si="149"/>
        <v>4.153050224650241</v>
      </c>
      <c r="BS44">
        <f t="shared" si="150"/>
        <v>41.832317798047207</v>
      </c>
      <c r="BT44">
        <f t="shared" si="151"/>
        <v>22.310482470898769</v>
      </c>
      <c r="BU44">
        <f t="shared" si="152"/>
        <v>28.407465934753418</v>
      </c>
      <c r="BV44">
        <f t="shared" si="153"/>
        <v>3.8859213010786231</v>
      </c>
      <c r="BW44">
        <f t="shared" si="154"/>
        <v>0.17236980081099273</v>
      </c>
      <c r="BX44">
        <f t="shared" si="155"/>
        <v>1.9380987441911128</v>
      </c>
      <c r="BY44">
        <f t="shared" si="156"/>
        <v>1.9478225568875103</v>
      </c>
      <c r="BZ44">
        <f t="shared" si="157"/>
        <v>0.10801924162340992</v>
      </c>
      <c r="CA44">
        <f t="shared" si="158"/>
        <v>68.659638705917146</v>
      </c>
      <c r="CB44">
        <f t="shared" si="159"/>
        <v>0.54954336589720876</v>
      </c>
      <c r="CC44">
        <f t="shared" si="160"/>
        <v>45.999900204043819</v>
      </c>
      <c r="CD44">
        <f t="shared" si="161"/>
        <v>1250.1375078854687</v>
      </c>
      <c r="CE44">
        <f t="shared" si="162"/>
        <v>2.110851066383871E-2</v>
      </c>
      <c r="CF44">
        <f t="shared" si="163"/>
        <v>0</v>
      </c>
      <c r="CG44">
        <f t="shared" si="164"/>
        <v>1485.9368778482949</v>
      </c>
      <c r="CH44">
        <f t="shared" si="165"/>
        <v>0</v>
      </c>
      <c r="CI44" t="e">
        <f t="shared" si="166"/>
        <v>#DIV/0!</v>
      </c>
      <c r="CJ44" t="e">
        <f t="shared" si="167"/>
        <v>#DIV/0!</v>
      </c>
    </row>
    <row r="45" spans="1:88" x14ac:dyDescent="0.35">
      <c r="A45" t="s">
        <v>139</v>
      </c>
      <c r="B45" s="1">
        <v>56</v>
      </c>
      <c r="C45" s="1" t="s">
        <v>133</v>
      </c>
      <c r="D45" s="1" t="s">
        <v>0</v>
      </c>
      <c r="E45" s="1">
        <v>0</v>
      </c>
      <c r="F45" s="1" t="s">
        <v>90</v>
      </c>
      <c r="G45" s="1" t="s">
        <v>0</v>
      </c>
      <c r="H45" s="1">
        <v>16302.000082150102</v>
      </c>
      <c r="I45" s="1">
        <v>0</v>
      </c>
      <c r="J45">
        <f t="shared" si="126"/>
        <v>61.745645945920593</v>
      </c>
      <c r="K45">
        <f t="shared" si="127"/>
        <v>0.15521022546034532</v>
      </c>
      <c r="L45">
        <f t="shared" si="128"/>
        <v>959.62308925748187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t="e">
        <f t="shared" si="129"/>
        <v>#DIV/0!</v>
      </c>
      <c r="U45" t="e">
        <f t="shared" si="130"/>
        <v>#DIV/0!</v>
      </c>
      <c r="V45" t="e">
        <f t="shared" si="131"/>
        <v>#DIV/0!</v>
      </c>
      <c r="W45" s="1">
        <v>-1</v>
      </c>
      <c r="X45" s="1">
        <v>0.87</v>
      </c>
      <c r="Y45" s="1">
        <v>0.92</v>
      </c>
      <c r="Z45" s="1">
        <v>9.9154214859008789</v>
      </c>
      <c r="AA45">
        <f t="shared" si="132"/>
        <v>0.87495771074295037</v>
      </c>
      <c r="AB45">
        <f t="shared" si="133"/>
        <v>4.2151962440195867E-2</v>
      </c>
      <c r="AC45" t="e">
        <f t="shared" si="134"/>
        <v>#DIV/0!</v>
      </c>
      <c r="AD45" t="e">
        <f t="shared" si="135"/>
        <v>#DIV/0!</v>
      </c>
      <c r="AE45" t="e">
        <f t="shared" si="136"/>
        <v>#DIV/0!</v>
      </c>
      <c r="AF45" s="1">
        <v>0</v>
      </c>
      <c r="AG45" s="1">
        <v>0.5</v>
      </c>
      <c r="AH45" t="e">
        <f t="shared" si="137"/>
        <v>#DIV/0!</v>
      </c>
      <c r="AI45">
        <f t="shared" si="138"/>
        <v>3.619172556245271</v>
      </c>
      <c r="AJ45">
        <f t="shared" si="139"/>
        <v>2.2812921288144086</v>
      </c>
      <c r="AK45">
        <f t="shared" si="140"/>
        <v>29.728570938110352</v>
      </c>
      <c r="AL45" s="1">
        <v>2</v>
      </c>
      <c r="AM45">
        <f t="shared" si="141"/>
        <v>4.644859790802002</v>
      </c>
      <c r="AN45" s="1">
        <v>1</v>
      </c>
      <c r="AO45">
        <f t="shared" si="142"/>
        <v>9.2897195816040039</v>
      </c>
      <c r="AP45" s="1">
        <v>27.252418518066406</v>
      </c>
      <c r="AQ45" s="1">
        <v>29.728570938110352</v>
      </c>
      <c r="AR45" s="1">
        <v>25.919893264770508</v>
      </c>
      <c r="AS45" s="1">
        <v>1699.8409423828125</v>
      </c>
      <c r="AT45" s="1">
        <v>1654.706298828125</v>
      </c>
      <c r="AU45" s="1">
        <v>16.905319213867188</v>
      </c>
      <c r="AV45" s="1">
        <v>19.270475387573242</v>
      </c>
      <c r="AW45" s="1">
        <v>46.203872680664063</v>
      </c>
      <c r="AX45" s="1">
        <v>52.669502258300781</v>
      </c>
      <c r="AY45" s="1">
        <v>300.14334106445313</v>
      </c>
      <c r="AZ45" s="1">
        <v>1701.29150390625</v>
      </c>
      <c r="BA45" s="1">
        <v>0.20025059580802917</v>
      </c>
      <c r="BB45" s="1">
        <v>99.28057861328125</v>
      </c>
      <c r="BC45" s="1">
        <v>28.730392456054688</v>
      </c>
      <c r="BD45" s="1">
        <v>0.15969254076480865</v>
      </c>
      <c r="BE45" s="1">
        <v>1</v>
      </c>
      <c r="BF45" s="1">
        <v>-1.355140209197998</v>
      </c>
      <c r="BG45" s="1">
        <v>7.355140209197998</v>
      </c>
      <c r="BH45" s="1">
        <v>1</v>
      </c>
      <c r="BI45" s="1">
        <v>0</v>
      </c>
      <c r="BJ45" s="1">
        <v>0.15999999642372131</v>
      </c>
      <c r="BK45" s="1">
        <v>111115</v>
      </c>
      <c r="BL45">
        <f t="shared" si="143"/>
        <v>1.5007167053222654</v>
      </c>
      <c r="BM45">
        <f t="shared" si="144"/>
        <v>3.6191725562452711E-3</v>
      </c>
      <c r="BN45">
        <f t="shared" si="145"/>
        <v>302.87857093811033</v>
      </c>
      <c r="BO45">
        <f t="shared" si="146"/>
        <v>300.40241851806638</v>
      </c>
      <c r="BP45">
        <f t="shared" si="147"/>
        <v>272.20663454070746</v>
      </c>
      <c r="BQ45">
        <f t="shared" si="148"/>
        <v>0.33230772107594525</v>
      </c>
      <c r="BR45">
        <f t="shared" si="149"/>
        <v>4.1944760754456754</v>
      </c>
      <c r="BS45">
        <f t="shared" si="150"/>
        <v>42.248706988141585</v>
      </c>
      <c r="BT45">
        <f t="shared" si="151"/>
        <v>22.978231600568343</v>
      </c>
      <c r="BU45">
        <f t="shared" si="152"/>
        <v>28.490494728088379</v>
      </c>
      <c r="BV45">
        <f t="shared" si="153"/>
        <v>3.904712954573696</v>
      </c>
      <c r="BW45">
        <f t="shared" si="154"/>
        <v>0.15265962798852156</v>
      </c>
      <c r="BX45">
        <f t="shared" si="155"/>
        <v>1.9131839466312668</v>
      </c>
      <c r="BY45">
        <f t="shared" si="156"/>
        <v>1.9915290079424293</v>
      </c>
      <c r="BZ45">
        <f t="shared" si="157"/>
        <v>9.563819067670469E-2</v>
      </c>
      <c r="CA45">
        <f t="shared" si="158"/>
        <v>95.271935552147227</v>
      </c>
      <c r="CB45">
        <f t="shared" si="159"/>
        <v>0.57993559940945039</v>
      </c>
      <c r="CC45">
        <f t="shared" si="160"/>
        <v>44.808075445585679</v>
      </c>
      <c r="CD45">
        <f t="shared" si="161"/>
        <v>1645.7333022489752</v>
      </c>
      <c r="CE45">
        <f t="shared" si="162"/>
        <v>1.6811372524335476E-2</v>
      </c>
      <c r="CF45">
        <f t="shared" si="163"/>
        <v>0</v>
      </c>
      <c r="CG45">
        <f t="shared" si="164"/>
        <v>1488.5581195642437</v>
      </c>
      <c r="CH45">
        <f t="shared" si="165"/>
        <v>0</v>
      </c>
      <c r="CI45" t="e">
        <f t="shared" si="166"/>
        <v>#DIV/0!</v>
      </c>
      <c r="CJ45" t="e">
        <f t="shared" si="167"/>
        <v>#DIV/0!</v>
      </c>
    </row>
    <row r="46" spans="1:88" x14ac:dyDescent="0.35">
      <c r="A46" t="s">
        <v>139</v>
      </c>
      <c r="B46" s="1">
        <v>57</v>
      </c>
      <c r="C46" s="1" t="s">
        <v>134</v>
      </c>
      <c r="D46" s="1" t="s">
        <v>0</v>
      </c>
      <c r="E46" s="1">
        <v>0</v>
      </c>
      <c r="F46" s="1" t="s">
        <v>90</v>
      </c>
      <c r="G46" s="1" t="s">
        <v>0</v>
      </c>
      <c r="H46" s="1">
        <v>16459.000082150102</v>
      </c>
      <c r="I46" s="1">
        <v>0</v>
      </c>
      <c r="J46">
        <f t="shared" si="126"/>
        <v>62.075516947404751</v>
      </c>
      <c r="K46">
        <f t="shared" si="127"/>
        <v>0.13327472424835685</v>
      </c>
      <c r="L46">
        <f t="shared" si="128"/>
        <v>1139.0570561580805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t="e">
        <f t="shared" si="129"/>
        <v>#DIV/0!</v>
      </c>
      <c r="U46" t="e">
        <f t="shared" si="130"/>
        <v>#DIV/0!</v>
      </c>
      <c r="V46" t="e">
        <f t="shared" si="131"/>
        <v>#DIV/0!</v>
      </c>
      <c r="W46" s="1">
        <v>-1</v>
      </c>
      <c r="X46" s="1">
        <v>0.87</v>
      </c>
      <c r="Y46" s="1">
        <v>0.92</v>
      </c>
      <c r="Z46" s="1">
        <v>9.9154214859008789</v>
      </c>
      <c r="AA46">
        <f t="shared" si="132"/>
        <v>0.87495771074295037</v>
      </c>
      <c r="AB46">
        <f t="shared" si="133"/>
        <v>4.2370356434960184E-2</v>
      </c>
      <c r="AC46" t="e">
        <f t="shared" si="134"/>
        <v>#DIV/0!</v>
      </c>
      <c r="AD46" t="e">
        <f t="shared" si="135"/>
        <v>#DIV/0!</v>
      </c>
      <c r="AE46" t="e">
        <f t="shared" si="136"/>
        <v>#DIV/0!</v>
      </c>
      <c r="AF46" s="1">
        <v>0</v>
      </c>
      <c r="AG46" s="1">
        <v>0.5</v>
      </c>
      <c r="AH46" t="e">
        <f t="shared" si="137"/>
        <v>#DIV/0!</v>
      </c>
      <c r="AI46">
        <f t="shared" si="138"/>
        <v>3.2402358110713458</v>
      </c>
      <c r="AJ46">
        <f t="shared" si="139"/>
        <v>2.3724868823246235</v>
      </c>
      <c r="AK46">
        <f t="shared" si="140"/>
        <v>30.013164520263672</v>
      </c>
      <c r="AL46" s="1">
        <v>2</v>
      </c>
      <c r="AM46">
        <f t="shared" si="141"/>
        <v>4.644859790802002</v>
      </c>
      <c r="AN46" s="1">
        <v>1</v>
      </c>
      <c r="AO46">
        <f t="shared" si="142"/>
        <v>9.2897195816040039</v>
      </c>
      <c r="AP46" s="1">
        <v>27.269247055053711</v>
      </c>
      <c r="AQ46" s="1">
        <v>30.013164520263672</v>
      </c>
      <c r="AR46" s="1">
        <v>25.92115592956543</v>
      </c>
      <c r="AS46" s="1">
        <v>1999.9326171875</v>
      </c>
      <c r="AT46" s="1">
        <v>1954.3511962890625</v>
      </c>
      <c r="AU46" s="1">
        <v>16.931028366088867</v>
      </c>
      <c r="AV46" s="1">
        <v>19.048923492431641</v>
      </c>
      <c r="AW46" s="1">
        <v>46.227638244628906</v>
      </c>
      <c r="AX46" s="1">
        <v>52.011730194091797</v>
      </c>
      <c r="AY46" s="1">
        <v>300.15771484375</v>
      </c>
      <c r="AZ46" s="1">
        <v>1701.42041015625</v>
      </c>
      <c r="BA46" s="1">
        <v>0.22924613952636719</v>
      </c>
      <c r="BB46" s="1">
        <v>99.280441284179688</v>
      </c>
      <c r="BC46" s="1">
        <v>29.008266448974609</v>
      </c>
      <c r="BD46" s="1">
        <v>0.15161691606044769</v>
      </c>
      <c r="BE46" s="1">
        <v>1</v>
      </c>
      <c r="BF46" s="1">
        <v>-1.355140209197998</v>
      </c>
      <c r="BG46" s="1">
        <v>7.355140209197998</v>
      </c>
      <c r="BH46" s="1">
        <v>1</v>
      </c>
      <c r="BI46" s="1">
        <v>0</v>
      </c>
      <c r="BJ46" s="1">
        <v>0.15999999642372131</v>
      </c>
      <c r="BK46" s="1">
        <v>111115</v>
      </c>
      <c r="BL46">
        <f t="shared" si="143"/>
        <v>1.5007885742187499</v>
      </c>
      <c r="BM46">
        <f t="shared" si="144"/>
        <v>3.2402358110713457E-3</v>
      </c>
      <c r="BN46">
        <f t="shared" si="145"/>
        <v>303.16316452026365</v>
      </c>
      <c r="BO46">
        <f t="shared" si="146"/>
        <v>300.41924705505369</v>
      </c>
      <c r="BP46">
        <f t="shared" si="147"/>
        <v>272.22725954024645</v>
      </c>
      <c r="BQ46">
        <f t="shared" si="148"/>
        <v>0.38616509045866998</v>
      </c>
      <c r="BR46">
        <f t="shared" si="149"/>
        <v>4.2636724126418137</v>
      </c>
      <c r="BS46">
        <f t="shared" si="150"/>
        <v>42.945743970229806</v>
      </c>
      <c r="BT46">
        <f t="shared" si="151"/>
        <v>23.896820477798165</v>
      </c>
      <c r="BU46">
        <f t="shared" si="152"/>
        <v>28.641205787658691</v>
      </c>
      <c r="BV46">
        <f t="shared" si="153"/>
        <v>3.9390255111072991</v>
      </c>
      <c r="BW46">
        <f t="shared" si="154"/>
        <v>0.13138974463922728</v>
      </c>
      <c r="BX46">
        <f t="shared" si="155"/>
        <v>1.8911855303171905</v>
      </c>
      <c r="BY46">
        <f t="shared" si="156"/>
        <v>2.0478399807901084</v>
      </c>
      <c r="BZ46">
        <f t="shared" si="157"/>
        <v>8.2285888913108396E-2</v>
      </c>
      <c r="CA46">
        <f t="shared" si="158"/>
        <v>113.08608718323288</v>
      </c>
      <c r="CB46">
        <f t="shared" si="159"/>
        <v>0.58283130397491045</v>
      </c>
      <c r="CC46">
        <f t="shared" si="160"/>
        <v>43.387974415591536</v>
      </c>
      <c r="CD46">
        <f t="shared" si="161"/>
        <v>1945.3302622185718</v>
      </c>
      <c r="CE46">
        <f t="shared" si="162"/>
        <v>1.3845108943491061E-2</v>
      </c>
      <c r="CF46">
        <f t="shared" si="163"/>
        <v>0</v>
      </c>
      <c r="CG46">
        <f t="shared" si="164"/>
        <v>1488.6709070816441</v>
      </c>
      <c r="CH46">
        <f t="shared" si="165"/>
        <v>0</v>
      </c>
      <c r="CI46" t="e">
        <f t="shared" si="166"/>
        <v>#DIV/0!</v>
      </c>
      <c r="CJ46" t="e">
        <f t="shared" si="167"/>
        <v>#DIV/0!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2017-08-01-bern2-katripe_.xls</vt:lpstr>
    </vt:vector>
  </TitlesOfParts>
  <Company>University of Illinois at Urbana-Champaign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Ainsworth</dc:creator>
  <cp:lastModifiedBy>PengFu</cp:lastModifiedBy>
  <dcterms:created xsi:type="dcterms:W3CDTF">2017-11-02T19:37:08Z</dcterms:created>
  <dcterms:modified xsi:type="dcterms:W3CDTF">2022-10-22T02:16:57Z</dcterms:modified>
</cp:coreProperties>
</file>