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EDD01698-0B4B-4EC1-8D0D-7A49539B65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7-08-18-bern1-katrip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W3" i="1"/>
  <c r="Y3" i="1"/>
  <c r="Z3" i="1"/>
  <c r="AA3" i="1"/>
  <c r="AI3" i="1"/>
  <c r="AK3" i="1" s="1"/>
  <c r="BH3" i="1"/>
  <c r="BJ3" i="1"/>
  <c r="BK3" i="1"/>
  <c r="BL3" i="1"/>
  <c r="BQ3" i="1"/>
  <c r="BR3" i="1" s="1"/>
  <c r="BT3" i="1"/>
  <c r="CB3" i="1"/>
  <c r="P3" i="1" s="1"/>
  <c r="CD3" i="1"/>
  <c r="Q3" i="1" s="1"/>
  <c r="CE3" i="1"/>
  <c r="CF3" i="1"/>
  <c r="R4" i="1"/>
  <c r="W4" i="1"/>
  <c r="CC4" i="1" s="1"/>
  <c r="Y4" i="1"/>
  <c r="Z4" i="1"/>
  <c r="AA4" i="1"/>
  <c r="AI4" i="1"/>
  <c r="AK4" i="1" s="1"/>
  <c r="BH4" i="1"/>
  <c r="BI4" i="1" s="1"/>
  <c r="BJ4" i="1"/>
  <c r="BK4" i="1"/>
  <c r="BL4" i="1"/>
  <c r="BQ4" i="1"/>
  <c r="BR4" i="1" s="1"/>
  <c r="BT4" i="1"/>
  <c r="CB4" i="1"/>
  <c r="P4" i="1" s="1"/>
  <c r="CD4" i="1"/>
  <c r="Q4" i="1" s="1"/>
  <c r="CE4" i="1"/>
  <c r="CF4" i="1"/>
  <c r="R5" i="1"/>
  <c r="W5" i="1"/>
  <c r="CC5" i="1" s="1"/>
  <c r="Y5" i="1"/>
  <c r="Z5" i="1"/>
  <c r="AA5" i="1"/>
  <c r="AI5" i="1"/>
  <c r="AK5" i="1" s="1"/>
  <c r="BH5" i="1"/>
  <c r="F5" i="1" s="1"/>
  <c r="BJ5" i="1"/>
  <c r="BK5" i="1"/>
  <c r="BL5" i="1"/>
  <c r="BQ5" i="1"/>
  <c r="BR5" i="1" s="1"/>
  <c r="BT5" i="1"/>
  <c r="CB5" i="1"/>
  <c r="P5" i="1" s="1"/>
  <c r="CD5" i="1"/>
  <c r="Q5" i="1" s="1"/>
  <c r="CE5" i="1"/>
  <c r="CF5" i="1"/>
  <c r="R6" i="1"/>
  <c r="W6" i="1"/>
  <c r="CC6" i="1" s="1"/>
  <c r="Y6" i="1"/>
  <c r="Z6" i="1"/>
  <c r="AA6" i="1"/>
  <c r="AI6" i="1"/>
  <c r="AK6" i="1" s="1"/>
  <c r="BH6" i="1"/>
  <c r="BI6" i="1" s="1"/>
  <c r="BJ6" i="1"/>
  <c r="BK6" i="1"/>
  <c r="BL6" i="1"/>
  <c r="BQ6" i="1"/>
  <c r="BR6" i="1" s="1"/>
  <c r="BT6" i="1"/>
  <c r="CB6" i="1"/>
  <c r="P6" i="1" s="1"/>
  <c r="CD6" i="1"/>
  <c r="Q6" i="1" s="1"/>
  <c r="CE6" i="1"/>
  <c r="CF6" i="1"/>
  <c r="R7" i="1"/>
  <c r="W7" i="1"/>
  <c r="CC7" i="1" s="1"/>
  <c r="Y7" i="1"/>
  <c r="Z7" i="1"/>
  <c r="AA7" i="1"/>
  <c r="AI7" i="1"/>
  <c r="AK7" i="1" s="1"/>
  <c r="BH7" i="1"/>
  <c r="F7" i="1" s="1"/>
  <c r="BJ7" i="1"/>
  <c r="BK7" i="1"/>
  <c r="BL7" i="1"/>
  <c r="BQ7" i="1"/>
  <c r="BR7" i="1" s="1"/>
  <c r="BT7" i="1"/>
  <c r="CB7" i="1"/>
  <c r="P7" i="1" s="1"/>
  <c r="CD7" i="1"/>
  <c r="Q7" i="1" s="1"/>
  <c r="CE7" i="1"/>
  <c r="CF7" i="1"/>
  <c r="R8" i="1"/>
  <c r="W8" i="1"/>
  <c r="CC8" i="1" s="1"/>
  <c r="Y8" i="1"/>
  <c r="Z8" i="1"/>
  <c r="AA8" i="1"/>
  <c r="AI8" i="1"/>
  <c r="AK8" i="1" s="1"/>
  <c r="BH8" i="1"/>
  <c r="BI8" i="1" s="1"/>
  <c r="BJ8" i="1"/>
  <c r="BK8" i="1"/>
  <c r="BL8" i="1"/>
  <c r="BQ8" i="1"/>
  <c r="BR8" i="1" s="1"/>
  <c r="BT8" i="1"/>
  <c r="CB8" i="1"/>
  <c r="P8" i="1" s="1"/>
  <c r="CD8" i="1"/>
  <c r="Q8" i="1" s="1"/>
  <c r="CE8" i="1"/>
  <c r="CF8" i="1"/>
  <c r="R9" i="1"/>
  <c r="W9" i="1"/>
  <c r="CC9" i="1" s="1"/>
  <c r="Y9" i="1"/>
  <c r="Z9" i="1"/>
  <c r="AA9" i="1"/>
  <c r="AI9" i="1"/>
  <c r="BH9" i="1"/>
  <c r="F9" i="1" s="1"/>
  <c r="BJ9" i="1"/>
  <c r="BK9" i="1"/>
  <c r="BL9" i="1"/>
  <c r="BQ9" i="1"/>
  <c r="BR9" i="1" s="1"/>
  <c r="BT9" i="1"/>
  <c r="CB9" i="1"/>
  <c r="P9" i="1" s="1"/>
  <c r="CD9" i="1"/>
  <c r="Q9" i="1" s="1"/>
  <c r="CE9" i="1"/>
  <c r="CF9" i="1"/>
  <c r="R10" i="1"/>
  <c r="W10" i="1"/>
  <c r="CC10" i="1" s="1"/>
  <c r="Y10" i="1"/>
  <c r="Z10" i="1"/>
  <c r="AA10" i="1"/>
  <c r="AI10" i="1"/>
  <c r="AK10" i="1" s="1"/>
  <c r="BH10" i="1"/>
  <c r="BJ10" i="1"/>
  <c r="BK10" i="1"/>
  <c r="BL10" i="1"/>
  <c r="BQ10" i="1"/>
  <c r="BR10" i="1" s="1"/>
  <c r="BT10" i="1"/>
  <c r="CB10" i="1"/>
  <c r="P10" i="1" s="1"/>
  <c r="CD10" i="1"/>
  <c r="Q10" i="1" s="1"/>
  <c r="CE10" i="1"/>
  <c r="CF10" i="1"/>
  <c r="R11" i="1"/>
  <c r="W11" i="1"/>
  <c r="Y11" i="1"/>
  <c r="Z11" i="1"/>
  <c r="AA11" i="1"/>
  <c r="AI11" i="1"/>
  <c r="AK11" i="1" s="1"/>
  <c r="BH11" i="1"/>
  <c r="BJ11" i="1"/>
  <c r="BK11" i="1"/>
  <c r="BL11" i="1"/>
  <c r="BQ11" i="1"/>
  <c r="BR11" i="1" s="1"/>
  <c r="BT11" i="1"/>
  <c r="CB11" i="1"/>
  <c r="P11" i="1" s="1"/>
  <c r="CD11" i="1"/>
  <c r="Q11" i="1" s="1"/>
  <c r="CE11" i="1"/>
  <c r="CF11" i="1"/>
  <c r="R12" i="1"/>
  <c r="W12" i="1"/>
  <c r="CC12" i="1" s="1"/>
  <c r="Y12" i="1"/>
  <c r="Z12" i="1"/>
  <c r="AA12" i="1"/>
  <c r="AI12" i="1"/>
  <c r="AK12" i="1" s="1"/>
  <c r="BH12" i="1"/>
  <c r="BI12" i="1" s="1"/>
  <c r="BJ12" i="1"/>
  <c r="BK12" i="1"/>
  <c r="BL12" i="1"/>
  <c r="BQ12" i="1"/>
  <c r="BR12" i="1" s="1"/>
  <c r="BT12" i="1"/>
  <c r="CB12" i="1"/>
  <c r="P12" i="1" s="1"/>
  <c r="CD12" i="1"/>
  <c r="Q12" i="1" s="1"/>
  <c r="CE12" i="1"/>
  <c r="CF12" i="1"/>
  <c r="R13" i="1"/>
  <c r="W13" i="1"/>
  <c r="CC13" i="1" s="1"/>
  <c r="Y13" i="1"/>
  <c r="Z13" i="1"/>
  <c r="AA13" i="1"/>
  <c r="AI13" i="1"/>
  <c r="AK13" i="1" s="1"/>
  <c r="BH13" i="1"/>
  <c r="F13" i="1" s="1"/>
  <c r="BJ13" i="1"/>
  <c r="BK13" i="1"/>
  <c r="BL13" i="1"/>
  <c r="BQ13" i="1"/>
  <c r="BR13" i="1" s="1"/>
  <c r="BT13" i="1"/>
  <c r="CB13" i="1"/>
  <c r="P13" i="1" s="1"/>
  <c r="CD13" i="1"/>
  <c r="Q13" i="1" s="1"/>
  <c r="CE13" i="1"/>
  <c r="CF13" i="1"/>
  <c r="R14" i="1"/>
  <c r="W14" i="1"/>
  <c r="CC14" i="1" s="1"/>
  <c r="Y14" i="1"/>
  <c r="Z14" i="1"/>
  <c r="AA14" i="1"/>
  <c r="AI14" i="1"/>
  <c r="AK14" i="1" s="1"/>
  <c r="BH14" i="1"/>
  <c r="BI14" i="1" s="1"/>
  <c r="BJ14" i="1"/>
  <c r="BK14" i="1"/>
  <c r="BL14" i="1"/>
  <c r="BQ14" i="1"/>
  <c r="BR14" i="1" s="1"/>
  <c r="BT14" i="1"/>
  <c r="CB14" i="1"/>
  <c r="P14" i="1" s="1"/>
  <c r="CD14" i="1"/>
  <c r="Q14" i="1" s="1"/>
  <c r="CE14" i="1"/>
  <c r="CF14" i="1"/>
  <c r="R15" i="1"/>
  <c r="W15" i="1"/>
  <c r="CC15" i="1" s="1"/>
  <c r="Y15" i="1"/>
  <c r="Z15" i="1"/>
  <c r="AA15" i="1"/>
  <c r="AI15" i="1"/>
  <c r="AK15" i="1" s="1"/>
  <c r="BH15" i="1"/>
  <c r="F15" i="1" s="1"/>
  <c r="BJ15" i="1"/>
  <c r="BK15" i="1"/>
  <c r="BL15" i="1"/>
  <c r="BQ15" i="1"/>
  <c r="BR15" i="1" s="1"/>
  <c r="BT15" i="1"/>
  <c r="CB15" i="1"/>
  <c r="P15" i="1" s="1"/>
  <c r="CD15" i="1"/>
  <c r="Q15" i="1" s="1"/>
  <c r="CE15" i="1"/>
  <c r="CF15" i="1"/>
  <c r="R16" i="1"/>
  <c r="W16" i="1"/>
  <c r="CC16" i="1" s="1"/>
  <c r="Y16" i="1"/>
  <c r="Z16" i="1"/>
  <c r="AA16" i="1"/>
  <c r="AI16" i="1"/>
  <c r="AK16" i="1" s="1"/>
  <c r="BH16" i="1"/>
  <c r="F16" i="1" s="1"/>
  <c r="BJ16" i="1"/>
  <c r="BK16" i="1"/>
  <c r="BL16" i="1"/>
  <c r="BQ16" i="1"/>
  <c r="BR16" i="1" s="1"/>
  <c r="BT16" i="1"/>
  <c r="CB16" i="1"/>
  <c r="P16" i="1" s="1"/>
  <c r="CD16" i="1"/>
  <c r="Q16" i="1" s="1"/>
  <c r="CE16" i="1"/>
  <c r="CF16" i="1"/>
  <c r="R17" i="1"/>
  <c r="W17" i="1"/>
  <c r="Y17" i="1"/>
  <c r="Z17" i="1"/>
  <c r="AA17" i="1"/>
  <c r="AI17" i="1"/>
  <c r="AK17" i="1" s="1"/>
  <c r="BH17" i="1"/>
  <c r="BI17" i="1" s="1"/>
  <c r="AE17" i="1" s="1"/>
  <c r="BJ17" i="1"/>
  <c r="BK17" i="1"/>
  <c r="BL17" i="1"/>
  <c r="BQ17" i="1"/>
  <c r="BR17" i="1" s="1"/>
  <c r="BT17" i="1"/>
  <c r="CB17" i="1"/>
  <c r="P17" i="1" s="1"/>
  <c r="CD17" i="1"/>
  <c r="Q17" i="1" s="1"/>
  <c r="CE17" i="1"/>
  <c r="CF17" i="1"/>
  <c r="R18" i="1"/>
  <c r="W18" i="1"/>
  <c r="Y18" i="1"/>
  <c r="Z18" i="1"/>
  <c r="AA18" i="1"/>
  <c r="AI18" i="1"/>
  <c r="AK18" i="1" s="1"/>
  <c r="BH18" i="1"/>
  <c r="BI18" i="1" s="1"/>
  <c r="BJ18" i="1"/>
  <c r="BK18" i="1"/>
  <c r="BL18" i="1"/>
  <c r="BQ18" i="1"/>
  <c r="BR18" i="1" s="1"/>
  <c r="BT18" i="1"/>
  <c r="CB18" i="1"/>
  <c r="P18" i="1" s="1"/>
  <c r="CD18" i="1"/>
  <c r="Q18" i="1" s="1"/>
  <c r="CE18" i="1"/>
  <c r="CF18" i="1"/>
  <c r="R19" i="1"/>
  <c r="W19" i="1"/>
  <c r="Y19" i="1"/>
  <c r="Z19" i="1"/>
  <c r="AA19" i="1"/>
  <c r="AI19" i="1"/>
  <c r="AK19" i="1" s="1"/>
  <c r="BH19" i="1"/>
  <c r="F19" i="1" s="1"/>
  <c r="BJ19" i="1"/>
  <c r="BK19" i="1"/>
  <c r="BL19" i="1"/>
  <c r="BQ19" i="1"/>
  <c r="BR19" i="1" s="1"/>
  <c r="BT19" i="1"/>
  <c r="CB19" i="1"/>
  <c r="P19" i="1" s="1"/>
  <c r="CD19" i="1"/>
  <c r="Q19" i="1" s="1"/>
  <c r="CE19" i="1"/>
  <c r="CF19" i="1"/>
  <c r="R20" i="1"/>
  <c r="W20" i="1"/>
  <c r="Y20" i="1"/>
  <c r="Z20" i="1"/>
  <c r="AA20" i="1"/>
  <c r="AI20" i="1"/>
  <c r="AK20" i="1" s="1"/>
  <c r="BH20" i="1"/>
  <c r="F20" i="1" s="1"/>
  <c r="BJ20" i="1"/>
  <c r="BK20" i="1"/>
  <c r="BL20" i="1"/>
  <c r="BQ20" i="1"/>
  <c r="BR20" i="1" s="1"/>
  <c r="BT20" i="1"/>
  <c r="CB20" i="1"/>
  <c r="P20" i="1" s="1"/>
  <c r="CD20" i="1"/>
  <c r="Q20" i="1" s="1"/>
  <c r="CE20" i="1"/>
  <c r="CF20" i="1"/>
  <c r="R21" i="1"/>
  <c r="W21" i="1"/>
  <c r="Y21" i="1"/>
  <c r="Z21" i="1"/>
  <c r="AA21" i="1"/>
  <c r="AI21" i="1"/>
  <c r="AK21" i="1" s="1"/>
  <c r="BH21" i="1"/>
  <c r="F21" i="1" s="1"/>
  <c r="BJ21" i="1"/>
  <c r="BK21" i="1"/>
  <c r="BL21" i="1"/>
  <c r="BQ21" i="1"/>
  <c r="BR21" i="1" s="1"/>
  <c r="BT21" i="1"/>
  <c r="CB21" i="1"/>
  <c r="P21" i="1" s="1"/>
  <c r="CD21" i="1"/>
  <c r="Q21" i="1" s="1"/>
  <c r="CE21" i="1"/>
  <c r="CF21" i="1"/>
  <c r="R22" i="1"/>
  <c r="W22" i="1"/>
  <c r="CC22" i="1" s="1"/>
  <c r="Y22" i="1"/>
  <c r="Z22" i="1"/>
  <c r="AA22" i="1"/>
  <c r="AI22" i="1"/>
  <c r="AK22" i="1" s="1"/>
  <c r="BH22" i="1"/>
  <c r="F22" i="1" s="1"/>
  <c r="BJ22" i="1"/>
  <c r="BK22" i="1"/>
  <c r="BL22" i="1"/>
  <c r="BQ22" i="1"/>
  <c r="BR22" i="1" s="1"/>
  <c r="BT22" i="1"/>
  <c r="CB22" i="1"/>
  <c r="P22" i="1" s="1"/>
  <c r="CD22" i="1"/>
  <c r="Q22" i="1" s="1"/>
  <c r="CE22" i="1"/>
  <c r="CF22" i="1"/>
  <c r="R23" i="1"/>
  <c r="W23" i="1"/>
  <c r="CC23" i="1" s="1"/>
  <c r="Y23" i="1"/>
  <c r="Z23" i="1"/>
  <c r="AA23" i="1"/>
  <c r="AI23" i="1"/>
  <c r="AK23" i="1" s="1"/>
  <c r="BH23" i="1"/>
  <c r="BI23" i="1" s="1"/>
  <c r="AE23" i="1" s="1"/>
  <c r="BJ23" i="1"/>
  <c r="BK23" i="1"/>
  <c r="BL23" i="1"/>
  <c r="BQ23" i="1"/>
  <c r="BR23" i="1" s="1"/>
  <c r="BT23" i="1"/>
  <c r="CB23" i="1"/>
  <c r="P23" i="1" s="1"/>
  <c r="CD23" i="1"/>
  <c r="Q23" i="1" s="1"/>
  <c r="CE23" i="1"/>
  <c r="CF23" i="1"/>
  <c r="R24" i="1"/>
  <c r="W24" i="1"/>
  <c r="CC24" i="1" s="1"/>
  <c r="Y24" i="1"/>
  <c r="Z24" i="1"/>
  <c r="AA24" i="1"/>
  <c r="AI24" i="1"/>
  <c r="AK24" i="1" s="1"/>
  <c r="BH24" i="1"/>
  <c r="F24" i="1" s="1"/>
  <c r="BJ24" i="1"/>
  <c r="BK24" i="1"/>
  <c r="BL24" i="1"/>
  <c r="BQ24" i="1"/>
  <c r="BR24" i="1" s="1"/>
  <c r="BT24" i="1"/>
  <c r="CB24" i="1"/>
  <c r="P24" i="1" s="1"/>
  <c r="CD24" i="1"/>
  <c r="Q24" i="1" s="1"/>
  <c r="CE24" i="1"/>
  <c r="CF24" i="1"/>
  <c r="R25" i="1"/>
  <c r="W25" i="1"/>
  <c r="CC25" i="1" s="1"/>
  <c r="Y25" i="1"/>
  <c r="Z25" i="1"/>
  <c r="AA25" i="1"/>
  <c r="AI25" i="1"/>
  <c r="AK25" i="1" s="1"/>
  <c r="BH25" i="1"/>
  <c r="BJ25" i="1"/>
  <c r="BK25" i="1"/>
  <c r="BL25" i="1"/>
  <c r="BQ25" i="1"/>
  <c r="BR25" i="1" s="1"/>
  <c r="BT25" i="1"/>
  <c r="CB25" i="1"/>
  <c r="P25" i="1" s="1"/>
  <c r="CD25" i="1"/>
  <c r="Q25" i="1" s="1"/>
  <c r="CE25" i="1"/>
  <c r="CF25" i="1"/>
  <c r="R26" i="1"/>
  <c r="W26" i="1"/>
  <c r="CC26" i="1" s="1"/>
  <c r="Y26" i="1"/>
  <c r="Z26" i="1"/>
  <c r="AA26" i="1"/>
  <c r="AI26" i="1"/>
  <c r="AK26" i="1" s="1"/>
  <c r="BH26" i="1"/>
  <c r="F26" i="1" s="1"/>
  <c r="BJ26" i="1"/>
  <c r="BK26" i="1"/>
  <c r="BL26" i="1"/>
  <c r="BQ26" i="1"/>
  <c r="BR26" i="1" s="1"/>
  <c r="BT26" i="1"/>
  <c r="CB26" i="1"/>
  <c r="P26" i="1" s="1"/>
  <c r="CD26" i="1"/>
  <c r="Q26" i="1" s="1"/>
  <c r="CE26" i="1"/>
  <c r="CF26" i="1"/>
  <c r="R27" i="1"/>
  <c r="W27" i="1"/>
  <c r="Y27" i="1"/>
  <c r="Z27" i="1"/>
  <c r="AA27" i="1"/>
  <c r="AI27" i="1"/>
  <c r="AK27" i="1" s="1"/>
  <c r="BH27" i="1"/>
  <c r="BJ27" i="1"/>
  <c r="BK27" i="1"/>
  <c r="BL27" i="1"/>
  <c r="BQ27" i="1"/>
  <c r="BR27" i="1" s="1"/>
  <c r="BT27" i="1"/>
  <c r="CB27" i="1"/>
  <c r="P27" i="1" s="1"/>
  <c r="CC27" i="1"/>
  <c r="CD27" i="1"/>
  <c r="Q27" i="1" s="1"/>
  <c r="CE27" i="1"/>
  <c r="CF27" i="1"/>
  <c r="R28" i="1"/>
  <c r="W28" i="1"/>
  <c r="CC28" i="1" s="1"/>
  <c r="Y28" i="1"/>
  <c r="Z28" i="1"/>
  <c r="AA28" i="1"/>
  <c r="AI28" i="1"/>
  <c r="AK28" i="1" s="1"/>
  <c r="BH28" i="1"/>
  <c r="F28" i="1" s="1"/>
  <c r="BJ28" i="1"/>
  <c r="BK28" i="1"/>
  <c r="BL28" i="1"/>
  <c r="BQ28" i="1"/>
  <c r="BR28" i="1" s="1"/>
  <c r="BT28" i="1"/>
  <c r="CB28" i="1"/>
  <c r="P28" i="1" s="1"/>
  <c r="CD28" i="1"/>
  <c r="Q28" i="1" s="1"/>
  <c r="CE28" i="1"/>
  <c r="CF28" i="1"/>
  <c r="R29" i="1"/>
  <c r="W29" i="1"/>
  <c r="CC29" i="1" s="1"/>
  <c r="Y29" i="1"/>
  <c r="Z29" i="1"/>
  <c r="AA29" i="1"/>
  <c r="AI29" i="1"/>
  <c r="AK29" i="1" s="1"/>
  <c r="BH29" i="1"/>
  <c r="BJ29" i="1"/>
  <c r="BK29" i="1"/>
  <c r="BL29" i="1"/>
  <c r="BQ29" i="1"/>
  <c r="BR29" i="1" s="1"/>
  <c r="BT29" i="1"/>
  <c r="CB29" i="1"/>
  <c r="P29" i="1" s="1"/>
  <c r="CD29" i="1"/>
  <c r="Q29" i="1" s="1"/>
  <c r="CE29" i="1"/>
  <c r="CF29" i="1"/>
  <c r="R30" i="1"/>
  <c r="W30" i="1"/>
  <c r="CC30" i="1" s="1"/>
  <c r="Y30" i="1"/>
  <c r="Z30" i="1"/>
  <c r="AA30" i="1"/>
  <c r="AI30" i="1"/>
  <c r="AK30" i="1" s="1"/>
  <c r="BH30" i="1"/>
  <c r="F30" i="1" s="1"/>
  <c r="BJ30" i="1"/>
  <c r="BK30" i="1"/>
  <c r="BL30" i="1"/>
  <c r="BQ30" i="1"/>
  <c r="BR30" i="1" s="1"/>
  <c r="BT30" i="1"/>
  <c r="CB30" i="1"/>
  <c r="P30" i="1" s="1"/>
  <c r="CD30" i="1"/>
  <c r="Q30" i="1" s="1"/>
  <c r="CE30" i="1"/>
  <c r="CF30" i="1"/>
  <c r="R31" i="1"/>
  <c r="W31" i="1"/>
  <c r="CC31" i="1" s="1"/>
  <c r="Y31" i="1"/>
  <c r="Z31" i="1"/>
  <c r="AA31" i="1"/>
  <c r="AI31" i="1"/>
  <c r="AK31" i="1" s="1"/>
  <c r="BH31" i="1"/>
  <c r="BJ31" i="1"/>
  <c r="BK31" i="1"/>
  <c r="BL31" i="1"/>
  <c r="BQ31" i="1"/>
  <c r="BR31" i="1" s="1"/>
  <c r="BT31" i="1"/>
  <c r="CB31" i="1"/>
  <c r="P31" i="1" s="1"/>
  <c r="CD31" i="1"/>
  <c r="Q31" i="1" s="1"/>
  <c r="CE31" i="1"/>
  <c r="CF31" i="1"/>
  <c r="R32" i="1"/>
  <c r="W32" i="1"/>
  <c r="CC32" i="1" s="1"/>
  <c r="Y32" i="1"/>
  <c r="Z32" i="1"/>
  <c r="AA32" i="1"/>
  <c r="AI32" i="1"/>
  <c r="AK32" i="1" s="1"/>
  <c r="BH32" i="1"/>
  <c r="F32" i="1" s="1"/>
  <c r="BJ32" i="1"/>
  <c r="BK32" i="1"/>
  <c r="BL32" i="1"/>
  <c r="BQ32" i="1"/>
  <c r="BR32" i="1" s="1"/>
  <c r="BT32" i="1"/>
  <c r="CB32" i="1"/>
  <c r="P32" i="1" s="1"/>
  <c r="CD32" i="1"/>
  <c r="Q32" i="1" s="1"/>
  <c r="CE32" i="1"/>
  <c r="CF32" i="1"/>
  <c r="R33" i="1"/>
  <c r="W33" i="1"/>
  <c r="CC33" i="1" s="1"/>
  <c r="Y33" i="1"/>
  <c r="Z33" i="1"/>
  <c r="AA33" i="1"/>
  <c r="AI33" i="1"/>
  <c r="AK33" i="1" s="1"/>
  <c r="BH33" i="1"/>
  <c r="BJ33" i="1"/>
  <c r="BK33" i="1"/>
  <c r="BL33" i="1"/>
  <c r="BQ33" i="1"/>
  <c r="BR33" i="1" s="1"/>
  <c r="BT33" i="1"/>
  <c r="CB33" i="1"/>
  <c r="P33" i="1" s="1"/>
  <c r="CD33" i="1"/>
  <c r="Q33" i="1" s="1"/>
  <c r="CE33" i="1"/>
  <c r="CF33" i="1"/>
  <c r="R34" i="1"/>
  <c r="W34" i="1"/>
  <c r="CC34" i="1" s="1"/>
  <c r="Y34" i="1"/>
  <c r="Z34" i="1"/>
  <c r="AA34" i="1"/>
  <c r="AI34" i="1"/>
  <c r="AK34" i="1" s="1"/>
  <c r="BH34" i="1"/>
  <c r="F34" i="1" s="1"/>
  <c r="BJ34" i="1"/>
  <c r="BK34" i="1"/>
  <c r="BL34" i="1"/>
  <c r="BQ34" i="1"/>
  <c r="BR34" i="1" s="1"/>
  <c r="BT34" i="1"/>
  <c r="CB34" i="1"/>
  <c r="P34" i="1" s="1"/>
  <c r="CD34" i="1"/>
  <c r="Q34" i="1" s="1"/>
  <c r="CE34" i="1"/>
  <c r="CF34" i="1"/>
  <c r="R35" i="1"/>
  <c r="W35" i="1"/>
  <c r="CC35" i="1" s="1"/>
  <c r="Y35" i="1"/>
  <c r="Z35" i="1"/>
  <c r="AA35" i="1"/>
  <c r="AI35" i="1"/>
  <c r="AK35" i="1" s="1"/>
  <c r="BH35" i="1"/>
  <c r="BJ35" i="1"/>
  <c r="BK35" i="1"/>
  <c r="BL35" i="1"/>
  <c r="BQ35" i="1"/>
  <c r="BR35" i="1" s="1"/>
  <c r="BT35" i="1"/>
  <c r="CB35" i="1"/>
  <c r="P35" i="1" s="1"/>
  <c r="CD35" i="1"/>
  <c r="Q35" i="1" s="1"/>
  <c r="CE35" i="1"/>
  <c r="CF35" i="1"/>
  <c r="R36" i="1"/>
  <c r="W36" i="1"/>
  <c r="CC36" i="1" s="1"/>
  <c r="Y36" i="1"/>
  <c r="Z36" i="1"/>
  <c r="AA36" i="1"/>
  <c r="AI36" i="1"/>
  <c r="AK36" i="1" s="1"/>
  <c r="BH36" i="1"/>
  <c r="BJ36" i="1"/>
  <c r="BK36" i="1"/>
  <c r="BL36" i="1"/>
  <c r="BQ36" i="1"/>
  <c r="BR36" i="1" s="1"/>
  <c r="BT36" i="1"/>
  <c r="CB36" i="1"/>
  <c r="P36" i="1" s="1"/>
  <c r="CD36" i="1"/>
  <c r="Q36" i="1" s="1"/>
  <c r="CE36" i="1"/>
  <c r="CF36" i="1"/>
  <c r="R37" i="1"/>
  <c r="W37" i="1"/>
  <c r="Y37" i="1"/>
  <c r="Z37" i="1"/>
  <c r="AA37" i="1"/>
  <c r="AI37" i="1"/>
  <c r="AK37" i="1" s="1"/>
  <c r="BH37" i="1"/>
  <c r="F37" i="1" s="1"/>
  <c r="BJ37" i="1"/>
  <c r="BK37" i="1"/>
  <c r="BL37" i="1"/>
  <c r="BQ37" i="1"/>
  <c r="BR37" i="1" s="1"/>
  <c r="BT37" i="1"/>
  <c r="CB37" i="1"/>
  <c r="P37" i="1" s="1"/>
  <c r="CD37" i="1"/>
  <c r="Q37" i="1" s="1"/>
  <c r="CE37" i="1"/>
  <c r="CF37" i="1"/>
  <c r="R38" i="1"/>
  <c r="W38" i="1"/>
  <c r="CC38" i="1" s="1"/>
  <c r="Y38" i="1"/>
  <c r="Z38" i="1"/>
  <c r="AA38" i="1"/>
  <c r="AI38" i="1"/>
  <c r="AK38" i="1" s="1"/>
  <c r="BH38" i="1"/>
  <c r="BI38" i="1" s="1"/>
  <c r="AE38" i="1" s="1"/>
  <c r="BJ38" i="1"/>
  <c r="BK38" i="1"/>
  <c r="BL38" i="1"/>
  <c r="BQ38" i="1"/>
  <c r="BR38" i="1" s="1"/>
  <c r="BT38" i="1"/>
  <c r="CB38" i="1"/>
  <c r="P38" i="1" s="1"/>
  <c r="CD38" i="1"/>
  <c r="Q38" i="1" s="1"/>
  <c r="CE38" i="1"/>
  <c r="CF38" i="1"/>
  <c r="R39" i="1"/>
  <c r="W39" i="1"/>
  <c r="CC39" i="1" s="1"/>
  <c r="Y39" i="1"/>
  <c r="Z39" i="1"/>
  <c r="AA39" i="1"/>
  <c r="AI39" i="1"/>
  <c r="AK39" i="1" s="1"/>
  <c r="BH39" i="1"/>
  <c r="BJ39" i="1"/>
  <c r="BK39" i="1"/>
  <c r="BL39" i="1"/>
  <c r="BQ39" i="1"/>
  <c r="BR39" i="1" s="1"/>
  <c r="BT39" i="1"/>
  <c r="CB39" i="1"/>
  <c r="P39" i="1" s="1"/>
  <c r="CD39" i="1"/>
  <c r="Q39" i="1" s="1"/>
  <c r="CE39" i="1"/>
  <c r="CF39" i="1"/>
  <c r="R40" i="1"/>
  <c r="W40" i="1"/>
  <c r="CC40" i="1" s="1"/>
  <c r="Y40" i="1"/>
  <c r="Z40" i="1"/>
  <c r="AA40" i="1"/>
  <c r="AI40" i="1"/>
  <c r="AK40" i="1" s="1"/>
  <c r="BH40" i="1"/>
  <c r="BJ40" i="1"/>
  <c r="BK40" i="1"/>
  <c r="BL40" i="1"/>
  <c r="BQ40" i="1"/>
  <c r="BR40" i="1" s="1"/>
  <c r="BT40" i="1"/>
  <c r="CB40" i="1"/>
  <c r="P40" i="1" s="1"/>
  <c r="CD40" i="1"/>
  <c r="Q40" i="1" s="1"/>
  <c r="CE40" i="1"/>
  <c r="CF40" i="1"/>
  <c r="R41" i="1"/>
  <c r="W41" i="1"/>
  <c r="CC41" i="1" s="1"/>
  <c r="Y41" i="1"/>
  <c r="Z41" i="1"/>
  <c r="AA41" i="1"/>
  <c r="AI41" i="1"/>
  <c r="AK41" i="1" s="1"/>
  <c r="BH41" i="1"/>
  <c r="BI41" i="1" s="1"/>
  <c r="BJ41" i="1"/>
  <c r="BK41" i="1"/>
  <c r="BL41" i="1"/>
  <c r="BQ41" i="1"/>
  <c r="BR41" i="1" s="1"/>
  <c r="BT41" i="1"/>
  <c r="CB41" i="1"/>
  <c r="P41" i="1" s="1"/>
  <c r="CD41" i="1"/>
  <c r="Q41" i="1" s="1"/>
  <c r="CE41" i="1"/>
  <c r="CF41" i="1"/>
  <c r="R42" i="1"/>
  <c r="W42" i="1"/>
  <c r="CC42" i="1" s="1"/>
  <c r="Y42" i="1"/>
  <c r="Z42" i="1"/>
  <c r="AA42" i="1"/>
  <c r="AI42" i="1"/>
  <c r="AK42" i="1" s="1"/>
  <c r="BH42" i="1"/>
  <c r="BJ42" i="1"/>
  <c r="BK42" i="1"/>
  <c r="BL42" i="1"/>
  <c r="BQ42" i="1"/>
  <c r="BR42" i="1" s="1"/>
  <c r="BT42" i="1"/>
  <c r="CB42" i="1"/>
  <c r="P42" i="1" s="1"/>
  <c r="CD42" i="1"/>
  <c r="Q42" i="1" s="1"/>
  <c r="CE42" i="1"/>
  <c r="CF42" i="1"/>
  <c r="R43" i="1"/>
  <c r="W43" i="1"/>
  <c r="CC43" i="1" s="1"/>
  <c r="Y43" i="1"/>
  <c r="Z43" i="1"/>
  <c r="AA43" i="1"/>
  <c r="AI43" i="1"/>
  <c r="AK43" i="1" s="1"/>
  <c r="BH43" i="1"/>
  <c r="BI43" i="1" s="1"/>
  <c r="BJ43" i="1"/>
  <c r="BK43" i="1"/>
  <c r="BL43" i="1"/>
  <c r="BQ43" i="1"/>
  <c r="BR43" i="1" s="1"/>
  <c r="BT43" i="1"/>
  <c r="CB43" i="1"/>
  <c r="P43" i="1" s="1"/>
  <c r="CD43" i="1"/>
  <c r="Q43" i="1" s="1"/>
  <c r="CE43" i="1"/>
  <c r="CF43" i="1"/>
  <c r="R44" i="1"/>
  <c r="W44" i="1"/>
  <c r="CC44" i="1" s="1"/>
  <c r="Y44" i="1"/>
  <c r="Z44" i="1"/>
  <c r="AA44" i="1"/>
  <c r="AI44" i="1"/>
  <c r="AK44" i="1" s="1"/>
  <c r="BH44" i="1"/>
  <c r="BJ44" i="1"/>
  <c r="BK44" i="1"/>
  <c r="BL44" i="1"/>
  <c r="BQ44" i="1"/>
  <c r="BR44" i="1" s="1"/>
  <c r="BT44" i="1"/>
  <c r="CB44" i="1"/>
  <c r="P44" i="1" s="1"/>
  <c r="CD44" i="1"/>
  <c r="Q44" i="1" s="1"/>
  <c r="CE44" i="1"/>
  <c r="CF44" i="1"/>
  <c r="R45" i="1"/>
  <c r="W45" i="1"/>
  <c r="CC45" i="1" s="1"/>
  <c r="Y45" i="1"/>
  <c r="Z45" i="1"/>
  <c r="AA45" i="1"/>
  <c r="AI45" i="1"/>
  <c r="AK45" i="1" s="1"/>
  <c r="BH45" i="1"/>
  <c r="BI45" i="1" s="1"/>
  <c r="BJ45" i="1"/>
  <c r="BK45" i="1"/>
  <c r="BL45" i="1"/>
  <c r="BQ45" i="1"/>
  <c r="BR45" i="1" s="1"/>
  <c r="BT45" i="1"/>
  <c r="CB45" i="1"/>
  <c r="P45" i="1" s="1"/>
  <c r="CD45" i="1"/>
  <c r="Q45" i="1" s="1"/>
  <c r="CE45" i="1"/>
  <c r="CF45" i="1"/>
  <c r="R46" i="1"/>
  <c r="W46" i="1"/>
  <c r="CC46" i="1" s="1"/>
  <c r="Y46" i="1"/>
  <c r="Z46" i="1"/>
  <c r="AA46" i="1"/>
  <c r="AI46" i="1"/>
  <c r="AK46" i="1" s="1"/>
  <c r="BH46" i="1"/>
  <c r="BJ46" i="1"/>
  <c r="BK46" i="1"/>
  <c r="BL46" i="1"/>
  <c r="BQ46" i="1"/>
  <c r="BR46" i="1" s="1"/>
  <c r="BT46" i="1"/>
  <c r="CB46" i="1"/>
  <c r="P46" i="1" s="1"/>
  <c r="CD46" i="1"/>
  <c r="Q46" i="1" s="1"/>
  <c r="CE46" i="1"/>
  <c r="CF46" i="1"/>
  <c r="R47" i="1"/>
  <c r="W47" i="1"/>
  <c r="CC47" i="1" s="1"/>
  <c r="Y47" i="1"/>
  <c r="Z47" i="1"/>
  <c r="AA47" i="1"/>
  <c r="AI47" i="1"/>
  <c r="AK47" i="1" s="1"/>
  <c r="BH47" i="1"/>
  <c r="BI47" i="1" s="1"/>
  <c r="BJ47" i="1"/>
  <c r="BK47" i="1"/>
  <c r="BL47" i="1"/>
  <c r="BQ47" i="1"/>
  <c r="BR47" i="1" s="1"/>
  <c r="BT47" i="1"/>
  <c r="CB47" i="1"/>
  <c r="P47" i="1" s="1"/>
  <c r="CD47" i="1"/>
  <c r="Q47" i="1" s="1"/>
  <c r="CE47" i="1"/>
  <c r="CF47" i="1"/>
  <c r="R48" i="1"/>
  <c r="W48" i="1"/>
  <c r="CC48" i="1" s="1"/>
  <c r="Y48" i="1"/>
  <c r="Z48" i="1"/>
  <c r="AA48" i="1"/>
  <c r="AI48" i="1"/>
  <c r="AK48" i="1" s="1"/>
  <c r="BH48" i="1"/>
  <c r="BJ48" i="1"/>
  <c r="BK48" i="1"/>
  <c r="BL48" i="1"/>
  <c r="BQ48" i="1"/>
  <c r="BR48" i="1" s="1"/>
  <c r="BT48" i="1"/>
  <c r="CB48" i="1"/>
  <c r="P48" i="1" s="1"/>
  <c r="CD48" i="1"/>
  <c r="Q48" i="1" s="1"/>
  <c r="CE48" i="1"/>
  <c r="CF48" i="1"/>
  <c r="R49" i="1"/>
  <c r="W49" i="1"/>
  <c r="CC49" i="1" s="1"/>
  <c r="Y49" i="1"/>
  <c r="Z49" i="1"/>
  <c r="AA49" i="1"/>
  <c r="AI49" i="1"/>
  <c r="AK49" i="1" s="1"/>
  <c r="BH49" i="1"/>
  <c r="F49" i="1" s="1"/>
  <c r="BJ49" i="1"/>
  <c r="BK49" i="1"/>
  <c r="BL49" i="1"/>
  <c r="BQ49" i="1"/>
  <c r="BR49" i="1" s="1"/>
  <c r="BT49" i="1"/>
  <c r="CB49" i="1"/>
  <c r="P49" i="1" s="1"/>
  <c r="CD49" i="1"/>
  <c r="Q49" i="1" s="1"/>
  <c r="CE49" i="1"/>
  <c r="CF49" i="1"/>
  <c r="R50" i="1"/>
  <c r="W50" i="1"/>
  <c r="CC50" i="1" s="1"/>
  <c r="Y50" i="1"/>
  <c r="Z50" i="1"/>
  <c r="AA50" i="1"/>
  <c r="AI50" i="1"/>
  <c r="AK50" i="1" s="1"/>
  <c r="BH50" i="1"/>
  <c r="BJ50" i="1"/>
  <c r="BK50" i="1"/>
  <c r="BL50" i="1"/>
  <c r="BQ50" i="1"/>
  <c r="BR50" i="1" s="1"/>
  <c r="BT50" i="1"/>
  <c r="CB50" i="1"/>
  <c r="P50" i="1" s="1"/>
  <c r="CD50" i="1"/>
  <c r="Q50" i="1" s="1"/>
  <c r="CE50" i="1"/>
  <c r="CF50" i="1"/>
  <c r="R51" i="1"/>
  <c r="W51" i="1"/>
  <c r="CC51" i="1" s="1"/>
  <c r="Y51" i="1"/>
  <c r="Z51" i="1"/>
  <c r="AA51" i="1"/>
  <c r="AI51" i="1"/>
  <c r="AK51" i="1" s="1"/>
  <c r="BH51" i="1"/>
  <c r="F51" i="1" s="1"/>
  <c r="BJ51" i="1"/>
  <c r="BK51" i="1"/>
  <c r="BL51" i="1"/>
  <c r="BQ51" i="1"/>
  <c r="BR51" i="1" s="1"/>
  <c r="BT51" i="1"/>
  <c r="CB51" i="1"/>
  <c r="P51" i="1" s="1"/>
  <c r="CD51" i="1"/>
  <c r="Q51" i="1" s="1"/>
  <c r="CE51" i="1"/>
  <c r="CF51" i="1"/>
  <c r="R52" i="1"/>
  <c r="W52" i="1"/>
  <c r="CC52" i="1" s="1"/>
  <c r="Y52" i="1"/>
  <c r="Z52" i="1"/>
  <c r="AA52" i="1"/>
  <c r="AI52" i="1"/>
  <c r="AK52" i="1" s="1"/>
  <c r="BH52" i="1"/>
  <c r="BJ52" i="1"/>
  <c r="BK52" i="1"/>
  <c r="BL52" i="1"/>
  <c r="BQ52" i="1"/>
  <c r="BR52" i="1" s="1"/>
  <c r="BT52" i="1"/>
  <c r="CB52" i="1"/>
  <c r="P52" i="1" s="1"/>
  <c r="CD52" i="1"/>
  <c r="Q52" i="1" s="1"/>
  <c r="CE52" i="1"/>
  <c r="CF52" i="1"/>
  <c r="R53" i="1"/>
  <c r="W53" i="1"/>
  <c r="CC53" i="1" s="1"/>
  <c r="Y53" i="1"/>
  <c r="Z53" i="1"/>
  <c r="AA53" i="1"/>
  <c r="AI53" i="1"/>
  <c r="AK53" i="1" s="1"/>
  <c r="BH53" i="1"/>
  <c r="F53" i="1" s="1"/>
  <c r="BJ53" i="1"/>
  <c r="BK53" i="1"/>
  <c r="BL53" i="1"/>
  <c r="BQ53" i="1"/>
  <c r="BR53" i="1" s="1"/>
  <c r="BT53" i="1"/>
  <c r="CB53" i="1"/>
  <c r="P53" i="1" s="1"/>
  <c r="CD53" i="1"/>
  <c r="Q53" i="1" s="1"/>
  <c r="CE53" i="1"/>
  <c r="CF53" i="1"/>
  <c r="R54" i="1"/>
  <c r="W54" i="1"/>
  <c r="CC54" i="1" s="1"/>
  <c r="Y54" i="1"/>
  <c r="Z54" i="1"/>
  <c r="AA54" i="1"/>
  <c r="AI54" i="1"/>
  <c r="AK54" i="1" s="1"/>
  <c r="BH54" i="1"/>
  <c r="BJ54" i="1"/>
  <c r="BK54" i="1"/>
  <c r="BL54" i="1"/>
  <c r="BQ54" i="1"/>
  <c r="BR54" i="1" s="1"/>
  <c r="BT54" i="1"/>
  <c r="CB54" i="1"/>
  <c r="P54" i="1" s="1"/>
  <c r="CD54" i="1"/>
  <c r="Q54" i="1" s="1"/>
  <c r="CE54" i="1"/>
  <c r="CF54" i="1"/>
  <c r="R55" i="1"/>
  <c r="W55" i="1"/>
  <c r="CC55" i="1" s="1"/>
  <c r="Y55" i="1"/>
  <c r="Z55" i="1"/>
  <c r="AA55" i="1"/>
  <c r="AI55" i="1"/>
  <c r="AK55" i="1" s="1"/>
  <c r="BH55" i="1"/>
  <c r="F55" i="1" s="1"/>
  <c r="BJ55" i="1"/>
  <c r="BK55" i="1"/>
  <c r="BL55" i="1"/>
  <c r="BQ55" i="1"/>
  <c r="BR55" i="1" s="1"/>
  <c r="BT55" i="1"/>
  <c r="CB55" i="1"/>
  <c r="P55" i="1" s="1"/>
  <c r="CD55" i="1"/>
  <c r="Q55" i="1" s="1"/>
  <c r="CE55" i="1"/>
  <c r="CF55" i="1"/>
  <c r="R56" i="1"/>
  <c r="W56" i="1"/>
  <c r="CC56" i="1" s="1"/>
  <c r="Y56" i="1"/>
  <c r="Z56" i="1"/>
  <c r="AA56" i="1"/>
  <c r="AI56" i="1"/>
  <c r="AK56" i="1" s="1"/>
  <c r="BH56" i="1"/>
  <c r="BJ56" i="1"/>
  <c r="BK56" i="1"/>
  <c r="BL56" i="1"/>
  <c r="BQ56" i="1"/>
  <c r="BR56" i="1" s="1"/>
  <c r="BT56" i="1"/>
  <c r="CB56" i="1"/>
  <c r="P56" i="1" s="1"/>
  <c r="CD56" i="1"/>
  <c r="Q56" i="1" s="1"/>
  <c r="CE56" i="1"/>
  <c r="CF56" i="1"/>
  <c r="R57" i="1"/>
  <c r="W57" i="1"/>
  <c r="CC57" i="1" s="1"/>
  <c r="Y57" i="1"/>
  <c r="Z57" i="1"/>
  <c r="AA57" i="1"/>
  <c r="AI57" i="1"/>
  <c r="AK57" i="1" s="1"/>
  <c r="BH57" i="1"/>
  <c r="F57" i="1" s="1"/>
  <c r="BJ57" i="1"/>
  <c r="BK57" i="1"/>
  <c r="BL57" i="1"/>
  <c r="BQ57" i="1"/>
  <c r="BR57" i="1" s="1"/>
  <c r="BT57" i="1"/>
  <c r="CB57" i="1"/>
  <c r="P57" i="1" s="1"/>
  <c r="CD57" i="1"/>
  <c r="Q57" i="1" s="1"/>
  <c r="CE57" i="1"/>
  <c r="CF57" i="1"/>
  <c r="R58" i="1"/>
  <c r="W58" i="1"/>
  <c r="CC58" i="1" s="1"/>
  <c r="Y58" i="1"/>
  <c r="Z58" i="1"/>
  <c r="AA58" i="1"/>
  <c r="AI58" i="1"/>
  <c r="AK58" i="1" s="1"/>
  <c r="BH58" i="1"/>
  <c r="BI58" i="1" s="1"/>
  <c r="AE58" i="1" s="1"/>
  <c r="BJ58" i="1"/>
  <c r="BK58" i="1"/>
  <c r="BL58" i="1"/>
  <c r="BQ58" i="1"/>
  <c r="BR58" i="1" s="1"/>
  <c r="BT58" i="1"/>
  <c r="CB58" i="1"/>
  <c r="P58" i="1" s="1"/>
  <c r="CD58" i="1"/>
  <c r="Q58" i="1" s="1"/>
  <c r="CE58" i="1"/>
  <c r="CF58" i="1"/>
  <c r="R59" i="1"/>
  <c r="W59" i="1"/>
  <c r="CC59" i="1" s="1"/>
  <c r="Y59" i="1"/>
  <c r="Z59" i="1"/>
  <c r="AA59" i="1"/>
  <c r="AI59" i="1"/>
  <c r="AK59" i="1" s="1"/>
  <c r="BH59" i="1"/>
  <c r="BJ59" i="1"/>
  <c r="BK59" i="1"/>
  <c r="BL59" i="1"/>
  <c r="BQ59" i="1"/>
  <c r="BR59" i="1" s="1"/>
  <c r="BT59" i="1"/>
  <c r="CB59" i="1"/>
  <c r="P59" i="1" s="1"/>
  <c r="CD59" i="1"/>
  <c r="Q59" i="1" s="1"/>
  <c r="CE59" i="1"/>
  <c r="CF59" i="1"/>
  <c r="R60" i="1"/>
  <c r="W60" i="1"/>
  <c r="CC60" i="1" s="1"/>
  <c r="Y60" i="1"/>
  <c r="Z60" i="1"/>
  <c r="AA60" i="1"/>
  <c r="AI60" i="1"/>
  <c r="AK60" i="1" s="1"/>
  <c r="BH60" i="1"/>
  <c r="BJ60" i="1"/>
  <c r="BK60" i="1"/>
  <c r="BL60" i="1"/>
  <c r="BQ60" i="1"/>
  <c r="BR60" i="1" s="1"/>
  <c r="BT60" i="1"/>
  <c r="CB60" i="1"/>
  <c r="P60" i="1" s="1"/>
  <c r="CD60" i="1"/>
  <c r="Q60" i="1" s="1"/>
  <c r="CE60" i="1"/>
  <c r="CF60" i="1"/>
  <c r="R61" i="1"/>
  <c r="W61" i="1"/>
  <c r="CC61" i="1" s="1"/>
  <c r="Y61" i="1"/>
  <c r="Z61" i="1"/>
  <c r="AA61" i="1"/>
  <c r="AI61" i="1"/>
  <c r="AK61" i="1" s="1"/>
  <c r="BH61" i="1"/>
  <c r="BJ61" i="1"/>
  <c r="BK61" i="1"/>
  <c r="BL61" i="1"/>
  <c r="BQ61" i="1"/>
  <c r="BR61" i="1" s="1"/>
  <c r="BT61" i="1"/>
  <c r="CB61" i="1"/>
  <c r="P61" i="1" s="1"/>
  <c r="CD61" i="1"/>
  <c r="Q61" i="1" s="1"/>
  <c r="CE61" i="1"/>
  <c r="CF61" i="1"/>
  <c r="R62" i="1"/>
  <c r="W62" i="1"/>
  <c r="CC62" i="1" s="1"/>
  <c r="Y62" i="1"/>
  <c r="Z62" i="1"/>
  <c r="AA62" i="1"/>
  <c r="AI62" i="1"/>
  <c r="AK62" i="1" s="1"/>
  <c r="BH62" i="1"/>
  <c r="F62" i="1" s="1"/>
  <c r="BJ62" i="1"/>
  <c r="BK62" i="1"/>
  <c r="BL62" i="1"/>
  <c r="BQ62" i="1"/>
  <c r="BR62" i="1" s="1"/>
  <c r="BT62" i="1"/>
  <c r="CB62" i="1"/>
  <c r="P62" i="1" s="1"/>
  <c r="CD62" i="1"/>
  <c r="Q62" i="1" s="1"/>
  <c r="CE62" i="1"/>
  <c r="CF62" i="1"/>
  <c r="R63" i="1"/>
  <c r="W63" i="1"/>
  <c r="CC63" i="1" s="1"/>
  <c r="Y63" i="1"/>
  <c r="Z63" i="1"/>
  <c r="AA63" i="1"/>
  <c r="AI63" i="1"/>
  <c r="AK63" i="1" s="1"/>
  <c r="BH63" i="1"/>
  <c r="BJ63" i="1"/>
  <c r="BK63" i="1"/>
  <c r="BL63" i="1"/>
  <c r="BQ63" i="1"/>
  <c r="BR63" i="1" s="1"/>
  <c r="BT63" i="1"/>
  <c r="CB63" i="1"/>
  <c r="P63" i="1" s="1"/>
  <c r="CD63" i="1"/>
  <c r="Q63" i="1" s="1"/>
  <c r="CE63" i="1"/>
  <c r="CF63" i="1"/>
  <c r="R64" i="1"/>
  <c r="W64" i="1"/>
  <c r="CC64" i="1" s="1"/>
  <c r="Y64" i="1"/>
  <c r="Z64" i="1"/>
  <c r="AA64" i="1"/>
  <c r="AI64" i="1"/>
  <c r="AK64" i="1" s="1"/>
  <c r="BH64" i="1"/>
  <c r="F64" i="1" s="1"/>
  <c r="BJ64" i="1"/>
  <c r="BK64" i="1"/>
  <c r="BL64" i="1"/>
  <c r="BQ64" i="1"/>
  <c r="BR64" i="1" s="1"/>
  <c r="BT64" i="1"/>
  <c r="CB64" i="1"/>
  <c r="P64" i="1" s="1"/>
  <c r="CD64" i="1"/>
  <c r="Q64" i="1" s="1"/>
  <c r="CE64" i="1"/>
  <c r="CF64" i="1"/>
  <c r="R65" i="1"/>
  <c r="W65" i="1"/>
  <c r="CC65" i="1" s="1"/>
  <c r="Y65" i="1"/>
  <c r="Z65" i="1"/>
  <c r="AA65" i="1"/>
  <c r="AI65" i="1"/>
  <c r="AK65" i="1" s="1"/>
  <c r="BH65" i="1"/>
  <c r="BJ65" i="1"/>
  <c r="BK65" i="1"/>
  <c r="BL65" i="1"/>
  <c r="BQ65" i="1"/>
  <c r="BR65" i="1" s="1"/>
  <c r="BT65" i="1"/>
  <c r="CB65" i="1"/>
  <c r="P65" i="1" s="1"/>
  <c r="CD65" i="1"/>
  <c r="Q65" i="1" s="1"/>
  <c r="CE65" i="1"/>
  <c r="CF65" i="1"/>
  <c r="R66" i="1"/>
  <c r="W66" i="1"/>
  <c r="CC66" i="1" s="1"/>
  <c r="Y66" i="1"/>
  <c r="Z66" i="1"/>
  <c r="AA66" i="1"/>
  <c r="AI66" i="1"/>
  <c r="AK66" i="1" s="1"/>
  <c r="BH66" i="1"/>
  <c r="F66" i="1" s="1"/>
  <c r="BJ66" i="1"/>
  <c r="BK66" i="1"/>
  <c r="BL66" i="1"/>
  <c r="BQ66" i="1"/>
  <c r="BR66" i="1" s="1"/>
  <c r="BT66" i="1"/>
  <c r="CB66" i="1"/>
  <c r="P66" i="1" s="1"/>
  <c r="CD66" i="1"/>
  <c r="Q66" i="1" s="1"/>
  <c r="CE66" i="1"/>
  <c r="CF66" i="1"/>
  <c r="R67" i="1"/>
  <c r="W67" i="1"/>
  <c r="CC67" i="1" s="1"/>
  <c r="Y67" i="1"/>
  <c r="Z67" i="1"/>
  <c r="AA67" i="1"/>
  <c r="AI67" i="1"/>
  <c r="AK67" i="1" s="1"/>
  <c r="BH67" i="1"/>
  <c r="BJ67" i="1"/>
  <c r="BK67" i="1"/>
  <c r="BL67" i="1"/>
  <c r="BQ67" i="1"/>
  <c r="BR67" i="1" s="1"/>
  <c r="BT67" i="1"/>
  <c r="CB67" i="1"/>
  <c r="P67" i="1" s="1"/>
  <c r="CD67" i="1"/>
  <c r="Q67" i="1" s="1"/>
  <c r="CE67" i="1"/>
  <c r="CF67" i="1"/>
  <c r="R68" i="1"/>
  <c r="W68" i="1"/>
  <c r="CC68" i="1" s="1"/>
  <c r="Y68" i="1"/>
  <c r="Z68" i="1"/>
  <c r="AA68" i="1"/>
  <c r="AI68" i="1"/>
  <c r="AK68" i="1" s="1"/>
  <c r="BH68" i="1"/>
  <c r="F68" i="1" s="1"/>
  <c r="BJ68" i="1"/>
  <c r="BK68" i="1"/>
  <c r="BL68" i="1"/>
  <c r="BQ68" i="1"/>
  <c r="BR68" i="1" s="1"/>
  <c r="BT68" i="1"/>
  <c r="CB68" i="1"/>
  <c r="P68" i="1" s="1"/>
  <c r="CD68" i="1"/>
  <c r="Q68" i="1" s="1"/>
  <c r="CE68" i="1"/>
  <c r="CF68" i="1"/>
  <c r="R69" i="1"/>
  <c r="W69" i="1"/>
  <c r="Y69" i="1"/>
  <c r="Z69" i="1"/>
  <c r="AA69" i="1"/>
  <c r="AI69" i="1"/>
  <c r="AK69" i="1" s="1"/>
  <c r="BH69" i="1"/>
  <c r="BJ69" i="1"/>
  <c r="BK69" i="1"/>
  <c r="BL69" i="1"/>
  <c r="BQ69" i="1"/>
  <c r="BR69" i="1" s="1"/>
  <c r="BT69" i="1"/>
  <c r="CB69" i="1"/>
  <c r="P69" i="1" s="1"/>
  <c r="CC69" i="1"/>
  <c r="CD69" i="1"/>
  <c r="Q69" i="1" s="1"/>
  <c r="CE69" i="1"/>
  <c r="CF69" i="1"/>
  <c r="R70" i="1"/>
  <c r="W70" i="1"/>
  <c r="CC70" i="1" s="1"/>
  <c r="Y70" i="1"/>
  <c r="Z70" i="1"/>
  <c r="AA70" i="1"/>
  <c r="AI70" i="1"/>
  <c r="AK70" i="1" s="1"/>
  <c r="BH70" i="1"/>
  <c r="F70" i="1" s="1"/>
  <c r="BJ70" i="1"/>
  <c r="BK70" i="1"/>
  <c r="BL70" i="1"/>
  <c r="BQ70" i="1"/>
  <c r="BR70" i="1" s="1"/>
  <c r="BT70" i="1"/>
  <c r="CB70" i="1"/>
  <c r="P70" i="1" s="1"/>
  <c r="CD70" i="1"/>
  <c r="Q70" i="1" s="1"/>
  <c r="CE70" i="1"/>
  <c r="CF70" i="1"/>
  <c r="R71" i="1"/>
  <c r="W71" i="1"/>
  <c r="CC71" i="1" s="1"/>
  <c r="Y71" i="1"/>
  <c r="Z71" i="1"/>
  <c r="AA71" i="1"/>
  <c r="AI71" i="1"/>
  <c r="AK71" i="1" s="1"/>
  <c r="BH71" i="1"/>
  <c r="BJ71" i="1"/>
  <c r="BK71" i="1"/>
  <c r="BL71" i="1"/>
  <c r="BQ71" i="1"/>
  <c r="BR71" i="1" s="1"/>
  <c r="BT71" i="1"/>
  <c r="CB71" i="1"/>
  <c r="P71" i="1" s="1"/>
  <c r="CD71" i="1"/>
  <c r="Q71" i="1" s="1"/>
  <c r="CE71" i="1"/>
  <c r="CF71" i="1"/>
  <c r="R72" i="1"/>
  <c r="W72" i="1"/>
  <c r="CC72" i="1" s="1"/>
  <c r="Y72" i="1"/>
  <c r="Z72" i="1"/>
  <c r="AA72" i="1"/>
  <c r="AI72" i="1"/>
  <c r="AK72" i="1" s="1"/>
  <c r="BH72" i="1"/>
  <c r="F72" i="1" s="1"/>
  <c r="BJ72" i="1"/>
  <c r="BK72" i="1"/>
  <c r="BL72" i="1"/>
  <c r="BQ72" i="1"/>
  <c r="BR72" i="1" s="1"/>
  <c r="BT72" i="1"/>
  <c r="CB72" i="1"/>
  <c r="P72" i="1" s="1"/>
  <c r="CD72" i="1"/>
  <c r="Q72" i="1" s="1"/>
  <c r="CE72" i="1"/>
  <c r="CF72" i="1"/>
  <c r="R73" i="1"/>
  <c r="W73" i="1"/>
  <c r="CC73" i="1" s="1"/>
  <c r="Y73" i="1"/>
  <c r="Z73" i="1"/>
  <c r="AA73" i="1"/>
  <c r="AI73" i="1"/>
  <c r="AK73" i="1" s="1"/>
  <c r="BH73" i="1"/>
  <c r="BJ73" i="1"/>
  <c r="BK73" i="1"/>
  <c r="BL73" i="1"/>
  <c r="BQ73" i="1"/>
  <c r="BR73" i="1" s="1"/>
  <c r="BT73" i="1"/>
  <c r="CB73" i="1"/>
  <c r="P73" i="1" s="1"/>
  <c r="CD73" i="1"/>
  <c r="Q73" i="1" s="1"/>
  <c r="CE73" i="1"/>
  <c r="CF73" i="1"/>
  <c r="R74" i="1"/>
  <c r="W74" i="1"/>
  <c r="CC74" i="1" s="1"/>
  <c r="Y74" i="1"/>
  <c r="Z74" i="1"/>
  <c r="AA74" i="1"/>
  <c r="AI74" i="1"/>
  <c r="AK74" i="1" s="1"/>
  <c r="BH74" i="1"/>
  <c r="F74" i="1" s="1"/>
  <c r="BJ74" i="1"/>
  <c r="BK74" i="1"/>
  <c r="BL74" i="1"/>
  <c r="BQ74" i="1"/>
  <c r="BR74" i="1" s="1"/>
  <c r="BT74" i="1"/>
  <c r="CB74" i="1"/>
  <c r="P74" i="1" s="1"/>
  <c r="CD74" i="1"/>
  <c r="Q74" i="1" s="1"/>
  <c r="CE74" i="1"/>
  <c r="CF74" i="1"/>
  <c r="R75" i="1"/>
  <c r="W75" i="1"/>
  <c r="CC75" i="1" s="1"/>
  <c r="Y75" i="1"/>
  <c r="Z75" i="1"/>
  <c r="AA75" i="1"/>
  <c r="AI75" i="1"/>
  <c r="AK75" i="1" s="1"/>
  <c r="BH75" i="1"/>
  <c r="BJ75" i="1"/>
  <c r="BK75" i="1"/>
  <c r="BL75" i="1"/>
  <c r="BQ75" i="1"/>
  <c r="BR75" i="1" s="1"/>
  <c r="BT75" i="1"/>
  <c r="CB75" i="1"/>
  <c r="P75" i="1" s="1"/>
  <c r="CD75" i="1"/>
  <c r="Q75" i="1" s="1"/>
  <c r="CE75" i="1"/>
  <c r="CF75" i="1"/>
  <c r="R76" i="1"/>
  <c r="W76" i="1"/>
  <c r="CC76" i="1" s="1"/>
  <c r="Y76" i="1"/>
  <c r="Z76" i="1"/>
  <c r="AA76" i="1"/>
  <c r="AI76" i="1"/>
  <c r="AK76" i="1" s="1"/>
  <c r="BH76" i="1"/>
  <c r="F76" i="1" s="1"/>
  <c r="BJ76" i="1"/>
  <c r="BK76" i="1"/>
  <c r="BL76" i="1"/>
  <c r="BQ76" i="1"/>
  <c r="BR76" i="1" s="1"/>
  <c r="BT76" i="1"/>
  <c r="CB76" i="1"/>
  <c r="P76" i="1" s="1"/>
  <c r="CD76" i="1"/>
  <c r="Q76" i="1" s="1"/>
  <c r="CE76" i="1"/>
  <c r="CF76" i="1"/>
  <c r="R77" i="1"/>
  <c r="W77" i="1"/>
  <c r="CC77" i="1" s="1"/>
  <c r="Y77" i="1"/>
  <c r="Z77" i="1"/>
  <c r="AA77" i="1"/>
  <c r="AI77" i="1"/>
  <c r="AK77" i="1" s="1"/>
  <c r="BH77" i="1"/>
  <c r="BJ77" i="1"/>
  <c r="BK77" i="1"/>
  <c r="BL77" i="1"/>
  <c r="BQ77" i="1"/>
  <c r="BR77" i="1" s="1"/>
  <c r="BT77" i="1"/>
  <c r="CB77" i="1"/>
  <c r="P77" i="1" s="1"/>
  <c r="CD77" i="1"/>
  <c r="Q77" i="1" s="1"/>
  <c r="CE77" i="1"/>
  <c r="CF77" i="1"/>
  <c r="R78" i="1"/>
  <c r="W78" i="1"/>
  <c r="CC78" i="1" s="1"/>
  <c r="Y78" i="1"/>
  <c r="Z78" i="1"/>
  <c r="AA78" i="1"/>
  <c r="AI78" i="1"/>
  <c r="AK78" i="1" s="1"/>
  <c r="BH78" i="1"/>
  <c r="F78" i="1" s="1"/>
  <c r="BJ78" i="1"/>
  <c r="BK78" i="1"/>
  <c r="BL78" i="1"/>
  <c r="BQ78" i="1"/>
  <c r="BR78" i="1" s="1"/>
  <c r="BT78" i="1"/>
  <c r="CB78" i="1"/>
  <c r="P78" i="1" s="1"/>
  <c r="CD78" i="1"/>
  <c r="Q78" i="1" s="1"/>
  <c r="CE78" i="1"/>
  <c r="CF78" i="1"/>
  <c r="R79" i="1"/>
  <c r="W79" i="1"/>
  <c r="CC79" i="1" s="1"/>
  <c r="Y79" i="1"/>
  <c r="Z79" i="1"/>
  <c r="AA79" i="1"/>
  <c r="AI79" i="1"/>
  <c r="AK79" i="1" s="1"/>
  <c r="BH79" i="1"/>
  <c r="BJ79" i="1"/>
  <c r="BK79" i="1"/>
  <c r="BL79" i="1"/>
  <c r="BQ79" i="1"/>
  <c r="BR79" i="1" s="1"/>
  <c r="BT79" i="1"/>
  <c r="CB79" i="1"/>
  <c r="P79" i="1" s="1"/>
  <c r="CD79" i="1"/>
  <c r="Q79" i="1" s="1"/>
  <c r="CE79" i="1"/>
  <c r="CF79" i="1"/>
  <c r="X74" i="1" l="1"/>
  <c r="BU3" i="1"/>
  <c r="X55" i="1"/>
  <c r="BI53" i="1"/>
  <c r="AE53" i="1" s="1"/>
  <c r="BZ64" i="1"/>
  <c r="BI20" i="1"/>
  <c r="AE20" i="1" s="1"/>
  <c r="AD70" i="1"/>
  <c r="AD62" i="1"/>
  <c r="BU74" i="1"/>
  <c r="AD73" i="1"/>
  <c r="X70" i="1"/>
  <c r="BZ68" i="1"/>
  <c r="BI21" i="1"/>
  <c r="AE21" i="1" s="1"/>
  <c r="BI16" i="1"/>
  <c r="AE16" i="1" s="1"/>
  <c r="BZ15" i="1"/>
  <c r="AD64" i="1"/>
  <c r="AD51" i="1"/>
  <c r="AD45" i="1"/>
  <c r="AD68" i="1"/>
  <c r="BU28" i="1"/>
  <c r="AD19" i="1"/>
  <c r="AD17" i="1"/>
  <c r="BI15" i="1"/>
  <c r="AE15" i="1" s="1"/>
  <c r="BI13" i="1"/>
  <c r="BM13" i="1" s="1"/>
  <c r="AG13" i="1" s="1"/>
  <c r="BN13" i="1" s="1"/>
  <c r="BO13" i="1" s="1"/>
  <c r="BP13" i="1" s="1"/>
  <c r="BS13" i="1" s="1"/>
  <c r="G13" i="1" s="1"/>
  <c r="BV13" i="1" s="1"/>
  <c r="H13" i="1" s="1"/>
  <c r="AD26" i="1"/>
  <c r="AD78" i="1"/>
  <c r="AD53" i="1"/>
  <c r="AD43" i="1"/>
  <c r="BU41" i="1"/>
  <c r="AD38" i="1"/>
  <c r="AD36" i="1"/>
  <c r="X24" i="1"/>
  <c r="X5" i="1"/>
  <c r="X78" i="1"/>
  <c r="AD60" i="1"/>
  <c r="AD30" i="1"/>
  <c r="BI22" i="1"/>
  <c r="BM22" i="1" s="1"/>
  <c r="AG22" i="1" s="1"/>
  <c r="BN22" i="1" s="1"/>
  <c r="BU19" i="1"/>
  <c r="X13" i="1"/>
  <c r="BI5" i="1"/>
  <c r="AE5" i="1" s="1"/>
  <c r="AD76" i="1"/>
  <c r="AD50" i="1"/>
  <c r="AD34" i="1"/>
  <c r="BU57" i="1"/>
  <c r="BI57" i="1"/>
  <c r="AE57" i="1" s="1"/>
  <c r="AD55" i="1"/>
  <c r="X53" i="1"/>
  <c r="AD47" i="1"/>
  <c r="BZ37" i="1"/>
  <c r="BU21" i="1"/>
  <c r="BU13" i="1"/>
  <c r="AD9" i="1"/>
  <c r="AD24" i="1"/>
  <c r="F45" i="1"/>
  <c r="BU31" i="1"/>
  <c r="AD13" i="1"/>
  <c r="BZ76" i="1"/>
  <c r="BU72" i="1"/>
  <c r="BZ72" i="1"/>
  <c r="BZ70" i="1"/>
  <c r="AD66" i="1"/>
  <c r="X32" i="1"/>
  <c r="BU27" i="1"/>
  <c r="X15" i="1"/>
  <c r="BZ13" i="1"/>
  <c r="BI9" i="1"/>
  <c r="AE9" i="1" s="1"/>
  <c r="BU66" i="1"/>
  <c r="AD42" i="1"/>
  <c r="AD39" i="1"/>
  <c r="BU32" i="1"/>
  <c r="BU14" i="1"/>
  <c r="BU78" i="1"/>
  <c r="AD74" i="1"/>
  <c r="AD72" i="1"/>
  <c r="AD65" i="1"/>
  <c r="X64" i="1"/>
  <c r="BU64" i="1"/>
  <c r="BU55" i="1"/>
  <c r="BU54" i="1"/>
  <c r="BZ53" i="1"/>
  <c r="BU49" i="1"/>
  <c r="AD41" i="1"/>
  <c r="BU39" i="1"/>
  <c r="AD33" i="1"/>
  <c r="AD27" i="1"/>
  <c r="BU7" i="1"/>
  <c r="BU6" i="1"/>
  <c r="BU71" i="1"/>
  <c r="BU69" i="1"/>
  <c r="BM47" i="1"/>
  <c r="AG47" i="1" s="1"/>
  <c r="BN47" i="1" s="1"/>
  <c r="BO47" i="1" s="1"/>
  <c r="BP47" i="1" s="1"/>
  <c r="BS47" i="1" s="1"/>
  <c r="G47" i="1" s="1"/>
  <c r="F47" i="1"/>
  <c r="X47" i="1" s="1"/>
  <c r="F23" i="1"/>
  <c r="BZ23" i="1" s="1"/>
  <c r="AD15" i="1"/>
  <c r="AD6" i="1"/>
  <c r="BU77" i="1"/>
  <c r="BI64" i="1"/>
  <c r="AE64" i="1" s="1"/>
  <c r="BZ57" i="1"/>
  <c r="AD56" i="1"/>
  <c r="BI55" i="1"/>
  <c r="AE55" i="1" s="1"/>
  <c r="BI51" i="1"/>
  <c r="AE51" i="1" s="1"/>
  <c r="AD32" i="1"/>
  <c r="AD28" i="1"/>
  <c r="BI19" i="1"/>
  <c r="AE19" i="1" s="1"/>
  <c r="BU17" i="1"/>
  <c r="BM12" i="1"/>
  <c r="AG12" i="1" s="1"/>
  <c r="BN12" i="1" s="1"/>
  <c r="BO12" i="1" s="1"/>
  <c r="BP12" i="1" s="1"/>
  <c r="BS12" i="1" s="1"/>
  <c r="G12" i="1" s="1"/>
  <c r="BV12" i="1" s="1"/>
  <c r="X9" i="1"/>
  <c r="BI7" i="1"/>
  <c r="AE7" i="1" s="1"/>
  <c r="BZ5" i="1"/>
  <c r="AD5" i="1"/>
  <c r="X66" i="1"/>
  <c r="X62" i="1"/>
  <c r="F60" i="1"/>
  <c r="X60" i="1" s="1"/>
  <c r="BI60" i="1"/>
  <c r="AE60" i="1" s="1"/>
  <c r="X49" i="1"/>
  <c r="AD20" i="1"/>
  <c r="CC20" i="1"/>
  <c r="X20" i="1" s="1"/>
  <c r="AD18" i="1"/>
  <c r="CC18" i="1"/>
  <c r="F17" i="1"/>
  <c r="BZ17" i="1" s="1"/>
  <c r="F11" i="1"/>
  <c r="BI11" i="1"/>
  <c r="AE11" i="1" s="1"/>
  <c r="BI10" i="1"/>
  <c r="AE10" i="1" s="1"/>
  <c r="F10" i="1"/>
  <c r="BZ10" i="1" s="1"/>
  <c r="BZ78" i="1"/>
  <c r="AD75" i="1"/>
  <c r="BU73" i="1"/>
  <c r="AD67" i="1"/>
  <c r="BU65" i="1"/>
  <c r="BZ62" i="1"/>
  <c r="BU61" i="1"/>
  <c r="AD61" i="1"/>
  <c r="AD58" i="1"/>
  <c r="AD57" i="1"/>
  <c r="BU56" i="1"/>
  <c r="BU53" i="1"/>
  <c r="BM53" i="1"/>
  <c r="AG53" i="1" s="1"/>
  <c r="BN53" i="1" s="1"/>
  <c r="BO53" i="1" s="1"/>
  <c r="BP53" i="1" s="1"/>
  <c r="BS53" i="1" s="1"/>
  <c r="G53" i="1" s="1"/>
  <c r="BV53" i="1" s="1"/>
  <c r="H53" i="1" s="1"/>
  <c r="BU51" i="1"/>
  <c r="BZ49" i="1"/>
  <c r="BU43" i="1"/>
  <c r="F41" i="1"/>
  <c r="BU37" i="1"/>
  <c r="BZ32" i="1"/>
  <c r="BU30" i="1"/>
  <c r="BM23" i="1"/>
  <c r="AG23" i="1" s="1"/>
  <c r="BN23" i="1" s="1"/>
  <c r="BO23" i="1" s="1"/>
  <c r="BP23" i="1" s="1"/>
  <c r="BS23" i="1" s="1"/>
  <c r="G23" i="1" s="1"/>
  <c r="BV23" i="1" s="1"/>
  <c r="BU20" i="1"/>
  <c r="BU15" i="1"/>
  <c r="BU9" i="1"/>
  <c r="AD8" i="1"/>
  <c r="F3" i="1"/>
  <c r="BZ3" i="1" s="1"/>
  <c r="BI3" i="1"/>
  <c r="AE3" i="1" s="1"/>
  <c r="BU79" i="1"/>
  <c r="AD79" i="1"/>
  <c r="AD77" i="1"/>
  <c r="BU76" i="1"/>
  <c r="BU75" i="1"/>
  <c r="BZ74" i="1"/>
  <c r="BU70" i="1"/>
  <c r="AD69" i="1"/>
  <c r="BU68" i="1"/>
  <c r="BU67" i="1"/>
  <c r="BZ66" i="1"/>
  <c r="AD63" i="1"/>
  <c r="BU62" i="1"/>
  <c r="AD54" i="1"/>
  <c r="AD52" i="1"/>
  <c r="AD49" i="1"/>
  <c r="BU47" i="1"/>
  <c r="AD46" i="1"/>
  <c r="BU45" i="1"/>
  <c r="AD44" i="1"/>
  <c r="AD40" i="1"/>
  <c r="BI39" i="1"/>
  <c r="BM39" i="1" s="1"/>
  <c r="AG39" i="1" s="1"/>
  <c r="BN39" i="1" s="1"/>
  <c r="F39" i="1"/>
  <c r="X39" i="1" s="1"/>
  <c r="BU36" i="1"/>
  <c r="BU34" i="1"/>
  <c r="AD29" i="1"/>
  <c r="X28" i="1"/>
  <c r="BU26" i="1"/>
  <c r="BU24" i="1"/>
  <c r="BU18" i="1"/>
  <c r="AD10" i="1"/>
  <c r="BM4" i="1"/>
  <c r="AG4" i="1" s="1"/>
  <c r="BN4" i="1" s="1"/>
  <c r="AD71" i="1"/>
  <c r="BI62" i="1"/>
  <c r="AE62" i="1" s="1"/>
  <c r="BU60" i="1"/>
  <c r="BM58" i="1"/>
  <c r="AG58" i="1" s="1"/>
  <c r="BN58" i="1" s="1"/>
  <c r="AF58" i="1" s="1"/>
  <c r="X57" i="1"/>
  <c r="F43" i="1"/>
  <c r="X43" i="1" s="1"/>
  <c r="AD35" i="1"/>
  <c r="BZ28" i="1"/>
  <c r="AD25" i="1"/>
  <c r="BU22" i="1"/>
  <c r="AD22" i="1"/>
  <c r="BM18" i="1"/>
  <c r="AG18" i="1" s="1"/>
  <c r="BN18" i="1" s="1"/>
  <c r="BO18" i="1" s="1"/>
  <c r="BP18" i="1" s="1"/>
  <c r="BS18" i="1" s="1"/>
  <c r="G18" i="1" s="1"/>
  <c r="BV18" i="1" s="1"/>
  <c r="F18" i="1"/>
  <c r="BZ18" i="1" s="1"/>
  <c r="CC17" i="1"/>
  <c r="BU11" i="1"/>
  <c r="BU8" i="1"/>
  <c r="BU5" i="1"/>
  <c r="AD59" i="1"/>
  <c r="BU58" i="1"/>
  <c r="BZ55" i="1"/>
  <c r="AD48" i="1"/>
  <c r="BM43" i="1"/>
  <c r="AG43" i="1" s="1"/>
  <c r="BN43" i="1" s="1"/>
  <c r="BO43" i="1" s="1"/>
  <c r="BP43" i="1" s="1"/>
  <c r="BS43" i="1" s="1"/>
  <c r="G43" i="1" s="1"/>
  <c r="BV43" i="1" s="1"/>
  <c r="BM38" i="1"/>
  <c r="AG38" i="1" s="1"/>
  <c r="BN38" i="1" s="1"/>
  <c r="AF38" i="1" s="1"/>
  <c r="AD31" i="1"/>
  <c r="BZ24" i="1"/>
  <c r="BU23" i="1"/>
  <c r="AD23" i="1"/>
  <c r="BM17" i="1"/>
  <c r="AG17" i="1" s="1"/>
  <c r="BN17" i="1" s="1"/>
  <c r="BO17" i="1" s="1"/>
  <c r="BP17" i="1" s="1"/>
  <c r="BS17" i="1" s="1"/>
  <c r="G17" i="1" s="1"/>
  <c r="BV17" i="1" s="1"/>
  <c r="BU16" i="1"/>
  <c r="AD16" i="1"/>
  <c r="AD14" i="1"/>
  <c r="AD12" i="1"/>
  <c r="BM8" i="1"/>
  <c r="AG8" i="1" s="1"/>
  <c r="BN8" i="1" s="1"/>
  <c r="AF8" i="1" s="1"/>
  <c r="X7" i="1"/>
  <c r="AD4" i="1"/>
  <c r="BI71" i="1"/>
  <c r="BM71" i="1" s="1"/>
  <c r="AG71" i="1" s="1"/>
  <c r="BN71" i="1" s="1"/>
  <c r="F71" i="1"/>
  <c r="BI79" i="1"/>
  <c r="BM79" i="1" s="1"/>
  <c r="AG79" i="1" s="1"/>
  <c r="BN79" i="1" s="1"/>
  <c r="F79" i="1"/>
  <c r="BI63" i="1"/>
  <c r="F63" i="1"/>
  <c r="BU59" i="1"/>
  <c r="BI48" i="1"/>
  <c r="BM48" i="1" s="1"/>
  <c r="AG48" i="1" s="1"/>
  <c r="BN48" i="1" s="1"/>
  <c r="F48" i="1"/>
  <c r="BI40" i="1"/>
  <c r="BM40" i="1" s="1"/>
  <c r="AG40" i="1" s="1"/>
  <c r="BN40" i="1" s="1"/>
  <c r="F40" i="1"/>
  <c r="BI77" i="1"/>
  <c r="BM77" i="1" s="1"/>
  <c r="AG77" i="1" s="1"/>
  <c r="BN77" i="1" s="1"/>
  <c r="F77" i="1"/>
  <c r="BI73" i="1"/>
  <c r="BM73" i="1" s="1"/>
  <c r="AG73" i="1" s="1"/>
  <c r="BN73" i="1" s="1"/>
  <c r="F73" i="1"/>
  <c r="BI69" i="1"/>
  <c r="F69" i="1"/>
  <c r="BI65" i="1"/>
  <c r="BM65" i="1" s="1"/>
  <c r="AG65" i="1" s="1"/>
  <c r="BN65" i="1" s="1"/>
  <c r="F65" i="1"/>
  <c r="BI61" i="1"/>
  <c r="BM61" i="1" s="1"/>
  <c r="AG61" i="1" s="1"/>
  <c r="BN61" i="1" s="1"/>
  <c r="F61" i="1"/>
  <c r="BZ26" i="1"/>
  <c r="X26" i="1"/>
  <c r="BI75" i="1"/>
  <c r="BM75" i="1" s="1"/>
  <c r="AG75" i="1" s="1"/>
  <c r="BN75" i="1" s="1"/>
  <c r="F75" i="1"/>
  <c r="BI67" i="1"/>
  <c r="F67" i="1"/>
  <c r="X76" i="1"/>
  <c r="X72" i="1"/>
  <c r="X68" i="1"/>
  <c r="BU63" i="1"/>
  <c r="BI59" i="1"/>
  <c r="BM59" i="1" s="1"/>
  <c r="AG59" i="1" s="1"/>
  <c r="BN59" i="1" s="1"/>
  <c r="F59" i="1"/>
  <c r="BI52" i="1"/>
  <c r="BM52" i="1" s="1"/>
  <c r="AG52" i="1" s="1"/>
  <c r="BN52" i="1" s="1"/>
  <c r="F52" i="1"/>
  <c r="BI44" i="1"/>
  <c r="F44" i="1"/>
  <c r="BI78" i="1"/>
  <c r="BI76" i="1"/>
  <c r="BM76" i="1" s="1"/>
  <c r="AG76" i="1" s="1"/>
  <c r="BN76" i="1" s="1"/>
  <c r="BI74" i="1"/>
  <c r="BM74" i="1" s="1"/>
  <c r="AG74" i="1" s="1"/>
  <c r="BN74" i="1" s="1"/>
  <c r="BI72" i="1"/>
  <c r="BI70" i="1"/>
  <c r="BI68" i="1"/>
  <c r="BM68" i="1" s="1"/>
  <c r="AG68" i="1" s="1"/>
  <c r="BN68" i="1" s="1"/>
  <c r="BI66" i="1"/>
  <c r="BI56" i="1"/>
  <c r="BM56" i="1" s="1"/>
  <c r="AG56" i="1" s="1"/>
  <c r="BN56" i="1" s="1"/>
  <c r="F56" i="1"/>
  <c r="BI54" i="1"/>
  <c r="BM54" i="1" s="1"/>
  <c r="AG54" i="1" s="1"/>
  <c r="BN54" i="1" s="1"/>
  <c r="F54" i="1"/>
  <c r="BU46" i="1"/>
  <c r="AE45" i="1"/>
  <c r="BU42" i="1"/>
  <c r="AE41" i="1"/>
  <c r="BU38" i="1"/>
  <c r="BZ30" i="1"/>
  <c r="X30" i="1"/>
  <c r="AE18" i="1"/>
  <c r="BU50" i="1"/>
  <c r="BI46" i="1"/>
  <c r="BM46" i="1" s="1"/>
  <c r="AG46" i="1" s="1"/>
  <c r="BN46" i="1" s="1"/>
  <c r="F46" i="1"/>
  <c r="BM45" i="1"/>
  <c r="AG45" i="1" s="1"/>
  <c r="BN45" i="1" s="1"/>
  <c r="BI42" i="1"/>
  <c r="BM42" i="1" s="1"/>
  <c r="AG42" i="1" s="1"/>
  <c r="BN42" i="1" s="1"/>
  <c r="F42" i="1"/>
  <c r="BM41" i="1"/>
  <c r="AG41" i="1" s="1"/>
  <c r="BN41" i="1" s="1"/>
  <c r="AD37" i="1"/>
  <c r="CC37" i="1"/>
  <c r="X37" i="1" s="1"/>
  <c r="BZ34" i="1"/>
  <c r="X34" i="1"/>
  <c r="F58" i="1"/>
  <c r="BU52" i="1"/>
  <c r="BZ51" i="1"/>
  <c r="X51" i="1"/>
  <c r="BI50" i="1"/>
  <c r="BM50" i="1" s="1"/>
  <c r="AG50" i="1" s="1"/>
  <c r="BN50" i="1" s="1"/>
  <c r="F50" i="1"/>
  <c r="BU48" i="1"/>
  <c r="AE47" i="1"/>
  <c r="BU44" i="1"/>
  <c r="AE43" i="1"/>
  <c r="BU40" i="1"/>
  <c r="BI49" i="1"/>
  <c r="BM49" i="1" s="1"/>
  <c r="AG49" i="1" s="1"/>
  <c r="BN49" i="1" s="1"/>
  <c r="BI35" i="1"/>
  <c r="BM35" i="1" s="1"/>
  <c r="AG35" i="1" s="1"/>
  <c r="BN35" i="1" s="1"/>
  <c r="F35" i="1"/>
  <c r="BU33" i="1"/>
  <c r="BI31" i="1"/>
  <c r="BM31" i="1" s="1"/>
  <c r="AG31" i="1" s="1"/>
  <c r="BN31" i="1" s="1"/>
  <c r="F31" i="1"/>
  <c r="BU29" i="1"/>
  <c r="BI27" i="1"/>
  <c r="BM27" i="1" s="1"/>
  <c r="AG27" i="1" s="1"/>
  <c r="BN27" i="1" s="1"/>
  <c r="F27" i="1"/>
  <c r="BU25" i="1"/>
  <c r="F38" i="1"/>
  <c r="BI37" i="1"/>
  <c r="BM37" i="1" s="1"/>
  <c r="AG37" i="1" s="1"/>
  <c r="BN37" i="1" s="1"/>
  <c r="F36" i="1"/>
  <c r="BI36" i="1"/>
  <c r="BM36" i="1" s="1"/>
  <c r="AG36" i="1" s="1"/>
  <c r="BN36" i="1" s="1"/>
  <c r="BZ21" i="1"/>
  <c r="BU35" i="1"/>
  <c r="BI33" i="1"/>
  <c r="F33" i="1"/>
  <c r="BI29" i="1"/>
  <c r="F29" i="1"/>
  <c r="BI25" i="1"/>
  <c r="BM25" i="1" s="1"/>
  <c r="AG25" i="1" s="1"/>
  <c r="BN25" i="1" s="1"/>
  <c r="F25" i="1"/>
  <c r="AD21" i="1"/>
  <c r="CC21" i="1"/>
  <c r="X21" i="1" s="1"/>
  <c r="AD11" i="1"/>
  <c r="CC11" i="1"/>
  <c r="BI34" i="1"/>
  <c r="BM34" i="1" s="1"/>
  <c r="AG34" i="1" s="1"/>
  <c r="BN34" i="1" s="1"/>
  <c r="BI32" i="1"/>
  <c r="BM32" i="1" s="1"/>
  <c r="AG32" i="1" s="1"/>
  <c r="BN32" i="1" s="1"/>
  <c r="BI30" i="1"/>
  <c r="BM30" i="1" s="1"/>
  <c r="AG30" i="1" s="1"/>
  <c r="BN30" i="1" s="1"/>
  <c r="BI28" i="1"/>
  <c r="BI26" i="1"/>
  <c r="BM26" i="1" s="1"/>
  <c r="AG26" i="1" s="1"/>
  <c r="BN26" i="1" s="1"/>
  <c r="BI24" i="1"/>
  <c r="BM24" i="1" s="1"/>
  <c r="AG24" i="1" s="1"/>
  <c r="BN24" i="1" s="1"/>
  <c r="X22" i="1"/>
  <c r="BZ22" i="1"/>
  <c r="X16" i="1"/>
  <c r="AD3" i="1"/>
  <c r="CC3" i="1"/>
  <c r="BZ19" i="1"/>
  <c r="AK9" i="1"/>
  <c r="BZ9" i="1" s="1"/>
  <c r="BZ20" i="1"/>
  <c r="CC19" i="1"/>
  <c r="X19" i="1" s="1"/>
  <c r="AE12" i="1"/>
  <c r="F12" i="1"/>
  <c r="BZ7" i="1"/>
  <c r="AD7" i="1"/>
  <c r="AE4" i="1"/>
  <c r="F4" i="1"/>
  <c r="AE14" i="1"/>
  <c r="F14" i="1"/>
  <c r="BU10" i="1"/>
  <c r="AE6" i="1"/>
  <c r="F6" i="1"/>
  <c r="BZ16" i="1"/>
  <c r="BM14" i="1"/>
  <c r="AG14" i="1" s="1"/>
  <c r="BN14" i="1" s="1"/>
  <c r="BU12" i="1"/>
  <c r="AE8" i="1"/>
  <c r="F8" i="1"/>
  <c r="BM6" i="1"/>
  <c r="AG6" i="1" s="1"/>
  <c r="BN6" i="1" s="1"/>
  <c r="BU4" i="1"/>
  <c r="AF18" i="1" l="1"/>
  <c r="BM5" i="1"/>
  <c r="AG5" i="1" s="1"/>
  <c r="BN5" i="1" s="1"/>
  <c r="BO5" i="1" s="1"/>
  <c r="BP5" i="1" s="1"/>
  <c r="BS5" i="1" s="1"/>
  <c r="G5" i="1" s="1"/>
  <c r="BV5" i="1" s="1"/>
  <c r="H5" i="1" s="1"/>
  <c r="BW5" i="1" s="1"/>
  <c r="AF43" i="1"/>
  <c r="BM20" i="1"/>
  <c r="AG20" i="1" s="1"/>
  <c r="BN20" i="1" s="1"/>
  <c r="BO20" i="1" s="1"/>
  <c r="BP20" i="1" s="1"/>
  <c r="BS20" i="1" s="1"/>
  <c r="G20" i="1" s="1"/>
  <c r="BV20" i="1" s="1"/>
  <c r="H20" i="1" s="1"/>
  <c r="BM16" i="1"/>
  <c r="AG16" i="1" s="1"/>
  <c r="BN16" i="1" s="1"/>
  <c r="BO16" i="1" s="1"/>
  <c r="BP16" i="1" s="1"/>
  <c r="BS16" i="1" s="1"/>
  <c r="G16" i="1" s="1"/>
  <c r="BV16" i="1" s="1"/>
  <c r="H16" i="1" s="1"/>
  <c r="BX16" i="1" s="1"/>
  <c r="BM21" i="1"/>
  <c r="AG21" i="1" s="1"/>
  <c r="BN21" i="1" s="1"/>
  <c r="AF21" i="1" s="1"/>
  <c r="BM15" i="1"/>
  <c r="AG15" i="1" s="1"/>
  <c r="BN15" i="1" s="1"/>
  <c r="BO15" i="1" s="1"/>
  <c r="BP15" i="1" s="1"/>
  <c r="BS15" i="1" s="1"/>
  <c r="G15" i="1" s="1"/>
  <c r="BV15" i="1" s="1"/>
  <c r="H15" i="1" s="1"/>
  <c r="AE13" i="1"/>
  <c r="X10" i="1"/>
  <c r="BY17" i="1"/>
  <c r="CA17" i="1" s="1"/>
  <c r="BO8" i="1"/>
  <c r="BP8" i="1" s="1"/>
  <c r="BS8" i="1" s="1"/>
  <c r="G8" i="1" s="1"/>
  <c r="BV8" i="1" s="1"/>
  <c r="H8" i="1" s="1"/>
  <c r="BW8" i="1" s="1"/>
  <c r="AF17" i="1"/>
  <c r="H12" i="1"/>
  <c r="BW12" i="1" s="1"/>
  <c r="AF13" i="1"/>
  <c r="BM55" i="1"/>
  <c r="AG55" i="1" s="1"/>
  <c r="BN55" i="1" s="1"/>
  <c r="BO55" i="1" s="1"/>
  <c r="BP55" i="1" s="1"/>
  <c r="BS55" i="1" s="1"/>
  <c r="G55" i="1" s="1"/>
  <c r="BV55" i="1" s="1"/>
  <c r="H55" i="1" s="1"/>
  <c r="BZ60" i="1"/>
  <c r="AF12" i="1"/>
  <c r="AF22" i="1"/>
  <c r="BO22" i="1"/>
  <c r="BP22" i="1" s="1"/>
  <c r="BS22" i="1" s="1"/>
  <c r="G22" i="1" s="1"/>
  <c r="BV22" i="1" s="1"/>
  <c r="H22" i="1" s="1"/>
  <c r="BX22" i="1" s="1"/>
  <c r="BY12" i="1"/>
  <c r="AE22" i="1"/>
  <c r="BM57" i="1"/>
  <c r="AG57" i="1" s="1"/>
  <c r="BN57" i="1" s="1"/>
  <c r="BO57" i="1" s="1"/>
  <c r="BP57" i="1" s="1"/>
  <c r="BS57" i="1" s="1"/>
  <c r="G57" i="1" s="1"/>
  <c r="BV57" i="1" s="1"/>
  <c r="H57" i="1" s="1"/>
  <c r="BX57" i="1" s="1"/>
  <c r="H23" i="1"/>
  <c r="X11" i="1"/>
  <c r="X23" i="1"/>
  <c r="BO58" i="1"/>
  <c r="BP58" i="1" s="1"/>
  <c r="BS58" i="1" s="1"/>
  <c r="G58" i="1" s="1"/>
  <c r="BV58" i="1" s="1"/>
  <c r="H58" i="1" s="1"/>
  <c r="BW58" i="1" s="1"/>
  <c r="BM9" i="1"/>
  <c r="AG9" i="1" s="1"/>
  <c r="BN9" i="1" s="1"/>
  <c r="BO9" i="1" s="1"/>
  <c r="BP9" i="1" s="1"/>
  <c r="BS9" i="1" s="1"/>
  <c r="G9" i="1" s="1"/>
  <c r="BV9" i="1" s="1"/>
  <c r="H9" i="1" s="1"/>
  <c r="H43" i="1"/>
  <c r="BX43" i="1" s="1"/>
  <c r="H18" i="1"/>
  <c r="BX18" i="1" s="1"/>
  <c r="X45" i="1"/>
  <c r="BZ45" i="1"/>
  <c r="BM51" i="1"/>
  <c r="AG51" i="1" s="1"/>
  <c r="BN51" i="1" s="1"/>
  <c r="AF51" i="1" s="1"/>
  <c r="BV47" i="1"/>
  <c r="H47" i="1" s="1"/>
  <c r="BX47" i="1" s="1"/>
  <c r="BY47" i="1"/>
  <c r="BM7" i="1"/>
  <c r="AG7" i="1" s="1"/>
  <c r="BN7" i="1" s="1"/>
  <c r="BZ11" i="1"/>
  <c r="AF23" i="1"/>
  <c r="BY18" i="1"/>
  <c r="CA18" i="1" s="1"/>
  <c r="AF53" i="1"/>
  <c r="AF47" i="1"/>
  <c r="X18" i="1"/>
  <c r="BM19" i="1"/>
  <c r="AG19" i="1" s="1"/>
  <c r="BN19" i="1" s="1"/>
  <c r="BZ47" i="1"/>
  <c r="AE39" i="1"/>
  <c r="H17" i="1"/>
  <c r="X17" i="1"/>
  <c r="BM64" i="1"/>
  <c r="AG64" i="1" s="1"/>
  <c r="BN64" i="1" s="1"/>
  <c r="AF39" i="1"/>
  <c r="BO39" i="1"/>
  <c r="BP39" i="1" s="1"/>
  <c r="BS39" i="1" s="1"/>
  <c r="G39" i="1" s="1"/>
  <c r="BV39" i="1" s="1"/>
  <c r="H39" i="1" s="1"/>
  <c r="BW39" i="1" s="1"/>
  <c r="BY20" i="1"/>
  <c r="CA20" i="1" s="1"/>
  <c r="X3" i="1"/>
  <c r="BO38" i="1"/>
  <c r="BP38" i="1" s="1"/>
  <c r="BS38" i="1" s="1"/>
  <c r="G38" i="1" s="1"/>
  <c r="BV38" i="1" s="1"/>
  <c r="H38" i="1" s="1"/>
  <c r="BM62" i="1"/>
  <c r="AG62" i="1" s="1"/>
  <c r="BN62" i="1" s="1"/>
  <c r="BO62" i="1" s="1"/>
  <c r="BP62" i="1" s="1"/>
  <c r="BS62" i="1" s="1"/>
  <c r="G62" i="1" s="1"/>
  <c r="BV62" i="1" s="1"/>
  <c r="H62" i="1" s="1"/>
  <c r="BM11" i="1"/>
  <c r="AG11" i="1" s="1"/>
  <c r="BN11" i="1" s="1"/>
  <c r="BZ39" i="1"/>
  <c r="BM3" i="1"/>
  <c r="AG3" i="1" s="1"/>
  <c r="BN3" i="1" s="1"/>
  <c r="BM10" i="1"/>
  <c r="AG10" i="1" s="1"/>
  <c r="BN10" i="1" s="1"/>
  <c r="BO10" i="1" s="1"/>
  <c r="BP10" i="1" s="1"/>
  <c r="BS10" i="1" s="1"/>
  <c r="G10" i="1" s="1"/>
  <c r="BV10" i="1" s="1"/>
  <c r="H10" i="1" s="1"/>
  <c r="BZ43" i="1"/>
  <c r="BZ41" i="1"/>
  <c r="X41" i="1"/>
  <c r="BY23" i="1"/>
  <c r="CA23" i="1" s="1"/>
  <c r="BY43" i="1"/>
  <c r="BM60" i="1"/>
  <c r="AG60" i="1" s="1"/>
  <c r="BN60" i="1" s="1"/>
  <c r="BO4" i="1"/>
  <c r="BP4" i="1" s="1"/>
  <c r="BS4" i="1" s="1"/>
  <c r="G4" i="1" s="1"/>
  <c r="AF4" i="1"/>
  <c r="BO30" i="1"/>
  <c r="BP30" i="1" s="1"/>
  <c r="BS30" i="1" s="1"/>
  <c r="G30" i="1" s="1"/>
  <c r="BV30" i="1" s="1"/>
  <c r="H30" i="1" s="1"/>
  <c r="AF30" i="1"/>
  <c r="BO73" i="1"/>
  <c r="BP73" i="1" s="1"/>
  <c r="BS73" i="1" s="1"/>
  <c r="G73" i="1" s="1"/>
  <c r="BV73" i="1" s="1"/>
  <c r="H73" i="1" s="1"/>
  <c r="AF73" i="1"/>
  <c r="BO68" i="1"/>
  <c r="BP68" i="1" s="1"/>
  <c r="BS68" i="1" s="1"/>
  <c r="G68" i="1" s="1"/>
  <c r="BV68" i="1" s="1"/>
  <c r="H68" i="1" s="1"/>
  <c r="AF68" i="1"/>
  <c r="BO74" i="1"/>
  <c r="BP74" i="1" s="1"/>
  <c r="BS74" i="1" s="1"/>
  <c r="G74" i="1" s="1"/>
  <c r="BV74" i="1" s="1"/>
  <c r="H74" i="1" s="1"/>
  <c r="AF74" i="1"/>
  <c r="BO49" i="1"/>
  <c r="BP49" i="1" s="1"/>
  <c r="BS49" i="1" s="1"/>
  <c r="G49" i="1" s="1"/>
  <c r="BV49" i="1" s="1"/>
  <c r="H49" i="1" s="1"/>
  <c r="AF49" i="1"/>
  <c r="BO42" i="1"/>
  <c r="BP42" i="1" s="1"/>
  <c r="BS42" i="1" s="1"/>
  <c r="G42" i="1" s="1"/>
  <c r="BV42" i="1" s="1"/>
  <c r="H42" i="1" s="1"/>
  <c r="AF42" i="1"/>
  <c r="BO75" i="1"/>
  <c r="BP75" i="1" s="1"/>
  <c r="BS75" i="1" s="1"/>
  <c r="G75" i="1" s="1"/>
  <c r="BV75" i="1" s="1"/>
  <c r="H75" i="1" s="1"/>
  <c r="AF75" i="1"/>
  <c r="BO59" i="1"/>
  <c r="BP59" i="1" s="1"/>
  <c r="BS59" i="1" s="1"/>
  <c r="G59" i="1" s="1"/>
  <c r="BV59" i="1" s="1"/>
  <c r="H59" i="1" s="1"/>
  <c r="AF59" i="1"/>
  <c r="BO25" i="1"/>
  <c r="BP25" i="1" s="1"/>
  <c r="BS25" i="1" s="1"/>
  <c r="G25" i="1" s="1"/>
  <c r="BV25" i="1" s="1"/>
  <c r="H25" i="1" s="1"/>
  <c r="AF25" i="1"/>
  <c r="BO50" i="1"/>
  <c r="BP50" i="1" s="1"/>
  <c r="BS50" i="1" s="1"/>
  <c r="G50" i="1" s="1"/>
  <c r="BV50" i="1" s="1"/>
  <c r="H50" i="1" s="1"/>
  <c r="AF50" i="1"/>
  <c r="AE33" i="1"/>
  <c r="BO26" i="1"/>
  <c r="BP26" i="1" s="1"/>
  <c r="BS26" i="1" s="1"/>
  <c r="G26" i="1" s="1"/>
  <c r="BV26" i="1" s="1"/>
  <c r="H26" i="1" s="1"/>
  <c r="AF26" i="1"/>
  <c r="X56" i="1"/>
  <c r="BZ56" i="1"/>
  <c r="AE78" i="1"/>
  <c r="AE44" i="1"/>
  <c r="BO77" i="1"/>
  <c r="BP77" i="1" s="1"/>
  <c r="BS77" i="1" s="1"/>
  <c r="G77" i="1" s="1"/>
  <c r="BV77" i="1" s="1"/>
  <c r="H77" i="1" s="1"/>
  <c r="AF77" i="1"/>
  <c r="BO76" i="1"/>
  <c r="BP76" i="1" s="1"/>
  <c r="BS76" i="1" s="1"/>
  <c r="G76" i="1" s="1"/>
  <c r="BV76" i="1" s="1"/>
  <c r="H76" i="1" s="1"/>
  <c r="AF76" i="1"/>
  <c r="X40" i="1"/>
  <c r="BZ40" i="1"/>
  <c r="X48" i="1"/>
  <c r="BZ48" i="1"/>
  <c r="X63" i="1"/>
  <c r="BZ63" i="1"/>
  <c r="BO71" i="1"/>
  <c r="BP71" i="1" s="1"/>
  <c r="BS71" i="1" s="1"/>
  <c r="G71" i="1" s="1"/>
  <c r="BV71" i="1" s="1"/>
  <c r="H71" i="1" s="1"/>
  <c r="AF71" i="1"/>
  <c r="BZ79" i="1"/>
  <c r="X79" i="1"/>
  <c r="X8" i="1"/>
  <c r="BZ8" i="1"/>
  <c r="X12" i="1"/>
  <c r="BZ12" i="1"/>
  <c r="AE24" i="1"/>
  <c r="AE32" i="1"/>
  <c r="BY13" i="1"/>
  <c r="CA13" i="1" s="1"/>
  <c r="X25" i="1"/>
  <c r="BZ25" i="1"/>
  <c r="AE29" i="1"/>
  <c r="AE36" i="1"/>
  <c r="X27" i="1"/>
  <c r="BZ27" i="1"/>
  <c r="X31" i="1"/>
  <c r="BZ31" i="1"/>
  <c r="X35" i="1"/>
  <c r="BZ35" i="1"/>
  <c r="BX20" i="1"/>
  <c r="BW20" i="1"/>
  <c r="BO41" i="1"/>
  <c r="BP41" i="1" s="1"/>
  <c r="BS41" i="1" s="1"/>
  <c r="G41" i="1" s="1"/>
  <c r="AF41" i="1"/>
  <c r="X46" i="1"/>
  <c r="BZ46" i="1"/>
  <c r="X54" i="1"/>
  <c r="BZ54" i="1"/>
  <c r="AE56" i="1"/>
  <c r="AE72" i="1"/>
  <c r="X52" i="1"/>
  <c r="BZ52" i="1"/>
  <c r="BY53" i="1"/>
  <c r="CA53" i="1" s="1"/>
  <c r="AE67" i="1"/>
  <c r="AE61" i="1"/>
  <c r="AE65" i="1"/>
  <c r="BM72" i="1"/>
  <c r="AG72" i="1" s="1"/>
  <c r="BN72" i="1" s="1"/>
  <c r="X77" i="1"/>
  <c r="BZ77" i="1"/>
  <c r="AE40" i="1"/>
  <c r="AE48" i="1"/>
  <c r="AE63" i="1"/>
  <c r="AE79" i="1"/>
  <c r="X71" i="1"/>
  <c r="BZ71" i="1"/>
  <c r="AE30" i="1"/>
  <c r="BO24" i="1"/>
  <c r="BP24" i="1" s="1"/>
  <c r="BS24" i="1" s="1"/>
  <c r="G24" i="1" s="1"/>
  <c r="BV24" i="1" s="1"/>
  <c r="H24" i="1" s="1"/>
  <c r="AF24" i="1"/>
  <c r="BO27" i="1"/>
  <c r="BP27" i="1" s="1"/>
  <c r="BS27" i="1" s="1"/>
  <c r="G27" i="1" s="1"/>
  <c r="BV27" i="1" s="1"/>
  <c r="H27" i="1" s="1"/>
  <c r="AF27" i="1"/>
  <c r="BO37" i="1"/>
  <c r="BP37" i="1" s="1"/>
  <c r="BS37" i="1" s="1"/>
  <c r="G37" i="1" s="1"/>
  <c r="BV37" i="1" s="1"/>
  <c r="H37" i="1" s="1"/>
  <c r="AF37" i="1"/>
  <c r="BO52" i="1"/>
  <c r="BP52" i="1" s="1"/>
  <c r="BS52" i="1" s="1"/>
  <c r="G52" i="1" s="1"/>
  <c r="BV52" i="1" s="1"/>
  <c r="H52" i="1" s="1"/>
  <c r="AF52" i="1"/>
  <c r="AE70" i="1"/>
  <c r="BO61" i="1"/>
  <c r="BP61" i="1" s="1"/>
  <c r="BS61" i="1" s="1"/>
  <c r="G61" i="1" s="1"/>
  <c r="BV61" i="1" s="1"/>
  <c r="H61" i="1" s="1"/>
  <c r="AF61" i="1"/>
  <c r="X67" i="1"/>
  <c r="BZ67" i="1"/>
  <c r="X61" i="1"/>
  <c r="BZ61" i="1"/>
  <c r="AE69" i="1"/>
  <c r="BM70" i="1"/>
  <c r="AG70" i="1" s="1"/>
  <c r="BN70" i="1" s="1"/>
  <c r="X6" i="1"/>
  <c r="BZ6" i="1"/>
  <c r="X4" i="1"/>
  <c r="BZ4" i="1"/>
  <c r="AE26" i="1"/>
  <c r="AE34" i="1"/>
  <c r="AE25" i="1"/>
  <c r="BO32" i="1"/>
  <c r="BP32" i="1" s="1"/>
  <c r="BS32" i="1" s="1"/>
  <c r="G32" i="1" s="1"/>
  <c r="BV32" i="1" s="1"/>
  <c r="H32" i="1" s="1"/>
  <c r="AF32" i="1"/>
  <c r="BO36" i="1"/>
  <c r="BP36" i="1" s="1"/>
  <c r="BS36" i="1" s="1"/>
  <c r="G36" i="1" s="1"/>
  <c r="BV36" i="1" s="1"/>
  <c r="H36" i="1" s="1"/>
  <c r="AF36" i="1"/>
  <c r="BO31" i="1"/>
  <c r="BP31" i="1" s="1"/>
  <c r="BS31" i="1" s="1"/>
  <c r="G31" i="1" s="1"/>
  <c r="BV31" i="1" s="1"/>
  <c r="H31" i="1" s="1"/>
  <c r="AF31" i="1"/>
  <c r="BZ36" i="1"/>
  <c r="X36" i="1"/>
  <c r="AE27" i="1"/>
  <c r="AE31" i="1"/>
  <c r="AE35" i="1"/>
  <c r="BO46" i="1"/>
  <c r="BP46" i="1" s="1"/>
  <c r="BS46" i="1" s="1"/>
  <c r="G46" i="1" s="1"/>
  <c r="BV46" i="1" s="1"/>
  <c r="H46" i="1" s="1"/>
  <c r="AF46" i="1"/>
  <c r="X58" i="1"/>
  <c r="BZ58" i="1"/>
  <c r="BM29" i="1"/>
  <c r="AG29" i="1" s="1"/>
  <c r="BN29" i="1" s="1"/>
  <c r="X42" i="1"/>
  <c r="BZ42" i="1"/>
  <c r="AE46" i="1"/>
  <c r="BO54" i="1"/>
  <c r="BP54" i="1" s="1"/>
  <c r="BS54" i="1" s="1"/>
  <c r="G54" i="1" s="1"/>
  <c r="BV54" i="1" s="1"/>
  <c r="H54" i="1" s="1"/>
  <c r="AF54" i="1"/>
  <c r="BO40" i="1"/>
  <c r="BP40" i="1" s="1"/>
  <c r="BS40" i="1" s="1"/>
  <c r="G40" i="1" s="1"/>
  <c r="BV40" i="1" s="1"/>
  <c r="H40" i="1" s="1"/>
  <c r="AF40" i="1"/>
  <c r="BM44" i="1"/>
  <c r="AG44" i="1" s="1"/>
  <c r="BN44" i="1" s="1"/>
  <c r="BO48" i="1"/>
  <c r="BP48" i="1" s="1"/>
  <c r="BS48" i="1" s="1"/>
  <c r="G48" i="1" s="1"/>
  <c r="BV48" i="1" s="1"/>
  <c r="H48" i="1" s="1"/>
  <c r="AF48" i="1"/>
  <c r="AE54" i="1"/>
  <c r="AE66" i="1"/>
  <c r="AE74" i="1"/>
  <c r="AE52" i="1"/>
  <c r="X59" i="1"/>
  <c r="BZ59" i="1"/>
  <c r="BM69" i="1"/>
  <c r="AG69" i="1" s="1"/>
  <c r="BN69" i="1" s="1"/>
  <c r="X75" i="1"/>
  <c r="BZ75" i="1"/>
  <c r="BM63" i="1"/>
  <c r="AG63" i="1" s="1"/>
  <c r="BN63" i="1" s="1"/>
  <c r="X73" i="1"/>
  <c r="BZ73" i="1"/>
  <c r="AE77" i="1"/>
  <c r="BM67" i="1"/>
  <c r="AG67" i="1" s="1"/>
  <c r="BN67" i="1" s="1"/>
  <c r="AE71" i="1"/>
  <c r="BO6" i="1"/>
  <c r="BP6" i="1" s="1"/>
  <c r="BS6" i="1" s="1"/>
  <c r="G6" i="1" s="1"/>
  <c r="BV6" i="1" s="1"/>
  <c r="H6" i="1" s="1"/>
  <c r="AF6" i="1"/>
  <c r="BW13" i="1"/>
  <c r="BX13" i="1"/>
  <c r="X29" i="1"/>
  <c r="BZ29" i="1"/>
  <c r="BO35" i="1"/>
  <c r="BP35" i="1" s="1"/>
  <c r="BS35" i="1" s="1"/>
  <c r="G35" i="1" s="1"/>
  <c r="BV35" i="1" s="1"/>
  <c r="H35" i="1" s="1"/>
  <c r="AF35" i="1"/>
  <c r="BZ38" i="1"/>
  <c r="X38" i="1"/>
  <c r="BO34" i="1"/>
  <c r="BP34" i="1" s="1"/>
  <c r="BS34" i="1" s="1"/>
  <c r="G34" i="1" s="1"/>
  <c r="BV34" i="1" s="1"/>
  <c r="H34" i="1" s="1"/>
  <c r="AF34" i="1"/>
  <c r="AE50" i="1"/>
  <c r="BO45" i="1"/>
  <c r="BP45" i="1" s="1"/>
  <c r="BS45" i="1" s="1"/>
  <c r="G45" i="1" s="1"/>
  <c r="BV45" i="1" s="1"/>
  <c r="H45" i="1" s="1"/>
  <c r="AF45" i="1"/>
  <c r="X65" i="1"/>
  <c r="BZ65" i="1"/>
  <c r="BO14" i="1"/>
  <c r="BP14" i="1" s="1"/>
  <c r="BS14" i="1" s="1"/>
  <c r="G14" i="1" s="1"/>
  <c r="BV14" i="1" s="1"/>
  <c r="H14" i="1" s="1"/>
  <c r="AF14" i="1"/>
  <c r="X14" i="1"/>
  <c r="BZ14" i="1"/>
  <c r="BY5" i="1"/>
  <c r="CA5" i="1" s="1"/>
  <c r="AE28" i="1"/>
  <c r="BM28" i="1"/>
  <c r="AG28" i="1" s="1"/>
  <c r="BN28" i="1" s="1"/>
  <c r="X33" i="1"/>
  <c r="BZ33" i="1"/>
  <c r="AE37" i="1"/>
  <c r="AE49" i="1"/>
  <c r="BM33" i="1"/>
  <c r="AG33" i="1" s="1"/>
  <c r="BN33" i="1" s="1"/>
  <c r="X50" i="1"/>
  <c r="BZ50" i="1"/>
  <c r="AE42" i="1"/>
  <c r="BO56" i="1"/>
  <c r="BP56" i="1" s="1"/>
  <c r="BS56" i="1" s="1"/>
  <c r="G56" i="1" s="1"/>
  <c r="BV56" i="1" s="1"/>
  <c r="H56" i="1" s="1"/>
  <c r="AF56" i="1"/>
  <c r="AE68" i="1"/>
  <c r="AE76" i="1"/>
  <c r="X44" i="1"/>
  <c r="BZ44" i="1"/>
  <c r="AE59" i="1"/>
  <c r="BO65" i="1"/>
  <c r="BP65" i="1" s="1"/>
  <c r="BS65" i="1" s="1"/>
  <c r="G65" i="1" s="1"/>
  <c r="BV65" i="1" s="1"/>
  <c r="H65" i="1" s="1"/>
  <c r="AF65" i="1"/>
  <c r="BW53" i="1"/>
  <c r="BX53" i="1"/>
  <c r="AE75" i="1"/>
  <c r="X69" i="1"/>
  <c r="BZ69" i="1"/>
  <c r="AE73" i="1"/>
  <c r="BO79" i="1"/>
  <c r="BP79" i="1" s="1"/>
  <c r="BS79" i="1" s="1"/>
  <c r="G79" i="1" s="1"/>
  <c r="BV79" i="1" s="1"/>
  <c r="H79" i="1" s="1"/>
  <c r="AF79" i="1"/>
  <c r="BM66" i="1"/>
  <c r="AG66" i="1" s="1"/>
  <c r="BN66" i="1" s="1"/>
  <c r="BM78" i="1"/>
  <c r="AG78" i="1" s="1"/>
  <c r="BN78" i="1" s="1"/>
  <c r="AF20" i="1" l="1"/>
  <c r="BX5" i="1"/>
  <c r="BW16" i="1"/>
  <c r="AF5" i="1"/>
  <c r="BY16" i="1"/>
  <c r="CA16" i="1" s="1"/>
  <c r="BW57" i="1"/>
  <c r="BY22" i="1"/>
  <c r="CA22" i="1" s="1"/>
  <c r="BO21" i="1"/>
  <c r="BP21" i="1" s="1"/>
  <c r="BS21" i="1" s="1"/>
  <c r="G21" i="1" s="1"/>
  <c r="BV21" i="1" s="1"/>
  <c r="H21" i="1" s="1"/>
  <c r="BX21" i="1" s="1"/>
  <c r="AF16" i="1"/>
  <c r="BY15" i="1"/>
  <c r="CA15" i="1" s="1"/>
  <c r="BW47" i="1"/>
  <c r="AF55" i="1"/>
  <c r="AF15" i="1"/>
  <c r="BW43" i="1"/>
  <c r="BW22" i="1"/>
  <c r="AF9" i="1"/>
  <c r="AF10" i="1"/>
  <c r="BX15" i="1"/>
  <c r="BW15" i="1"/>
  <c r="AF57" i="1"/>
  <c r="BY58" i="1"/>
  <c r="CA58" i="1" s="1"/>
  <c r="BY8" i="1"/>
  <c r="BY57" i="1"/>
  <c r="CA57" i="1" s="1"/>
  <c r="BX12" i="1"/>
  <c r="CA12" i="1"/>
  <c r="BO51" i="1"/>
  <c r="BP51" i="1" s="1"/>
  <c r="BS51" i="1" s="1"/>
  <c r="G51" i="1" s="1"/>
  <c r="BV51" i="1" s="1"/>
  <c r="H51" i="1" s="1"/>
  <c r="BW51" i="1" s="1"/>
  <c r="BY27" i="1"/>
  <c r="CA27" i="1" s="1"/>
  <c r="BY68" i="1"/>
  <c r="CA68" i="1" s="1"/>
  <c r="BY49" i="1"/>
  <c r="CA49" i="1" s="1"/>
  <c r="BW18" i="1"/>
  <c r="AF62" i="1"/>
  <c r="CA8" i="1"/>
  <c r="BX23" i="1"/>
  <c r="BW23" i="1"/>
  <c r="BY52" i="1"/>
  <c r="CA52" i="1" s="1"/>
  <c r="BY46" i="1"/>
  <c r="CA46" i="1" s="1"/>
  <c r="BY54" i="1"/>
  <c r="CA54" i="1" s="1"/>
  <c r="AF7" i="1"/>
  <c r="BO7" i="1"/>
  <c r="BP7" i="1" s="1"/>
  <c r="BS7" i="1" s="1"/>
  <c r="G7" i="1" s="1"/>
  <c r="BV7" i="1" s="1"/>
  <c r="H7" i="1" s="1"/>
  <c r="BX39" i="1"/>
  <c r="BY75" i="1"/>
  <c r="CA75" i="1" s="1"/>
  <c r="BY77" i="1"/>
  <c r="CA77" i="1" s="1"/>
  <c r="BY38" i="1"/>
  <c r="CA38" i="1" s="1"/>
  <c r="BY25" i="1"/>
  <c r="CA25" i="1" s="1"/>
  <c r="BO64" i="1"/>
  <c r="BP64" i="1" s="1"/>
  <c r="BS64" i="1" s="1"/>
  <c r="G64" i="1" s="1"/>
  <c r="AF64" i="1"/>
  <c r="CA47" i="1"/>
  <c r="BX17" i="1"/>
  <c r="BW17" i="1"/>
  <c r="BY30" i="1"/>
  <c r="CA30" i="1" s="1"/>
  <c r="BO19" i="1"/>
  <c r="BP19" i="1" s="1"/>
  <c r="BS19" i="1" s="1"/>
  <c r="G19" i="1" s="1"/>
  <c r="BV19" i="1" s="1"/>
  <c r="H19" i="1" s="1"/>
  <c r="AF19" i="1"/>
  <c r="BY37" i="1"/>
  <c r="CA37" i="1" s="1"/>
  <c r="BY61" i="1"/>
  <c r="CA61" i="1" s="1"/>
  <c r="AF3" i="1"/>
  <c r="BO3" i="1"/>
  <c r="BP3" i="1" s="1"/>
  <c r="BS3" i="1" s="1"/>
  <c r="G3" i="1" s="1"/>
  <c r="BV3" i="1" s="1"/>
  <c r="H3" i="1" s="1"/>
  <c r="BW3" i="1" s="1"/>
  <c r="BX58" i="1"/>
  <c r="BY6" i="1"/>
  <c r="CA6" i="1" s="1"/>
  <c r="BY74" i="1"/>
  <c r="CA74" i="1" s="1"/>
  <c r="BY35" i="1"/>
  <c r="CA35" i="1" s="1"/>
  <c r="BX8" i="1"/>
  <c r="BY40" i="1"/>
  <c r="CA40" i="1" s="1"/>
  <c r="CA43" i="1"/>
  <c r="AF11" i="1"/>
  <c r="BO11" i="1"/>
  <c r="BP11" i="1" s="1"/>
  <c r="BS11" i="1" s="1"/>
  <c r="G11" i="1" s="1"/>
  <c r="BV4" i="1"/>
  <c r="H4" i="1" s="1"/>
  <c r="BX4" i="1" s="1"/>
  <c r="BY4" i="1"/>
  <c r="CA4" i="1" s="1"/>
  <c r="BY73" i="1"/>
  <c r="CA73" i="1" s="1"/>
  <c r="BO60" i="1"/>
  <c r="BP60" i="1" s="1"/>
  <c r="BS60" i="1" s="1"/>
  <c r="G60" i="1" s="1"/>
  <c r="AF60" i="1"/>
  <c r="BY59" i="1"/>
  <c r="CA59" i="1" s="1"/>
  <c r="BY76" i="1"/>
  <c r="CA76" i="1" s="1"/>
  <c r="BY55" i="1"/>
  <c r="CA55" i="1" s="1"/>
  <c r="BY50" i="1"/>
  <c r="CA50" i="1" s="1"/>
  <c r="BY26" i="1"/>
  <c r="CA26" i="1" s="1"/>
  <c r="BY39" i="1"/>
  <c r="CA39" i="1" s="1"/>
  <c r="BO63" i="1"/>
  <c r="BP63" i="1" s="1"/>
  <c r="BS63" i="1" s="1"/>
  <c r="G63" i="1" s="1"/>
  <c r="BV63" i="1" s="1"/>
  <c r="H63" i="1" s="1"/>
  <c r="AF63" i="1"/>
  <c r="BW38" i="1"/>
  <c r="BX38" i="1"/>
  <c r="BW42" i="1"/>
  <c r="BX42" i="1"/>
  <c r="BO66" i="1"/>
  <c r="BP66" i="1" s="1"/>
  <c r="BS66" i="1" s="1"/>
  <c r="G66" i="1" s="1"/>
  <c r="BV66" i="1" s="1"/>
  <c r="H66" i="1" s="1"/>
  <c r="AF66" i="1"/>
  <c r="BO28" i="1"/>
  <c r="BP28" i="1" s="1"/>
  <c r="BS28" i="1" s="1"/>
  <c r="G28" i="1" s="1"/>
  <c r="BV28" i="1" s="1"/>
  <c r="H28" i="1" s="1"/>
  <c r="AF28" i="1"/>
  <c r="BW45" i="1"/>
  <c r="BX45" i="1"/>
  <c r="BW34" i="1"/>
  <c r="BX34" i="1"/>
  <c r="BY71" i="1"/>
  <c r="CA71" i="1" s="1"/>
  <c r="BW54" i="1"/>
  <c r="BX54" i="1"/>
  <c r="BW31" i="1"/>
  <c r="BX31" i="1"/>
  <c r="BW32" i="1"/>
  <c r="BX32" i="1"/>
  <c r="BW61" i="1"/>
  <c r="BX61" i="1"/>
  <c r="BW52" i="1"/>
  <c r="BX52" i="1"/>
  <c r="BY24" i="1"/>
  <c r="CA24" i="1" s="1"/>
  <c r="BW77" i="1"/>
  <c r="BX77" i="1"/>
  <c r="BW25" i="1"/>
  <c r="BX25" i="1"/>
  <c r="BW73" i="1"/>
  <c r="BX73" i="1"/>
  <c r="BW62" i="1"/>
  <c r="BX62" i="1"/>
  <c r="BW14" i="1"/>
  <c r="BX14" i="1"/>
  <c r="BO69" i="1"/>
  <c r="BP69" i="1" s="1"/>
  <c r="BS69" i="1" s="1"/>
  <c r="G69" i="1" s="1"/>
  <c r="BV69" i="1" s="1"/>
  <c r="H69" i="1" s="1"/>
  <c r="AF69" i="1"/>
  <c r="BO72" i="1"/>
  <c r="BP72" i="1" s="1"/>
  <c r="BS72" i="1" s="1"/>
  <c r="G72" i="1" s="1"/>
  <c r="BV72" i="1" s="1"/>
  <c r="H72" i="1" s="1"/>
  <c r="AF72" i="1"/>
  <c r="BW71" i="1"/>
  <c r="BX71" i="1"/>
  <c r="BW10" i="1"/>
  <c r="BX10" i="1"/>
  <c r="BY14" i="1"/>
  <c r="CA14" i="1" s="1"/>
  <c r="BW56" i="1"/>
  <c r="BX56" i="1"/>
  <c r="BY62" i="1"/>
  <c r="CA62" i="1" s="1"/>
  <c r="BW79" i="1"/>
  <c r="BX79" i="1"/>
  <c r="BW55" i="1"/>
  <c r="BX55" i="1"/>
  <c r="BW35" i="1"/>
  <c r="BX35" i="1"/>
  <c r="BW6" i="1"/>
  <c r="BX6" i="1"/>
  <c r="BO67" i="1"/>
  <c r="BP67" i="1" s="1"/>
  <c r="BS67" i="1" s="1"/>
  <c r="G67" i="1" s="1"/>
  <c r="BV67" i="1" s="1"/>
  <c r="H67" i="1" s="1"/>
  <c r="AF67" i="1"/>
  <c r="BW40" i="1"/>
  <c r="BX40" i="1"/>
  <c r="BY31" i="1"/>
  <c r="CA31" i="1" s="1"/>
  <c r="BY34" i="1"/>
  <c r="CA34" i="1" s="1"/>
  <c r="BW24" i="1"/>
  <c r="BX24" i="1"/>
  <c r="BY79" i="1"/>
  <c r="CA79" i="1" s="1"/>
  <c r="BY48" i="1"/>
  <c r="CA48" i="1" s="1"/>
  <c r="BY65" i="1"/>
  <c r="CA65" i="1" s="1"/>
  <c r="BY56" i="1"/>
  <c r="CA56" i="1" s="1"/>
  <c r="BV41" i="1"/>
  <c r="H41" i="1" s="1"/>
  <c r="BY41" i="1"/>
  <c r="CA41" i="1" s="1"/>
  <c r="BW75" i="1"/>
  <c r="BX75" i="1"/>
  <c r="BW49" i="1"/>
  <c r="BX49" i="1"/>
  <c r="BW68" i="1"/>
  <c r="BX68" i="1"/>
  <c r="BO78" i="1"/>
  <c r="BP78" i="1" s="1"/>
  <c r="BS78" i="1" s="1"/>
  <c r="G78" i="1" s="1"/>
  <c r="BV78" i="1" s="1"/>
  <c r="H78" i="1" s="1"/>
  <c r="AF78" i="1"/>
  <c r="BO44" i="1"/>
  <c r="BP44" i="1" s="1"/>
  <c r="BS44" i="1" s="1"/>
  <c r="G44" i="1" s="1"/>
  <c r="BV44" i="1" s="1"/>
  <c r="H44" i="1" s="1"/>
  <c r="AF44" i="1"/>
  <c r="BW27" i="1"/>
  <c r="BX27" i="1"/>
  <c r="BW74" i="1"/>
  <c r="BX74" i="1"/>
  <c r="BW65" i="1"/>
  <c r="BX65" i="1"/>
  <c r="BO33" i="1"/>
  <c r="BP33" i="1" s="1"/>
  <c r="BS33" i="1" s="1"/>
  <c r="G33" i="1" s="1"/>
  <c r="BV33" i="1" s="1"/>
  <c r="H33" i="1" s="1"/>
  <c r="AF33" i="1"/>
  <c r="BY45" i="1"/>
  <c r="CA45" i="1" s="1"/>
  <c r="BY42" i="1"/>
  <c r="CA42" i="1" s="1"/>
  <c r="BW9" i="1"/>
  <c r="BX9" i="1"/>
  <c r="BW48" i="1"/>
  <c r="BX48" i="1"/>
  <c r="BO29" i="1"/>
  <c r="BP29" i="1" s="1"/>
  <c r="BS29" i="1" s="1"/>
  <c r="G29" i="1" s="1"/>
  <c r="BV29" i="1" s="1"/>
  <c r="H29" i="1" s="1"/>
  <c r="AF29" i="1"/>
  <c r="BW46" i="1"/>
  <c r="BX46" i="1"/>
  <c r="BW36" i="1"/>
  <c r="BX36" i="1"/>
  <c r="BO70" i="1"/>
  <c r="BP70" i="1" s="1"/>
  <c r="BS70" i="1" s="1"/>
  <c r="G70" i="1" s="1"/>
  <c r="BV70" i="1" s="1"/>
  <c r="H70" i="1" s="1"/>
  <c r="AF70" i="1"/>
  <c r="BW37" i="1"/>
  <c r="BX37" i="1"/>
  <c r="BY36" i="1"/>
  <c r="CA36" i="1" s="1"/>
  <c r="BY32" i="1"/>
  <c r="CA32" i="1" s="1"/>
  <c r="BY10" i="1"/>
  <c r="CA10" i="1" s="1"/>
  <c r="BW76" i="1"/>
  <c r="BX76" i="1"/>
  <c r="BW26" i="1"/>
  <c r="BX26" i="1"/>
  <c r="BW50" i="1"/>
  <c r="BX50" i="1"/>
  <c r="BW59" i="1"/>
  <c r="BX59" i="1"/>
  <c r="BY9" i="1"/>
  <c r="CA9" i="1" s="1"/>
  <c r="BW30" i="1"/>
  <c r="BX30" i="1"/>
  <c r="BY21" i="1" l="1"/>
  <c r="CA21" i="1" s="1"/>
  <c r="BW21" i="1"/>
  <c r="BY51" i="1"/>
  <c r="CA51" i="1" s="1"/>
  <c r="BX51" i="1"/>
  <c r="BY7" i="1"/>
  <c r="CA7" i="1" s="1"/>
  <c r="BY28" i="1"/>
  <c r="CA28" i="1" s="1"/>
  <c r="BW4" i="1"/>
  <c r="BY3" i="1"/>
  <c r="CA3" i="1" s="1"/>
  <c r="BY63" i="1"/>
  <c r="CA63" i="1" s="1"/>
  <c r="BX3" i="1"/>
  <c r="BY19" i="1"/>
  <c r="CA19" i="1" s="1"/>
  <c r="BV64" i="1"/>
  <c r="H64" i="1" s="1"/>
  <c r="BY64" i="1"/>
  <c r="CA64" i="1" s="1"/>
  <c r="BW19" i="1"/>
  <c r="BX19" i="1"/>
  <c r="BX7" i="1"/>
  <c r="BW7" i="1"/>
  <c r="BY67" i="1"/>
  <c r="CA67" i="1" s="1"/>
  <c r="BY44" i="1"/>
  <c r="CA44" i="1" s="1"/>
  <c r="BY72" i="1"/>
  <c r="CA72" i="1" s="1"/>
  <c r="BY66" i="1"/>
  <c r="CA66" i="1" s="1"/>
  <c r="BV60" i="1"/>
  <c r="H60" i="1" s="1"/>
  <c r="BY60" i="1"/>
  <c r="CA60" i="1" s="1"/>
  <c r="BV11" i="1"/>
  <c r="H11" i="1" s="1"/>
  <c r="BY11" i="1"/>
  <c r="CA11" i="1" s="1"/>
  <c r="BY78" i="1"/>
  <c r="CA78" i="1" s="1"/>
  <c r="BY70" i="1"/>
  <c r="CA70" i="1" s="1"/>
  <c r="BW44" i="1"/>
  <c r="BX44" i="1"/>
  <c r="BW67" i="1"/>
  <c r="BX67" i="1"/>
  <c r="BW72" i="1"/>
  <c r="BX72" i="1"/>
  <c r="BW66" i="1"/>
  <c r="BX66" i="1"/>
  <c r="BY33" i="1"/>
  <c r="CA33" i="1" s="1"/>
  <c r="BW29" i="1"/>
  <c r="BX29" i="1"/>
  <c r="BY29" i="1"/>
  <c r="CA29" i="1" s="1"/>
  <c r="BW70" i="1"/>
  <c r="BX70" i="1"/>
  <c r="BW33" i="1"/>
  <c r="BX33" i="1"/>
  <c r="BW78" i="1"/>
  <c r="BX78" i="1"/>
  <c r="BW41" i="1"/>
  <c r="BX41" i="1"/>
  <c r="BW69" i="1"/>
  <c r="BX69" i="1"/>
  <c r="BW28" i="1"/>
  <c r="BX28" i="1"/>
  <c r="BW63" i="1"/>
  <c r="BX63" i="1"/>
  <c r="BY69" i="1"/>
  <c r="CA69" i="1" s="1"/>
  <c r="BW64" i="1" l="1"/>
  <c r="BX64" i="1"/>
  <c r="BW60" i="1"/>
  <c r="BX60" i="1"/>
  <c r="BX11" i="1"/>
  <c r="BW11" i="1"/>
</calcChain>
</file>

<file path=xl/sharedStrings.xml><?xml version="1.0" encoding="utf-8"?>
<sst xmlns="http://schemas.openxmlformats.org/spreadsheetml/2006/main" count="321" uniqueCount="170">
  <si>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</si>
  <si>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</si>
  <si>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</si>
  <si>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</si>
  <si>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</si>
  <si>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</si>
  <si>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</si>
  <si>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</si>
  <si>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</si>
  <si>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</si>
  <si>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</si>
  <si>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</si>
  <si>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</si>
  <si>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</si>
  <si>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</si>
  <si>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</si>
  <si>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</si>
  <si>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</si>
  <si>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</si>
  <si>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</si>
  <si>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</si>
  <si>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</si>
  <si>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</si>
  <si>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</si>
  <si>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</si>
  <si>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</si>
  <si>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</si>
  <si>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</si>
  <si>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</si>
  <si>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</si>
  <si>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</si>
  <si>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</si>
  <si>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</si>
  <si>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</si>
  <si>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</si>
  <si>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</si>
  <si>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</si>
  <si>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</si>
  <si>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</si>
  <si>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</si>
  <si>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</si>
  <si>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</si>
  <si>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</si>
  <si>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</si>
  <si>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</si>
  <si>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</si>
  <si>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</si>
  <si>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</si>
  <si>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</si>
  <si>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</si>
  <si>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</si>
  <si>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</si>
  <si>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</si>
  <si>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</si>
  <si>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</si>
  <si>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</si>
  <si>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</si>
  <si>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</si>
  <si>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</si>
  <si>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</si>
  <si>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</si>
  <si>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</si>
  <si>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</si>
  <si>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</si>
  <si>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</si>
  <si>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</si>
  <si>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</si>
  <si>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</si>
  <si>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</si>
  <si>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</si>
  <si>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</si>
  <si>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</si>
  <si>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</si>
  <si>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</si>
  <si>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</si>
  <si>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</si>
  <si>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</si>
  <si>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</si>
  <si>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</si>
  <si>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</si>
  <si>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</si>
  <si>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</si>
  <si>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</si>
  <si>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</si>
  <si>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</si>
  <si>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10:12:32</t>
  </si>
  <si>
    <t>10:14:34</t>
  </si>
  <si>
    <t>10:16:36</t>
  </si>
  <si>
    <t>10:18:51</t>
  </si>
  <si>
    <t>10:21:24</t>
  </si>
  <si>
    <t>10:24:16</t>
  </si>
  <si>
    <t>10:26:47</t>
  </si>
  <si>
    <t>10:29:12</t>
  </si>
  <si>
    <t>10:32:06</t>
  </si>
  <si>
    <t>10:34:16</t>
  </si>
  <si>
    <t>10:37:38</t>
  </si>
  <si>
    <t>10:47:51</t>
  </si>
  <si>
    <t>10:51:10</t>
  </si>
  <si>
    <t>10:53:16</t>
  </si>
  <si>
    <t>10:55:23</t>
  </si>
  <si>
    <t>10:58:45</t>
  </si>
  <si>
    <t>11:02:07</t>
  </si>
  <si>
    <t>11:04:47</t>
  </si>
  <si>
    <t>11:07:14</t>
  </si>
  <si>
    <t>11:10:36</t>
  </si>
  <si>
    <t>11:13:58</t>
  </si>
  <si>
    <t>11:17:19</t>
  </si>
  <si>
    <t>11:27:40</t>
  </si>
  <si>
    <t>11:30:06</t>
  </si>
  <si>
    <t>11:32:08</t>
  </si>
  <si>
    <t>11:34:20</t>
  </si>
  <si>
    <t>11:36:46</t>
  </si>
  <si>
    <t>11:39:47</t>
  </si>
  <si>
    <t>11:42:42</t>
  </si>
  <si>
    <t>11:46:04</t>
  </si>
  <si>
    <t>11:49:26</t>
  </si>
  <si>
    <t>11:52:32</t>
  </si>
  <si>
    <t>11:55:54</t>
  </si>
  <si>
    <t>12:04:48</t>
  </si>
  <si>
    <t>12:06:52</t>
  </si>
  <si>
    <t>12:08:58</t>
  </si>
  <si>
    <t>12:11:01</t>
  </si>
  <si>
    <t>12:13:47</t>
  </si>
  <si>
    <t>12:17:09</t>
  </si>
  <si>
    <t>12:19:44</t>
  </si>
  <si>
    <t>12:22:54</t>
  </si>
  <si>
    <t>12:24:58</t>
  </si>
  <si>
    <t>12:27:53</t>
  </si>
  <si>
    <t>12:31:15</t>
  </si>
  <si>
    <t>12:57:28</t>
  </si>
  <si>
    <t>13:00:50</t>
  </si>
  <si>
    <t>13:03:13</t>
  </si>
  <si>
    <t>13:05:18</t>
  </si>
  <si>
    <t>13:07:47</t>
  </si>
  <si>
    <t>13:10:26</t>
  </si>
  <si>
    <t>13:13:48</t>
  </si>
  <si>
    <t>13:17:10</t>
  </si>
  <si>
    <t>13:19:45</t>
  </si>
  <si>
    <t>13:22:22</t>
  </si>
  <si>
    <t>13:25:43</t>
  </si>
  <si>
    <t>13:34:02</t>
  </si>
  <si>
    <t>13:36:38</t>
  </si>
  <si>
    <t>13:38:40</t>
  </si>
  <si>
    <t>13:42:02</t>
  </si>
  <si>
    <t>13:45:24</t>
  </si>
  <si>
    <t>13:48:46</t>
  </si>
  <si>
    <t>13:52:08</t>
  </si>
  <si>
    <t>13:55:52</t>
  </si>
  <si>
    <t>13:58:30</t>
  </si>
  <si>
    <t>14:00:54</t>
  </si>
  <si>
    <t>14:04:16</t>
  </si>
  <si>
    <t>14:11:54</t>
  </si>
  <si>
    <t>14:13:56</t>
  </si>
  <si>
    <t>14:16:18</t>
  </si>
  <si>
    <t>14:18:30</t>
  </si>
  <si>
    <t>14:21:52</t>
  </si>
  <si>
    <t>14:25:14</t>
  </si>
  <si>
    <t>14:28:34</t>
  </si>
  <si>
    <t>14:30:55</t>
  </si>
  <si>
    <t>14:34:17</t>
  </si>
  <si>
    <t>14:37:39</t>
  </si>
  <si>
    <t>14:41:01</t>
  </si>
  <si>
    <t>ID</t>
  </si>
  <si>
    <t>T4 Mammoth Plot1 Leaf2</t>
  </si>
  <si>
    <t>T4 Mammoth Plot3 Leaf2</t>
  </si>
  <si>
    <t>T4 Samsun Plot1 Leaf3</t>
  </si>
  <si>
    <t>T4 Mammoth Plot2 Leaf1</t>
  </si>
  <si>
    <t>T4 Samsun Plot2 Leaf1</t>
  </si>
  <si>
    <t>T4 Samsun Plot2 Leaf2</t>
  </si>
  <si>
    <t>T4 Samsun Plot3 Leaf3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</si>
</sst>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9"/>
  <sheetViews>
    <sheetView tabSelected="1" workbookViewId="0">
      <selection activeCell="A2" sqref="A2"/>
    </sheetView>
  </sheetViews>
  <sheetFormatPr defaultRowHeight="14.5" x14ac:dyDescent="0.35"/>
  <cols>
    <col min="1" max="1" width="23.26953125" customWidth="1"/>
  </cols>
  <sheetData>
    <row r="1" spans="1:84" x14ac:dyDescent="0.35">
      <c r="A1" t="s">
        <v>162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163</v>
      </c>
      <c r="B3" s="1">
        <v>1</v>
      </c>
      <c r="C3" s="1" t="s">
        <v>85</v>
      </c>
      <c r="D3" s="1">
        <v>1878.0000161956996</v>
      </c>
      <c r="E3" s="1">
        <v>0</v>
      </c>
      <c r="F3">
        <f t="shared" ref="F3:F13" si="0">(AO3-AP3*(1000-AQ3)/(1000-AR3))*BH3</f>
        <v>5.117289294965901</v>
      </c>
      <c r="G3">
        <f t="shared" ref="G3:G13" si="1">IF(BS3&lt;&gt;0,1/(1/BS3-1/AK3),0)</f>
        <v>2.2149684086295779E-2</v>
      </c>
      <c r="H3">
        <f t="shared" ref="H3:H13" si="2">((BV3-BI3/2)*AP3-F3)/(BV3+BI3/2)</f>
        <v>19.60004604112558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3" si="3">CB3/L3</f>
        <v>#DIV/0!</v>
      </c>
      <c r="Q3" t="e">
        <f t="shared" ref="Q3:Q13" si="4">CD3/N3</f>
        <v>#DIV/0!</v>
      </c>
      <c r="R3" t="e">
        <f t="shared" ref="R3:R13" si="5">(N3-O3)/N3</f>
        <v>#DIV/0!</v>
      </c>
      <c r="S3" s="1">
        <v>-1</v>
      </c>
      <c r="T3" s="1">
        <v>0.87</v>
      </c>
      <c r="U3" s="1">
        <v>0.92</v>
      </c>
      <c r="V3" s="1">
        <v>10.135106086730957</v>
      </c>
      <c r="W3">
        <f t="shared" ref="W3:W13" si="6">(V3*U3+(100-V3)*T3)/100</f>
        <v>0.87506755304336536</v>
      </c>
      <c r="X3">
        <f t="shared" ref="X3:X13" si="7">(F3-S3)/CC3</f>
        <v>4.1128541158499468E-3</v>
      </c>
      <c r="Y3" t="e">
        <f t="shared" ref="Y3:Y13" si="8">(N3-O3)/(N3-M3)</f>
        <v>#DIV/0!</v>
      </c>
      <c r="Z3" t="e">
        <f t="shared" ref="Z3:Z13" si="9">(L3-N3)/(L3-M3)</f>
        <v>#DIV/0!</v>
      </c>
      <c r="AA3" t="e">
        <f t="shared" ref="AA3:AA13" si="10">(L3-N3)/N3</f>
        <v>#DIV/0!</v>
      </c>
      <c r="AB3" s="1">
        <v>0</v>
      </c>
      <c r="AC3" s="1">
        <v>0.5</v>
      </c>
      <c r="AD3" t="e">
        <f t="shared" ref="AD3:AD13" si="11">R3*AC3*W3*AB3</f>
        <v>#DIV/0!</v>
      </c>
      <c r="AE3">
        <f t="shared" ref="AE3:AE13" si="12">BI3*1000</f>
        <v>0.44503153904649712</v>
      </c>
      <c r="AF3">
        <f t="shared" ref="AF3:AF13" si="13">(BN3-BT3)</f>
        <v>1.9334302431430381</v>
      </c>
      <c r="AG3">
        <f t="shared" ref="AG3:AG13" si="14">(AM3+BM3*E3)</f>
        <v>27.654670715332031</v>
      </c>
      <c r="AH3" s="1">
        <v>2</v>
      </c>
      <c r="AI3">
        <f t="shared" ref="AI3:AI13" si="15">(AH3*BB3+BC3)</f>
        <v>4.644859790802002</v>
      </c>
      <c r="AJ3" s="1">
        <v>1</v>
      </c>
      <c r="AK3">
        <f t="shared" ref="AK3:AK13" si="16">AI3*(AJ3+1)*(AJ3+1)/(AJ3*AJ3+1)</f>
        <v>9.2897195816040039</v>
      </c>
      <c r="AL3" s="1">
        <v>23.808052062988281</v>
      </c>
      <c r="AM3" s="1">
        <v>27.654670715332031</v>
      </c>
      <c r="AN3" s="1">
        <v>23.053590774536133</v>
      </c>
      <c r="AO3" s="1">
        <v>400.23388671875</v>
      </c>
      <c r="AP3" s="1">
        <v>396.71145629882813</v>
      </c>
      <c r="AQ3" s="1">
        <v>17.791656494140625</v>
      </c>
      <c r="AR3" s="1">
        <v>18.082418441772461</v>
      </c>
      <c r="AS3" s="1">
        <v>59.345382690429688</v>
      </c>
      <c r="AT3" s="1">
        <v>60.316204071044922</v>
      </c>
      <c r="AU3" s="1">
        <v>300.5787353515625</v>
      </c>
      <c r="AV3" s="1">
        <v>1699.707275390625</v>
      </c>
      <c r="AW3" s="1">
        <v>0.36810925602912903</v>
      </c>
      <c r="AX3" s="1">
        <v>98.752342224121094</v>
      </c>
      <c r="AY3" s="1">
        <v>3.6584584712982178</v>
      </c>
      <c r="AZ3" s="1">
        <v>-0.46297213435173035</v>
      </c>
      <c r="BA3" s="1">
        <v>0.5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3" si="17">AU3*0.000001/(AH3*0.0001)</f>
        <v>1.5028936767578123</v>
      </c>
      <c r="BI3">
        <f t="shared" ref="BI3:BI13" si="18">(AR3-AQ3)/(1000-AR3)*BH3</f>
        <v>4.4503153904649714E-4</v>
      </c>
      <c r="BJ3">
        <f t="shared" ref="BJ3:BJ13" si="19">(AM3+273.15)</f>
        <v>300.80467071533201</v>
      </c>
      <c r="BK3">
        <f t="shared" ref="BK3:BK13" si="20">(AL3+273.15)</f>
        <v>296.95805206298826</v>
      </c>
      <c r="BL3">
        <f t="shared" ref="BL3:BL13" si="21">(AV3*BD3+AW3*BE3)*BF3</f>
        <v>271.9531579838731</v>
      </c>
      <c r="BM3">
        <f t="shared" ref="BM3:BM13" si="22">((BL3+0.00000010773*(BK3^4-BJ3^4))-BI3*44100)/(AI3*51.4+0.00000043092*BJ3^3)</f>
        <v>0.83070099447526158</v>
      </c>
      <c r="BN3">
        <f t="shared" ref="BN3:BN13" si="23">0.61365*EXP(17.502*AG3/(240.97+AG3))</f>
        <v>3.7191114173447106</v>
      </c>
      <c r="BO3">
        <f t="shared" ref="BO3:BO13" si="24">BN3*1000/AX3</f>
        <v>37.660994499797155</v>
      </c>
      <c r="BP3">
        <f t="shared" ref="BP3:BP13" si="25">(BO3-AR3)</f>
        <v>19.578576058024694</v>
      </c>
      <c r="BQ3">
        <f t="shared" ref="BQ3:BQ13" si="26">IF(E3,AM3,(AL3+AM3)/2)</f>
        <v>25.731361389160156</v>
      </c>
      <c r="BR3">
        <f t="shared" ref="BR3:BR13" si="27">0.61365*EXP(17.502*BQ3/(240.97+BQ3))</f>
        <v>3.320991342763266</v>
      </c>
      <c r="BS3">
        <f t="shared" ref="BS3:BS13" si="28">IF(BP3&lt;&gt;0,(1000-(BO3+AR3)/2)/BP3*BI3,0)</f>
        <v>2.2096997725359599E-2</v>
      </c>
      <c r="BT3">
        <f t="shared" ref="BT3:BT13" si="29">AR3*AX3/1000</f>
        <v>1.7856811742016725</v>
      </c>
      <c r="BU3">
        <f t="shared" ref="BU3:BU13" si="30">(BR3-BT3)</f>
        <v>1.5353101685615935</v>
      </c>
      <c r="BV3">
        <f t="shared" ref="BV3:BV13" si="31">1/(1.6/G3+1.37/AK3)</f>
        <v>1.3815347474398096E-2</v>
      </c>
      <c r="BW3">
        <f t="shared" ref="BW3:BW13" si="32">H3*AX3*0.001</f>
        <v>1.9355504542617632</v>
      </c>
      <c r="BX3">
        <f t="shared" ref="BX3:BX13" si="33">H3/AP3</f>
        <v>4.9406302061419639E-2</v>
      </c>
      <c r="BY3">
        <f t="shared" ref="BY3:BY13" si="34">(1-BI3*AX3/BN3/G3)*100</f>
        <v>46.650362883678774</v>
      </c>
      <c r="BZ3">
        <f t="shared" ref="BZ3:BZ13" si="35">(AP3-F3/(AK3/1.35))</f>
        <v>395.96780193041377</v>
      </c>
      <c r="CA3">
        <f t="shared" ref="CA3:CA13" si="36">F3*BY3/100/BZ3</f>
        <v>6.0288589483060177E-3</v>
      </c>
      <c r="CB3">
        <f t="shared" ref="CB3:CB13" si="37">(L3-K3)</f>
        <v>0</v>
      </c>
      <c r="CC3">
        <f t="shared" ref="CC3:CC13" si="38">AV3*W3</f>
        <v>1487.3586863660798</v>
      </c>
      <c r="CD3">
        <f t="shared" ref="CD3:CD13" si="39">(N3-M3)</f>
        <v>0</v>
      </c>
      <c r="CE3" t="e">
        <f t="shared" ref="CE3:CE13" si="40">(N3-O3)/(N3-K3)</f>
        <v>#DIV/0!</v>
      </c>
      <c r="CF3" t="e">
        <f t="shared" ref="CF3:CF13" si="41">(L3-N3)/(L3-K3)</f>
        <v>#DIV/0!</v>
      </c>
    </row>
    <row r="4" spans="1:84" x14ac:dyDescent="0.35">
      <c r="A4" t="s">
        <v>163</v>
      </c>
      <c r="B4" s="1">
        <v>2</v>
      </c>
      <c r="C4" s="1" t="s">
        <v>86</v>
      </c>
      <c r="D4" s="1">
        <v>2000.0000161956996</v>
      </c>
      <c r="E4" s="1">
        <v>0</v>
      </c>
      <c r="F4">
        <f t="shared" si="0"/>
        <v>0.47457015576548883</v>
      </c>
      <c r="G4">
        <f t="shared" si="1"/>
        <v>7.0274292364098198E-2</v>
      </c>
      <c r="H4">
        <f t="shared" si="2"/>
        <v>182.60336933797913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10.135106086730957</v>
      </c>
      <c r="W4">
        <f t="shared" si="6"/>
        <v>0.87506755304336536</v>
      </c>
      <c r="X4">
        <f t="shared" si="7"/>
        <v>9.9191269661180552E-4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1.3706331209626497</v>
      </c>
      <c r="AF4">
        <f t="shared" si="13"/>
        <v>1.8861109315412685</v>
      </c>
      <c r="AG4">
        <f t="shared" si="14"/>
        <v>27.687007904052734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23.828248977661133</v>
      </c>
      <c r="AM4" s="1">
        <v>27.687007904052734</v>
      </c>
      <c r="AN4" s="1">
        <v>23.056386947631836</v>
      </c>
      <c r="AO4" s="1">
        <v>199.97639465332031</v>
      </c>
      <c r="AP4" s="1">
        <v>199.47866821289063</v>
      </c>
      <c r="AQ4" s="1">
        <v>17.7362060546875</v>
      </c>
      <c r="AR4" s="1">
        <v>18.631267547607422</v>
      </c>
      <c r="AS4" s="1">
        <v>59.09356689453125</v>
      </c>
      <c r="AT4" s="1">
        <v>62.076839447021484</v>
      </c>
      <c r="AU4" s="1">
        <v>300.5595703125</v>
      </c>
      <c r="AV4" s="1">
        <v>1698.8319091796875</v>
      </c>
      <c r="AW4" s="1">
        <v>0.38356053829193115</v>
      </c>
      <c r="AX4" s="1">
        <v>98.760612487792969</v>
      </c>
      <c r="AY4" s="1">
        <v>3.0455358028411865</v>
      </c>
      <c r="AZ4" s="1">
        <v>-0.4602089524269104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1.5027978515624998</v>
      </c>
      <c r="BI4">
        <f t="shared" si="18"/>
        <v>1.3706331209626496E-3</v>
      </c>
      <c r="BJ4">
        <f t="shared" si="19"/>
        <v>300.83700790405271</v>
      </c>
      <c r="BK4">
        <f t="shared" si="20"/>
        <v>296.97824897766111</v>
      </c>
      <c r="BL4">
        <f t="shared" si="21"/>
        <v>271.81309939325365</v>
      </c>
      <c r="BM4">
        <f t="shared" si="22"/>
        <v>0.66656049922492033</v>
      </c>
      <c r="BN4">
        <f t="shared" si="23"/>
        <v>3.7261463259669179</v>
      </c>
      <c r="BO4">
        <f t="shared" si="24"/>
        <v>37.729072674873073</v>
      </c>
      <c r="BP4">
        <f t="shared" si="25"/>
        <v>19.097805127265651</v>
      </c>
      <c r="BQ4">
        <f t="shared" si="26"/>
        <v>25.757628440856934</v>
      </c>
      <c r="BR4">
        <f t="shared" si="27"/>
        <v>3.3261671095324679</v>
      </c>
      <c r="BS4">
        <f t="shared" si="28"/>
        <v>6.9746677043642749E-2</v>
      </c>
      <c r="BT4">
        <f t="shared" si="29"/>
        <v>1.8400353944256493</v>
      </c>
      <c r="BU4">
        <f t="shared" si="30"/>
        <v>1.4861317151068185</v>
      </c>
      <c r="BV4">
        <f t="shared" si="31"/>
        <v>4.3638771023864945E-2</v>
      </c>
      <c r="BW4">
        <f t="shared" si="32"/>
        <v>18.034020598153493</v>
      </c>
      <c r="BX4">
        <f t="shared" si="33"/>
        <v>0.91540299007359738</v>
      </c>
      <c r="BY4">
        <f t="shared" si="34"/>
        <v>48.304991617871515</v>
      </c>
      <c r="BZ4">
        <f t="shared" si="35"/>
        <v>199.4097027608492</v>
      </c>
      <c r="CA4">
        <f t="shared" si="36"/>
        <v>1.1495983936065867E-3</v>
      </c>
      <c r="CB4">
        <f t="shared" si="37"/>
        <v>0</v>
      </c>
      <c r="CC4">
        <f t="shared" si="38"/>
        <v>1486.5926817978579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163</v>
      </c>
      <c r="B5" s="1">
        <v>3</v>
      </c>
      <c r="C5" s="1" t="s">
        <v>87</v>
      </c>
      <c r="D5" s="1">
        <v>2122.0000161956996</v>
      </c>
      <c r="E5" s="1">
        <v>0</v>
      </c>
      <c r="F5">
        <f t="shared" si="0"/>
        <v>-2.9375976763351286</v>
      </c>
      <c r="G5">
        <f t="shared" si="1"/>
        <v>6.7170173848588255E-2</v>
      </c>
      <c r="H5">
        <f t="shared" si="2"/>
        <v>119.4163115311122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10.135106086730957</v>
      </c>
      <c r="W5">
        <f t="shared" si="6"/>
        <v>0.87506755304336536</v>
      </c>
      <c r="X5">
        <f t="shared" si="7"/>
        <v>-1.3035649949631534E-3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1.3342181445571681</v>
      </c>
      <c r="AF5">
        <f t="shared" si="13"/>
        <v>1.9200479096267762</v>
      </c>
      <c r="AG5">
        <f t="shared" si="14"/>
        <v>27.822963714599609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23.852449417114258</v>
      </c>
      <c r="AM5" s="1">
        <v>27.822963714599609</v>
      </c>
      <c r="AN5" s="1">
        <v>23.056636810302734</v>
      </c>
      <c r="AO5" s="1">
        <v>49.837200164794922</v>
      </c>
      <c r="AP5" s="1">
        <v>51.745941162109375</v>
      </c>
      <c r="AQ5" s="1">
        <v>17.716251373291016</v>
      </c>
      <c r="AR5" s="1">
        <v>18.587539672851563</v>
      </c>
      <c r="AS5" s="1">
        <v>58.944198608398438</v>
      </c>
      <c r="AT5" s="1">
        <v>61.842700958251953</v>
      </c>
      <c r="AU5" s="1">
        <v>300.57061767578125</v>
      </c>
      <c r="AV5" s="1">
        <v>1698.593017578125</v>
      </c>
      <c r="AW5" s="1">
        <v>0.36491349339485168</v>
      </c>
      <c r="AX5" s="1">
        <v>98.765228271484375</v>
      </c>
      <c r="AY5" s="1">
        <v>2.0219998359680176</v>
      </c>
      <c r="AZ5" s="1">
        <v>-0.45460343360900879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1.5028530883789062</v>
      </c>
      <c r="BI5">
        <f t="shared" si="18"/>
        <v>1.3342181445571682E-3</v>
      </c>
      <c r="BJ5">
        <f t="shared" si="19"/>
        <v>300.97296371459959</v>
      </c>
      <c r="BK5">
        <f t="shared" si="20"/>
        <v>297.00244941711424</v>
      </c>
      <c r="BL5">
        <f t="shared" si="21"/>
        <v>271.77487673785799</v>
      </c>
      <c r="BM5">
        <f t="shared" si="22"/>
        <v>0.66749491739778555</v>
      </c>
      <c r="BN5">
        <f t="shared" si="23"/>
        <v>3.7558505084212328</v>
      </c>
      <c r="BO5">
        <f t="shared" si="24"/>
        <v>38.028064878230296</v>
      </c>
      <c r="BP5">
        <f t="shared" si="25"/>
        <v>19.440525205378734</v>
      </c>
      <c r="BQ5">
        <f t="shared" si="26"/>
        <v>25.837706565856934</v>
      </c>
      <c r="BR5">
        <f t="shared" si="27"/>
        <v>3.3419895387901488</v>
      </c>
      <c r="BS5">
        <f t="shared" si="28"/>
        <v>6.6687980259396901E-2</v>
      </c>
      <c r="BT5">
        <f t="shared" si="29"/>
        <v>1.8358025987944566</v>
      </c>
      <c r="BU5">
        <f t="shared" si="30"/>
        <v>1.5061869399956922</v>
      </c>
      <c r="BV5">
        <f t="shared" si="31"/>
        <v>4.1723043177330346E-2</v>
      </c>
      <c r="BW5">
        <f t="shared" si="32"/>
        <v>11.794179267708989</v>
      </c>
      <c r="BX5">
        <f t="shared" si="33"/>
        <v>2.3077425755385432</v>
      </c>
      <c r="BY5">
        <f t="shared" si="34"/>
        <v>47.766858831084903</v>
      </c>
      <c r="BZ5">
        <f t="shared" si="35"/>
        <v>52.172838532715225</v>
      </c>
      <c r="CA5">
        <f t="shared" si="36"/>
        <v>-2.6895184823044451E-2</v>
      </c>
      <c r="CB5">
        <f t="shared" si="37"/>
        <v>0</v>
      </c>
      <c r="CC5">
        <f t="shared" si="38"/>
        <v>1486.383635508636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163</v>
      </c>
      <c r="B6" s="1">
        <v>4</v>
      </c>
      <c r="C6" s="1" t="s">
        <v>88</v>
      </c>
      <c r="D6" s="1">
        <v>2257.0000161956996</v>
      </c>
      <c r="E6" s="1">
        <v>0</v>
      </c>
      <c r="F6">
        <f t="shared" si="0"/>
        <v>0.60368482698421599</v>
      </c>
      <c r="G6">
        <f t="shared" si="1"/>
        <v>6.8318489297149371E-2</v>
      </c>
      <c r="H6">
        <f t="shared" si="2"/>
        <v>82.289273314286035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10.135106086730957</v>
      </c>
      <c r="W6">
        <f t="shared" si="6"/>
        <v>0.87506755304336536</v>
      </c>
      <c r="X6">
        <f t="shared" si="7"/>
        <v>1.0788959262484918E-3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1.3569050518897483</v>
      </c>
      <c r="AF6">
        <f t="shared" si="13"/>
        <v>1.9199622176871207</v>
      </c>
      <c r="AG6">
        <f t="shared" si="14"/>
        <v>27.835592269897461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23.876502990722656</v>
      </c>
      <c r="AM6" s="1">
        <v>27.835592269897461</v>
      </c>
      <c r="AN6" s="1">
        <v>23.053680419921875</v>
      </c>
      <c r="AO6" s="1">
        <v>99.913322448730469</v>
      </c>
      <c r="AP6" s="1">
        <v>99.421852111816406</v>
      </c>
      <c r="AQ6" s="1">
        <v>17.731218338012695</v>
      </c>
      <c r="AR6" s="1">
        <v>18.617315292358398</v>
      </c>
      <c r="AS6" s="1">
        <v>58.904903411865234</v>
      </c>
      <c r="AT6" s="1">
        <v>61.848506927490234</v>
      </c>
      <c r="AU6" s="1">
        <v>300.56375122070313</v>
      </c>
      <c r="AV6" s="1">
        <v>1698.62646484375</v>
      </c>
      <c r="AW6" s="1">
        <v>0.34761443734169006</v>
      </c>
      <c r="AX6" s="1">
        <v>98.760635375976563</v>
      </c>
      <c r="AY6" s="1">
        <v>2.5165574550628662</v>
      </c>
      <c r="AZ6" s="1">
        <v>-0.46064800024032593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1.5028187561035153</v>
      </c>
      <c r="BI6">
        <f t="shared" si="18"/>
        <v>1.3569050518897484E-3</v>
      </c>
      <c r="BJ6">
        <f t="shared" si="19"/>
        <v>300.98559226989744</v>
      </c>
      <c r="BK6">
        <f t="shared" si="20"/>
        <v>297.02650299072263</v>
      </c>
      <c r="BL6">
        <f t="shared" si="21"/>
        <v>271.78022830023838</v>
      </c>
      <c r="BM6">
        <f t="shared" si="22"/>
        <v>0.66401016301626903</v>
      </c>
      <c r="BN6">
        <f t="shared" si="23"/>
        <v>3.758620104955321</v>
      </c>
      <c r="BO6">
        <f t="shared" si="24"/>
        <v>38.05787691266314</v>
      </c>
      <c r="BP6">
        <f t="shared" si="25"/>
        <v>19.440561620304742</v>
      </c>
      <c r="BQ6">
        <f t="shared" si="26"/>
        <v>25.856047630310059</v>
      </c>
      <c r="BR6">
        <f t="shared" si="27"/>
        <v>3.3456227416671434</v>
      </c>
      <c r="BS6">
        <f t="shared" si="28"/>
        <v>6.7819729199735571E-2</v>
      </c>
      <c r="BT6">
        <f t="shared" si="29"/>
        <v>1.8386578872682002</v>
      </c>
      <c r="BU6">
        <f t="shared" si="30"/>
        <v>1.5069648543989431</v>
      </c>
      <c r="BV6">
        <f t="shared" si="31"/>
        <v>4.2431860819845305E-2</v>
      </c>
      <c r="BW6">
        <f t="shared" si="32"/>
        <v>8.1269409171462819</v>
      </c>
      <c r="BX6">
        <f t="shared" si="33"/>
        <v>0.82767793564877534</v>
      </c>
      <c r="BY6">
        <f t="shared" si="34"/>
        <v>47.812481374900017</v>
      </c>
      <c r="BZ6">
        <f t="shared" si="35"/>
        <v>99.334123466266917</v>
      </c>
      <c r="CA6">
        <f t="shared" si="36"/>
        <v>2.9057154318469867E-3</v>
      </c>
      <c r="CB6">
        <f t="shared" si="37"/>
        <v>0</v>
      </c>
      <c r="CC6">
        <f t="shared" si="38"/>
        <v>1486.4129041255223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163</v>
      </c>
      <c r="B7" s="1">
        <v>5</v>
      </c>
      <c r="C7" s="1" t="s">
        <v>89</v>
      </c>
      <c r="D7" s="1">
        <v>2410.0000161956996</v>
      </c>
      <c r="E7" s="1">
        <v>0</v>
      </c>
      <c r="F7">
        <f t="shared" si="0"/>
        <v>5.8858138764856758</v>
      </c>
      <c r="G7">
        <f t="shared" si="1"/>
        <v>7.0654803838540031E-2</v>
      </c>
      <c r="H7">
        <f t="shared" si="2"/>
        <v>154.54084820358156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10.135106086730957</v>
      </c>
      <c r="W7">
        <f t="shared" si="6"/>
        <v>0.87506755304336536</v>
      </c>
      <c r="X7">
        <f t="shared" si="7"/>
        <v>4.6328793235236336E-3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1.3815854270841821</v>
      </c>
      <c r="AF7">
        <f t="shared" si="13"/>
        <v>1.8908263546271624</v>
      </c>
      <c r="AG7">
        <f t="shared" si="14"/>
        <v>27.730947494506836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23.867450714111328</v>
      </c>
      <c r="AM7" s="1">
        <v>27.730947494506836</v>
      </c>
      <c r="AN7" s="1">
        <v>23.057424545288086</v>
      </c>
      <c r="AO7" s="1">
        <v>299.9737548828125</v>
      </c>
      <c r="AP7" s="1">
        <v>295.78536987304688</v>
      </c>
      <c r="AQ7" s="1">
        <v>17.778852462768555</v>
      </c>
      <c r="AR7" s="1">
        <v>18.680995941162109</v>
      </c>
      <c r="AS7" s="1">
        <v>59.09423828125</v>
      </c>
      <c r="AT7" s="1">
        <v>62.091354370117188</v>
      </c>
      <c r="AU7" s="1">
        <v>300.56771850585938</v>
      </c>
      <c r="AV7" s="1">
        <v>1698.4888916015625</v>
      </c>
      <c r="AW7" s="1">
        <v>0.3791939914226532</v>
      </c>
      <c r="AX7" s="1">
        <v>98.757987976074219</v>
      </c>
      <c r="AY7" s="1">
        <v>3.4855973720550537</v>
      </c>
      <c r="AZ7" s="1">
        <v>-0.46454024314880371</v>
      </c>
      <c r="BA7" s="1">
        <v>1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1.5028385925292969</v>
      </c>
      <c r="BI7">
        <f t="shared" si="18"/>
        <v>1.3815854270841821E-3</v>
      </c>
      <c r="BJ7">
        <f t="shared" si="19"/>
        <v>300.88094749450681</v>
      </c>
      <c r="BK7">
        <f t="shared" si="20"/>
        <v>297.01745071411131</v>
      </c>
      <c r="BL7">
        <f t="shared" si="21"/>
        <v>271.75821658198038</v>
      </c>
      <c r="BM7">
        <f t="shared" si="22"/>
        <v>0.66410767735923792</v>
      </c>
      <c r="BN7">
        <f t="shared" si="23"/>
        <v>3.7357239271655414</v>
      </c>
      <c r="BO7">
        <f t="shared" si="24"/>
        <v>37.827055853654926</v>
      </c>
      <c r="BP7">
        <f t="shared" si="25"/>
        <v>19.146059912492817</v>
      </c>
      <c r="BQ7">
        <f t="shared" si="26"/>
        <v>25.799199104309082</v>
      </c>
      <c r="BR7">
        <f t="shared" si="27"/>
        <v>3.3343727624169177</v>
      </c>
      <c r="BS7">
        <f t="shared" si="28"/>
        <v>7.0121481014057033E-2</v>
      </c>
      <c r="BT7">
        <f t="shared" si="29"/>
        <v>1.8448975725383789</v>
      </c>
      <c r="BU7">
        <f t="shared" si="30"/>
        <v>1.4894751898785388</v>
      </c>
      <c r="BV7">
        <f t="shared" si="31"/>
        <v>4.3873531329956292E-2</v>
      </c>
      <c r="BW7">
        <f t="shared" si="32"/>
        <v>15.262143228701619</v>
      </c>
      <c r="BX7">
        <f t="shared" si="33"/>
        <v>0.52247630864877315</v>
      </c>
      <c r="BY7">
        <f t="shared" si="34"/>
        <v>48.30678922316163</v>
      </c>
      <c r="BZ7">
        <f t="shared" si="35"/>
        <v>294.93003202743631</v>
      </c>
      <c r="CA7">
        <f t="shared" si="36"/>
        <v>9.6404143173762537E-3</v>
      </c>
      <c r="CB7">
        <f t="shared" si="37"/>
        <v>0</v>
      </c>
      <c r="CC7">
        <f t="shared" si="38"/>
        <v>1486.2925182451172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163</v>
      </c>
      <c r="B8" s="1">
        <v>6</v>
      </c>
      <c r="C8" s="1" t="s">
        <v>90</v>
      </c>
      <c r="D8" s="1">
        <v>2582.0000161956996</v>
      </c>
      <c r="E8" s="1">
        <v>0</v>
      </c>
      <c r="F8">
        <f t="shared" si="0"/>
        <v>10.395705747189217</v>
      </c>
      <c r="G8">
        <f t="shared" si="1"/>
        <v>7.4980993147199027E-2</v>
      </c>
      <c r="H8">
        <f t="shared" si="2"/>
        <v>257.75070711023204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10.135106086730957</v>
      </c>
      <c r="W8">
        <f t="shared" si="6"/>
        <v>0.87506755304336536</v>
      </c>
      <c r="X8">
        <f t="shared" si="7"/>
        <v>7.6670272967500324E-3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1.4494576789388263</v>
      </c>
      <c r="AF8">
        <f t="shared" si="13"/>
        <v>1.8702206446301064</v>
      </c>
      <c r="AG8">
        <f t="shared" si="14"/>
        <v>27.702116012573242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23.879398345947266</v>
      </c>
      <c r="AM8" s="1">
        <v>27.702116012573242</v>
      </c>
      <c r="AN8" s="1">
        <v>23.056673049926758</v>
      </c>
      <c r="AO8" s="1">
        <v>500.1951904296875</v>
      </c>
      <c r="AP8" s="1">
        <v>492.80245971679688</v>
      </c>
      <c r="AQ8" s="1">
        <v>17.877952575683594</v>
      </c>
      <c r="AR8" s="1">
        <v>18.824283599853516</v>
      </c>
      <c r="AS8" s="1">
        <v>59.384304046630859</v>
      </c>
      <c r="AT8" s="1">
        <v>62.527553558349609</v>
      </c>
      <c r="AU8" s="1">
        <v>300.56558227539063</v>
      </c>
      <c r="AV8" s="1">
        <v>1698.5277099609375</v>
      </c>
      <c r="AW8" s="1">
        <v>0.31901895999908447</v>
      </c>
      <c r="AX8" s="1">
        <v>98.766914367675781</v>
      </c>
      <c r="AY8" s="1">
        <v>3.9975159168243408</v>
      </c>
      <c r="AZ8" s="1">
        <v>-0.46867936849594116</v>
      </c>
      <c r="BA8" s="1">
        <v>1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1.5028279113769529</v>
      </c>
      <c r="BI8">
        <f t="shared" si="18"/>
        <v>1.4494576789388263E-3</v>
      </c>
      <c r="BJ8">
        <f t="shared" si="19"/>
        <v>300.85211601257322</v>
      </c>
      <c r="BK8">
        <f t="shared" si="20"/>
        <v>297.02939834594724</v>
      </c>
      <c r="BL8">
        <f t="shared" si="21"/>
        <v>271.76442751934155</v>
      </c>
      <c r="BM8">
        <f t="shared" si="22"/>
        <v>0.65408117905782714</v>
      </c>
      <c r="BN8">
        <f t="shared" si="23"/>
        <v>3.7294370509696821</v>
      </c>
      <c r="BO8">
        <f t="shared" si="24"/>
        <v>37.759983440266758</v>
      </c>
      <c r="BP8">
        <f t="shared" si="25"/>
        <v>18.935699840413243</v>
      </c>
      <c r="BQ8">
        <f t="shared" si="26"/>
        <v>25.790757179260254</v>
      </c>
      <c r="BR8">
        <f t="shared" si="27"/>
        <v>3.332704977518048</v>
      </c>
      <c r="BS8">
        <f t="shared" si="28"/>
        <v>7.4380637664558338E-2</v>
      </c>
      <c r="BT8">
        <f t="shared" si="29"/>
        <v>1.8592164063395757</v>
      </c>
      <c r="BU8">
        <f t="shared" si="30"/>
        <v>1.4734885711784722</v>
      </c>
      <c r="BV8">
        <f t="shared" si="31"/>
        <v>4.6541466512929647E-2</v>
      </c>
      <c r="BW8">
        <f t="shared" si="32"/>
        <v>25.45724201736417</v>
      </c>
      <c r="BX8">
        <f t="shared" si="33"/>
        <v>0.52303048012048459</v>
      </c>
      <c r="BY8">
        <f t="shared" si="34"/>
        <v>48.805588408893911</v>
      </c>
      <c r="BZ8">
        <f t="shared" si="35"/>
        <v>491.29173567013169</v>
      </c>
      <c r="CA8">
        <f t="shared" si="36"/>
        <v>1.0327235308064548E-2</v>
      </c>
      <c r="CB8">
        <f t="shared" si="37"/>
        <v>0</v>
      </c>
      <c r="CC8">
        <f t="shared" si="38"/>
        <v>1486.3264869318687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163</v>
      </c>
      <c r="B9" s="1">
        <v>7</v>
      </c>
      <c r="C9" s="1" t="s">
        <v>91</v>
      </c>
      <c r="D9" s="1">
        <v>2733.0000161956996</v>
      </c>
      <c r="E9" s="1">
        <v>0</v>
      </c>
      <c r="F9">
        <f t="shared" si="0"/>
        <v>18.852747420092612</v>
      </c>
      <c r="G9">
        <f t="shared" si="1"/>
        <v>7.9791438643341123E-2</v>
      </c>
      <c r="H9">
        <f t="shared" si="2"/>
        <v>388.29389179841178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10.135106086730957</v>
      </c>
      <c r="W9">
        <f t="shared" si="6"/>
        <v>0.87506755304336536</v>
      </c>
      <c r="X9">
        <f t="shared" si="7"/>
        <v>1.3356214876736206E-2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1.5196746046407394</v>
      </c>
      <c r="AF9">
        <f t="shared" si="13"/>
        <v>1.8434484741057082</v>
      </c>
      <c r="AG9">
        <f t="shared" si="14"/>
        <v>27.649585723876953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23.892299652099609</v>
      </c>
      <c r="AM9" s="1">
        <v>27.649585723876953</v>
      </c>
      <c r="AN9" s="1">
        <v>23.054109573364258</v>
      </c>
      <c r="AO9" s="1">
        <v>800.49658203125</v>
      </c>
      <c r="AP9" s="1">
        <v>787.1561279296875</v>
      </c>
      <c r="AQ9" s="1">
        <v>17.988302230834961</v>
      </c>
      <c r="AR9" s="1">
        <v>18.980291366577148</v>
      </c>
      <c r="AS9" s="1">
        <v>59.702659606933594</v>
      </c>
      <c r="AT9" s="1">
        <v>62.994747161865234</v>
      </c>
      <c r="AU9" s="1">
        <v>300.57400512695313</v>
      </c>
      <c r="AV9" s="1">
        <v>1698.61767578125</v>
      </c>
      <c r="AW9" s="1">
        <v>0.33716827630996704</v>
      </c>
      <c r="AX9" s="1">
        <v>98.763381958007813</v>
      </c>
      <c r="AY9" s="1">
        <v>4.3977112770080566</v>
      </c>
      <c r="AZ9" s="1">
        <v>-0.47318556904792786</v>
      </c>
      <c r="BA9" s="1">
        <v>1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1.5028700256347656</v>
      </c>
      <c r="BI9">
        <f t="shared" si="18"/>
        <v>1.5196746046407395E-3</v>
      </c>
      <c r="BJ9">
        <f t="shared" si="19"/>
        <v>300.79958572387693</v>
      </c>
      <c r="BK9">
        <f t="shared" si="20"/>
        <v>297.04229965209959</v>
      </c>
      <c r="BL9">
        <f t="shared" si="21"/>
        <v>271.77882205026981</v>
      </c>
      <c r="BM9">
        <f t="shared" si="22"/>
        <v>0.6448338677287796</v>
      </c>
      <c r="BN9">
        <f t="shared" si="23"/>
        <v>3.7180062400172451</v>
      </c>
      <c r="BO9">
        <f t="shared" si="24"/>
        <v>37.645594615199244</v>
      </c>
      <c r="BP9">
        <f t="shared" si="25"/>
        <v>18.665303248622095</v>
      </c>
      <c r="BQ9">
        <f t="shared" si="26"/>
        <v>25.770942687988281</v>
      </c>
      <c r="BR9">
        <f t="shared" si="27"/>
        <v>3.3287932928806927</v>
      </c>
      <c r="BS9">
        <f t="shared" si="28"/>
        <v>7.9111928937123183E-2</v>
      </c>
      <c r="BT9">
        <f t="shared" si="29"/>
        <v>1.8745577659115369</v>
      </c>
      <c r="BU9">
        <f t="shared" si="30"/>
        <v>1.4542355269691558</v>
      </c>
      <c r="BV9">
        <f t="shared" si="31"/>
        <v>4.950555957269507E-2</v>
      </c>
      <c r="BW9">
        <f t="shared" si="32"/>
        <v>38.349217947647901</v>
      </c>
      <c r="BX9">
        <f t="shared" si="33"/>
        <v>0.4932870087915977</v>
      </c>
      <c r="BY9">
        <f t="shared" si="34"/>
        <v>49.408197917890881</v>
      </c>
      <c r="BZ9">
        <f t="shared" si="35"/>
        <v>784.41641024568708</v>
      </c>
      <c r="CA9">
        <f t="shared" si="36"/>
        <v>1.1874818829149604E-2</v>
      </c>
      <c r="CB9">
        <f t="shared" si="37"/>
        <v>0</v>
      </c>
      <c r="CC9">
        <f t="shared" si="38"/>
        <v>1486.4052131021069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163</v>
      </c>
      <c r="B10" s="1">
        <v>8</v>
      </c>
      <c r="C10" s="1" t="s">
        <v>92</v>
      </c>
      <c r="D10" s="1">
        <v>2878.0000161956996</v>
      </c>
      <c r="E10" s="1">
        <v>0</v>
      </c>
      <c r="F10">
        <f t="shared" si="0"/>
        <v>27.78205227783879</v>
      </c>
      <c r="G10">
        <f t="shared" si="1"/>
        <v>8.4591581406376334E-2</v>
      </c>
      <c r="H10">
        <f t="shared" si="2"/>
        <v>623.56151344678358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10.135106086730957</v>
      </c>
      <c r="W10">
        <f t="shared" si="6"/>
        <v>0.87506755304336536</v>
      </c>
      <c r="X10">
        <f t="shared" si="7"/>
        <v>1.9367297889947614E-2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1.6011514660419026</v>
      </c>
      <c r="AF10">
        <f t="shared" si="13"/>
        <v>1.8327643648558178</v>
      </c>
      <c r="AG10">
        <f t="shared" si="14"/>
        <v>27.672391891479492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23.912141799926758</v>
      </c>
      <c r="AM10" s="1">
        <v>27.672391891479492</v>
      </c>
      <c r="AN10" s="1">
        <v>23.057050704956055</v>
      </c>
      <c r="AO10" s="1">
        <v>1200.417236328125</v>
      </c>
      <c r="AP10" s="1">
        <v>1180.67333984375</v>
      </c>
      <c r="AQ10" s="1">
        <v>18.094152450561523</v>
      </c>
      <c r="AR10" s="1">
        <v>19.139158248901367</v>
      </c>
      <c r="AS10" s="1">
        <v>59.981857299804688</v>
      </c>
      <c r="AT10" s="1">
        <v>63.445293426513672</v>
      </c>
      <c r="AU10" s="1">
        <v>300.57379150390625</v>
      </c>
      <c r="AV10" s="1">
        <v>1698.2872314453125</v>
      </c>
      <c r="AW10" s="1">
        <v>0.40148466825485229</v>
      </c>
      <c r="AX10" s="1">
        <v>98.760917663574219</v>
      </c>
      <c r="AY10" s="1">
        <v>3.8631837368011475</v>
      </c>
      <c r="AZ10" s="1">
        <v>-0.47914755344390869</v>
      </c>
      <c r="BA10" s="1">
        <v>1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1.5028689575195311</v>
      </c>
      <c r="BI10">
        <f t="shared" si="18"/>
        <v>1.6011514660419026E-3</v>
      </c>
      <c r="BJ10">
        <f t="shared" si="19"/>
        <v>300.82239189147947</v>
      </c>
      <c r="BK10">
        <f t="shared" si="20"/>
        <v>297.06214179992674</v>
      </c>
      <c r="BL10">
        <f t="shared" si="21"/>
        <v>271.72595095770157</v>
      </c>
      <c r="BM10">
        <f t="shared" si="22"/>
        <v>0.63009754693083486</v>
      </c>
      <c r="BN10">
        <f t="shared" si="23"/>
        <v>3.7229651968256832</v>
      </c>
      <c r="BO10">
        <f t="shared" si="24"/>
        <v>37.696745685452619</v>
      </c>
      <c r="BP10">
        <f t="shared" si="25"/>
        <v>18.557587436551252</v>
      </c>
      <c r="BQ10">
        <f t="shared" si="26"/>
        <v>25.792266845703125</v>
      </c>
      <c r="BR10">
        <f t="shared" si="27"/>
        <v>3.3330031733829926</v>
      </c>
      <c r="BS10">
        <f t="shared" si="28"/>
        <v>8.3828246850866053E-2</v>
      </c>
      <c r="BT10">
        <f t="shared" si="29"/>
        <v>1.8902008319698653</v>
      </c>
      <c r="BU10">
        <f t="shared" si="30"/>
        <v>1.4428023414131272</v>
      </c>
      <c r="BV10">
        <f t="shared" si="31"/>
        <v>5.2460704535876576E-2</v>
      </c>
      <c r="BW10">
        <f t="shared" si="32"/>
        <v>61.583507287691525</v>
      </c>
      <c r="BX10">
        <f t="shared" si="33"/>
        <v>0.52814058927535834</v>
      </c>
      <c r="BY10">
        <f t="shared" si="34"/>
        <v>49.788706015144591</v>
      </c>
      <c r="BZ10">
        <f t="shared" si="35"/>
        <v>1176.6359983238451</v>
      </c>
      <c r="CA10">
        <f t="shared" si="36"/>
        <v>1.1755822831607666E-2</v>
      </c>
      <c r="CB10">
        <f t="shared" si="37"/>
        <v>0</v>
      </c>
      <c r="CC10">
        <f t="shared" si="38"/>
        <v>1486.1160519856412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163</v>
      </c>
      <c r="B11" s="1">
        <v>9</v>
      </c>
      <c r="C11" s="1" t="s">
        <v>93</v>
      </c>
      <c r="D11" s="1">
        <v>3052.0000161956996</v>
      </c>
      <c r="E11" s="1">
        <v>0</v>
      </c>
      <c r="F11">
        <f t="shared" si="0"/>
        <v>34.694800217856709</v>
      </c>
      <c r="G11">
        <f t="shared" si="1"/>
        <v>8.9353651102985529E-2</v>
      </c>
      <c r="H11">
        <f t="shared" si="2"/>
        <v>814.87126459576518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10.135106086730957</v>
      </c>
      <c r="W11">
        <f t="shared" si="6"/>
        <v>0.87506755304336536</v>
      </c>
      <c r="X11">
        <f t="shared" si="7"/>
        <v>2.4017894723317029E-2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1.6469188049707653</v>
      </c>
      <c r="AF11">
        <f t="shared" si="13"/>
        <v>1.7859497277125107</v>
      </c>
      <c r="AG11">
        <f t="shared" si="14"/>
        <v>27.534090042114258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23.908269882202148</v>
      </c>
      <c r="AM11" s="1">
        <v>27.534090042114258</v>
      </c>
      <c r="AN11" s="1">
        <v>23.055513381958008</v>
      </c>
      <c r="AO11" s="1">
        <v>1499.9969482421875</v>
      </c>
      <c r="AP11" s="1">
        <v>1475.29296875</v>
      </c>
      <c r="AQ11" s="1">
        <v>18.232326507568359</v>
      </c>
      <c r="AR11" s="1">
        <v>19.307086944580078</v>
      </c>
      <c r="AS11" s="1">
        <v>60.461357116699219</v>
      </c>
      <c r="AT11" s="1">
        <v>64.025474548339844</v>
      </c>
      <c r="AU11" s="1">
        <v>300.55471801757813</v>
      </c>
      <c r="AV11" s="1">
        <v>1698.3548583984375</v>
      </c>
      <c r="AW11" s="1">
        <v>0.40292787551879883</v>
      </c>
      <c r="AX11" s="1">
        <v>98.773658752441406</v>
      </c>
      <c r="AY11" s="1">
        <v>3.0845704078674316</v>
      </c>
      <c r="AZ11" s="1">
        <v>-0.48598340153694153</v>
      </c>
      <c r="BA11" s="1">
        <v>1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1.5027735900878905</v>
      </c>
      <c r="BI11">
        <f t="shared" si="18"/>
        <v>1.6469188049707652E-3</v>
      </c>
      <c r="BJ11">
        <f t="shared" si="19"/>
        <v>300.68409004211424</v>
      </c>
      <c r="BK11">
        <f t="shared" si="20"/>
        <v>297.05826988220213</v>
      </c>
      <c r="BL11">
        <f t="shared" si="21"/>
        <v>271.73677126995972</v>
      </c>
      <c r="BM11">
        <f t="shared" si="22"/>
        <v>0.62842144938352007</v>
      </c>
      <c r="BN11">
        <f t="shared" si="23"/>
        <v>3.6929813450801801</v>
      </c>
      <c r="BO11">
        <f t="shared" si="24"/>
        <v>37.388321863584906</v>
      </c>
      <c r="BP11">
        <f t="shared" si="25"/>
        <v>18.081234919004828</v>
      </c>
      <c r="BQ11">
        <f t="shared" si="26"/>
        <v>25.721179962158203</v>
      </c>
      <c r="BR11">
        <f t="shared" si="27"/>
        <v>3.3189870457443642</v>
      </c>
      <c r="BS11">
        <f t="shared" si="28"/>
        <v>8.8502386295969016E-2</v>
      </c>
      <c r="BT11">
        <f t="shared" si="29"/>
        <v>1.9070316173676694</v>
      </c>
      <c r="BU11">
        <f t="shared" si="30"/>
        <v>1.4119554283766949</v>
      </c>
      <c r="BV11">
        <f t="shared" si="31"/>
        <v>5.53898475155171E-2</v>
      </c>
      <c r="BW11">
        <f t="shared" si="32"/>
        <v>80.487816216352499</v>
      </c>
      <c r="BX11">
        <f t="shared" si="33"/>
        <v>0.55234538620908424</v>
      </c>
      <c r="BY11">
        <f t="shared" si="34"/>
        <v>50.70261157698819</v>
      </c>
      <c r="BZ11">
        <f t="shared" si="35"/>
        <v>1470.2510533420411</v>
      </c>
      <c r="CA11">
        <f t="shared" si="36"/>
        <v>1.1964738778377535E-2</v>
      </c>
      <c r="CB11">
        <f t="shared" si="37"/>
        <v>0</v>
      </c>
      <c r="CC11">
        <f t="shared" si="38"/>
        <v>1486.175230138032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163</v>
      </c>
      <c r="B12" s="1">
        <v>10</v>
      </c>
      <c r="C12" s="1" t="s">
        <v>94</v>
      </c>
      <c r="D12" s="1">
        <v>3182.0000161956996</v>
      </c>
      <c r="E12" s="1">
        <v>0</v>
      </c>
      <c r="F12">
        <f t="shared" si="0"/>
        <v>37.595407995171428</v>
      </c>
      <c r="G12">
        <f t="shared" si="1"/>
        <v>9.083283106665177E-2</v>
      </c>
      <c r="H12">
        <f t="shared" si="2"/>
        <v>966.59137298952828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10.135106086730957</v>
      </c>
      <c r="W12">
        <f t="shared" si="6"/>
        <v>0.87506755304336536</v>
      </c>
      <c r="X12">
        <f t="shared" si="7"/>
        <v>2.5973528701271162E-2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1.6632150257893534</v>
      </c>
      <c r="AF12">
        <f t="shared" si="13"/>
        <v>1.7744442513615031</v>
      </c>
      <c r="AG12">
        <f t="shared" si="14"/>
        <v>27.535215377807617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23.919717788696289</v>
      </c>
      <c r="AM12" s="1">
        <v>27.535215377807617</v>
      </c>
      <c r="AN12" s="1">
        <v>23.055986404418945</v>
      </c>
      <c r="AO12" s="1">
        <v>1700.2349853515625</v>
      </c>
      <c r="AP12" s="1">
        <v>1673.3658447265625</v>
      </c>
      <c r="AQ12" s="1">
        <v>18.340511322021484</v>
      </c>
      <c r="AR12" s="1">
        <v>19.425765991210938</v>
      </c>
      <c r="AS12" s="1">
        <v>60.778903961181641</v>
      </c>
      <c r="AT12" s="1">
        <v>64.374443054199219</v>
      </c>
      <c r="AU12" s="1">
        <v>300.5572509765625</v>
      </c>
      <c r="AV12" s="1">
        <v>1698.099365234375</v>
      </c>
      <c r="AW12" s="1">
        <v>0.32847413420677185</v>
      </c>
      <c r="AX12" s="1">
        <v>98.775009155273438</v>
      </c>
      <c r="AY12" s="1">
        <v>2.3093140125274658</v>
      </c>
      <c r="AZ12" s="1">
        <v>-0.48964083194732666</v>
      </c>
      <c r="BA12" s="1">
        <v>1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1.5027862548828121</v>
      </c>
      <c r="BI12">
        <f t="shared" si="18"/>
        <v>1.6632150257893535E-3</v>
      </c>
      <c r="BJ12">
        <f t="shared" si="19"/>
        <v>300.68521537780759</v>
      </c>
      <c r="BK12">
        <f t="shared" si="20"/>
        <v>297.06971778869627</v>
      </c>
      <c r="BL12">
        <f t="shared" si="21"/>
        <v>271.69589236462343</v>
      </c>
      <c r="BM12">
        <f t="shared" si="22"/>
        <v>0.62585223931082512</v>
      </c>
      <c r="BN12">
        <f t="shared" si="23"/>
        <v>3.6932244649915629</v>
      </c>
      <c r="BO12">
        <f t="shared" si="24"/>
        <v>37.390272059462397</v>
      </c>
      <c r="BP12">
        <f t="shared" si="25"/>
        <v>17.96450606825146</v>
      </c>
      <c r="BQ12">
        <f t="shared" si="26"/>
        <v>25.727466583251953</v>
      </c>
      <c r="BR12">
        <f t="shared" si="27"/>
        <v>3.3202244935935155</v>
      </c>
      <c r="BS12">
        <f t="shared" si="28"/>
        <v>8.9953287641422519E-2</v>
      </c>
      <c r="BT12">
        <f t="shared" si="29"/>
        <v>1.9187802136300598</v>
      </c>
      <c r="BU12">
        <f t="shared" si="30"/>
        <v>1.4014442799634557</v>
      </c>
      <c r="BV12">
        <f t="shared" si="31"/>
        <v>5.6299170162939061E-2</v>
      </c>
      <c r="BW12">
        <f t="shared" si="32"/>
        <v>95.47507171644898</v>
      </c>
      <c r="BX12">
        <f t="shared" si="33"/>
        <v>0.57763302390546567</v>
      </c>
      <c r="BY12">
        <f t="shared" si="34"/>
        <v>51.028103358206081</v>
      </c>
      <c r="BZ12">
        <f t="shared" si="35"/>
        <v>1667.9024073915984</v>
      </c>
      <c r="CA12">
        <f t="shared" si="36"/>
        <v>1.150200609142186E-2</v>
      </c>
      <c r="CB12">
        <f t="shared" si="37"/>
        <v>0</v>
      </c>
      <c r="CC12">
        <f t="shared" si="38"/>
        <v>1485.9516563601364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163</v>
      </c>
      <c r="B13" s="1">
        <v>11</v>
      </c>
      <c r="C13" s="1" t="s">
        <v>95</v>
      </c>
      <c r="D13" s="1">
        <v>3384.0000161956996</v>
      </c>
      <c r="E13" s="1">
        <v>0</v>
      </c>
      <c r="F13">
        <f t="shared" si="0"/>
        <v>41.541156631321471</v>
      </c>
      <c r="G13">
        <f t="shared" si="1"/>
        <v>9.1179740235929063E-2</v>
      </c>
      <c r="H13">
        <f t="shared" si="2"/>
        <v>982.35186484042038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10.135106086730957</v>
      </c>
      <c r="W13">
        <f t="shared" si="6"/>
        <v>0.87506755304336536</v>
      </c>
      <c r="X13">
        <f t="shared" si="7"/>
        <v>2.8586958070841943E-2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1.672039108889485</v>
      </c>
      <c r="AF13">
        <f t="shared" si="13"/>
        <v>1.7766032974785726</v>
      </c>
      <c r="AG13">
        <f t="shared" si="14"/>
        <v>27.622539520263672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23.94392204284668</v>
      </c>
      <c r="AM13" s="1">
        <v>27.622539520263672</v>
      </c>
      <c r="AN13" s="1">
        <v>23.0572509765625</v>
      </c>
      <c r="AO13" s="1">
        <v>1787.5694580078125</v>
      </c>
      <c r="AP13" s="1">
        <v>1757.971435546875</v>
      </c>
      <c r="AQ13" s="1">
        <v>18.506723403930664</v>
      </c>
      <c r="AR13" s="1">
        <v>19.597518920898438</v>
      </c>
      <c r="AS13" s="1">
        <v>61.234413146972656</v>
      </c>
      <c r="AT13" s="1">
        <v>64.842796325683594</v>
      </c>
      <c r="AU13" s="1">
        <v>300.56436157226563</v>
      </c>
      <c r="AV13" s="1">
        <v>1700.590576171875</v>
      </c>
      <c r="AW13" s="1">
        <v>0.33860784769058228</v>
      </c>
      <c r="AX13" s="1">
        <v>98.764007568359375</v>
      </c>
      <c r="AY13" s="1">
        <v>2.1711609363555908</v>
      </c>
      <c r="AZ13" s="1">
        <v>-0.49558812379837036</v>
      </c>
      <c r="BA13" s="1">
        <v>0.75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1.502821807861328</v>
      </c>
      <c r="BI13">
        <f t="shared" si="18"/>
        <v>1.672039108889485E-3</v>
      </c>
      <c r="BJ13">
        <f t="shared" si="19"/>
        <v>300.77253952026365</v>
      </c>
      <c r="BK13">
        <f t="shared" si="20"/>
        <v>297.09392204284666</v>
      </c>
      <c r="BL13">
        <f t="shared" si="21"/>
        <v>272.09448610571417</v>
      </c>
      <c r="BM13">
        <f t="shared" si="22"/>
        <v>0.62287029645658742</v>
      </c>
      <c r="BN13">
        <f t="shared" si="23"/>
        <v>3.712132804503252</v>
      </c>
      <c r="BO13">
        <f t="shared" si="24"/>
        <v>37.585886760760538</v>
      </c>
      <c r="BP13">
        <f t="shared" si="25"/>
        <v>17.9883678398621</v>
      </c>
      <c r="BQ13">
        <f t="shared" si="26"/>
        <v>25.783230781555176</v>
      </c>
      <c r="BR13">
        <f t="shared" si="27"/>
        <v>3.3312186784651034</v>
      </c>
      <c r="BS13">
        <f t="shared" si="28"/>
        <v>9.0293498443509868E-2</v>
      </c>
      <c r="BT13">
        <f t="shared" si="29"/>
        <v>1.9355295070246794</v>
      </c>
      <c r="BU13">
        <f t="shared" si="30"/>
        <v>1.395689171440424</v>
      </c>
      <c r="BV13">
        <f t="shared" si="31"/>
        <v>5.6512396220253128E-2</v>
      </c>
      <c r="BW13">
        <f t="shared" si="32"/>
        <v>97.021007013891236</v>
      </c>
      <c r="BX13">
        <f t="shared" si="33"/>
        <v>0.5587985361860146</v>
      </c>
      <c r="BY13">
        <f t="shared" si="34"/>
        <v>51.21084687370233</v>
      </c>
      <c r="BZ13">
        <f t="shared" si="35"/>
        <v>1751.9345943957883</v>
      </c>
      <c r="CA13">
        <f t="shared" si="36"/>
        <v>1.2142906578865612E-2</v>
      </c>
      <c r="CB13">
        <f t="shared" si="37"/>
        <v>0</v>
      </c>
      <c r="CC13">
        <f t="shared" si="38"/>
        <v>1488.1316342193295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x14ac:dyDescent="0.35">
      <c r="A14" t="s">
        <v>165</v>
      </c>
      <c r="B14" s="1">
        <v>12</v>
      </c>
      <c r="C14" s="1" t="s">
        <v>96</v>
      </c>
      <c r="D14" s="1">
        <v>3996.5000161612406</v>
      </c>
      <c r="E14" s="1">
        <v>0</v>
      </c>
      <c r="F14">
        <f t="shared" ref="F14:F24" si="42">(AO14-AP14*(1000-AQ14)/(1000-AR14))*BH14</f>
        <v>31.410839883540056</v>
      </c>
      <c r="G14">
        <f t="shared" ref="G14:G24" si="43">IF(BS14&lt;&gt;0,1/(1/BS14-1/AK14),0)</f>
        <v>0.28926375794709491</v>
      </c>
      <c r="H14">
        <f t="shared" ref="H14:H24" si="44">((BV14-BI14/2)*AP14-F14)/(BV14+BI14/2)</f>
        <v>191.16659091702937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ref="P14:P24" si="45">CB14/L14</f>
        <v>#DIV/0!</v>
      </c>
      <c r="Q14" t="e">
        <f t="shared" ref="Q14:Q24" si="46">CD14/N14</f>
        <v>#DIV/0!</v>
      </c>
      <c r="R14" t="e">
        <f t="shared" ref="R14:R24" si="47">(N14-O14)/N14</f>
        <v>#DIV/0!</v>
      </c>
      <c r="S14" s="1">
        <v>-1</v>
      </c>
      <c r="T14" s="1">
        <v>0.87</v>
      </c>
      <c r="U14" s="1">
        <v>0.92</v>
      </c>
      <c r="V14" s="1">
        <v>10.10836124420166</v>
      </c>
      <c r="W14">
        <f t="shared" ref="W14:W24" si="48">(V14*U14+(100-V14)*T14)/100</f>
        <v>0.87505418062210083</v>
      </c>
      <c r="X14">
        <f t="shared" ref="X14:X24" si="49">(F14-S14)/CC14</f>
        <v>2.1779839206353804E-2</v>
      </c>
      <c r="Y14" t="e">
        <f t="shared" ref="Y14:Y24" si="50">(N14-O14)/(N14-M14)</f>
        <v>#DIV/0!</v>
      </c>
      <c r="Z14" t="e">
        <f t="shared" ref="Z14:Z24" si="51">(L14-N14)/(L14-M14)</f>
        <v>#DIV/0!</v>
      </c>
      <c r="AA14" t="e">
        <f t="shared" ref="AA14:AA24" si="52">(L14-N14)/N14</f>
        <v>#DIV/0!</v>
      </c>
      <c r="AB14" s="1">
        <v>0</v>
      </c>
      <c r="AC14" s="1">
        <v>0.5</v>
      </c>
      <c r="AD14" t="e">
        <f t="shared" ref="AD14:AD24" si="53">R14*AC14*W14*AB14</f>
        <v>#DIV/0!</v>
      </c>
      <c r="AE14">
        <f t="shared" ref="AE14:AE24" si="54">BI14*1000</f>
        <v>5.1448068672601197</v>
      </c>
      <c r="AF14">
        <f t="shared" ref="AF14:AF24" si="55">(BN14-BT14)</f>
        <v>1.7615812468549406</v>
      </c>
      <c r="AG14">
        <f t="shared" ref="AG14:AG24" si="56">(AM14+BM14*E14)</f>
        <v>27.175416946411133</v>
      </c>
      <c r="AH14" s="1">
        <v>2</v>
      </c>
      <c r="AI14">
        <f t="shared" ref="AI14:AI24" si="57">(AH14*BB14+BC14)</f>
        <v>4.644859790802002</v>
      </c>
      <c r="AJ14" s="1">
        <v>1</v>
      </c>
      <c r="AK14">
        <f t="shared" ref="AK14:AK24" si="58">AI14*(AJ14+1)*(AJ14+1)/(AJ14*AJ14+1)</f>
        <v>9.2897195816040039</v>
      </c>
      <c r="AL14" s="1">
        <v>24.336345672607422</v>
      </c>
      <c r="AM14" s="1">
        <v>27.175416946411133</v>
      </c>
      <c r="AN14" s="1">
        <v>23.055370330810547</v>
      </c>
      <c r="AO14" s="1">
        <v>400.05078125</v>
      </c>
      <c r="AP14" s="1">
        <v>377.85345458984375</v>
      </c>
      <c r="AQ14" s="1">
        <v>15.414116859436035</v>
      </c>
      <c r="AR14" s="1">
        <v>18.773660659790039</v>
      </c>
      <c r="AS14" s="1">
        <v>49.821670532226563</v>
      </c>
      <c r="AT14" s="1">
        <v>60.696315765380859</v>
      </c>
      <c r="AU14" s="1">
        <v>300.53009033203125</v>
      </c>
      <c r="AV14" s="1">
        <v>1700.5941162109375</v>
      </c>
      <c r="AW14" s="1">
        <v>0.40121036767959595</v>
      </c>
      <c r="AX14" s="1">
        <v>98.788383483886719</v>
      </c>
      <c r="AY14" s="1">
        <v>4.4242658615112305</v>
      </c>
      <c r="AZ14" s="1">
        <v>-0.45304566621780396</v>
      </c>
      <c r="BA14" s="1">
        <v>0.5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111115</v>
      </c>
      <c r="BH14">
        <f t="shared" ref="BH14:BH24" si="59">AU14*0.000001/(AH14*0.0001)</f>
        <v>1.502650451660156</v>
      </c>
      <c r="BI14">
        <f t="shared" ref="BI14:BI24" si="60">(AR14-AQ14)/(1000-AR14)*BH14</f>
        <v>5.1448068672601197E-3</v>
      </c>
      <c r="BJ14">
        <f t="shared" ref="BJ14:BJ24" si="61">(AM14+273.15)</f>
        <v>300.32541694641111</v>
      </c>
      <c r="BK14">
        <f t="shared" ref="BK14:BK24" si="62">(AL14+273.15)</f>
        <v>297.4863456726074</v>
      </c>
      <c r="BL14">
        <f t="shared" ref="BL14:BL24" si="63">(AV14*BD14+AW14*BE14)*BF14</f>
        <v>272.09505251195151</v>
      </c>
      <c r="BM14">
        <f t="shared" ref="BM14:BM24" si="64">((BL14+0.00000010773*(BK14^4-BJ14^4))-BI14*44100)/(AI14*51.4+0.00000043092*BJ14^3)</f>
        <v>5.006133846970115E-2</v>
      </c>
      <c r="BN14">
        <f t="shared" ref="BN14:BN24" si="65">0.61365*EXP(17.502*AG14/(240.97+AG14))</f>
        <v>3.6162008355106368</v>
      </c>
      <c r="BO14">
        <f t="shared" ref="BO14:BO24" si="66">BN14*1000/AX14</f>
        <v>36.605526965632272</v>
      </c>
      <c r="BP14">
        <f t="shared" ref="BP14:BP24" si="67">(BO14-AR14)</f>
        <v>17.831866305842233</v>
      </c>
      <c r="BQ14">
        <f t="shared" ref="BQ14:BQ24" si="68">IF(E14,AM14,(AL14+AM14)/2)</f>
        <v>25.755881309509277</v>
      </c>
      <c r="BR14">
        <f t="shared" ref="BR14:BR24" si="69">0.61365*EXP(17.502*BQ14/(240.97+BQ14))</f>
        <v>3.3258226290462707</v>
      </c>
      <c r="BS14">
        <f t="shared" ref="BS14:BS24" si="70">IF(BP14&lt;&gt;0,(1000-(BO14+AR14)/2)/BP14*BI14,0)</f>
        <v>0.28052864288366308</v>
      </c>
      <c r="BT14">
        <f t="shared" ref="BT14:BT24" si="71">AR14*AX14/1000</f>
        <v>1.8546195886556962</v>
      </c>
      <c r="BU14">
        <f t="shared" ref="BU14:BU24" si="72">(BR14-BT14)</f>
        <v>1.4712030403905745</v>
      </c>
      <c r="BV14">
        <f t="shared" ref="BV14:BV24" si="73">1/(1.6/G14+1.37/AK14)</f>
        <v>0.17609481650525749</v>
      </c>
      <c r="BW14">
        <f t="shared" ref="BW14:BW24" si="74">H14*AX14*0.001</f>
        <v>18.885038492818794</v>
      </c>
      <c r="BX14">
        <f t="shared" ref="BX14:BX24" si="75">H14/AP14</f>
        <v>0.50592786328905959</v>
      </c>
      <c r="BY14">
        <f t="shared" ref="BY14:BY24" si="76">(1-BI14*AX14/BN14/G14)*100</f>
        <v>51.412070908336084</v>
      </c>
      <c r="BZ14">
        <f t="shared" ref="BZ14:BZ24" si="77">(AP14-F14/(AK14/1.35))</f>
        <v>373.28877064322052</v>
      </c>
      <c r="CA14">
        <f t="shared" ref="CA14:CA24" si="78">F14*BY14/100/BZ14</f>
        <v>4.3261315485067918E-2</v>
      </c>
      <c r="CB14">
        <f t="shared" ref="CB14:CB24" si="79">(L14-K14)</f>
        <v>0</v>
      </c>
      <c r="CC14">
        <f t="shared" ref="CC14:CC24" si="80">AV14*W14</f>
        <v>1488.1119909317276</v>
      </c>
      <c r="CD14">
        <f t="shared" ref="CD14:CD24" si="81">(N14-M14)</f>
        <v>0</v>
      </c>
      <c r="CE14" t="e">
        <f t="shared" ref="CE14:CE24" si="82">(N14-O14)/(N14-K14)</f>
        <v>#DIV/0!</v>
      </c>
      <c r="CF14" t="e">
        <f t="shared" ref="CF14:CF24" si="83">(L14-N14)/(L14-K14)</f>
        <v>#DIV/0!</v>
      </c>
    </row>
    <row r="15" spans="1:84" x14ac:dyDescent="0.35">
      <c r="A15" t="s">
        <v>165</v>
      </c>
      <c r="B15" s="1">
        <v>13</v>
      </c>
      <c r="C15" s="1" t="s">
        <v>97</v>
      </c>
      <c r="D15" s="1">
        <v>4195.5000161612406</v>
      </c>
      <c r="E15" s="1">
        <v>0</v>
      </c>
      <c r="F15">
        <f t="shared" si="42"/>
        <v>6.3501878789980575</v>
      </c>
      <c r="G15">
        <f t="shared" si="43"/>
        <v>0.16131545191038593</v>
      </c>
      <c r="H15">
        <f t="shared" si="44"/>
        <v>125.84482723704986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10.10836124420166</v>
      </c>
      <c r="W15">
        <f t="shared" si="48"/>
        <v>0.87505418062210083</v>
      </c>
      <c r="X15">
        <f t="shared" si="49"/>
        <v>4.9408332713504581E-3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3.3561336143459148</v>
      </c>
      <c r="AF15">
        <f t="shared" si="55"/>
        <v>2.0313439336594499</v>
      </c>
      <c r="AG15">
        <f t="shared" si="56"/>
        <v>28.154224395751953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24.420652389526367</v>
      </c>
      <c r="AM15" s="1">
        <v>28.154224395751953</v>
      </c>
      <c r="AN15" s="1">
        <v>23.052349090576172</v>
      </c>
      <c r="AO15" s="1">
        <v>199.84971618652344</v>
      </c>
      <c r="AP15" s="1">
        <v>195.18803405761719</v>
      </c>
      <c r="AQ15" s="1">
        <v>16.005855560302734</v>
      </c>
      <c r="AR15" s="1">
        <v>18.198564529418945</v>
      </c>
      <c r="AS15" s="1">
        <v>51.474597930908203</v>
      </c>
      <c r="AT15" s="1">
        <v>58.529243469238281</v>
      </c>
      <c r="AU15" s="1">
        <v>300.54666137695313</v>
      </c>
      <c r="AV15" s="1">
        <v>1700.0562744140625</v>
      </c>
      <c r="AW15" s="1">
        <v>0.44624826312065125</v>
      </c>
      <c r="AX15" s="1">
        <v>98.785171508789063</v>
      </c>
      <c r="AY15" s="1">
        <v>3.4417471885681152</v>
      </c>
      <c r="AZ15" s="1">
        <v>-0.42649412155151367</v>
      </c>
      <c r="BA15" s="1">
        <v>1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1.5027333068847655</v>
      </c>
      <c r="BI15">
        <f t="shared" si="60"/>
        <v>3.3561336143459147E-3</v>
      </c>
      <c r="BJ15">
        <f t="shared" si="61"/>
        <v>301.30422439575193</v>
      </c>
      <c r="BK15">
        <f t="shared" si="62"/>
        <v>297.57065238952634</v>
      </c>
      <c r="BL15">
        <f t="shared" si="63"/>
        <v>272.00899782637498</v>
      </c>
      <c r="BM15">
        <f t="shared" si="64"/>
        <v>0.32253722001796187</v>
      </c>
      <c r="BN15">
        <f t="shared" si="65"/>
        <v>3.8290922519118658</v>
      </c>
      <c r="BO15">
        <f t="shared" si="66"/>
        <v>38.7618120556807</v>
      </c>
      <c r="BP15">
        <f t="shared" si="67"/>
        <v>20.563247526261755</v>
      </c>
      <c r="BQ15">
        <f t="shared" si="68"/>
        <v>26.28743839263916</v>
      </c>
      <c r="BR15">
        <f t="shared" si="69"/>
        <v>3.4320781810087255</v>
      </c>
      <c r="BS15">
        <f t="shared" si="70"/>
        <v>0.1585620312603965</v>
      </c>
      <c r="BT15">
        <f t="shared" si="71"/>
        <v>1.7977483182524157</v>
      </c>
      <c r="BU15">
        <f t="shared" si="72"/>
        <v>1.6343298627563099</v>
      </c>
      <c r="BV15">
        <f t="shared" si="73"/>
        <v>9.9345022871153627E-2</v>
      </c>
      <c r="BW15">
        <f t="shared" si="74"/>
        <v>12.431602842105899</v>
      </c>
      <c r="BX15">
        <f t="shared" si="75"/>
        <v>0.64473638378827036</v>
      </c>
      <c r="BY15">
        <f t="shared" si="76"/>
        <v>46.326588254247469</v>
      </c>
      <c r="BZ15">
        <f t="shared" si="77"/>
        <v>194.26521248465781</v>
      </c>
      <c r="CA15">
        <f t="shared" si="78"/>
        <v>1.5143346327675073E-2</v>
      </c>
      <c r="CB15">
        <f t="shared" si="79"/>
        <v>0</v>
      </c>
      <c r="CC15">
        <f t="shared" si="80"/>
        <v>1487.6413502188589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x14ac:dyDescent="0.35">
      <c r="A16" t="s">
        <v>165</v>
      </c>
      <c r="B16" s="1">
        <v>14</v>
      </c>
      <c r="C16" s="1" t="s">
        <v>98</v>
      </c>
      <c r="D16" s="1">
        <v>4321.5000161612406</v>
      </c>
      <c r="E16" s="1">
        <v>0</v>
      </c>
      <c r="F16">
        <f t="shared" si="42"/>
        <v>-3.5834106533948273</v>
      </c>
      <c r="G16">
        <f t="shared" si="43"/>
        <v>0.16018908389715025</v>
      </c>
      <c r="H16">
        <f t="shared" si="44"/>
        <v>86.203693253843809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10.10836124420166</v>
      </c>
      <c r="W16">
        <f t="shared" si="48"/>
        <v>0.87505418062210083</v>
      </c>
      <c r="X16">
        <f t="shared" si="49"/>
        <v>-1.7367383916632715E-3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3.3064706597939746</v>
      </c>
      <c r="AF16">
        <f t="shared" si="55"/>
        <v>2.0146975780483753</v>
      </c>
      <c r="AG16">
        <f t="shared" si="56"/>
        <v>28.197967529296875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24.446098327636719</v>
      </c>
      <c r="AM16" s="1">
        <v>28.197967529296875</v>
      </c>
      <c r="AN16" s="1">
        <v>23.052196502685547</v>
      </c>
      <c r="AO16" s="1">
        <v>49.932891845703125</v>
      </c>
      <c r="AP16" s="1">
        <v>52.202648162841797</v>
      </c>
      <c r="AQ16" s="1">
        <v>16.306571960449219</v>
      </c>
      <c r="AR16" s="1">
        <v>18.466266632080078</v>
      </c>
      <c r="AS16" s="1">
        <v>52.360385894775391</v>
      </c>
      <c r="AT16" s="1">
        <v>59.294883728027344</v>
      </c>
      <c r="AU16" s="1">
        <v>300.54364013671875</v>
      </c>
      <c r="AV16" s="1">
        <v>1699.90283203125</v>
      </c>
      <c r="AW16" s="1">
        <v>0.33175486326217651</v>
      </c>
      <c r="AX16" s="1">
        <v>98.783302307128906</v>
      </c>
      <c r="AY16" s="1">
        <v>2.2536804676055908</v>
      </c>
      <c r="AZ16" s="1">
        <v>-0.43955916166305542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1.5027182006835935</v>
      </c>
      <c r="BI16">
        <f t="shared" si="60"/>
        <v>3.3064706597939744E-3</v>
      </c>
      <c r="BJ16">
        <f t="shared" si="61"/>
        <v>301.34796752929685</v>
      </c>
      <c r="BK16">
        <f t="shared" si="62"/>
        <v>297.5960983276367</v>
      </c>
      <c r="BL16">
        <f t="shared" si="63"/>
        <v>271.98444704567373</v>
      </c>
      <c r="BM16">
        <f t="shared" si="64"/>
        <v>0.33026924878009817</v>
      </c>
      <c r="BN16">
        <f t="shared" si="65"/>
        <v>3.8388563772491886</v>
      </c>
      <c r="BO16">
        <f t="shared" si="66"/>
        <v>38.861389400748443</v>
      </c>
      <c r="BP16">
        <f t="shared" si="67"/>
        <v>20.395122768668365</v>
      </c>
      <c r="BQ16">
        <f t="shared" si="68"/>
        <v>26.322032928466797</v>
      </c>
      <c r="BR16">
        <f t="shared" si="69"/>
        <v>3.4390950456734757</v>
      </c>
      <c r="BS16">
        <f t="shared" si="70"/>
        <v>0.15747365631915816</v>
      </c>
      <c r="BT16">
        <f t="shared" si="71"/>
        <v>1.8241587992008135</v>
      </c>
      <c r="BU16">
        <f t="shared" si="72"/>
        <v>1.6149362464726622</v>
      </c>
      <c r="BV16">
        <f t="shared" si="73"/>
        <v>9.8661449696754569E-2</v>
      </c>
      <c r="BW16">
        <f t="shared" si="74"/>
        <v>8.515485490685462</v>
      </c>
      <c r="BX16">
        <f t="shared" si="75"/>
        <v>1.6513279744916118</v>
      </c>
      <c r="BY16">
        <f t="shared" si="76"/>
        <v>46.885459114802117</v>
      </c>
      <c r="BZ16">
        <f t="shared" si="77"/>
        <v>52.723396323169766</v>
      </c>
      <c r="CA16">
        <f t="shared" si="78"/>
        <v>-3.1866280512633835E-2</v>
      </c>
      <c r="CB16">
        <f t="shared" si="79"/>
        <v>0</v>
      </c>
      <c r="CC16">
        <f t="shared" si="80"/>
        <v>1487.5070798202942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x14ac:dyDescent="0.35">
      <c r="A17" t="s">
        <v>165</v>
      </c>
      <c r="B17" s="1">
        <v>15</v>
      </c>
      <c r="C17" s="1" t="s">
        <v>99</v>
      </c>
      <c r="D17" s="1">
        <v>4448.5000161612406</v>
      </c>
      <c r="E17" s="1">
        <v>0</v>
      </c>
      <c r="F17">
        <f t="shared" si="42"/>
        <v>2.4731366363105689</v>
      </c>
      <c r="G17">
        <f t="shared" si="43"/>
        <v>0.17123432441417261</v>
      </c>
      <c r="H17">
        <f t="shared" si="44"/>
        <v>71.70221834276424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10.10836124420166</v>
      </c>
      <c r="W17">
        <f t="shared" si="48"/>
        <v>0.87505418062210083</v>
      </c>
      <c r="X17">
        <f t="shared" si="49"/>
        <v>2.3351518715887115E-3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3.423937879883451</v>
      </c>
      <c r="AF17">
        <f t="shared" si="55"/>
        <v>1.9539415302733858</v>
      </c>
      <c r="AG17">
        <f t="shared" si="56"/>
        <v>28.070425033569336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24.457138061523438</v>
      </c>
      <c r="AM17" s="1">
        <v>28.070425033569336</v>
      </c>
      <c r="AN17" s="1">
        <v>23.053888320922852</v>
      </c>
      <c r="AO17" s="1">
        <v>99.800979614257813</v>
      </c>
      <c r="AP17" s="1">
        <v>97.932121276855469</v>
      </c>
      <c r="AQ17" s="1">
        <v>16.558113098144531</v>
      </c>
      <c r="AR17" s="1">
        <v>18.793722152709961</v>
      </c>
      <c r="AS17" s="1">
        <v>53.134098052978516</v>
      </c>
      <c r="AT17" s="1">
        <v>60.307029724121094</v>
      </c>
      <c r="AU17" s="1">
        <v>300.552490234375</v>
      </c>
      <c r="AV17" s="1">
        <v>1699.6981201171875</v>
      </c>
      <c r="AW17" s="1">
        <v>0.39882329106330872</v>
      </c>
      <c r="AX17" s="1">
        <v>98.783302307128906</v>
      </c>
      <c r="AY17" s="1">
        <v>2.7466773986816406</v>
      </c>
      <c r="AZ17" s="1">
        <v>-0.45435988903045654</v>
      </c>
      <c r="BA17" s="1">
        <v>1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1.5027624511718749</v>
      </c>
      <c r="BI17">
        <f t="shared" si="60"/>
        <v>3.423937879883451E-3</v>
      </c>
      <c r="BJ17">
        <f t="shared" si="61"/>
        <v>301.22042503356931</v>
      </c>
      <c r="BK17">
        <f t="shared" si="62"/>
        <v>297.60713806152341</v>
      </c>
      <c r="BL17">
        <f t="shared" si="63"/>
        <v>271.95169314015584</v>
      </c>
      <c r="BM17">
        <f t="shared" si="64"/>
        <v>0.31598054914955465</v>
      </c>
      <c r="BN17">
        <f t="shared" si="65"/>
        <v>3.8104474671607194</v>
      </c>
      <c r="BO17">
        <f t="shared" si="66"/>
        <v>38.573801221117208</v>
      </c>
      <c r="BP17">
        <f t="shared" si="67"/>
        <v>19.780079068407247</v>
      </c>
      <c r="BQ17">
        <f t="shared" si="68"/>
        <v>26.263781547546387</v>
      </c>
      <c r="BR17">
        <f t="shared" si="69"/>
        <v>3.4272870264127819</v>
      </c>
      <c r="BS17">
        <f t="shared" si="70"/>
        <v>0.16813514497108001</v>
      </c>
      <c r="BT17">
        <f t="shared" si="71"/>
        <v>1.8565059368873336</v>
      </c>
      <c r="BU17">
        <f t="shared" si="72"/>
        <v>1.5707810895254484</v>
      </c>
      <c r="BV17">
        <f t="shared" si="73"/>
        <v>0.10535858115186086</v>
      </c>
      <c r="BW17">
        <f t="shared" si="74"/>
        <v>7.0829819106450431</v>
      </c>
      <c r="BX17">
        <f t="shared" si="75"/>
        <v>0.73216241420995132</v>
      </c>
      <c r="BY17">
        <f t="shared" si="76"/>
        <v>48.162671214888128</v>
      </c>
      <c r="BZ17">
        <f t="shared" si="77"/>
        <v>97.572720282057858</v>
      </c>
      <c r="CA17">
        <f t="shared" si="78"/>
        <v>1.2207599249031425E-2</v>
      </c>
      <c r="CB17">
        <f t="shared" si="79"/>
        <v>0</v>
      </c>
      <c r="CC17">
        <f t="shared" si="80"/>
        <v>1487.3279458040706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165</v>
      </c>
      <c r="B18" s="1">
        <v>16</v>
      </c>
      <c r="C18" s="1" t="s">
        <v>100</v>
      </c>
      <c r="D18" s="1">
        <v>4650.5000161612406</v>
      </c>
      <c r="E18" s="1">
        <v>0</v>
      </c>
      <c r="F18">
        <f t="shared" si="42"/>
        <v>19.086447108406048</v>
      </c>
      <c r="G18">
        <f t="shared" si="43"/>
        <v>0.21308211581348338</v>
      </c>
      <c r="H18">
        <f t="shared" si="44"/>
        <v>134.19359246615753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10.10836124420166</v>
      </c>
      <c r="W18">
        <f t="shared" si="48"/>
        <v>0.87505418062210083</v>
      </c>
      <c r="X18">
        <f t="shared" si="49"/>
        <v>1.3509869413572599E-2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3.9452812926009568</v>
      </c>
      <c r="AF18">
        <f t="shared" si="55"/>
        <v>1.8170961227938289</v>
      </c>
      <c r="AG18">
        <f t="shared" si="56"/>
        <v>27.79716682434082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24.51373291015625</v>
      </c>
      <c r="AM18" s="1">
        <v>27.79716682434082</v>
      </c>
      <c r="AN18" s="1">
        <v>23.054164886474609</v>
      </c>
      <c r="AO18" s="1">
        <v>300.13565063476563</v>
      </c>
      <c r="AP18" s="1">
        <v>286.68203735351563</v>
      </c>
      <c r="AQ18" s="1">
        <v>16.995540618896484</v>
      </c>
      <c r="AR18" s="1">
        <v>19.569528579711914</v>
      </c>
      <c r="AS18" s="1">
        <v>54.352104187011719</v>
      </c>
      <c r="AT18" s="1">
        <v>62.581401824951172</v>
      </c>
      <c r="AU18" s="1">
        <v>300.55105590820313</v>
      </c>
      <c r="AV18" s="1">
        <v>1699.092529296875</v>
      </c>
      <c r="AW18" s="1">
        <v>0.37846291065216064</v>
      </c>
      <c r="AX18" s="1">
        <v>98.781242370605469</v>
      </c>
      <c r="AY18" s="1">
        <v>4.076540470123291</v>
      </c>
      <c r="AZ18" s="1">
        <v>-0.49170881509780884</v>
      </c>
      <c r="BA18" s="1">
        <v>0.75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1.5027552795410155</v>
      </c>
      <c r="BI18">
        <f t="shared" si="60"/>
        <v>3.9452812926009566E-3</v>
      </c>
      <c r="BJ18">
        <f t="shared" si="61"/>
        <v>300.9471668243408</v>
      </c>
      <c r="BK18">
        <f t="shared" si="62"/>
        <v>297.66373291015623</v>
      </c>
      <c r="BL18">
        <f t="shared" si="63"/>
        <v>271.8547986110716</v>
      </c>
      <c r="BM18">
        <f t="shared" si="64"/>
        <v>0.23924691914587531</v>
      </c>
      <c r="BN18">
        <f t="shared" si="65"/>
        <v>3.7501984685048422</v>
      </c>
      <c r="BO18">
        <f t="shared" si="66"/>
        <v>37.964682145168041</v>
      </c>
      <c r="BP18">
        <f t="shared" si="67"/>
        <v>18.395153565456127</v>
      </c>
      <c r="BQ18">
        <f t="shared" si="68"/>
        <v>26.155449867248535</v>
      </c>
      <c r="BR18">
        <f t="shared" si="69"/>
        <v>3.4054214502249458</v>
      </c>
      <c r="BS18">
        <f t="shared" si="70"/>
        <v>0.20830415774119296</v>
      </c>
      <c r="BT18">
        <f t="shared" si="71"/>
        <v>1.9331023457110132</v>
      </c>
      <c r="BU18">
        <f t="shared" si="72"/>
        <v>1.4723191045139326</v>
      </c>
      <c r="BV18">
        <f t="shared" si="73"/>
        <v>0.13061109972980531</v>
      </c>
      <c r="BW18">
        <f t="shared" si="74"/>
        <v>13.255809781981764</v>
      </c>
      <c r="BX18">
        <f t="shared" si="75"/>
        <v>0.468092084544103</v>
      </c>
      <c r="BY18">
        <f t="shared" si="76"/>
        <v>51.230174177166312</v>
      </c>
      <c r="BZ18">
        <f t="shared" si="77"/>
        <v>283.90835797923478</v>
      </c>
      <c r="CA18">
        <f t="shared" si="78"/>
        <v>3.4440761686150539E-2</v>
      </c>
      <c r="CB18">
        <f t="shared" si="79"/>
        <v>0</v>
      </c>
      <c r="CC18">
        <f t="shared" si="80"/>
        <v>1486.7980210250098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165</v>
      </c>
      <c r="B19" s="1">
        <v>17</v>
      </c>
      <c r="C19" s="1" t="s">
        <v>101</v>
      </c>
      <c r="D19" s="1">
        <v>4852.5000161612406</v>
      </c>
      <c r="E19" s="1">
        <v>0</v>
      </c>
      <c r="F19">
        <f t="shared" si="42"/>
        <v>35.218632034256835</v>
      </c>
      <c r="G19">
        <f t="shared" si="43"/>
        <v>0.2557831128581905</v>
      </c>
      <c r="H19">
        <f t="shared" si="44"/>
        <v>239.83865599228861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10.10836124420166</v>
      </c>
      <c r="W19">
        <f t="shared" si="48"/>
        <v>0.87505418062210083</v>
      </c>
      <c r="X19">
        <f t="shared" si="49"/>
        <v>2.4351996278423948E-2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4.3293636113738065</v>
      </c>
      <c r="AF19">
        <f t="shared" si="55"/>
        <v>1.668896419772792</v>
      </c>
      <c r="AG19">
        <f t="shared" si="56"/>
        <v>27.398580551147461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24.481594085693359</v>
      </c>
      <c r="AM19" s="1">
        <v>27.398580551147461</v>
      </c>
      <c r="AN19" s="1">
        <v>23.052633285522461</v>
      </c>
      <c r="AO19" s="1">
        <v>500.05087280273438</v>
      </c>
      <c r="AP19" s="1">
        <v>475.24667358398438</v>
      </c>
      <c r="AQ19" s="1">
        <v>17.371341705322266</v>
      </c>
      <c r="AR19" s="1">
        <v>20.194000244140625</v>
      </c>
      <c r="AS19" s="1">
        <v>55.664081573486328</v>
      </c>
      <c r="AT19" s="1">
        <v>64.708045959472656</v>
      </c>
      <c r="AU19" s="1">
        <v>300.56320190429688</v>
      </c>
      <c r="AV19" s="1">
        <v>1699.661865234375</v>
      </c>
      <c r="AW19" s="1">
        <v>0.35963499546051025</v>
      </c>
      <c r="AX19" s="1">
        <v>98.787315368652344</v>
      </c>
      <c r="AY19" s="1">
        <v>4.763547420501709</v>
      </c>
      <c r="AZ19" s="1">
        <v>-0.52008283138275146</v>
      </c>
      <c r="BA19" s="1">
        <v>0.75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1.5028160095214844</v>
      </c>
      <c r="BI19">
        <f t="shared" si="60"/>
        <v>4.3293636113738068E-3</v>
      </c>
      <c r="BJ19">
        <f t="shared" si="61"/>
        <v>300.54858055114744</v>
      </c>
      <c r="BK19">
        <f t="shared" si="62"/>
        <v>297.63159408569334</v>
      </c>
      <c r="BL19">
        <f t="shared" si="63"/>
        <v>271.9458923590355</v>
      </c>
      <c r="BM19">
        <f t="shared" si="64"/>
        <v>0.1892209597845835</v>
      </c>
      <c r="BN19">
        <f t="shared" si="65"/>
        <v>3.6638074904453544</v>
      </c>
      <c r="BO19">
        <f t="shared" si="66"/>
        <v>37.087833359706529</v>
      </c>
      <c r="BP19">
        <f t="shared" si="67"/>
        <v>16.893833115565904</v>
      </c>
      <c r="BQ19">
        <f t="shared" si="68"/>
        <v>25.94008731842041</v>
      </c>
      <c r="BR19">
        <f t="shared" si="69"/>
        <v>3.362314418662431</v>
      </c>
      <c r="BS19">
        <f t="shared" si="70"/>
        <v>0.24892909972576724</v>
      </c>
      <c r="BT19">
        <f t="shared" si="71"/>
        <v>1.9949110706725623</v>
      </c>
      <c r="BU19">
        <f t="shared" si="72"/>
        <v>1.3674033479898686</v>
      </c>
      <c r="BV19">
        <f t="shared" si="73"/>
        <v>0.15618229409872572</v>
      </c>
      <c r="BW19">
        <f t="shared" si="74"/>
        <v>23.693016947103935</v>
      </c>
      <c r="BX19">
        <f t="shared" si="75"/>
        <v>0.50466140916587587</v>
      </c>
      <c r="BY19">
        <f t="shared" si="76"/>
        <v>54.362617142256454</v>
      </c>
      <c r="BZ19">
        <f t="shared" si="77"/>
        <v>470.128633924273</v>
      </c>
      <c r="CA19">
        <f t="shared" si="78"/>
        <v>4.0724535188824677E-2</v>
      </c>
      <c r="CB19">
        <f t="shared" si="79"/>
        <v>0</v>
      </c>
      <c r="CC19">
        <f t="shared" si="80"/>
        <v>1487.2962208172976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165</v>
      </c>
      <c r="B20" s="1">
        <v>18</v>
      </c>
      <c r="C20" s="1" t="s">
        <v>102</v>
      </c>
      <c r="D20" s="1">
        <v>5012.5000161612406</v>
      </c>
      <c r="E20" s="1">
        <v>0</v>
      </c>
      <c r="F20">
        <f t="shared" si="42"/>
        <v>51.918771439566342</v>
      </c>
      <c r="G20">
        <f t="shared" si="43"/>
        <v>0.27217507656712503</v>
      </c>
      <c r="H20">
        <f t="shared" si="44"/>
        <v>434.52566727088566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10.10836124420166</v>
      </c>
      <c r="W20">
        <f t="shared" si="48"/>
        <v>0.87505418062210083</v>
      </c>
      <c r="X20">
        <f t="shared" si="49"/>
        <v>3.5583907787670163E-2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4.438015904931806</v>
      </c>
      <c r="AF20">
        <f t="shared" si="55"/>
        <v>1.6103979263462591</v>
      </c>
      <c r="AG20">
        <f t="shared" si="56"/>
        <v>27.277353286743164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24.499710083007813</v>
      </c>
      <c r="AM20" s="1">
        <v>27.277353286743164</v>
      </c>
      <c r="AN20" s="1">
        <v>23.050979614257813</v>
      </c>
      <c r="AO20" s="1">
        <v>800.2137451171875</v>
      </c>
      <c r="AP20" s="1">
        <v>763.4090576171875</v>
      </c>
      <c r="AQ20" s="1">
        <v>17.631645202636719</v>
      </c>
      <c r="AR20" s="1">
        <v>20.524370193481445</v>
      </c>
      <c r="AS20" s="1">
        <v>56.435401916503906</v>
      </c>
      <c r="AT20" s="1">
        <v>65.695564270019531</v>
      </c>
      <c r="AU20" s="1">
        <v>300.5421142578125</v>
      </c>
      <c r="AV20" s="1">
        <v>1699.5</v>
      </c>
      <c r="AW20" s="1">
        <v>0.32846930623054504</v>
      </c>
      <c r="AX20" s="1">
        <v>98.784088134765625</v>
      </c>
      <c r="AY20" s="1">
        <v>5.2578010559082031</v>
      </c>
      <c r="AZ20" s="1">
        <v>-0.53354573249816895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1.5027105712890623</v>
      </c>
      <c r="BI20">
        <f t="shared" si="60"/>
        <v>4.4380159049318057E-3</v>
      </c>
      <c r="BJ20">
        <f t="shared" si="61"/>
        <v>300.42735328674314</v>
      </c>
      <c r="BK20">
        <f t="shared" si="62"/>
        <v>297.64971008300779</v>
      </c>
      <c r="BL20">
        <f t="shared" si="63"/>
        <v>271.91999392211437</v>
      </c>
      <c r="BM20">
        <f t="shared" si="64"/>
        <v>0.17647653963995608</v>
      </c>
      <c r="BN20">
        <f t="shared" si="65"/>
        <v>3.637879120449687</v>
      </c>
      <c r="BO20">
        <f t="shared" si="66"/>
        <v>36.826569836700131</v>
      </c>
      <c r="BP20">
        <f t="shared" si="67"/>
        <v>16.302199643218685</v>
      </c>
      <c r="BQ20">
        <f t="shared" si="68"/>
        <v>25.888531684875488</v>
      </c>
      <c r="BR20">
        <f t="shared" si="69"/>
        <v>3.3520660127761328</v>
      </c>
      <c r="BS20">
        <f t="shared" si="70"/>
        <v>0.26442773412584264</v>
      </c>
      <c r="BT20">
        <f t="shared" si="71"/>
        <v>2.0274811941034279</v>
      </c>
      <c r="BU20">
        <f t="shared" si="72"/>
        <v>1.3245848186727049</v>
      </c>
      <c r="BV20">
        <f t="shared" si="73"/>
        <v>0.16594634974773434</v>
      </c>
      <c r="BW20">
        <f t="shared" si="74"/>
        <v>42.924221812505017</v>
      </c>
      <c r="BX20">
        <f t="shared" si="75"/>
        <v>0.56919113407844724</v>
      </c>
      <c r="BY20">
        <f t="shared" si="76"/>
        <v>55.722893547163068</v>
      </c>
      <c r="BZ20">
        <f t="shared" si="77"/>
        <v>755.86412142963979</v>
      </c>
      <c r="CA20">
        <f t="shared" si="78"/>
        <v>3.8274923918263377E-2</v>
      </c>
      <c r="CB20">
        <f t="shared" si="79"/>
        <v>0</v>
      </c>
      <c r="CC20">
        <f t="shared" si="80"/>
        <v>1487.1545799672604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165</v>
      </c>
      <c r="B21" s="1">
        <v>19</v>
      </c>
      <c r="C21" s="1" t="s">
        <v>103</v>
      </c>
      <c r="D21" s="1">
        <v>5159.5000161612406</v>
      </c>
      <c r="E21" s="1">
        <v>0</v>
      </c>
      <c r="F21">
        <f t="shared" si="42"/>
        <v>57.997800941584039</v>
      </c>
      <c r="G21">
        <f t="shared" si="43"/>
        <v>0.260633108172172</v>
      </c>
      <c r="H21">
        <f t="shared" si="44"/>
        <v>767.93171278104751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10.10836124420166</v>
      </c>
      <c r="W21">
        <f t="shared" si="48"/>
        <v>0.87505418062210083</v>
      </c>
      <c r="X21">
        <f t="shared" si="49"/>
        <v>3.9684417874045474E-2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4.2884605282625046</v>
      </c>
      <c r="AF21">
        <f t="shared" si="55"/>
        <v>1.6227644077342638</v>
      </c>
      <c r="AG21">
        <f t="shared" si="56"/>
        <v>27.402109146118164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24.523492813110352</v>
      </c>
      <c r="AM21" s="1">
        <v>27.402109146118164</v>
      </c>
      <c r="AN21" s="1">
        <v>23.05394172668457</v>
      </c>
      <c r="AO21" s="1">
        <v>1200.3956298828125</v>
      </c>
      <c r="AP21" s="1">
        <v>1158.49462890625</v>
      </c>
      <c r="AQ21" s="1">
        <v>17.874147415161133</v>
      </c>
      <c r="AR21" s="1">
        <v>20.668939590454102</v>
      </c>
      <c r="AS21" s="1">
        <v>57.132301330566406</v>
      </c>
      <c r="AT21" s="1">
        <v>66.067855834960938</v>
      </c>
      <c r="AU21" s="1">
        <v>300.54632568359375</v>
      </c>
      <c r="AV21" s="1">
        <v>1698.9510498046875</v>
      </c>
      <c r="AW21" s="1">
        <v>0.36066985130310059</v>
      </c>
      <c r="AX21" s="1">
        <v>98.785919189453125</v>
      </c>
      <c r="AY21" s="1">
        <v>5.1302313804626465</v>
      </c>
      <c r="AZ21" s="1">
        <v>-0.53131097555160522</v>
      </c>
      <c r="BA21" s="1">
        <v>1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1.5027316284179688</v>
      </c>
      <c r="BI21">
        <f t="shared" si="60"/>
        <v>4.2884605282625049E-3</v>
      </c>
      <c r="BJ21">
        <f t="shared" si="61"/>
        <v>300.55210914611814</v>
      </c>
      <c r="BK21">
        <f t="shared" si="62"/>
        <v>297.67349281311033</v>
      </c>
      <c r="BL21">
        <f t="shared" si="63"/>
        <v>271.83216189282757</v>
      </c>
      <c r="BM21">
        <f t="shared" si="64"/>
        <v>0.1977053273543242</v>
      </c>
      <c r="BN21">
        <f t="shared" si="65"/>
        <v>3.6645646038485511</v>
      </c>
      <c r="BO21">
        <f t="shared" si="66"/>
        <v>37.096021719660207</v>
      </c>
      <c r="BP21">
        <f t="shared" si="67"/>
        <v>16.427082129206106</v>
      </c>
      <c r="BQ21">
        <f t="shared" si="68"/>
        <v>25.962800979614258</v>
      </c>
      <c r="BR21">
        <f t="shared" si="69"/>
        <v>3.3668381956447302</v>
      </c>
      <c r="BS21">
        <f t="shared" si="70"/>
        <v>0.25352032194510343</v>
      </c>
      <c r="BT21">
        <f t="shared" si="71"/>
        <v>2.0418001961142873</v>
      </c>
      <c r="BU21">
        <f t="shared" si="72"/>
        <v>1.3250379995304429</v>
      </c>
      <c r="BV21">
        <f t="shared" si="73"/>
        <v>0.1590742490900828</v>
      </c>
      <c r="BW21">
        <f t="shared" si="74"/>
        <v>75.860840121806888</v>
      </c>
      <c r="BX21">
        <f t="shared" si="75"/>
        <v>0.66287032638732379</v>
      </c>
      <c r="BY21">
        <f t="shared" si="76"/>
        <v>55.644804608491818</v>
      </c>
      <c r="BZ21">
        <f t="shared" si="77"/>
        <v>1150.0662764050414</v>
      </c>
      <c r="CA21">
        <f t="shared" si="78"/>
        <v>2.8061654943962844E-2</v>
      </c>
      <c r="CB21">
        <f t="shared" si="79"/>
        <v>0</v>
      </c>
      <c r="CC21">
        <f t="shared" si="80"/>
        <v>1486.6742188038988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165</v>
      </c>
      <c r="B22" s="1">
        <v>20</v>
      </c>
      <c r="C22" s="1" t="s">
        <v>104</v>
      </c>
      <c r="D22" s="1">
        <v>5361.5000161612406</v>
      </c>
      <c r="E22" s="1">
        <v>0</v>
      </c>
      <c r="F22">
        <f t="shared" si="42"/>
        <v>59.24596542016635</v>
      </c>
      <c r="G22">
        <f t="shared" si="43"/>
        <v>0.20726060695200699</v>
      </c>
      <c r="H22">
        <f t="shared" si="44"/>
        <v>956.81669666106427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10.10836124420166</v>
      </c>
      <c r="W22">
        <f t="shared" si="48"/>
        <v>0.87505418062210083</v>
      </c>
      <c r="X22">
        <f t="shared" si="49"/>
        <v>4.0531954009065431E-2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3.6586196977516727</v>
      </c>
      <c r="AF22">
        <f t="shared" si="55"/>
        <v>1.730337940947928</v>
      </c>
      <c r="AG22">
        <f t="shared" si="56"/>
        <v>27.844306945800781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24.547155380249023</v>
      </c>
      <c r="AM22" s="1">
        <v>27.844306945800781</v>
      </c>
      <c r="AN22" s="1">
        <v>23.052146911621094</v>
      </c>
      <c r="AO22" s="1">
        <v>1500.63916015625</v>
      </c>
      <c r="AP22" s="1">
        <v>1457.666259765625</v>
      </c>
      <c r="AQ22" s="1">
        <v>18.168233871459961</v>
      </c>
      <c r="AR22" s="1">
        <v>20.552757263183594</v>
      </c>
      <c r="AS22" s="1">
        <v>57.985790252685547</v>
      </c>
      <c r="AT22" s="1">
        <v>65.601318359375</v>
      </c>
      <c r="AU22" s="1">
        <v>300.55691528320313</v>
      </c>
      <c r="AV22" s="1">
        <v>1698.6170654296875</v>
      </c>
      <c r="AW22" s="1">
        <v>0.37638863921165466</v>
      </c>
      <c r="AX22" s="1">
        <v>98.7796630859375</v>
      </c>
      <c r="AY22" s="1">
        <v>4.4919133186340332</v>
      </c>
      <c r="AZ22" s="1">
        <v>-0.51920920610427856</v>
      </c>
      <c r="BA22" s="1">
        <v>0.5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1.5027845764160155</v>
      </c>
      <c r="BI22">
        <f t="shared" si="60"/>
        <v>3.6586196977516725E-3</v>
      </c>
      <c r="BJ22">
        <f t="shared" si="61"/>
        <v>300.99430694580076</v>
      </c>
      <c r="BK22">
        <f t="shared" si="62"/>
        <v>297.697155380249</v>
      </c>
      <c r="BL22">
        <f t="shared" si="63"/>
        <v>271.77872439402199</v>
      </c>
      <c r="BM22">
        <f t="shared" si="64"/>
        <v>0.28871059182210734</v>
      </c>
      <c r="BN22">
        <f t="shared" si="65"/>
        <v>3.7605323788922584</v>
      </c>
      <c r="BO22">
        <f t="shared" si="66"/>
        <v>38.069904891461576</v>
      </c>
      <c r="BP22">
        <f t="shared" si="67"/>
        <v>17.517147628277982</v>
      </c>
      <c r="BQ22">
        <f t="shared" si="68"/>
        <v>26.195731163024902</v>
      </c>
      <c r="BR22">
        <f t="shared" si="69"/>
        <v>3.4135375233003664</v>
      </c>
      <c r="BS22">
        <f t="shared" si="70"/>
        <v>0.20273738395467164</v>
      </c>
      <c r="BT22">
        <f t="shared" si="71"/>
        <v>2.0301944379443304</v>
      </c>
      <c r="BU22">
        <f t="shared" si="72"/>
        <v>1.383343085356036</v>
      </c>
      <c r="BV22">
        <f t="shared" si="73"/>
        <v>0.12710963044008858</v>
      </c>
      <c r="BW22">
        <f t="shared" si="74"/>
        <v>94.51403093117959</v>
      </c>
      <c r="BX22">
        <f t="shared" si="75"/>
        <v>0.65640313086131852</v>
      </c>
      <c r="BY22">
        <f t="shared" si="76"/>
        <v>53.631962951700963</v>
      </c>
      <c r="BZ22">
        <f t="shared" si="77"/>
        <v>1449.0565215905772</v>
      </c>
      <c r="CA22">
        <f t="shared" si="78"/>
        <v>2.1927905330872226E-2</v>
      </c>
      <c r="CB22">
        <f t="shared" si="79"/>
        <v>0</v>
      </c>
      <c r="CC22">
        <f t="shared" si="80"/>
        <v>1486.3819643802926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165</v>
      </c>
      <c r="B23" s="1">
        <v>21</v>
      </c>
      <c r="C23" s="1" t="s">
        <v>105</v>
      </c>
      <c r="D23" s="1">
        <v>5563.5000161612406</v>
      </c>
      <c r="E23" s="1">
        <v>0</v>
      </c>
      <c r="F23">
        <f t="shared" si="42"/>
        <v>60.885143807522006</v>
      </c>
      <c r="G23">
        <f t="shared" si="43"/>
        <v>0.14847093215875026</v>
      </c>
      <c r="H23">
        <f t="shared" si="44"/>
        <v>950.78323660005071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10.10836124420166</v>
      </c>
      <c r="W23">
        <f t="shared" si="48"/>
        <v>0.87505418062210083</v>
      </c>
      <c r="X23">
        <f t="shared" si="49"/>
        <v>4.1640649747312394E-2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2.8533799648619058</v>
      </c>
      <c r="AF23">
        <f t="shared" si="55"/>
        <v>1.8711820269812063</v>
      </c>
      <c r="AG23">
        <f t="shared" si="56"/>
        <v>28.355894088745117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24.560487747192383</v>
      </c>
      <c r="AM23" s="1">
        <v>28.355894088745117</v>
      </c>
      <c r="AN23" s="1">
        <v>23.053442001342773</v>
      </c>
      <c r="AO23" s="1">
        <v>1700.189697265625</v>
      </c>
      <c r="AP23" s="1">
        <v>1656.527587890625</v>
      </c>
      <c r="AQ23" s="1">
        <v>18.420019149780273</v>
      </c>
      <c r="AR23" s="1">
        <v>20.280323028564453</v>
      </c>
      <c r="AS23" s="1">
        <v>58.738574981689453</v>
      </c>
      <c r="AT23" s="1">
        <v>64.675010681152344</v>
      </c>
      <c r="AU23" s="1">
        <v>300.54364013671875</v>
      </c>
      <c r="AV23" s="1">
        <v>1698.37646484375</v>
      </c>
      <c r="AW23" s="1">
        <v>0.31963634490966797</v>
      </c>
      <c r="AX23" s="1">
        <v>98.770957946777344</v>
      </c>
      <c r="AY23" s="1">
        <v>3.9429326057434082</v>
      </c>
      <c r="AZ23" s="1">
        <v>-0.500324547290802</v>
      </c>
      <c r="BA23" s="1">
        <v>0.5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1.5027182006835935</v>
      </c>
      <c r="BI23">
        <f t="shared" si="60"/>
        <v>2.8533799648619057E-3</v>
      </c>
      <c r="BJ23">
        <f t="shared" si="61"/>
        <v>301.50589408874509</v>
      </c>
      <c r="BK23">
        <f t="shared" si="62"/>
        <v>297.71048774719236</v>
      </c>
      <c r="BL23">
        <f t="shared" si="63"/>
        <v>271.74022830113245</v>
      </c>
      <c r="BM23">
        <f t="shared" si="64"/>
        <v>0.40676719227078839</v>
      </c>
      <c r="BN23">
        <f t="shared" si="65"/>
        <v>3.8742889599826058</v>
      </c>
      <c r="BO23">
        <f t="shared" si="66"/>
        <v>39.224981113074385</v>
      </c>
      <c r="BP23">
        <f t="shared" si="67"/>
        <v>18.944658084509932</v>
      </c>
      <c r="BQ23">
        <f t="shared" si="68"/>
        <v>26.45819091796875</v>
      </c>
      <c r="BR23">
        <f t="shared" si="69"/>
        <v>3.4668340180712423</v>
      </c>
      <c r="BS23">
        <f t="shared" si="70"/>
        <v>0.14613535547549256</v>
      </c>
      <c r="BT23">
        <f t="shared" si="71"/>
        <v>2.0031069330013995</v>
      </c>
      <c r="BU23">
        <f t="shared" si="72"/>
        <v>1.4637270850698427</v>
      </c>
      <c r="BV23">
        <f t="shared" si="73"/>
        <v>9.154160132314966E-2</v>
      </c>
      <c r="BW23">
        <f t="shared" si="74"/>
        <v>93.909771078724461</v>
      </c>
      <c r="BX23">
        <f t="shared" si="75"/>
        <v>0.57396160712949607</v>
      </c>
      <c r="BY23">
        <f t="shared" si="76"/>
        <v>51.004586289408181</v>
      </c>
      <c r="BZ23">
        <f t="shared" si="77"/>
        <v>1647.6796411449641</v>
      </c>
      <c r="CA23">
        <f t="shared" si="78"/>
        <v>1.8847241256897736E-2</v>
      </c>
      <c r="CB23">
        <f t="shared" si="79"/>
        <v>0</v>
      </c>
      <c r="CC23">
        <f t="shared" si="80"/>
        <v>1486.1714258317079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165</v>
      </c>
      <c r="B24" s="1">
        <v>22</v>
      </c>
      <c r="C24" s="1" t="s">
        <v>106</v>
      </c>
      <c r="D24" s="1">
        <v>5765.0000161956996</v>
      </c>
      <c r="E24" s="1">
        <v>0</v>
      </c>
      <c r="F24">
        <f t="shared" si="42"/>
        <v>62.455463611892455</v>
      </c>
      <c r="G24">
        <f t="shared" si="43"/>
        <v>0.11233228724790259</v>
      </c>
      <c r="H24">
        <f t="shared" si="44"/>
        <v>816.33179982098909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45"/>
        <v>#DIV/0!</v>
      </c>
      <c r="Q24" t="e">
        <f t="shared" si="46"/>
        <v>#DIV/0!</v>
      </c>
      <c r="R24" t="e">
        <f t="shared" si="47"/>
        <v>#DIV/0!</v>
      </c>
      <c r="S24" s="1">
        <v>-1</v>
      </c>
      <c r="T24" s="1">
        <v>0.87</v>
      </c>
      <c r="U24" s="1">
        <v>0.92</v>
      </c>
      <c r="V24" s="1">
        <v>10.10836124420166</v>
      </c>
      <c r="W24">
        <f t="shared" si="48"/>
        <v>0.87505418062210083</v>
      </c>
      <c r="X24">
        <f t="shared" si="49"/>
        <v>4.2647508946384631E-2</v>
      </c>
      <c r="Y24" t="e">
        <f t="shared" si="50"/>
        <v>#DIV/0!</v>
      </c>
      <c r="Z24" t="e">
        <f t="shared" si="51"/>
        <v>#DIV/0!</v>
      </c>
      <c r="AA24" t="e">
        <f t="shared" si="52"/>
        <v>#DIV/0!</v>
      </c>
      <c r="AB24" s="1">
        <v>0</v>
      </c>
      <c r="AC24" s="1">
        <v>0.5</v>
      </c>
      <c r="AD24" t="e">
        <f t="shared" si="53"/>
        <v>#DIV/0!</v>
      </c>
      <c r="AE24">
        <f t="shared" si="54"/>
        <v>2.2851455588919065</v>
      </c>
      <c r="AF24">
        <f t="shared" si="55"/>
        <v>1.9722640669019711</v>
      </c>
      <c r="AG24">
        <f t="shared" si="56"/>
        <v>28.755609512329102</v>
      </c>
      <c r="AH24" s="1">
        <v>2</v>
      </c>
      <c r="AI24">
        <f t="shared" si="57"/>
        <v>4.644859790802002</v>
      </c>
      <c r="AJ24" s="1">
        <v>1</v>
      </c>
      <c r="AK24">
        <f t="shared" si="58"/>
        <v>9.2897195816040039</v>
      </c>
      <c r="AL24" s="1">
        <v>24.597068786621094</v>
      </c>
      <c r="AM24" s="1">
        <v>28.755609512329102</v>
      </c>
      <c r="AN24" s="1">
        <v>23.056476593017578</v>
      </c>
      <c r="AO24" s="1">
        <v>1801.6763916015625</v>
      </c>
      <c r="AP24" s="1">
        <v>1757.44384765625</v>
      </c>
      <c r="AQ24" s="1">
        <v>18.687562942504883</v>
      </c>
      <c r="AR24" s="1">
        <v>20.177499771118164</v>
      </c>
      <c r="AS24" s="1">
        <v>59.462936401367188</v>
      </c>
      <c r="AT24" s="1">
        <v>64.206039428710938</v>
      </c>
      <c r="AU24" s="1">
        <v>300.55462646484375</v>
      </c>
      <c r="AV24" s="1">
        <v>1700.358154296875</v>
      </c>
      <c r="AW24" s="1">
        <v>0.27734649181365967</v>
      </c>
      <c r="AX24" s="1">
        <v>98.772552490234375</v>
      </c>
      <c r="AY24" s="1">
        <v>3.6255497932434082</v>
      </c>
      <c r="AZ24" s="1">
        <v>-0.49777290225028992</v>
      </c>
      <c r="BA24" s="1">
        <v>0.5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si="59"/>
        <v>1.5027731323242186</v>
      </c>
      <c r="BI24">
        <f t="shared" si="60"/>
        <v>2.2851455588919064E-3</v>
      </c>
      <c r="BJ24">
        <f t="shared" si="61"/>
        <v>301.90560951232908</v>
      </c>
      <c r="BK24">
        <f t="shared" si="62"/>
        <v>297.74706878662107</v>
      </c>
      <c r="BL24">
        <f t="shared" si="63"/>
        <v>272.05729860654537</v>
      </c>
      <c r="BM24">
        <f t="shared" si="64"/>
        <v>0.49073516035223735</v>
      </c>
      <c r="BN24">
        <f t="shared" si="65"/>
        <v>3.9652472221664321</v>
      </c>
      <c r="BO24">
        <f t="shared" si="66"/>
        <v>40.145233895403031</v>
      </c>
      <c r="BP24">
        <f t="shared" si="67"/>
        <v>19.967734124284867</v>
      </c>
      <c r="BQ24">
        <f t="shared" si="68"/>
        <v>26.676339149475098</v>
      </c>
      <c r="BR24">
        <f t="shared" si="69"/>
        <v>3.5116838769737706</v>
      </c>
      <c r="BS24">
        <f t="shared" si="70"/>
        <v>0.1109901820421071</v>
      </c>
      <c r="BT24">
        <f t="shared" si="71"/>
        <v>1.992983155264461</v>
      </c>
      <c r="BU24">
        <f t="shared" si="72"/>
        <v>1.5187007217093096</v>
      </c>
      <c r="BV24">
        <f t="shared" si="73"/>
        <v>6.9488207868047866E-2</v>
      </c>
      <c r="BW24">
        <f t="shared" si="74"/>
        <v>80.631175547266153</v>
      </c>
      <c r="BX24">
        <f t="shared" si="75"/>
        <v>0.46449950643353971</v>
      </c>
      <c r="BY24">
        <f t="shared" si="76"/>
        <v>49.327156597011069</v>
      </c>
      <c r="BZ24">
        <f t="shared" si="77"/>
        <v>1748.36769900231</v>
      </c>
      <c r="CA24">
        <f t="shared" si="78"/>
        <v>1.7620723808159735E-2</v>
      </c>
      <c r="CB24">
        <f t="shared" si="79"/>
        <v>0</v>
      </c>
      <c r="CC24">
        <f t="shared" si="80"/>
        <v>1487.9055114723596</v>
      </c>
      <c r="CD24">
        <f t="shared" si="81"/>
        <v>0</v>
      </c>
      <c r="CE24" t="e">
        <f t="shared" si="82"/>
        <v>#DIV/0!</v>
      </c>
      <c r="CF24" t="e">
        <f t="shared" si="83"/>
        <v>#DIV/0!</v>
      </c>
    </row>
    <row r="25" spans="1:84" x14ac:dyDescent="0.35">
      <c r="A25" t="s">
        <v>166</v>
      </c>
      <c r="B25" s="1">
        <v>23</v>
      </c>
      <c r="C25" s="1" t="s">
        <v>107</v>
      </c>
      <c r="D25" s="1">
        <v>6385.5000161612406</v>
      </c>
      <c r="E25" s="1">
        <v>0</v>
      </c>
      <c r="F25">
        <f t="shared" ref="F25:F35" si="84">(AO25-AP25*(1000-AQ25)/(1000-AR25))*BH25</f>
        <v>22.033460833922206</v>
      </c>
      <c r="G25">
        <f t="shared" ref="G25:G35" si="85">IF(BS25&lt;&gt;0,1/(1/BS25-1/AK25),0)</f>
        <v>0.2216574806954458</v>
      </c>
      <c r="H25">
        <f t="shared" ref="H25:H35" si="86">((BV25-BI25/2)*AP25-F25)/(BV25+BI25/2)</f>
        <v>213.57026478712001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ref="P25:P35" si="87">CB25/L25</f>
        <v>#DIV/0!</v>
      </c>
      <c r="Q25" t="e">
        <f t="shared" ref="Q25:Q35" si="88">CD25/N25</f>
        <v>#DIV/0!</v>
      </c>
      <c r="R25" t="e">
        <f t="shared" ref="R25:R35" si="89">(N25-O25)/N25</f>
        <v>#DIV/0!</v>
      </c>
      <c r="S25" s="1">
        <v>-1</v>
      </c>
      <c r="T25" s="1">
        <v>0.87</v>
      </c>
      <c r="U25" s="1">
        <v>0.92</v>
      </c>
      <c r="V25" s="1">
        <v>10.10836124420166</v>
      </c>
      <c r="W25">
        <f t="shared" ref="W25:W35" si="90">(V25*U25+(100-V25)*T25)/100</f>
        <v>0.87505418062210083</v>
      </c>
      <c r="X25">
        <f t="shared" ref="X25:X35" si="91">(F25-S25)/CC25</f>
        <v>1.5493921829633311E-2</v>
      </c>
      <c r="Y25" t="e">
        <f t="shared" ref="Y25:Y35" si="92">(N25-O25)/(N25-M25)</f>
        <v>#DIV/0!</v>
      </c>
      <c r="Z25" t="e">
        <f t="shared" ref="Z25:Z35" si="93">(L25-N25)/(L25-M25)</f>
        <v>#DIV/0!</v>
      </c>
      <c r="AA25" t="e">
        <f t="shared" ref="AA25:AA35" si="94">(L25-N25)/N25</f>
        <v>#DIV/0!</v>
      </c>
      <c r="AB25" s="1">
        <v>0</v>
      </c>
      <c r="AC25" s="1">
        <v>0.5</v>
      </c>
      <c r="AD25" t="e">
        <f t="shared" ref="AD25:AD35" si="95">R25*AC25*W25*AB25</f>
        <v>#DIV/0!</v>
      </c>
      <c r="AE25">
        <f t="shared" ref="AE25:AE35" si="96">BI25*1000</f>
        <v>3.8224006447519043</v>
      </c>
      <c r="AF25">
        <f t="shared" ref="AF25:AF35" si="97">(BN25-BT25)</f>
        <v>1.6953187618157264</v>
      </c>
      <c r="AG25">
        <f t="shared" ref="AG25:AG35" si="98">(AM25+BM25*E25)</f>
        <v>27.105312347412109</v>
      </c>
      <c r="AH25" s="1">
        <v>2</v>
      </c>
      <c r="AI25">
        <f t="shared" ref="AI25:AI35" si="99">(AH25*BB25+BC25)</f>
        <v>4.644859790802002</v>
      </c>
      <c r="AJ25" s="1">
        <v>1</v>
      </c>
      <c r="AK25">
        <f t="shared" ref="AK25:AK35" si="100">AI25*(AJ25+1)*(AJ25+1)/(AJ25*AJ25+1)</f>
        <v>9.2897195816040039</v>
      </c>
      <c r="AL25" s="1">
        <v>24.276756286621094</v>
      </c>
      <c r="AM25" s="1">
        <v>27.105312347412109</v>
      </c>
      <c r="AN25" s="1">
        <v>23.051555633544922</v>
      </c>
      <c r="AO25" s="1">
        <v>399.92092895507813</v>
      </c>
      <c r="AP25" s="1">
        <v>384.28103637695313</v>
      </c>
      <c r="AQ25" s="1">
        <v>16.802667617797852</v>
      </c>
      <c r="AR25" s="1">
        <v>19.2972412109375</v>
      </c>
      <c r="AS25" s="1">
        <v>54.499336242675781</v>
      </c>
      <c r="AT25" s="1">
        <v>62.595504760742188</v>
      </c>
      <c r="AU25" s="1">
        <v>300.54345703125</v>
      </c>
      <c r="AV25" s="1">
        <v>1698.8807373046875</v>
      </c>
      <c r="AW25" s="1">
        <v>0.31207451224327087</v>
      </c>
      <c r="AX25" s="1">
        <v>98.772605895996094</v>
      </c>
      <c r="AY25" s="1">
        <v>4.7937488555908203</v>
      </c>
      <c r="AZ25" s="1">
        <v>-0.47207328677177429</v>
      </c>
      <c r="BA25" s="1">
        <v>0.5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111115</v>
      </c>
      <c r="BH25">
        <f t="shared" ref="BH25:BH35" si="101">AU25*0.000001/(AH25*0.0001)</f>
        <v>1.5027172851562498</v>
      </c>
      <c r="BI25">
        <f t="shared" ref="BI25:BI35" si="102">(AR25-AQ25)/(1000-AR25)*BH25</f>
        <v>3.8224006447519043E-3</v>
      </c>
      <c r="BJ25">
        <f t="shared" ref="BJ25:BJ35" si="103">(AM25+273.15)</f>
        <v>300.25531234741209</v>
      </c>
      <c r="BK25">
        <f t="shared" ref="BK25:BK35" si="104">(AL25+273.15)</f>
        <v>297.42675628662107</v>
      </c>
      <c r="BL25">
        <f t="shared" ref="BL25:BL35" si="105">(AV25*BD25+AW25*BE25)*BF25</f>
        <v>271.82091189307903</v>
      </c>
      <c r="BM25">
        <f t="shared" ref="BM25:BM35" si="106">((BL25+0.00000010773*(BK25^4-BJ25^4))-BI25*44100)/(AI25*51.4+0.00000043092*BJ25^3)</f>
        <v>0.28242624750677092</v>
      </c>
      <c r="BN25">
        <f t="shared" ref="BN25:BN35" si="107">0.61365*EXP(17.502*AG25/(240.97+AG25))</f>
        <v>3.6013575628236305</v>
      </c>
      <c r="BO25">
        <f t="shared" ref="BO25:BO35" si="108">BN25*1000/AX25</f>
        <v>36.461096982859061</v>
      </c>
      <c r="BP25">
        <f t="shared" ref="BP25:BP35" si="109">(BO25-AR25)</f>
        <v>17.163855771921561</v>
      </c>
      <c r="BQ25">
        <f t="shared" ref="BQ25:BQ35" si="110">IF(E25,AM25,(AL25+AM25)/2)</f>
        <v>25.691034317016602</v>
      </c>
      <c r="BR25">
        <f t="shared" ref="BR25:BR35" si="111">0.61365*EXP(17.502*BQ25/(240.97+BQ25))</f>
        <v>3.3130588240343686</v>
      </c>
      <c r="BS25">
        <f t="shared" ref="BS25:BS35" si="112">IF(BP25&lt;&gt;0,(1000-(BO25+AR25)/2)/BP25*BI25,0)</f>
        <v>0.21649187339942152</v>
      </c>
      <c r="BT25">
        <f t="shared" ref="BT25:BT35" si="113">AR25*AX25/1000</f>
        <v>1.9060388010079041</v>
      </c>
      <c r="BU25">
        <f t="shared" ref="BU25:BU35" si="114">(BR25-BT25)</f>
        <v>1.4070200230264645</v>
      </c>
      <c r="BV25">
        <f t="shared" ref="BV25:BV35" si="115">1/(1.6/G25+1.37/AK25)</f>
        <v>0.13576222646995609</v>
      </c>
      <c r="BW25">
        <f t="shared" ref="BW25:BW35" si="116">H25*AX25*0.001</f>
        <v>21.094891594921737</v>
      </c>
      <c r="BX25">
        <f t="shared" ref="BX25:BX35" si="117">H25/AP25</f>
        <v>0.55576581868490216</v>
      </c>
      <c r="BY25">
        <f t="shared" ref="BY25:BY35" si="118">(1-BI25*AX25/BN25/G25)*100</f>
        <v>52.704035984743513</v>
      </c>
      <c r="BZ25">
        <f t="shared" ref="BZ25:BZ35" si="119">(AP25-F25/(AK25/1.35))</f>
        <v>381.07909127360489</v>
      </c>
      <c r="CA25">
        <f t="shared" ref="CA25:CA35" si="120">F25*BY25/100/BZ25</f>
        <v>3.0472737530113498E-2</v>
      </c>
      <c r="CB25">
        <f t="shared" ref="CB25:CB35" si="121">(L25-K25)</f>
        <v>0</v>
      </c>
      <c r="CC25">
        <f t="shared" ref="CC25:CC35" si="122">AV25*W25</f>
        <v>1486.6126915568238</v>
      </c>
      <c r="CD25">
        <f t="shared" ref="CD25:CD35" si="123">(N25-M25)</f>
        <v>0</v>
      </c>
      <c r="CE25" t="e">
        <f t="shared" ref="CE25:CE35" si="124">(N25-O25)/(N25-K25)</f>
        <v>#DIV/0!</v>
      </c>
      <c r="CF25" t="e">
        <f t="shared" ref="CF25:CF35" si="125">(L25-N25)/(L25-K25)</f>
        <v>#DIV/0!</v>
      </c>
    </row>
    <row r="26" spans="1:84" x14ac:dyDescent="0.35">
      <c r="A26" t="s">
        <v>166</v>
      </c>
      <c r="B26" s="1">
        <v>24</v>
      </c>
      <c r="C26" s="1" t="s">
        <v>108</v>
      </c>
      <c r="D26" s="1">
        <v>6531.5000161612406</v>
      </c>
      <c r="E26" s="1">
        <v>0</v>
      </c>
      <c r="F26">
        <f t="shared" si="84"/>
        <v>6.0423694323128521</v>
      </c>
      <c r="G26">
        <f t="shared" si="85"/>
        <v>0.19932132560879273</v>
      </c>
      <c r="H26">
        <f t="shared" si="86"/>
        <v>141.01287522344668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10.10836124420166</v>
      </c>
      <c r="W26">
        <f t="shared" si="90"/>
        <v>0.87505418062210083</v>
      </c>
      <c r="X26">
        <f t="shared" si="91"/>
        <v>4.7378859296767946E-3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3.532738656745618</v>
      </c>
      <c r="AF26">
        <f t="shared" si="97"/>
        <v>1.7379366756353132</v>
      </c>
      <c r="AG26">
        <f t="shared" si="98"/>
        <v>27.328399658203125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24.261600494384766</v>
      </c>
      <c r="AM26" s="1">
        <v>27.328399658203125</v>
      </c>
      <c r="AN26" s="1">
        <v>23.051425933837891</v>
      </c>
      <c r="AO26" s="1">
        <v>199.74330139160156</v>
      </c>
      <c r="AP26" s="1">
        <v>195.26319885253906</v>
      </c>
      <c r="AQ26" s="1">
        <v>17.039613723754883</v>
      </c>
      <c r="AR26" s="1">
        <v>19.345085144042969</v>
      </c>
      <c r="AS26" s="1">
        <v>55.319503784179688</v>
      </c>
      <c r="AT26" s="1">
        <v>62.80572509765625</v>
      </c>
      <c r="AU26" s="1">
        <v>300.53701782226563</v>
      </c>
      <c r="AV26" s="1">
        <v>1698.6318359375</v>
      </c>
      <c r="AW26" s="1">
        <v>0.4432256817817688</v>
      </c>
      <c r="AX26" s="1">
        <v>98.77655029296875</v>
      </c>
      <c r="AY26" s="1">
        <v>3.7826075553894043</v>
      </c>
      <c r="AZ26" s="1">
        <v>-0.4798046350479126</v>
      </c>
      <c r="BA26" s="1">
        <v>1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101"/>
        <v>1.5026850891113279</v>
      </c>
      <c r="BI26">
        <f t="shared" si="102"/>
        <v>3.5327386567456181E-3</v>
      </c>
      <c r="BJ26">
        <f t="shared" si="103"/>
        <v>300.4783996582031</v>
      </c>
      <c r="BK26">
        <f t="shared" si="104"/>
        <v>297.41160049438474</v>
      </c>
      <c r="BL26">
        <f t="shared" si="105"/>
        <v>271.78108767521917</v>
      </c>
      <c r="BM26">
        <f t="shared" si="106"/>
        <v>0.3221568097489616</v>
      </c>
      <c r="BN26">
        <f t="shared" si="107"/>
        <v>3.6487774512876361</v>
      </c>
      <c r="BO26">
        <f t="shared" si="108"/>
        <v>36.939713327358106</v>
      </c>
      <c r="BP26">
        <f t="shared" si="109"/>
        <v>17.594628183315137</v>
      </c>
      <c r="BQ26">
        <f t="shared" si="110"/>
        <v>25.795000076293945</v>
      </c>
      <c r="BR26">
        <f t="shared" si="111"/>
        <v>3.3335431122412849</v>
      </c>
      <c r="BS26">
        <f t="shared" si="112"/>
        <v>0.1951344966941605</v>
      </c>
      <c r="BT26">
        <f t="shared" si="113"/>
        <v>1.9108407756523229</v>
      </c>
      <c r="BU26">
        <f t="shared" si="114"/>
        <v>1.4227023365889619</v>
      </c>
      <c r="BV26">
        <f t="shared" si="115"/>
        <v>0.12232843477209181</v>
      </c>
      <c r="BW26">
        <f t="shared" si="116"/>
        <v>13.928765361464908</v>
      </c>
      <c r="BX26">
        <f t="shared" si="117"/>
        <v>0.72216821219823546</v>
      </c>
      <c r="BY26">
        <f t="shared" si="118"/>
        <v>52.019560364217732</v>
      </c>
      <c r="BZ26">
        <f t="shared" si="119"/>
        <v>194.38511005104544</v>
      </c>
      <c r="CA26">
        <f t="shared" si="120"/>
        <v>1.6170034903628255E-2</v>
      </c>
      <c r="CB26">
        <f t="shared" si="121"/>
        <v>0</v>
      </c>
      <c r="CC26">
        <f t="shared" si="122"/>
        <v>1486.3948893749039</v>
      </c>
      <c r="CD26">
        <f t="shared" si="123"/>
        <v>0</v>
      </c>
      <c r="CE26" t="e">
        <f t="shared" si="124"/>
        <v>#DIV/0!</v>
      </c>
      <c r="CF26" t="e">
        <f t="shared" si="125"/>
        <v>#DIV/0!</v>
      </c>
    </row>
    <row r="27" spans="1:84" x14ac:dyDescent="0.35">
      <c r="A27" t="s">
        <v>166</v>
      </c>
      <c r="B27" s="1">
        <v>25</v>
      </c>
      <c r="C27" s="1" t="s">
        <v>109</v>
      </c>
      <c r="D27" s="1">
        <v>6653.5000161612406</v>
      </c>
      <c r="E27" s="1">
        <v>0</v>
      </c>
      <c r="F27">
        <f t="shared" si="84"/>
        <v>-3.5865944946713606</v>
      </c>
      <c r="G27">
        <f t="shared" si="85"/>
        <v>0.20333893700053937</v>
      </c>
      <c r="H27">
        <f t="shared" si="86"/>
        <v>79.025069456660091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10.10836124420166</v>
      </c>
      <c r="W27">
        <f t="shared" si="90"/>
        <v>0.87505418062210083</v>
      </c>
      <c r="X27">
        <f t="shared" si="91"/>
        <v>-1.7403778760765253E-3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3.5720505330397394</v>
      </c>
      <c r="AF27">
        <f t="shared" si="97"/>
        <v>1.7229525188065198</v>
      </c>
      <c r="AG27">
        <f t="shared" si="98"/>
        <v>27.367334365844727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24.270318984985352</v>
      </c>
      <c r="AM27" s="1">
        <v>27.367334365844727</v>
      </c>
      <c r="AN27" s="1">
        <v>23.049560546875</v>
      </c>
      <c r="AO27" s="1">
        <v>49.889747619628906</v>
      </c>
      <c r="AP27" s="1">
        <v>52.152599334716797</v>
      </c>
      <c r="AQ27" s="1">
        <v>17.251066207885742</v>
      </c>
      <c r="AR27" s="1">
        <v>19.5816650390625</v>
      </c>
      <c r="AS27" s="1">
        <v>55.975795745849609</v>
      </c>
      <c r="AT27" s="1">
        <v>63.537296295166016</v>
      </c>
      <c r="AU27" s="1">
        <v>300.53253173828125</v>
      </c>
      <c r="AV27" s="1">
        <v>1698.4385986328125</v>
      </c>
      <c r="AW27" s="1">
        <v>0.4869573712348938</v>
      </c>
      <c r="AX27" s="1">
        <v>98.773857116699219</v>
      </c>
      <c r="AY27" s="1">
        <v>2.4881734848022461</v>
      </c>
      <c r="AZ27" s="1">
        <v>-0.49254000186920166</v>
      </c>
      <c r="BA27" s="1">
        <v>1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si="101"/>
        <v>1.502662658691406</v>
      </c>
      <c r="BI27">
        <f t="shared" si="102"/>
        <v>3.5720505330397393E-3</v>
      </c>
      <c r="BJ27">
        <f t="shared" si="103"/>
        <v>300.5173343658447</v>
      </c>
      <c r="BK27">
        <f t="shared" si="104"/>
        <v>297.42031898498533</v>
      </c>
      <c r="BL27">
        <f t="shared" si="105"/>
        <v>271.75016970716024</v>
      </c>
      <c r="BM27">
        <f t="shared" si="106"/>
        <v>0.31368193878242423</v>
      </c>
      <c r="BN27">
        <f t="shared" si="107"/>
        <v>3.6571091034819436</v>
      </c>
      <c r="BO27">
        <f t="shared" si="108"/>
        <v>37.025071311745442</v>
      </c>
      <c r="BP27">
        <f t="shared" si="109"/>
        <v>17.443406272682942</v>
      </c>
      <c r="BQ27">
        <f t="shared" si="110"/>
        <v>25.818826675415039</v>
      </c>
      <c r="BR27">
        <f t="shared" si="111"/>
        <v>3.3382531993622901</v>
      </c>
      <c r="BS27">
        <f t="shared" si="112"/>
        <v>0.19898346787333679</v>
      </c>
      <c r="BT27">
        <f t="shared" si="113"/>
        <v>1.9341565846754238</v>
      </c>
      <c r="BU27">
        <f t="shared" si="114"/>
        <v>1.4040966146868663</v>
      </c>
      <c r="BV27">
        <f t="shared" si="115"/>
        <v>0.12474878001890072</v>
      </c>
      <c r="BW27">
        <f t="shared" si="116"/>
        <v>7.805610919149375</v>
      </c>
      <c r="BX27">
        <f t="shared" si="117"/>
        <v>1.5152661701380414</v>
      </c>
      <c r="BY27">
        <f t="shared" si="118"/>
        <v>52.553832074160425</v>
      </c>
      <c r="BZ27">
        <f t="shared" si="119"/>
        <v>52.67381017701117</v>
      </c>
      <c r="CA27">
        <f t="shared" si="120"/>
        <v>-3.5784251064740855E-2</v>
      </c>
      <c r="CB27">
        <f t="shared" si="121"/>
        <v>0</v>
      </c>
      <c r="CC27">
        <f t="shared" si="122"/>
        <v>1486.2257962635849</v>
      </c>
      <c r="CD27">
        <f t="shared" si="123"/>
        <v>0</v>
      </c>
      <c r="CE27" t="e">
        <f t="shared" si="124"/>
        <v>#DIV/0!</v>
      </c>
      <c r="CF27" t="e">
        <f t="shared" si="125"/>
        <v>#DIV/0!</v>
      </c>
    </row>
    <row r="28" spans="1:84" x14ac:dyDescent="0.35">
      <c r="A28" t="s">
        <v>166</v>
      </c>
      <c r="B28" s="1">
        <v>26</v>
      </c>
      <c r="C28" s="1" t="s">
        <v>110</v>
      </c>
      <c r="D28" s="1">
        <v>6785.5000161612406</v>
      </c>
      <c r="E28" s="1">
        <v>0</v>
      </c>
      <c r="F28">
        <f t="shared" si="84"/>
        <v>3.0023890918290674</v>
      </c>
      <c r="G28">
        <f t="shared" si="85"/>
        <v>0.21156467043945723</v>
      </c>
      <c r="H28">
        <f t="shared" si="86"/>
        <v>72.329633513832604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10.10836124420166</v>
      </c>
      <c r="W28">
        <f t="shared" si="90"/>
        <v>0.87505418062210083</v>
      </c>
      <c r="X28">
        <f t="shared" si="91"/>
        <v>2.6936493273390103E-3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3.6163194943459795</v>
      </c>
      <c r="AF28">
        <f t="shared" si="97"/>
        <v>1.6779153605353512</v>
      </c>
      <c r="AG28">
        <f t="shared" si="98"/>
        <v>27.265296936035156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24.231063842773438</v>
      </c>
      <c r="AM28" s="1">
        <v>27.265296936035156</v>
      </c>
      <c r="AN28" s="1">
        <v>23.050718307495117</v>
      </c>
      <c r="AO28" s="1">
        <v>100.08458709716797</v>
      </c>
      <c r="AP28" s="1">
        <v>97.851104736328125</v>
      </c>
      <c r="AQ28" s="1">
        <v>17.458185195922852</v>
      </c>
      <c r="AR28" s="1">
        <v>19.817045211791992</v>
      </c>
      <c r="AS28" s="1">
        <v>56.780899047851563</v>
      </c>
      <c r="AT28" s="1">
        <v>64.45172119140625</v>
      </c>
      <c r="AU28" s="1">
        <v>300.53964233398438</v>
      </c>
      <c r="AV28" s="1">
        <v>1698.02197265625</v>
      </c>
      <c r="AW28" s="1">
        <v>0.26514077186584473</v>
      </c>
      <c r="AX28" s="1">
        <v>98.773246765136719</v>
      </c>
      <c r="AY28" s="1">
        <v>3.0135884284973145</v>
      </c>
      <c r="AZ28" s="1">
        <v>-0.51216554641723633</v>
      </c>
      <c r="BA28" s="1">
        <v>1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1.5026982116699217</v>
      </c>
      <c r="BI28">
        <f t="shared" si="102"/>
        <v>3.6163194943459797E-3</v>
      </c>
      <c r="BJ28">
        <f t="shared" si="103"/>
        <v>300.41529693603513</v>
      </c>
      <c r="BK28">
        <f t="shared" si="104"/>
        <v>297.38106384277341</v>
      </c>
      <c r="BL28">
        <f t="shared" si="105"/>
        <v>271.68350955240021</v>
      </c>
      <c r="BM28">
        <f t="shared" si="106"/>
        <v>0.30862098371423397</v>
      </c>
      <c r="BN28">
        <f t="shared" si="107"/>
        <v>3.6353092573955528</v>
      </c>
      <c r="BO28">
        <f t="shared" si="108"/>
        <v>36.804594122936955</v>
      </c>
      <c r="BP28">
        <f t="shared" si="109"/>
        <v>16.987548911144962</v>
      </c>
      <c r="BQ28">
        <f t="shared" si="110"/>
        <v>25.748180389404297</v>
      </c>
      <c r="BR28">
        <f t="shared" si="111"/>
        <v>3.324304616194004</v>
      </c>
      <c r="BS28">
        <f t="shared" si="112"/>
        <v>0.2068537694085224</v>
      </c>
      <c r="BT28">
        <f t="shared" si="113"/>
        <v>1.9573938968602016</v>
      </c>
      <c r="BU28">
        <f t="shared" si="114"/>
        <v>1.3669107193338024</v>
      </c>
      <c r="BV28">
        <f t="shared" si="115"/>
        <v>0.12969875535856853</v>
      </c>
      <c r="BW28">
        <f t="shared" si="116"/>
        <v>7.1442327394936909</v>
      </c>
      <c r="BX28">
        <f t="shared" si="117"/>
        <v>0.73918055098850166</v>
      </c>
      <c r="BY28">
        <f t="shared" si="118"/>
        <v>53.556855781245183</v>
      </c>
      <c r="BZ28">
        <f t="shared" si="119"/>
        <v>97.414791752027114</v>
      </c>
      <c r="CA28">
        <f t="shared" si="120"/>
        <v>1.6506581464506082E-2</v>
      </c>
      <c r="CB28">
        <f t="shared" si="121"/>
        <v>0</v>
      </c>
      <c r="CC28">
        <f t="shared" si="122"/>
        <v>1485.8612259610381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166</v>
      </c>
      <c r="B29" s="1">
        <v>27</v>
      </c>
      <c r="C29" s="1" t="s">
        <v>111</v>
      </c>
      <c r="D29" s="1">
        <v>6931.5000161612406</v>
      </c>
      <c r="E29" s="1">
        <v>0</v>
      </c>
      <c r="F29">
        <f t="shared" si="84"/>
        <v>17.773651967772583</v>
      </c>
      <c r="G29">
        <f t="shared" si="85"/>
        <v>0.23259651442141249</v>
      </c>
      <c r="H29">
        <f t="shared" si="86"/>
        <v>156.53755971656344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10.10836124420166</v>
      </c>
      <c r="W29">
        <f t="shared" si="90"/>
        <v>0.87505418062210083</v>
      </c>
      <c r="X29">
        <f t="shared" si="91"/>
        <v>1.2619451532064575E-2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3.8534219821451727</v>
      </c>
      <c r="AF29">
        <f t="shared" si="97"/>
        <v>1.6295359039203392</v>
      </c>
      <c r="AG29">
        <f t="shared" si="98"/>
        <v>27.224643707275391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24.279140472412109</v>
      </c>
      <c r="AM29" s="1">
        <v>27.224643707275391</v>
      </c>
      <c r="AN29" s="1">
        <v>23.051116943359375</v>
      </c>
      <c r="AO29" s="1">
        <v>299.99667358398438</v>
      </c>
      <c r="AP29" s="1">
        <v>287.43161010742188</v>
      </c>
      <c r="AQ29" s="1">
        <v>17.707433700561523</v>
      </c>
      <c r="AR29" s="1">
        <v>20.219951629638672</v>
      </c>
      <c r="AS29" s="1">
        <v>57.424217224121094</v>
      </c>
      <c r="AT29" s="1">
        <v>65.57000732421875</v>
      </c>
      <c r="AU29" s="1">
        <v>300.53564453125</v>
      </c>
      <c r="AV29" s="1">
        <v>1700.0955810546875</v>
      </c>
      <c r="AW29" s="1">
        <v>0.33102884888648987</v>
      </c>
      <c r="AX29" s="1">
        <v>98.769752502441406</v>
      </c>
      <c r="AY29" s="1">
        <v>4.445279598236084</v>
      </c>
      <c r="AZ29" s="1">
        <v>-0.53053009510040283</v>
      </c>
      <c r="BA29" s="1">
        <v>1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1.5026782226562498</v>
      </c>
      <c r="BI29">
        <f t="shared" si="102"/>
        <v>3.8534219821451726E-3</v>
      </c>
      <c r="BJ29">
        <f t="shared" si="103"/>
        <v>300.37464370727537</v>
      </c>
      <c r="BK29">
        <f t="shared" si="104"/>
        <v>297.42914047241209</v>
      </c>
      <c r="BL29">
        <f t="shared" si="105"/>
        <v>272.01528688873441</v>
      </c>
      <c r="BM29">
        <f t="shared" si="106"/>
        <v>0.2722701144573223</v>
      </c>
      <c r="BN29">
        <f t="shared" si="107"/>
        <v>3.6266555219910876</v>
      </c>
      <c r="BO29">
        <f t="shared" si="108"/>
        <v>36.718280952475233</v>
      </c>
      <c r="BP29">
        <f t="shared" si="109"/>
        <v>16.498329322836561</v>
      </c>
      <c r="BQ29">
        <f t="shared" si="110"/>
        <v>25.75189208984375</v>
      </c>
      <c r="BR29">
        <f t="shared" si="111"/>
        <v>3.325036194617498</v>
      </c>
      <c r="BS29">
        <f t="shared" si="112"/>
        <v>0.22691500395952263</v>
      </c>
      <c r="BT29">
        <f t="shared" si="113"/>
        <v>1.9971196180707484</v>
      </c>
      <c r="BU29">
        <f t="shared" si="114"/>
        <v>1.3279165765467495</v>
      </c>
      <c r="BV29">
        <f t="shared" si="115"/>
        <v>0.14232161195518225</v>
      </c>
      <c r="BW29">
        <f t="shared" si="116"/>
        <v>15.461176030541113</v>
      </c>
      <c r="BX29">
        <f t="shared" si="117"/>
        <v>0.54460801878422704</v>
      </c>
      <c r="BY29">
        <f t="shared" si="118"/>
        <v>54.88083771177692</v>
      </c>
      <c r="BZ29">
        <f t="shared" si="119"/>
        <v>284.8487086596744</v>
      </c>
      <c r="CA29">
        <f t="shared" si="120"/>
        <v>3.4243894373919698E-2</v>
      </c>
      <c r="CB29">
        <f t="shared" si="121"/>
        <v>0</v>
      </c>
      <c r="CC29">
        <f t="shared" si="122"/>
        <v>1487.675745659064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166</v>
      </c>
      <c r="B30" s="1">
        <v>28</v>
      </c>
      <c r="C30" s="1" t="s">
        <v>112</v>
      </c>
      <c r="D30" s="1">
        <v>7112.5000161612406</v>
      </c>
      <c r="E30" s="1">
        <v>0</v>
      </c>
      <c r="F30">
        <f t="shared" si="84"/>
        <v>29.596070171949087</v>
      </c>
      <c r="G30">
        <f t="shared" si="85"/>
        <v>0.2633057079252113</v>
      </c>
      <c r="H30">
        <f t="shared" si="86"/>
        <v>284.93048596793017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10.10836124420166</v>
      </c>
      <c r="W30">
        <f t="shared" si="90"/>
        <v>0.87505418062210083</v>
      </c>
      <c r="X30">
        <f t="shared" si="91"/>
        <v>2.0571034581350841E-2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4.1518406804633372</v>
      </c>
      <c r="AF30">
        <f t="shared" si="97"/>
        <v>1.5556564377297843</v>
      </c>
      <c r="AG30">
        <f t="shared" si="98"/>
        <v>27.126861572265625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24.314790725708008</v>
      </c>
      <c r="AM30" s="1">
        <v>27.126861572265625</v>
      </c>
      <c r="AN30" s="1">
        <v>23.049869537353516</v>
      </c>
      <c r="AO30" s="1">
        <v>500.02767944335938</v>
      </c>
      <c r="AP30" s="1">
        <v>479.00885009765625</v>
      </c>
      <c r="AQ30" s="1">
        <v>18.052946090698242</v>
      </c>
      <c r="AR30" s="1">
        <v>20.758525848388672</v>
      </c>
      <c r="AS30" s="1">
        <v>58.418251037597656</v>
      </c>
      <c r="AT30" s="1">
        <v>67.1707763671875</v>
      </c>
      <c r="AU30" s="1">
        <v>300.53851318359375</v>
      </c>
      <c r="AV30" s="1">
        <v>1699.708984375</v>
      </c>
      <c r="AW30" s="1">
        <v>0.28626143932342529</v>
      </c>
      <c r="AX30" s="1">
        <v>98.767036437988281</v>
      </c>
      <c r="AY30" s="1">
        <v>5.1296210289001465</v>
      </c>
      <c r="AZ30" s="1">
        <v>-0.55279171466827393</v>
      </c>
      <c r="BA30" s="1">
        <v>1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1.5026925659179686</v>
      </c>
      <c r="BI30">
        <f t="shared" si="102"/>
        <v>4.1518406804633371E-3</v>
      </c>
      <c r="BJ30">
        <f t="shared" si="103"/>
        <v>300.2768615722656</v>
      </c>
      <c r="BK30">
        <f t="shared" si="104"/>
        <v>297.46479072570799</v>
      </c>
      <c r="BL30">
        <f t="shared" si="105"/>
        <v>271.95343142136699</v>
      </c>
      <c r="BM30">
        <f t="shared" si="106"/>
        <v>0.2256537376964311</v>
      </c>
      <c r="BN30">
        <f t="shared" si="107"/>
        <v>3.6059145165965099</v>
      </c>
      <c r="BO30">
        <f t="shared" si="108"/>
        <v>36.509291425996302</v>
      </c>
      <c r="BP30">
        <f t="shared" si="109"/>
        <v>15.750765577607631</v>
      </c>
      <c r="BQ30">
        <f t="shared" si="110"/>
        <v>25.720826148986816</v>
      </c>
      <c r="BR30">
        <f t="shared" si="111"/>
        <v>3.3189174137353716</v>
      </c>
      <c r="BS30">
        <f t="shared" si="112"/>
        <v>0.25604833199195726</v>
      </c>
      <c r="BT30">
        <f t="shared" si="113"/>
        <v>2.0502580788667255</v>
      </c>
      <c r="BU30">
        <f t="shared" si="114"/>
        <v>1.2686593348686461</v>
      </c>
      <c r="BV30">
        <f t="shared" si="115"/>
        <v>0.16066678796585504</v>
      </c>
      <c r="BW30">
        <f t="shared" si="116"/>
        <v>28.141739689888269</v>
      </c>
      <c r="BX30">
        <f t="shared" si="117"/>
        <v>0.5948334480873182</v>
      </c>
      <c r="BY30">
        <f t="shared" si="118"/>
        <v>56.810616797130805</v>
      </c>
      <c r="BZ30">
        <f t="shared" si="119"/>
        <v>474.70789199217677</v>
      </c>
      <c r="CA30">
        <f t="shared" si="120"/>
        <v>3.5419065694979046E-2</v>
      </c>
      <c r="CB30">
        <f t="shared" si="121"/>
        <v>0</v>
      </c>
      <c r="CC30">
        <f t="shared" si="122"/>
        <v>1487.3374526182888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x14ac:dyDescent="0.35">
      <c r="A31" t="s">
        <v>166</v>
      </c>
      <c r="B31" s="1">
        <v>29</v>
      </c>
      <c r="C31" s="1" t="s">
        <v>113</v>
      </c>
      <c r="D31" s="1">
        <v>7287.5000161612406</v>
      </c>
      <c r="E31" s="1">
        <v>0</v>
      </c>
      <c r="F31">
        <f t="shared" si="84"/>
        <v>40.527430832099313</v>
      </c>
      <c r="G31">
        <f t="shared" si="85"/>
        <v>0.28723945873710116</v>
      </c>
      <c r="H31">
        <f t="shared" si="86"/>
        <v>523.09498036111734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10.10836124420166</v>
      </c>
      <c r="W31">
        <f t="shared" si="90"/>
        <v>0.87505418062210083</v>
      </c>
      <c r="X31">
        <f t="shared" si="91"/>
        <v>2.79196109359614E-2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4.3470426331999636</v>
      </c>
      <c r="AF31">
        <f t="shared" si="97"/>
        <v>1.496702345469668</v>
      </c>
      <c r="AG31">
        <f t="shared" si="98"/>
        <v>27.042152404785156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24.333292007446289</v>
      </c>
      <c r="AM31" s="1">
        <v>27.042152404785156</v>
      </c>
      <c r="AN31" s="1">
        <v>23.04833984375</v>
      </c>
      <c r="AO31" s="1">
        <v>800.10284423828125</v>
      </c>
      <c r="AP31" s="1">
        <v>770.901611328125</v>
      </c>
      <c r="AQ31" s="1">
        <v>18.341785430908203</v>
      </c>
      <c r="AR31" s="1">
        <v>21.173492431640625</v>
      </c>
      <c r="AS31" s="1">
        <v>59.289295196533203</v>
      </c>
      <c r="AT31" s="1">
        <v>68.44219970703125</v>
      </c>
      <c r="AU31" s="1">
        <v>300.52548217773438</v>
      </c>
      <c r="AV31" s="1">
        <v>1699.7723388671875</v>
      </c>
      <c r="AW31" s="1">
        <v>0.29607933759689331</v>
      </c>
      <c r="AX31" s="1">
        <v>98.771041870117188</v>
      </c>
      <c r="AY31" s="1">
        <v>5.4761300086975098</v>
      </c>
      <c r="AZ31" s="1">
        <v>-0.57002663612365723</v>
      </c>
      <c r="BA31" s="1">
        <v>1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1.5026274108886717</v>
      </c>
      <c r="BI31">
        <f t="shared" si="102"/>
        <v>4.3470426331999636E-3</v>
      </c>
      <c r="BJ31">
        <f t="shared" si="103"/>
        <v>300.19215240478513</v>
      </c>
      <c r="BK31">
        <f t="shared" si="104"/>
        <v>297.48329200744627</v>
      </c>
      <c r="BL31">
        <f t="shared" si="105"/>
        <v>271.96356813989041</v>
      </c>
      <c r="BM31">
        <f t="shared" si="106"/>
        <v>0.19610823155161367</v>
      </c>
      <c r="BN31">
        <f t="shared" si="107"/>
        <v>3.5880302529718535</v>
      </c>
      <c r="BO31">
        <f t="shared" si="108"/>
        <v>36.326742991028411</v>
      </c>
      <c r="BP31">
        <f t="shared" si="109"/>
        <v>15.153250559387786</v>
      </c>
      <c r="BQ31">
        <f t="shared" si="110"/>
        <v>25.687722206115723</v>
      </c>
      <c r="BR31">
        <f t="shared" si="111"/>
        <v>3.3124080528823154</v>
      </c>
      <c r="BS31">
        <f t="shared" si="112"/>
        <v>0.27862435384753864</v>
      </c>
      <c r="BT31">
        <f t="shared" si="113"/>
        <v>2.0913279075021856</v>
      </c>
      <c r="BU31">
        <f t="shared" si="114"/>
        <v>1.2210801453801299</v>
      </c>
      <c r="BV31">
        <f t="shared" si="115"/>
        <v>0.17489427074093822</v>
      </c>
      <c r="BW31">
        <f t="shared" si="116"/>
        <v>51.666636207296051</v>
      </c>
      <c r="BX31">
        <f t="shared" si="117"/>
        <v>0.67854960046058099</v>
      </c>
      <c r="BY31">
        <f t="shared" si="118"/>
        <v>58.339609303520049</v>
      </c>
      <c r="BZ31">
        <f t="shared" si="119"/>
        <v>765.01208676899</v>
      </c>
      <c r="CA31">
        <f t="shared" si="120"/>
        <v>3.0906106213378932E-2</v>
      </c>
      <c r="CB31">
        <f t="shared" si="121"/>
        <v>0</v>
      </c>
      <c r="CC31">
        <f t="shared" si="122"/>
        <v>1487.3928912315387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166</v>
      </c>
      <c r="B32" s="1">
        <v>30</v>
      </c>
      <c r="C32" s="1" t="s">
        <v>114</v>
      </c>
      <c r="D32" s="1">
        <v>7489.5000161612406</v>
      </c>
      <c r="E32" s="1">
        <v>0</v>
      </c>
      <c r="F32">
        <f t="shared" si="84"/>
        <v>42.603234956849292</v>
      </c>
      <c r="G32">
        <f t="shared" si="85"/>
        <v>0.26185297485923997</v>
      </c>
      <c r="H32">
        <f t="shared" si="86"/>
        <v>875.57206482019421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10.10836124420166</v>
      </c>
      <c r="W32">
        <f t="shared" si="90"/>
        <v>0.87505418062210083</v>
      </c>
      <c r="X32">
        <f t="shared" si="91"/>
        <v>2.9324404585719673E-2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4.1160020485605955</v>
      </c>
      <c r="AF32">
        <f t="shared" si="97"/>
        <v>1.549846070364354</v>
      </c>
      <c r="AG32">
        <f t="shared" si="98"/>
        <v>27.346105575561523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24.351970672607422</v>
      </c>
      <c r="AM32" s="1">
        <v>27.346105575561523</v>
      </c>
      <c r="AN32" s="1">
        <v>23.048604965209961</v>
      </c>
      <c r="AO32" s="1">
        <v>1200.0511474609375</v>
      </c>
      <c r="AP32" s="1">
        <v>1168.498046875</v>
      </c>
      <c r="AQ32" s="1">
        <v>18.60748291015625</v>
      </c>
      <c r="AR32" s="1">
        <v>21.288360595703125</v>
      </c>
      <c r="AS32" s="1">
        <v>60.082740783691406</v>
      </c>
      <c r="AT32" s="1">
        <v>68.743606567382813</v>
      </c>
      <c r="AU32" s="1">
        <v>300.52688598632813</v>
      </c>
      <c r="AV32" s="1">
        <v>1699.2393798828125</v>
      </c>
      <c r="AW32" s="1">
        <v>0.34864205121994019</v>
      </c>
      <c r="AX32" s="1">
        <v>98.773139953613281</v>
      </c>
      <c r="AY32" s="1">
        <v>5.5805487632751465</v>
      </c>
      <c r="AZ32" s="1">
        <v>-0.56208145618438721</v>
      </c>
      <c r="BA32" s="1">
        <v>0.5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1.5026344299316405</v>
      </c>
      <c r="BI32">
        <f t="shared" si="102"/>
        <v>4.1160020485605953E-3</v>
      </c>
      <c r="BJ32">
        <f t="shared" si="103"/>
        <v>300.4961055755615</v>
      </c>
      <c r="BK32">
        <f t="shared" si="104"/>
        <v>297.5019706726074</v>
      </c>
      <c r="BL32">
        <f t="shared" si="105"/>
        <v>271.87829470429642</v>
      </c>
      <c r="BM32">
        <f t="shared" si="106"/>
        <v>0.22310070594146547</v>
      </c>
      <c r="BN32">
        <f t="shared" si="107"/>
        <v>3.6525642908667248</v>
      </c>
      <c r="BO32">
        <f t="shared" si="108"/>
        <v>36.979327503226834</v>
      </c>
      <c r="BP32">
        <f t="shared" si="109"/>
        <v>15.690966907523709</v>
      </c>
      <c r="BQ32">
        <f t="shared" si="110"/>
        <v>25.849038124084473</v>
      </c>
      <c r="BR32">
        <f t="shared" si="111"/>
        <v>3.3442338132958032</v>
      </c>
      <c r="BS32">
        <f t="shared" si="112"/>
        <v>0.25467436840074253</v>
      </c>
      <c r="BT32">
        <f t="shared" si="113"/>
        <v>2.1027182205023709</v>
      </c>
      <c r="BU32">
        <f t="shared" si="114"/>
        <v>1.2415155927934323</v>
      </c>
      <c r="BV32">
        <f t="shared" si="115"/>
        <v>0.15980123378629055</v>
      </c>
      <c r="BW32">
        <f t="shared" si="116"/>
        <v>86.483002097959215</v>
      </c>
      <c r="BX32">
        <f t="shared" si="117"/>
        <v>0.74931410211750105</v>
      </c>
      <c r="BY32">
        <f t="shared" si="118"/>
        <v>57.493136428833999</v>
      </c>
      <c r="BZ32">
        <f t="shared" si="119"/>
        <v>1162.3068624494076</v>
      </c>
      <c r="CA32">
        <f t="shared" si="120"/>
        <v>2.1073553626983099E-2</v>
      </c>
      <c r="CB32">
        <f t="shared" si="121"/>
        <v>0</v>
      </c>
      <c r="CC32">
        <f t="shared" si="122"/>
        <v>1486.9265232441612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x14ac:dyDescent="0.35">
      <c r="A33" t="s">
        <v>166</v>
      </c>
      <c r="B33" s="1">
        <v>31</v>
      </c>
      <c r="C33" s="1" t="s">
        <v>115</v>
      </c>
      <c r="D33" s="1">
        <v>7691.5000161612406</v>
      </c>
      <c r="E33" s="1">
        <v>0</v>
      </c>
      <c r="F33">
        <f t="shared" si="84"/>
        <v>42.687200430463164</v>
      </c>
      <c r="G33">
        <f t="shared" si="85"/>
        <v>0.14495413244855615</v>
      </c>
      <c r="H33">
        <f t="shared" si="86"/>
        <v>954.86057670891648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10.10836124420166</v>
      </c>
      <c r="W33">
        <f t="shared" si="90"/>
        <v>0.87505418062210083</v>
      </c>
      <c r="X33">
        <f t="shared" si="91"/>
        <v>2.939232435419965E-2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2.7309030728066266</v>
      </c>
      <c r="AF33">
        <f t="shared" si="97"/>
        <v>1.8334623590469503</v>
      </c>
      <c r="AG33">
        <f t="shared" si="98"/>
        <v>28.343023300170898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24.395927429199219</v>
      </c>
      <c r="AM33" s="1">
        <v>28.343023300170898</v>
      </c>
      <c r="AN33" s="1">
        <v>23.046241760253906</v>
      </c>
      <c r="AO33" s="1">
        <v>1500.4410400390625</v>
      </c>
      <c r="AP33" s="1">
        <v>1469.3616943359375</v>
      </c>
      <c r="AQ33" s="1">
        <v>18.851411819458008</v>
      </c>
      <c r="AR33" s="1">
        <v>20.631364822387695</v>
      </c>
      <c r="AS33" s="1">
        <v>60.7142333984375</v>
      </c>
      <c r="AT33" s="1">
        <v>66.454338073730469</v>
      </c>
      <c r="AU33" s="1">
        <v>300.5203857421875</v>
      </c>
      <c r="AV33" s="1">
        <v>1698.577392578125</v>
      </c>
      <c r="AW33" s="1">
        <v>0.30531036853790283</v>
      </c>
      <c r="AX33" s="1">
        <v>98.778160095214844</v>
      </c>
      <c r="AY33" s="1">
        <v>5.0755195617675781</v>
      </c>
      <c r="AZ33" s="1">
        <v>-0.51101553440093994</v>
      </c>
      <c r="BA33" s="1">
        <v>0.5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1.5026019287109373</v>
      </c>
      <c r="BI33">
        <f t="shared" si="102"/>
        <v>2.7309030728066264E-3</v>
      </c>
      <c r="BJ33">
        <f t="shared" si="103"/>
        <v>301.49302330017088</v>
      </c>
      <c r="BK33">
        <f t="shared" si="104"/>
        <v>297.5459274291992</v>
      </c>
      <c r="BL33">
        <f t="shared" si="105"/>
        <v>271.77237673791387</v>
      </c>
      <c r="BM33">
        <f t="shared" si="106"/>
        <v>0.4215999342670072</v>
      </c>
      <c r="BN33">
        <f t="shared" si="107"/>
        <v>3.8713906164555461</v>
      </c>
      <c r="BO33">
        <f t="shared" si="108"/>
        <v>39.192779180375616</v>
      </c>
      <c r="BP33">
        <f t="shared" si="109"/>
        <v>18.561414357987921</v>
      </c>
      <c r="BQ33">
        <f t="shared" si="110"/>
        <v>26.369475364685059</v>
      </c>
      <c r="BR33">
        <f t="shared" si="111"/>
        <v>3.4487382391733696</v>
      </c>
      <c r="BS33">
        <f t="shared" si="112"/>
        <v>0.14272706014582059</v>
      </c>
      <c r="BT33">
        <f t="shared" si="113"/>
        <v>2.0379282574085957</v>
      </c>
      <c r="BU33">
        <f t="shared" si="114"/>
        <v>1.4108099817647739</v>
      </c>
      <c r="BV33">
        <f t="shared" si="115"/>
        <v>8.9401863045882643E-2</v>
      </c>
      <c r="BW33">
        <f t="shared" si="116"/>
        <v>94.319370914762516</v>
      </c>
      <c r="BX33">
        <f t="shared" si="117"/>
        <v>0.64984719581958039</v>
      </c>
      <c r="BY33">
        <f t="shared" si="118"/>
        <v>51.930497821089247</v>
      </c>
      <c r="BZ33">
        <f t="shared" si="119"/>
        <v>1463.1583078854742</v>
      </c>
      <c r="CA33">
        <f t="shared" si="120"/>
        <v>1.5150565437763146E-2</v>
      </c>
      <c r="CB33">
        <f t="shared" si="121"/>
        <v>0</v>
      </c>
      <c r="CC33">
        <f t="shared" si="122"/>
        <v>1486.3472484856757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166</v>
      </c>
      <c r="B34" s="1">
        <v>32</v>
      </c>
      <c r="C34" s="1" t="s">
        <v>116</v>
      </c>
      <c r="D34" s="1">
        <v>7878.0000161956996</v>
      </c>
      <c r="E34" s="1">
        <v>0</v>
      </c>
      <c r="F34">
        <f t="shared" si="84"/>
        <v>41.76933611054735</v>
      </c>
      <c r="G34">
        <f t="shared" si="85"/>
        <v>8.5213841003969254E-2</v>
      </c>
      <c r="H34">
        <f t="shared" si="86"/>
        <v>838.5615528688428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10.10836124420166</v>
      </c>
      <c r="W34">
        <f t="shared" si="90"/>
        <v>0.87505418062210083</v>
      </c>
      <c r="X34">
        <f t="shared" si="91"/>
        <v>2.8779842865657213E-2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1.7480245728081789</v>
      </c>
      <c r="AF34">
        <f t="shared" si="97"/>
        <v>1.9828330822504552</v>
      </c>
      <c r="AG34">
        <f t="shared" si="98"/>
        <v>28.834270477294922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24.427452087402344</v>
      </c>
      <c r="AM34" s="1">
        <v>28.834270477294922</v>
      </c>
      <c r="AN34" s="1">
        <v>23.047775268554688</v>
      </c>
      <c r="AO34" s="1">
        <v>1700.2349853515625</v>
      </c>
      <c r="AP34" s="1">
        <v>1670.4935302734375</v>
      </c>
      <c r="AQ34" s="1">
        <v>19.113895416259766</v>
      </c>
      <c r="AR34" s="1">
        <v>20.253669738769531</v>
      </c>
      <c r="AS34" s="1">
        <v>61.439918518066406</v>
      </c>
      <c r="AT34" s="1">
        <v>65.106597900390625</v>
      </c>
      <c r="AU34" s="1">
        <v>300.51925659179688</v>
      </c>
      <c r="AV34" s="1">
        <v>1698.2794189453125</v>
      </c>
      <c r="AW34" s="1">
        <v>0.3273816704750061</v>
      </c>
      <c r="AX34" s="1">
        <v>98.773788452148438</v>
      </c>
      <c r="AY34" s="1">
        <v>4.4463934898376465</v>
      </c>
      <c r="AZ34" s="1">
        <v>-0.49823838472366333</v>
      </c>
      <c r="BA34" s="1">
        <v>1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1.5025962829589843</v>
      </c>
      <c r="BI34">
        <f t="shared" si="102"/>
        <v>1.7480245728081789E-3</v>
      </c>
      <c r="BJ34">
        <f t="shared" si="103"/>
        <v>301.9842704772949</v>
      </c>
      <c r="BK34">
        <f t="shared" si="104"/>
        <v>297.57745208740232</v>
      </c>
      <c r="BL34">
        <f t="shared" si="105"/>
        <v>271.72470095772951</v>
      </c>
      <c r="BM34">
        <f t="shared" si="106"/>
        <v>0.57249099340305054</v>
      </c>
      <c r="BN34">
        <f t="shared" si="107"/>
        <v>3.9833647724073575</v>
      </c>
      <c r="BO34">
        <f t="shared" si="108"/>
        <v>40.328156232836236</v>
      </c>
      <c r="BP34">
        <f t="shared" si="109"/>
        <v>20.074486494066704</v>
      </c>
      <c r="BQ34">
        <f t="shared" si="110"/>
        <v>26.630861282348633</v>
      </c>
      <c r="BR34">
        <f t="shared" si="111"/>
        <v>3.5022923552829566</v>
      </c>
      <c r="BS34">
        <f t="shared" si="112"/>
        <v>8.4439286308877912E-2</v>
      </c>
      <c r="BT34">
        <f t="shared" si="113"/>
        <v>2.0005316901569024</v>
      </c>
      <c r="BU34">
        <f t="shared" si="114"/>
        <v>1.5017606651260542</v>
      </c>
      <c r="BV34">
        <f t="shared" si="115"/>
        <v>5.284360052804906E-2</v>
      </c>
      <c r="BW34">
        <f t="shared" si="116"/>
        <v>82.827901427172165</v>
      </c>
      <c r="BX34">
        <f t="shared" si="117"/>
        <v>0.50198431641431229</v>
      </c>
      <c r="BY34">
        <f t="shared" si="118"/>
        <v>49.133831568510502</v>
      </c>
      <c r="BZ34">
        <f t="shared" si="119"/>
        <v>1664.4235296395213</v>
      </c>
      <c r="CA34">
        <f t="shared" si="120"/>
        <v>1.2330320309931083E-2</v>
      </c>
      <c r="CB34">
        <f t="shared" si="121"/>
        <v>0</v>
      </c>
      <c r="CC34">
        <f t="shared" si="122"/>
        <v>1486.0865054125679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166</v>
      </c>
      <c r="B35" s="1">
        <v>33</v>
      </c>
      <c r="C35" s="1" t="s">
        <v>117</v>
      </c>
      <c r="D35" s="1">
        <v>8080.0000161956996</v>
      </c>
      <c r="E35" s="1">
        <v>0</v>
      </c>
      <c r="F35">
        <f t="shared" si="84"/>
        <v>43.004344965667762</v>
      </c>
      <c r="G35">
        <f t="shared" si="85"/>
        <v>6.7802088791948739E-2</v>
      </c>
      <c r="H35">
        <f t="shared" si="86"/>
        <v>722.35746938806562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si="87"/>
        <v>#DIV/0!</v>
      </c>
      <c r="Q35" t="e">
        <f t="shared" si="88"/>
        <v>#DIV/0!</v>
      </c>
      <c r="R35" t="e">
        <f t="shared" si="89"/>
        <v>#DIV/0!</v>
      </c>
      <c r="S35" s="1">
        <v>-1</v>
      </c>
      <c r="T35" s="1">
        <v>0.87</v>
      </c>
      <c r="U35" s="1">
        <v>0.92</v>
      </c>
      <c r="V35" s="1">
        <v>10.10836124420166</v>
      </c>
      <c r="W35">
        <f t="shared" si="90"/>
        <v>0.87505418062210083</v>
      </c>
      <c r="X35">
        <f t="shared" si="91"/>
        <v>2.9609028392226643E-2</v>
      </c>
      <c r="Y35" t="e">
        <f t="shared" si="92"/>
        <v>#DIV/0!</v>
      </c>
      <c r="Z35" t="e">
        <f t="shared" si="93"/>
        <v>#DIV/0!</v>
      </c>
      <c r="AA35" t="e">
        <f t="shared" si="94"/>
        <v>#DIV/0!</v>
      </c>
      <c r="AB35" s="1">
        <v>0</v>
      </c>
      <c r="AC35" s="1">
        <v>0.5</v>
      </c>
      <c r="AD35" t="e">
        <f t="shared" si="95"/>
        <v>#DIV/0!</v>
      </c>
      <c r="AE35">
        <f t="shared" si="96"/>
        <v>1.4120381941216593</v>
      </c>
      <c r="AF35">
        <f t="shared" si="97"/>
        <v>2.008860344231215</v>
      </c>
      <c r="AG35">
        <f t="shared" si="98"/>
        <v>28.964054107666016</v>
      </c>
      <c r="AH35" s="1">
        <v>2</v>
      </c>
      <c r="AI35">
        <f t="shared" si="99"/>
        <v>4.644859790802002</v>
      </c>
      <c r="AJ35" s="1">
        <v>1</v>
      </c>
      <c r="AK35">
        <f t="shared" si="100"/>
        <v>9.2897195816040039</v>
      </c>
      <c r="AL35" s="1">
        <v>24.449954986572266</v>
      </c>
      <c r="AM35" s="1">
        <v>28.964054107666016</v>
      </c>
      <c r="AN35" s="1">
        <v>23.048627853393555</v>
      </c>
      <c r="AO35" s="1">
        <v>1815.8607177734375</v>
      </c>
      <c r="AP35" s="1">
        <v>1785.56494140625</v>
      </c>
      <c r="AQ35" s="1">
        <v>19.374610900878906</v>
      </c>
      <c r="AR35" s="1">
        <v>20.295204162597656</v>
      </c>
      <c r="AS35" s="1">
        <v>62.192024230957031</v>
      </c>
      <c r="AT35" s="1">
        <v>65.148345947265625</v>
      </c>
      <c r="AU35" s="1">
        <v>300.54110717773438</v>
      </c>
      <c r="AV35" s="1">
        <v>1698.38623046875</v>
      </c>
      <c r="AW35" s="1">
        <v>0.33661261200904846</v>
      </c>
      <c r="AX35" s="1">
        <v>98.769866943359375</v>
      </c>
      <c r="AY35" s="1">
        <v>4.1480779647827148</v>
      </c>
      <c r="AZ35" s="1">
        <v>-0.50324910879135132</v>
      </c>
      <c r="BA35" s="1">
        <v>0.75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si="101"/>
        <v>1.5027055358886718</v>
      </c>
      <c r="BI35">
        <f t="shared" si="102"/>
        <v>1.4120381941216593E-3</v>
      </c>
      <c r="BJ35">
        <f t="shared" si="103"/>
        <v>302.11405410766599</v>
      </c>
      <c r="BK35">
        <f t="shared" si="104"/>
        <v>297.59995498657224</v>
      </c>
      <c r="BL35">
        <f t="shared" si="105"/>
        <v>271.74179080109752</v>
      </c>
      <c r="BM35">
        <f t="shared" si="106"/>
        <v>0.62651407343101151</v>
      </c>
      <c r="BN35">
        <f t="shared" si="107"/>
        <v>4.0134149589592987</v>
      </c>
      <c r="BO35">
        <f t="shared" si="108"/>
        <v>40.634001878941824</v>
      </c>
      <c r="BP35">
        <f t="shared" si="109"/>
        <v>20.338797716344168</v>
      </c>
      <c r="BQ35">
        <f t="shared" si="110"/>
        <v>26.707004547119141</v>
      </c>
      <c r="BR35">
        <f t="shared" si="111"/>
        <v>3.5180289168361552</v>
      </c>
      <c r="BS35">
        <f t="shared" si="112"/>
        <v>6.7310813066764466E-2</v>
      </c>
      <c r="BT35">
        <f t="shared" si="113"/>
        <v>2.0045546147280837</v>
      </c>
      <c r="BU35">
        <f t="shared" si="114"/>
        <v>1.5134743021080714</v>
      </c>
      <c r="BV35">
        <f t="shared" si="115"/>
        <v>4.2113122095204368E-2</v>
      </c>
      <c r="BW35">
        <f t="shared" si="116"/>
        <v>71.347151137001049</v>
      </c>
      <c r="BX35">
        <f t="shared" si="117"/>
        <v>0.40455401684755388</v>
      </c>
      <c r="BY35">
        <f t="shared" si="118"/>
        <v>48.747651061836294</v>
      </c>
      <c r="BZ35">
        <f t="shared" si="119"/>
        <v>1779.3154668991167</v>
      </c>
      <c r="CA35">
        <f t="shared" si="120"/>
        <v>1.178183881120653E-2</v>
      </c>
      <c r="CB35">
        <f t="shared" si="121"/>
        <v>0</v>
      </c>
      <c r="CC35">
        <f t="shared" si="122"/>
        <v>1486.1799712826905</v>
      </c>
      <c r="CD35">
        <f t="shared" si="123"/>
        <v>0</v>
      </c>
      <c r="CE35" t="e">
        <f t="shared" si="124"/>
        <v>#DIV/0!</v>
      </c>
      <c r="CF35" t="e">
        <f t="shared" si="125"/>
        <v>#DIV/0!</v>
      </c>
    </row>
    <row r="36" spans="1:84" x14ac:dyDescent="0.35">
      <c r="A36" t="s">
        <v>167</v>
      </c>
      <c r="B36" s="1">
        <v>34</v>
      </c>
      <c r="C36" s="1" t="s">
        <v>118</v>
      </c>
      <c r="D36" s="1">
        <v>8613.5000161612406</v>
      </c>
      <c r="E36" s="1">
        <v>0</v>
      </c>
      <c r="F36">
        <f t="shared" ref="F36:F46" si="126">(AO36-AP36*(1000-AQ36)/(1000-AR36))*BH36</f>
        <v>15.049380306394056</v>
      </c>
      <c r="G36">
        <f t="shared" ref="G36:G46" si="127">IF(BS36&lt;&gt;0,1/(1/BS36-1/AK36),0)</f>
        <v>0.17605102355373331</v>
      </c>
      <c r="H36">
        <f t="shared" ref="H36:H46" si="128">((BV36-BI36/2)*AP36-F36)/(BV36+BI36/2)</f>
        <v>239.86635559881049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ref="P36:P46" si="129">CB36/L36</f>
        <v>#DIV/0!</v>
      </c>
      <c r="Q36" t="e">
        <f t="shared" ref="Q36:Q46" si="130">CD36/N36</f>
        <v>#DIV/0!</v>
      </c>
      <c r="R36" t="e">
        <f t="shared" ref="R36:R46" si="131">(N36-O36)/N36</f>
        <v>#DIV/0!</v>
      </c>
      <c r="S36" s="1">
        <v>-1</v>
      </c>
      <c r="T36" s="1">
        <v>0.87</v>
      </c>
      <c r="U36" s="1">
        <v>0.92</v>
      </c>
      <c r="V36" s="1">
        <v>10.10836124420166</v>
      </c>
      <c r="W36">
        <f t="shared" ref="W36:W46" si="132">(V36*U36+(100-V36)*T36)/100</f>
        <v>0.87505418062210083</v>
      </c>
      <c r="X36">
        <f t="shared" ref="X36:X46" si="133">(F36-S36)/CC36</f>
        <v>1.0799497119731903E-2</v>
      </c>
      <c r="Y36" t="e">
        <f t="shared" ref="Y36:Y46" si="134">(N36-O36)/(N36-M36)</f>
        <v>#DIV/0!</v>
      </c>
      <c r="Z36" t="e">
        <f t="shared" ref="Z36:Z46" si="135">(L36-N36)/(L36-M36)</f>
        <v>#DIV/0!</v>
      </c>
      <c r="AA36" t="e">
        <f t="shared" ref="AA36:AA46" si="136">(L36-N36)/N36</f>
        <v>#DIV/0!</v>
      </c>
      <c r="AB36" s="1">
        <v>0</v>
      </c>
      <c r="AC36" s="1">
        <v>0.5</v>
      </c>
      <c r="AD36" t="e">
        <f t="shared" ref="AD36:AD46" si="137">R36*AC36*W36*AB36</f>
        <v>#DIV/0!</v>
      </c>
      <c r="AE36">
        <f t="shared" ref="AE36:AE46" si="138">BI36*1000</f>
        <v>3.5836089650133021</v>
      </c>
      <c r="AF36">
        <f t="shared" ref="AF36:AF46" si="139">(BN36-BT36)</f>
        <v>1.9850287877568116</v>
      </c>
      <c r="AG36">
        <f t="shared" ref="AG36:AG46" si="140">(AM36+BM36*E36)</f>
        <v>29.087081909179688</v>
      </c>
      <c r="AH36" s="1">
        <v>2</v>
      </c>
      <c r="AI36">
        <f t="shared" ref="AI36:AI46" si="141">(AH36*BB36+BC36)</f>
        <v>4.644859790802002</v>
      </c>
      <c r="AJ36" s="1">
        <v>1</v>
      </c>
      <c r="AK36">
        <f t="shared" ref="AK36:AK46" si="142">AI36*(AJ36+1)*(AJ36+1)/(AJ36*AJ36+1)</f>
        <v>9.2897195816040039</v>
      </c>
      <c r="AL36" s="1">
        <v>26.002784729003906</v>
      </c>
      <c r="AM36" s="1">
        <v>29.087081909179688</v>
      </c>
      <c r="AN36" s="1">
        <v>25.048700332641602</v>
      </c>
      <c r="AO36" s="1">
        <v>400.2138671875</v>
      </c>
      <c r="AP36" s="1">
        <v>389.27001953125</v>
      </c>
      <c r="AQ36" s="1">
        <v>18.494878768920898</v>
      </c>
      <c r="AR36" s="1">
        <v>20.830118179321289</v>
      </c>
      <c r="AS36" s="1">
        <v>54.117721557617188</v>
      </c>
      <c r="AT36" s="1">
        <v>60.952106475830078</v>
      </c>
      <c r="AU36" s="1">
        <v>300.52267456054688</v>
      </c>
      <c r="AV36" s="1">
        <v>1698.321044921875</v>
      </c>
      <c r="AW36" s="1">
        <v>0.28652489185333252</v>
      </c>
      <c r="AX36" s="1">
        <v>98.753852844238281</v>
      </c>
      <c r="AY36" s="1">
        <v>4.6102910041809082</v>
      </c>
      <c r="AZ36" s="1">
        <v>-0.5448947548866272</v>
      </c>
      <c r="BA36" s="1">
        <v>1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ref="BH36:BH46" si="143">AU36*0.000001/(AH36*0.0001)</f>
        <v>1.5026133728027342</v>
      </c>
      <c r="BI36">
        <f t="shared" ref="BI36:BI46" si="144">(AR36-AQ36)/(1000-AR36)*BH36</f>
        <v>3.5836089650133022E-3</v>
      </c>
      <c r="BJ36">
        <f t="shared" ref="BJ36:BJ46" si="145">(AM36+273.15)</f>
        <v>302.23708190917966</v>
      </c>
      <c r="BK36">
        <f t="shared" ref="BK36:BK46" si="146">(AL36+273.15)</f>
        <v>299.15278472900388</v>
      </c>
      <c r="BL36">
        <f t="shared" ref="BL36:BL46" si="147">(AV36*BD36+AW36*BE36)*BF36</f>
        <v>271.73136111383064</v>
      </c>
      <c r="BM36">
        <f t="shared" ref="BM36:BM46" si="148">((BL36+0.00000010773*(BK36^4-BJ36^4))-BI36*44100)/(AI36*51.4+0.00000043092*BJ36^3)</f>
        <v>0.30943627950938046</v>
      </c>
      <c r="BN36">
        <f t="shared" ref="BN36:BN46" si="149">0.61365*EXP(17.502*AG36/(240.97+AG36))</f>
        <v>4.0420832131655988</v>
      </c>
      <c r="BO36">
        <f t="shared" ref="BO36:BO46" si="150">BN36*1000/AX36</f>
        <v>40.930891269032962</v>
      </c>
      <c r="BP36">
        <f t="shared" ref="BP36:BP46" si="151">(BO36-AR36)</f>
        <v>20.100773089711673</v>
      </c>
      <c r="BQ36">
        <f t="shared" ref="BQ36:BQ46" si="152">IF(E36,AM36,(AL36+AM36)/2)</f>
        <v>27.544933319091797</v>
      </c>
      <c r="BR36">
        <f t="shared" ref="BR36:BR46" si="153">0.61365*EXP(17.502*BQ36/(240.97+BQ36))</f>
        <v>3.6953245308216021</v>
      </c>
      <c r="BS36">
        <f t="shared" ref="BS36:BS46" si="154">IF(BP36&lt;&gt;0,(1000-(BO36+AR36)/2)/BP36*BI36,0)</f>
        <v>0.17277670346008672</v>
      </c>
      <c r="BT36">
        <f t="shared" ref="BT36:BT46" si="155">AR36*AX36/1000</f>
        <v>2.0570544254087872</v>
      </c>
      <c r="BU36">
        <f t="shared" ref="BU36:BU46" si="156">(BR36-BT36)</f>
        <v>1.6382701054128148</v>
      </c>
      <c r="BV36">
        <f t="shared" ref="BV36:BV46" si="157">1/(1.6/G36+1.37/AK36)</f>
        <v>0.10827491948775227</v>
      </c>
      <c r="BW36">
        <f t="shared" ref="BW36:BW46" si="158">H36*AX36*0.001</f>
        <v>23.687726783088664</v>
      </c>
      <c r="BX36">
        <f t="shared" ref="BX36:BX46" si="159">H36/AP36</f>
        <v>0.6161952977721018</v>
      </c>
      <c r="BY36">
        <f t="shared" ref="BY36:BY46" si="160">(1-BI36*AX36/BN36/G36)*100</f>
        <v>50.268580169973077</v>
      </c>
      <c r="BZ36">
        <f t="shared" ref="BZ36:BZ46" si="161">(AP36-F36/(AK36/1.35))</f>
        <v>387.08301450540785</v>
      </c>
      <c r="CA36">
        <f t="shared" ref="CA36:CA46" si="162">F36*BY36/100/BZ36</f>
        <v>1.9543895032620051E-2</v>
      </c>
      <c r="CB36">
        <f t="shared" ref="CB36:CB46" si="163">(L36-K36)</f>
        <v>0</v>
      </c>
      <c r="CC36">
        <f t="shared" ref="CC36:CC46" si="164">AV36*W36</f>
        <v>1486.1229303973814</v>
      </c>
      <c r="CD36">
        <f t="shared" ref="CD36:CD46" si="165">(N36-M36)</f>
        <v>0</v>
      </c>
      <c r="CE36" t="e">
        <f t="shared" ref="CE36:CE46" si="166">(N36-O36)/(N36-K36)</f>
        <v>#DIV/0!</v>
      </c>
      <c r="CF36" t="e">
        <f t="shared" ref="CF36:CF46" si="167">(L36-N36)/(L36-K36)</f>
        <v>#DIV/0!</v>
      </c>
    </row>
    <row r="37" spans="1:84" x14ac:dyDescent="0.35">
      <c r="A37" t="s">
        <v>167</v>
      </c>
      <c r="B37" s="1">
        <v>35</v>
      </c>
      <c r="C37" s="1" t="s">
        <v>119</v>
      </c>
      <c r="D37" s="1">
        <v>8737.5000161612406</v>
      </c>
      <c r="E37" s="1">
        <v>0</v>
      </c>
      <c r="F37">
        <f t="shared" si="126"/>
        <v>3.800610192247595</v>
      </c>
      <c r="G37">
        <f t="shared" si="127"/>
        <v>0.16394838814812324</v>
      </c>
      <c r="H37">
        <f t="shared" si="128"/>
        <v>153.34386721647851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10.10836124420166</v>
      </c>
      <c r="W37">
        <f t="shared" si="132"/>
        <v>0.87505418062210083</v>
      </c>
      <c r="X37">
        <f t="shared" si="133"/>
        <v>3.2269829695350683E-3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3.3854482973835998</v>
      </c>
      <c r="AF37">
        <f t="shared" si="139"/>
        <v>2.0102606371821068</v>
      </c>
      <c r="AG37">
        <f t="shared" si="140"/>
        <v>29.304559707641602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26.088708877563477</v>
      </c>
      <c r="AM37" s="1">
        <v>29.304559707641602</v>
      </c>
      <c r="AN37" s="1">
        <v>25.044853210449219</v>
      </c>
      <c r="AO37" s="1">
        <v>199.84092712402344</v>
      </c>
      <c r="AP37" s="1">
        <v>196.86793518066406</v>
      </c>
      <c r="AQ37" s="1">
        <v>18.887130737304688</v>
      </c>
      <c r="AR37" s="1">
        <v>21.092727661132813</v>
      </c>
      <c r="AS37" s="1">
        <v>54.981761932373047</v>
      </c>
      <c r="AT37" s="1">
        <v>61.402610778808594</v>
      </c>
      <c r="AU37" s="1">
        <v>300.5118408203125</v>
      </c>
      <c r="AV37" s="1">
        <v>1700.062255859375</v>
      </c>
      <c r="AW37" s="1">
        <v>0.27927061915397644</v>
      </c>
      <c r="AX37" s="1">
        <v>98.751419067382813</v>
      </c>
      <c r="AY37" s="1">
        <v>3.7472600936889648</v>
      </c>
      <c r="AZ37" s="1">
        <v>-0.55868279933929443</v>
      </c>
      <c r="BA37" s="1">
        <v>1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43"/>
        <v>1.5025592041015623</v>
      </c>
      <c r="BI37">
        <f t="shared" si="144"/>
        <v>3.3854482973835996E-3</v>
      </c>
      <c r="BJ37">
        <f t="shared" si="145"/>
        <v>302.45455970764158</v>
      </c>
      <c r="BK37">
        <f t="shared" si="146"/>
        <v>299.23870887756345</v>
      </c>
      <c r="BL37">
        <f t="shared" si="147"/>
        <v>272.00995485760359</v>
      </c>
      <c r="BM37">
        <f t="shared" si="148"/>
        <v>0.33900153389984666</v>
      </c>
      <c r="BN37">
        <f t="shared" si="149"/>
        <v>4.0931974257208106</v>
      </c>
      <c r="BO37">
        <f t="shared" si="150"/>
        <v>41.449504871700391</v>
      </c>
      <c r="BP37">
        <f t="shared" si="151"/>
        <v>20.356777210567579</v>
      </c>
      <c r="BQ37">
        <f t="shared" si="152"/>
        <v>27.696634292602539</v>
      </c>
      <c r="BR37">
        <f t="shared" si="153"/>
        <v>3.7282427744120223</v>
      </c>
      <c r="BS37">
        <f t="shared" si="154"/>
        <v>0.16110514528594849</v>
      </c>
      <c r="BT37">
        <f t="shared" si="155"/>
        <v>2.0829367885387038</v>
      </c>
      <c r="BU37">
        <f t="shared" si="156"/>
        <v>1.6453059858733186</v>
      </c>
      <c r="BV37">
        <f t="shared" si="157"/>
        <v>0.10094236069425576</v>
      </c>
      <c r="BW37">
        <f t="shared" si="158"/>
        <v>15.142924492907575</v>
      </c>
      <c r="BX37">
        <f t="shared" si="159"/>
        <v>0.77891743556794113</v>
      </c>
      <c r="BY37">
        <f t="shared" si="160"/>
        <v>50.181610107259608</v>
      </c>
      <c r="BZ37">
        <f t="shared" si="161"/>
        <v>196.31562316365824</v>
      </c>
      <c r="CA37">
        <f t="shared" si="162"/>
        <v>9.7150056507755225E-3</v>
      </c>
      <c r="CB37">
        <f t="shared" si="163"/>
        <v>0</v>
      </c>
      <c r="CC37">
        <f t="shared" si="164"/>
        <v>1487.6465843075857</v>
      </c>
      <c r="CD37">
        <f t="shared" si="165"/>
        <v>0</v>
      </c>
      <c r="CE37" t="e">
        <f t="shared" si="166"/>
        <v>#DIV/0!</v>
      </c>
      <c r="CF37" t="e">
        <f t="shared" si="167"/>
        <v>#DIV/0!</v>
      </c>
    </row>
    <row r="38" spans="1:84" x14ac:dyDescent="0.35">
      <c r="A38" t="s">
        <v>167</v>
      </c>
      <c r="B38" s="1">
        <v>36</v>
      </c>
      <c r="C38" s="1" t="s">
        <v>120</v>
      </c>
      <c r="D38" s="1">
        <v>8863.5000161612406</v>
      </c>
      <c r="E38" s="1">
        <v>0</v>
      </c>
      <c r="F38">
        <f t="shared" si="126"/>
        <v>-4.2519567420364073</v>
      </c>
      <c r="G38">
        <f t="shared" si="127"/>
        <v>0.17136642895909907</v>
      </c>
      <c r="H38">
        <f t="shared" si="128"/>
        <v>90.389645177096398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10.10836124420166</v>
      </c>
      <c r="W38">
        <f t="shared" si="132"/>
        <v>0.87505418062210083</v>
      </c>
      <c r="X38">
        <f t="shared" si="133"/>
        <v>-2.1860292431050195E-3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3.4663205293487169</v>
      </c>
      <c r="AF38">
        <f t="shared" si="139"/>
        <v>1.970212718052204</v>
      </c>
      <c r="AG38">
        <f t="shared" si="140"/>
        <v>29.342153549194336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26.136787414550781</v>
      </c>
      <c r="AM38" s="1">
        <v>29.342153549194336</v>
      </c>
      <c r="AN38" s="1">
        <v>25.040660858154297</v>
      </c>
      <c r="AO38" s="1">
        <v>49.701747894287109</v>
      </c>
      <c r="AP38" s="1">
        <v>52.410564422607422</v>
      </c>
      <c r="AQ38" s="1">
        <v>19.330408096313477</v>
      </c>
      <c r="AR38" s="1">
        <v>21.587480545043945</v>
      </c>
      <c r="AS38" s="1">
        <v>56.112876892089844</v>
      </c>
      <c r="AT38" s="1">
        <v>62.665012359619141</v>
      </c>
      <c r="AU38" s="1">
        <v>300.52127075195313</v>
      </c>
      <c r="AV38" s="1">
        <v>1700.019287109375</v>
      </c>
      <c r="AW38" s="1">
        <v>0.29251304268836975</v>
      </c>
      <c r="AX38" s="1">
        <v>98.755264282226563</v>
      </c>
      <c r="AY38" s="1">
        <v>2.4850680828094482</v>
      </c>
      <c r="AZ38" s="1">
        <v>-0.58926773071289063</v>
      </c>
      <c r="BA38" s="1">
        <v>1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si="143"/>
        <v>1.5026063537597656</v>
      </c>
      <c r="BI38">
        <f t="shared" si="144"/>
        <v>3.4663205293487169E-3</v>
      </c>
      <c r="BJ38">
        <f t="shared" si="145"/>
        <v>302.49215354919431</v>
      </c>
      <c r="BK38">
        <f t="shared" si="146"/>
        <v>299.28678741455076</v>
      </c>
      <c r="BL38">
        <f t="shared" si="147"/>
        <v>272.00307985775726</v>
      </c>
      <c r="BM38">
        <f t="shared" si="148"/>
        <v>0.32516724885759274</v>
      </c>
      <c r="BN38">
        <f t="shared" si="149"/>
        <v>4.1020900644654432</v>
      </c>
      <c r="BO38">
        <f t="shared" si="150"/>
        <v>41.537938197829469</v>
      </c>
      <c r="BP38">
        <f t="shared" si="151"/>
        <v>19.950457652785524</v>
      </c>
      <c r="BQ38">
        <f t="shared" si="152"/>
        <v>27.739470481872559</v>
      </c>
      <c r="BR38">
        <f t="shared" si="153"/>
        <v>3.7375841853078393</v>
      </c>
      <c r="BS38">
        <f t="shared" si="154"/>
        <v>0.16826250907702558</v>
      </c>
      <c r="BT38">
        <f t="shared" si="155"/>
        <v>2.1318773464132392</v>
      </c>
      <c r="BU38">
        <f t="shared" si="156"/>
        <v>1.6057068388946001</v>
      </c>
      <c r="BV38">
        <f t="shared" si="157"/>
        <v>0.10543859970854397</v>
      </c>
      <c r="BW38">
        <f t="shared" si="158"/>
        <v>8.9264532978408404</v>
      </c>
      <c r="BX38">
        <f t="shared" si="159"/>
        <v>1.7246455208581308</v>
      </c>
      <c r="BY38">
        <f t="shared" si="160"/>
        <v>51.303467621777457</v>
      </c>
      <c r="BZ38">
        <f t="shared" si="161"/>
        <v>53.028466992359483</v>
      </c>
      <c r="CA38">
        <f t="shared" si="162"/>
        <v>-4.1136419251134211E-2</v>
      </c>
      <c r="CB38">
        <f t="shared" si="163"/>
        <v>0</v>
      </c>
      <c r="CC38">
        <f t="shared" si="164"/>
        <v>1487.6089843232621</v>
      </c>
      <c r="CD38">
        <f t="shared" si="165"/>
        <v>0</v>
      </c>
      <c r="CE38" t="e">
        <f t="shared" si="166"/>
        <v>#DIV/0!</v>
      </c>
      <c r="CF38" t="e">
        <f t="shared" si="167"/>
        <v>#DIV/0!</v>
      </c>
    </row>
    <row r="39" spans="1:84" x14ac:dyDescent="0.35">
      <c r="A39" t="s">
        <v>167</v>
      </c>
      <c r="B39" s="1">
        <v>37</v>
      </c>
      <c r="C39" s="1" t="s">
        <v>121</v>
      </c>
      <c r="D39" s="1">
        <v>8986.5000161612406</v>
      </c>
      <c r="E39" s="1">
        <v>0</v>
      </c>
      <c r="F39">
        <f t="shared" si="126"/>
        <v>1.5108775213129988</v>
      </c>
      <c r="G39">
        <f t="shared" si="127"/>
        <v>0.18583621806175332</v>
      </c>
      <c r="H39">
        <f t="shared" si="128"/>
        <v>82.563662497586165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10.10836124420166</v>
      </c>
      <c r="W39">
        <f t="shared" si="132"/>
        <v>0.87505418062210083</v>
      </c>
      <c r="X39">
        <f t="shared" si="133"/>
        <v>1.6882592086888254E-3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3.6126905401004632</v>
      </c>
      <c r="AF39">
        <f t="shared" si="139"/>
        <v>1.8961362643772266</v>
      </c>
      <c r="AG39">
        <f t="shared" si="140"/>
        <v>29.24278450012207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26.155727386474609</v>
      </c>
      <c r="AM39" s="1">
        <v>29.24278450012207</v>
      </c>
      <c r="AN39" s="1">
        <v>25.04387092590332</v>
      </c>
      <c r="AO39" s="1">
        <v>99.904159545898438</v>
      </c>
      <c r="AP39" s="1">
        <v>98.661445617675781</v>
      </c>
      <c r="AQ39" s="1">
        <v>19.748941421508789</v>
      </c>
      <c r="AR39" s="1">
        <v>22.100088119506836</v>
      </c>
      <c r="AS39" s="1">
        <v>57.263561248779297</v>
      </c>
      <c r="AT39" s="1">
        <v>64.080986022949219</v>
      </c>
      <c r="AU39" s="1">
        <v>300.52142333984375</v>
      </c>
      <c r="AV39" s="1">
        <v>1699.6185302734375</v>
      </c>
      <c r="AW39" s="1">
        <v>0.30723929405212402</v>
      </c>
      <c r="AX39" s="1">
        <v>98.754585266113281</v>
      </c>
      <c r="AY39" s="1">
        <v>3.0611116886138916</v>
      </c>
      <c r="AZ39" s="1">
        <v>-0.61269044876098633</v>
      </c>
      <c r="BA39" s="1">
        <v>1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1.5026071166992188</v>
      </c>
      <c r="BI39">
        <f t="shared" si="144"/>
        <v>3.612690540100463E-3</v>
      </c>
      <c r="BJ39">
        <f t="shared" si="145"/>
        <v>302.39278450012205</v>
      </c>
      <c r="BK39">
        <f t="shared" si="146"/>
        <v>299.30572738647459</v>
      </c>
      <c r="BL39">
        <f t="shared" si="147"/>
        <v>271.93895876544047</v>
      </c>
      <c r="BM39">
        <f t="shared" si="148"/>
        <v>0.3047740320841415</v>
      </c>
      <c r="BN39">
        <f t="shared" si="149"/>
        <v>4.0786213009636816</v>
      </c>
      <c r="BO39">
        <f t="shared" si="150"/>
        <v>41.300576474226993</v>
      </c>
      <c r="BP39">
        <f t="shared" si="151"/>
        <v>19.200488354720157</v>
      </c>
      <c r="BQ39">
        <f t="shared" si="152"/>
        <v>27.69925594329834</v>
      </c>
      <c r="BR39">
        <f t="shared" si="153"/>
        <v>3.7288138994811555</v>
      </c>
      <c r="BS39">
        <f t="shared" si="154"/>
        <v>0.18219156642615073</v>
      </c>
      <c r="BT39">
        <f t="shared" si="155"/>
        <v>2.182485036586455</v>
      </c>
      <c r="BU39">
        <f t="shared" si="156"/>
        <v>1.5463288628947005</v>
      </c>
      <c r="BV39">
        <f t="shared" si="157"/>
        <v>0.11419166381222262</v>
      </c>
      <c r="BW39">
        <f t="shared" si="158"/>
        <v>8.1535402480004731</v>
      </c>
      <c r="BX39">
        <f t="shared" si="159"/>
        <v>0.83683815882375834</v>
      </c>
      <c r="BY39">
        <f t="shared" si="160"/>
        <v>52.929990094681159</v>
      </c>
      <c r="BZ39">
        <f t="shared" si="161"/>
        <v>98.441881976830089</v>
      </c>
      <c r="CA39">
        <f t="shared" si="162"/>
        <v>8.1236492671072531E-3</v>
      </c>
      <c r="CB39">
        <f t="shared" si="163"/>
        <v>0</v>
      </c>
      <c r="CC39">
        <f t="shared" si="164"/>
        <v>1487.2583003785621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167</v>
      </c>
      <c r="B40" s="1">
        <v>38</v>
      </c>
      <c r="C40" s="1" t="s">
        <v>122</v>
      </c>
      <c r="D40" s="1">
        <v>9152.5000161612406</v>
      </c>
      <c r="E40" s="1">
        <v>0</v>
      </c>
      <c r="F40">
        <f t="shared" si="126"/>
        <v>14.009918769020121</v>
      </c>
      <c r="G40">
        <f t="shared" si="127"/>
        <v>0.21528062351699614</v>
      </c>
      <c r="H40">
        <f t="shared" si="128"/>
        <v>177.00828165221191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10.10836124420166</v>
      </c>
      <c r="W40">
        <f t="shared" si="132"/>
        <v>0.87505418062210083</v>
      </c>
      <c r="X40">
        <f t="shared" si="133"/>
        <v>1.0094175783094891E-2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3.9164276486691141</v>
      </c>
      <c r="AF40">
        <f t="shared" si="139"/>
        <v>1.7794605463639157</v>
      </c>
      <c r="AG40">
        <f t="shared" si="140"/>
        <v>29.089117050170898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26.193243026733398</v>
      </c>
      <c r="AM40" s="1">
        <v>29.089117050170898</v>
      </c>
      <c r="AN40" s="1">
        <v>25.039724349975586</v>
      </c>
      <c r="AO40" s="1">
        <v>300.21157836914063</v>
      </c>
      <c r="AP40" s="1">
        <v>290.13189697265625</v>
      </c>
      <c r="AQ40" s="1">
        <v>20.370388031005859</v>
      </c>
      <c r="AR40" s="1">
        <v>22.917011260986328</v>
      </c>
      <c r="AS40" s="1">
        <v>58.933300018310547</v>
      </c>
      <c r="AT40" s="1">
        <v>66.300643920898438</v>
      </c>
      <c r="AU40" s="1">
        <v>300.52932739257813</v>
      </c>
      <c r="AV40" s="1">
        <v>1699.3096923828125</v>
      </c>
      <c r="AW40" s="1">
        <v>0.24026550352573395</v>
      </c>
      <c r="AX40" s="1">
        <v>98.751899719238281</v>
      </c>
      <c r="AY40" s="1">
        <v>4.412114143371582</v>
      </c>
      <c r="AZ40" s="1">
        <v>-0.64698636531829834</v>
      </c>
      <c r="BA40" s="1">
        <v>1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1.5026466369628906</v>
      </c>
      <c r="BI40">
        <f t="shared" si="144"/>
        <v>3.9164276486691142E-3</v>
      </c>
      <c r="BJ40">
        <f t="shared" si="145"/>
        <v>302.23911705017088</v>
      </c>
      <c r="BK40">
        <f t="shared" si="146"/>
        <v>299.34324302673338</v>
      </c>
      <c r="BL40">
        <f t="shared" si="147"/>
        <v>271.88954470404497</v>
      </c>
      <c r="BM40">
        <f t="shared" si="148"/>
        <v>0.26018666106397159</v>
      </c>
      <c r="BN40">
        <f t="shared" si="149"/>
        <v>4.0425589442734919</v>
      </c>
      <c r="BO40">
        <f t="shared" si="150"/>
        <v>40.936518241845462</v>
      </c>
      <c r="BP40">
        <f t="shared" si="151"/>
        <v>18.019506980859134</v>
      </c>
      <c r="BQ40">
        <f t="shared" si="152"/>
        <v>27.641180038452148</v>
      </c>
      <c r="BR40">
        <f t="shared" si="153"/>
        <v>3.7161799680165739</v>
      </c>
      <c r="BS40">
        <f t="shared" si="154"/>
        <v>0.21040469023328121</v>
      </c>
      <c r="BT40">
        <f t="shared" si="155"/>
        <v>2.2630983979095762</v>
      </c>
      <c r="BU40">
        <f t="shared" si="156"/>
        <v>1.4530815701069977</v>
      </c>
      <c r="BV40">
        <f t="shared" si="157"/>
        <v>0.13193248007879202</v>
      </c>
      <c r="BW40">
        <f t="shared" si="158"/>
        <v>17.479904079193915</v>
      </c>
      <c r="BX40">
        <f t="shared" si="159"/>
        <v>0.61009590292960525</v>
      </c>
      <c r="BY40">
        <f t="shared" si="160"/>
        <v>55.55997820501446</v>
      </c>
      <c r="BZ40">
        <f t="shared" si="161"/>
        <v>288.09594850596295</v>
      </c>
      <c r="CA40">
        <f t="shared" si="162"/>
        <v>2.7018456368353615E-2</v>
      </c>
      <c r="CB40">
        <f t="shared" si="163"/>
        <v>0</v>
      </c>
      <c r="CC40">
        <f t="shared" si="164"/>
        <v>1486.9880504912362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167</v>
      </c>
      <c r="B41" s="1">
        <v>39</v>
      </c>
      <c r="C41" s="1" t="s">
        <v>123</v>
      </c>
      <c r="D41" s="1">
        <v>9354.5000161612406</v>
      </c>
      <c r="E41" s="1">
        <v>0</v>
      </c>
      <c r="F41">
        <f t="shared" si="126"/>
        <v>24.867190830658004</v>
      </c>
      <c r="G41">
        <f t="shared" si="127"/>
        <v>0.26168882161864676</v>
      </c>
      <c r="H41">
        <f t="shared" si="128"/>
        <v>315.06957729484952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10.10836124420166</v>
      </c>
      <c r="W41">
        <f t="shared" si="132"/>
        <v>0.87505418062210083</v>
      </c>
      <c r="X41">
        <f t="shared" si="133"/>
        <v>1.7393028869893089E-2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4.4021190855020755</v>
      </c>
      <c r="AF41">
        <f t="shared" si="139"/>
        <v>1.6535165432214658</v>
      </c>
      <c r="AG41">
        <f t="shared" si="140"/>
        <v>28.814123153686523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26.179134368896484</v>
      </c>
      <c r="AM41" s="1">
        <v>28.814123153686523</v>
      </c>
      <c r="AN41" s="1">
        <v>25.040559768676758</v>
      </c>
      <c r="AO41" s="1">
        <v>499.721435546875</v>
      </c>
      <c r="AP41" s="1">
        <v>481.76019287109375</v>
      </c>
      <c r="AQ41" s="1">
        <v>20.684635162353516</v>
      </c>
      <c r="AR41" s="1">
        <v>23.545387268066406</v>
      </c>
      <c r="AS41" s="1">
        <v>59.895843505859375</v>
      </c>
      <c r="AT41" s="1">
        <v>68.181991577148438</v>
      </c>
      <c r="AU41" s="1">
        <v>300.51324462890625</v>
      </c>
      <c r="AV41" s="1">
        <v>1699.5701904296875</v>
      </c>
      <c r="AW41" s="1">
        <v>0.29606106877326965</v>
      </c>
      <c r="AX41" s="1">
        <v>98.753990173339844</v>
      </c>
      <c r="AY41" s="1">
        <v>5.0075716972351074</v>
      </c>
      <c r="AZ41" s="1">
        <v>-0.67603719234466553</v>
      </c>
      <c r="BA41" s="1">
        <v>0.75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1.5025662231445311</v>
      </c>
      <c r="BI41">
        <f t="shared" si="144"/>
        <v>4.4021190855020754E-3</v>
      </c>
      <c r="BJ41">
        <f t="shared" si="145"/>
        <v>301.9641231536865</v>
      </c>
      <c r="BK41">
        <f t="shared" si="146"/>
        <v>299.32913436889646</v>
      </c>
      <c r="BL41">
        <f t="shared" si="147"/>
        <v>271.93122439061335</v>
      </c>
      <c r="BM41">
        <f t="shared" si="148"/>
        <v>0.18730583610258705</v>
      </c>
      <c r="BN41">
        <f t="shared" si="149"/>
        <v>3.9787174861195767</v>
      </c>
      <c r="BO41">
        <f t="shared" si="150"/>
        <v>40.289182028350005</v>
      </c>
      <c r="BP41">
        <f t="shared" si="151"/>
        <v>16.743794760283599</v>
      </c>
      <c r="BQ41">
        <f t="shared" si="152"/>
        <v>27.496628761291504</v>
      </c>
      <c r="BR41">
        <f t="shared" si="153"/>
        <v>3.6848960973415172</v>
      </c>
      <c r="BS41">
        <f t="shared" si="154"/>
        <v>0.25451908952583308</v>
      </c>
      <c r="BT41">
        <f t="shared" si="155"/>
        <v>2.3252009428981109</v>
      </c>
      <c r="BU41">
        <f t="shared" si="156"/>
        <v>1.3596951544434064</v>
      </c>
      <c r="BV41">
        <f t="shared" si="157"/>
        <v>0.15970341526547072</v>
      </c>
      <c r="BW41">
        <f t="shared" si="158"/>
        <v>31.11437794009391</v>
      </c>
      <c r="BX41">
        <f t="shared" si="159"/>
        <v>0.65399670200471249</v>
      </c>
      <c r="BY41">
        <f t="shared" si="160"/>
        <v>58.246953893661434</v>
      </c>
      <c r="BZ41">
        <f t="shared" si="161"/>
        <v>478.1464446490412</v>
      </c>
      <c r="CA41">
        <f t="shared" si="162"/>
        <v>3.029277189002981E-2</v>
      </c>
      <c r="CB41">
        <f t="shared" si="163"/>
        <v>0</v>
      </c>
      <c r="CC41">
        <f t="shared" si="164"/>
        <v>1487.2160003961981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167</v>
      </c>
      <c r="B42" s="1">
        <v>40</v>
      </c>
      <c r="C42" s="1" t="s">
        <v>124</v>
      </c>
      <c r="D42" s="1">
        <v>9509.5000161612406</v>
      </c>
      <c r="E42" s="1">
        <v>0</v>
      </c>
      <c r="F42">
        <f t="shared" si="126"/>
        <v>32.634358312862155</v>
      </c>
      <c r="G42">
        <f t="shared" si="127"/>
        <v>0.27670552122353781</v>
      </c>
      <c r="H42">
        <f t="shared" si="128"/>
        <v>564.9952381914718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10.10836124420166</v>
      </c>
      <c r="W42">
        <f t="shared" si="132"/>
        <v>0.87505418062210083</v>
      </c>
      <c r="X42">
        <f t="shared" si="133"/>
        <v>2.2624837382058265E-2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4.4270607841819034</v>
      </c>
      <c r="AF42">
        <f t="shared" si="139"/>
        <v>1.5749638689091827</v>
      </c>
      <c r="AG42">
        <f t="shared" si="140"/>
        <v>28.69776725769043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26.209508895874023</v>
      </c>
      <c r="AM42" s="1">
        <v>28.69776725769043</v>
      </c>
      <c r="AN42" s="1">
        <v>25.040554046630859</v>
      </c>
      <c r="AO42" s="1">
        <v>800.11834716796875</v>
      </c>
      <c r="AP42" s="1">
        <v>776.1134033203125</v>
      </c>
      <c r="AQ42" s="1">
        <v>21.193822860717773</v>
      </c>
      <c r="AR42" s="1">
        <v>24.069141387939453</v>
      </c>
      <c r="AS42" s="1">
        <v>61.261138916015625</v>
      </c>
      <c r="AT42" s="1">
        <v>69.572952270507813</v>
      </c>
      <c r="AU42" s="1">
        <v>300.52359008789063</v>
      </c>
      <c r="AV42" s="1">
        <v>1698.880126953125</v>
      </c>
      <c r="AW42" s="1">
        <v>0.29295134544372559</v>
      </c>
      <c r="AX42" s="1">
        <v>98.757438659667969</v>
      </c>
      <c r="AY42" s="1">
        <v>5.6470279693603516</v>
      </c>
      <c r="AZ42" s="1">
        <v>-0.70131635665893555</v>
      </c>
      <c r="BA42" s="1">
        <v>1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1.502617950439453</v>
      </c>
      <c r="BI42">
        <f t="shared" si="144"/>
        <v>4.4270607841819035E-3</v>
      </c>
      <c r="BJ42">
        <f t="shared" si="145"/>
        <v>301.84776725769041</v>
      </c>
      <c r="BK42">
        <f t="shared" si="146"/>
        <v>299.359508895874</v>
      </c>
      <c r="BL42">
        <f t="shared" si="147"/>
        <v>271.82081423683121</v>
      </c>
      <c r="BM42">
        <f t="shared" si="148"/>
        <v>0.18939312616321818</v>
      </c>
      <c r="BN42">
        <f t="shared" si="149"/>
        <v>3.9519706231194887</v>
      </c>
      <c r="BO42">
        <f t="shared" si="150"/>
        <v>40.01694127303702</v>
      </c>
      <c r="BP42">
        <f t="shared" si="151"/>
        <v>15.947799885097567</v>
      </c>
      <c r="BQ42">
        <f t="shared" si="152"/>
        <v>27.453638076782227</v>
      </c>
      <c r="BR42">
        <f t="shared" si="153"/>
        <v>3.6756364816052938</v>
      </c>
      <c r="BS42">
        <f t="shared" si="154"/>
        <v>0.26870191019302242</v>
      </c>
      <c r="BT42">
        <f t="shared" si="155"/>
        <v>2.3770067542103059</v>
      </c>
      <c r="BU42">
        <f t="shared" si="156"/>
        <v>1.2986297273949878</v>
      </c>
      <c r="BV42">
        <f t="shared" si="157"/>
        <v>0.16863988481624323</v>
      </c>
      <c r="BW42">
        <f t="shared" si="158"/>
        <v>55.797482578698769</v>
      </c>
      <c r="BX42">
        <f t="shared" si="159"/>
        <v>0.72798026135658767</v>
      </c>
      <c r="BY42">
        <f t="shared" si="160"/>
        <v>60.018989165235602</v>
      </c>
      <c r="BZ42">
        <f t="shared" si="161"/>
        <v>771.37091531135184</v>
      </c>
      <c r="CA42">
        <f t="shared" si="162"/>
        <v>2.5392209624645997E-2</v>
      </c>
      <c r="CB42">
        <f t="shared" si="163"/>
        <v>0</v>
      </c>
      <c r="CC42">
        <f t="shared" si="164"/>
        <v>1486.6121574661374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167</v>
      </c>
      <c r="B43" s="1">
        <v>41</v>
      </c>
      <c r="C43" s="1" t="s">
        <v>125</v>
      </c>
      <c r="D43" s="1">
        <v>9699.5000161612406</v>
      </c>
      <c r="E43" s="1">
        <v>0</v>
      </c>
      <c r="F43">
        <f t="shared" si="126"/>
        <v>37.805864104868952</v>
      </c>
      <c r="G43">
        <f t="shared" si="127"/>
        <v>0.29222734729251382</v>
      </c>
      <c r="H43">
        <f t="shared" si="128"/>
        <v>932.26285222970409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10.10836124420166</v>
      </c>
      <c r="W43">
        <f t="shared" si="132"/>
        <v>0.87505418062210083</v>
      </c>
      <c r="X43">
        <f t="shared" si="133"/>
        <v>2.6108552027157516E-2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4.4687757942392281</v>
      </c>
      <c r="AF43">
        <f t="shared" si="139"/>
        <v>1.5074578789593476</v>
      </c>
      <c r="AG43">
        <f t="shared" si="140"/>
        <v>28.690858840942383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26.234125137329102</v>
      </c>
      <c r="AM43" s="1">
        <v>28.690858840942383</v>
      </c>
      <c r="AN43" s="1">
        <v>25.035009384155273</v>
      </c>
      <c r="AO43" s="1">
        <v>1199.9036865234375</v>
      </c>
      <c r="AP43" s="1">
        <v>1171.259521484375</v>
      </c>
      <c r="AQ43" s="1">
        <v>21.833574295043945</v>
      </c>
      <c r="AR43" s="1">
        <v>24.734094619750977</v>
      </c>
      <c r="AS43" s="1">
        <v>63.02496337890625</v>
      </c>
      <c r="AT43" s="1">
        <v>71.4000244140625</v>
      </c>
      <c r="AU43" s="1">
        <v>300.51467895507813</v>
      </c>
      <c r="AV43" s="1">
        <v>1698.5550537109375</v>
      </c>
      <c r="AW43" s="1">
        <v>0.25584033131599426</v>
      </c>
      <c r="AX43" s="1">
        <v>98.7677001953125</v>
      </c>
      <c r="AY43" s="1">
        <v>5.5915102958679199</v>
      </c>
      <c r="AZ43" s="1">
        <v>-0.73475551605224609</v>
      </c>
      <c r="BA43" s="1">
        <v>1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1.5025733947753905</v>
      </c>
      <c r="BI43">
        <f t="shared" si="144"/>
        <v>4.4687757942392277E-3</v>
      </c>
      <c r="BJ43">
        <f t="shared" si="145"/>
        <v>301.84085884094236</v>
      </c>
      <c r="BK43">
        <f t="shared" si="146"/>
        <v>299.38412513732908</v>
      </c>
      <c r="BL43">
        <f t="shared" si="147"/>
        <v>271.76880251924376</v>
      </c>
      <c r="BM43">
        <f t="shared" si="148"/>
        <v>0.18330760113994179</v>
      </c>
      <c r="BN43">
        <f t="shared" si="149"/>
        <v>3.9503875209654038</v>
      </c>
      <c r="BO43">
        <f t="shared" si="150"/>
        <v>39.996755145189546</v>
      </c>
      <c r="BP43">
        <f t="shared" si="151"/>
        <v>15.262660525438569</v>
      </c>
      <c r="BQ43">
        <f t="shared" si="152"/>
        <v>27.462491989135742</v>
      </c>
      <c r="BR43">
        <f t="shared" si="153"/>
        <v>3.677541833194669</v>
      </c>
      <c r="BS43">
        <f t="shared" si="154"/>
        <v>0.2833150851876084</v>
      </c>
      <c r="BT43">
        <f t="shared" si="155"/>
        <v>2.4429296420060562</v>
      </c>
      <c r="BU43">
        <f t="shared" si="156"/>
        <v>1.2346121911886128</v>
      </c>
      <c r="BV43">
        <f t="shared" si="157"/>
        <v>0.17785163772605694</v>
      </c>
      <c r="BW43">
        <f t="shared" si="158"/>
        <v>92.077457892250337</v>
      </c>
      <c r="BX43">
        <f t="shared" si="159"/>
        <v>0.79594900628702447</v>
      </c>
      <c r="BY43">
        <f t="shared" si="160"/>
        <v>61.766597323354866</v>
      </c>
      <c r="BZ43">
        <f t="shared" si="161"/>
        <v>1165.7655002608883</v>
      </c>
      <c r="CA43">
        <f t="shared" si="162"/>
        <v>2.0030954631135786E-2</v>
      </c>
      <c r="CB43">
        <f t="shared" si="163"/>
        <v>0</v>
      </c>
      <c r="CC43">
        <f t="shared" si="164"/>
        <v>1486.3277007665529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167</v>
      </c>
      <c r="B44" s="1">
        <v>42</v>
      </c>
      <c r="C44" s="1" t="s">
        <v>126</v>
      </c>
      <c r="D44" s="1">
        <v>9823.5000161612406</v>
      </c>
      <c r="E44" s="1">
        <v>0</v>
      </c>
      <c r="F44">
        <f t="shared" si="126"/>
        <v>38.730391936512824</v>
      </c>
      <c r="G44">
        <f t="shared" si="127"/>
        <v>0.28601110954169834</v>
      </c>
      <c r="H44">
        <f t="shared" si="128"/>
        <v>1214.7204612609619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10.10836124420166</v>
      </c>
      <c r="W44">
        <f t="shared" si="132"/>
        <v>0.87505418062210083</v>
      </c>
      <c r="X44">
        <f t="shared" si="133"/>
        <v>2.6736349482505573E-2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4.3393196516104497</v>
      </c>
      <c r="AF44">
        <f t="shared" si="139"/>
        <v>1.4942775596901767</v>
      </c>
      <c r="AG44">
        <f t="shared" si="140"/>
        <v>28.770111083984375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26.258777618408203</v>
      </c>
      <c r="AM44" s="1">
        <v>28.770111083984375</v>
      </c>
      <c r="AN44" s="1">
        <v>25.038303375244141</v>
      </c>
      <c r="AO44" s="1">
        <v>1500.5712890625</v>
      </c>
      <c r="AP44" s="1">
        <v>1470.5489501953125</v>
      </c>
      <c r="AQ44" s="1">
        <v>22.235694885253906</v>
      </c>
      <c r="AR44" s="1">
        <v>25.051223754882813</v>
      </c>
      <c r="AS44" s="1">
        <v>64.095329284667969</v>
      </c>
      <c r="AT44" s="1">
        <v>72.213645935058594</v>
      </c>
      <c r="AU44" s="1">
        <v>300.52005004882813</v>
      </c>
      <c r="AV44" s="1">
        <v>1698.1881103515625</v>
      </c>
      <c r="AW44" s="1">
        <v>0.21629945933818817</v>
      </c>
      <c r="AX44" s="1">
        <v>98.769798278808594</v>
      </c>
      <c r="AY44" s="1">
        <v>5.0406923294067383</v>
      </c>
      <c r="AZ44" s="1">
        <v>-0.74323129653930664</v>
      </c>
      <c r="BA44" s="1">
        <v>1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1.5026002502441405</v>
      </c>
      <c r="BI44">
        <f t="shared" si="144"/>
        <v>4.33931965161045E-3</v>
      </c>
      <c r="BJ44">
        <f t="shared" si="145"/>
        <v>301.92011108398435</v>
      </c>
      <c r="BK44">
        <f t="shared" si="146"/>
        <v>299.40877761840818</v>
      </c>
      <c r="BL44">
        <f t="shared" si="147"/>
        <v>271.71009158305606</v>
      </c>
      <c r="BM44">
        <f t="shared" si="148"/>
        <v>0.2032359677440258</v>
      </c>
      <c r="BN44">
        <f t="shared" si="149"/>
        <v>3.9685818765972503</v>
      </c>
      <c r="BO44">
        <f t="shared" si="150"/>
        <v>40.180115235172281</v>
      </c>
      <c r="BP44">
        <f t="shared" si="151"/>
        <v>15.128891480289468</v>
      </c>
      <c r="BQ44">
        <f t="shared" si="152"/>
        <v>27.514444351196289</v>
      </c>
      <c r="BR44">
        <f t="shared" si="153"/>
        <v>3.6887392979193026</v>
      </c>
      <c r="BS44">
        <f t="shared" si="154"/>
        <v>0.27746843458354475</v>
      </c>
      <c r="BT44">
        <f t="shared" si="155"/>
        <v>2.4743043169070735</v>
      </c>
      <c r="BU44">
        <f t="shared" si="156"/>
        <v>1.214434981012229</v>
      </c>
      <c r="BV44">
        <f t="shared" si="157"/>
        <v>0.17416556414655993</v>
      </c>
      <c r="BW44">
        <f t="shared" si="158"/>
        <v>119.97769492388653</v>
      </c>
      <c r="BX44">
        <f t="shared" si="159"/>
        <v>0.82603198016606483</v>
      </c>
      <c r="BY44">
        <f t="shared" si="160"/>
        <v>62.240384574500254</v>
      </c>
      <c r="BZ44">
        <f t="shared" si="161"/>
        <v>1464.9205748008785</v>
      </c>
      <c r="CA44">
        <f t="shared" si="162"/>
        <v>1.6455462025150035E-2</v>
      </c>
      <c r="CB44">
        <f t="shared" si="163"/>
        <v>0</v>
      </c>
      <c r="CC44">
        <f t="shared" si="164"/>
        <v>1486.0066054458803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x14ac:dyDescent="0.35">
      <c r="A45" t="s">
        <v>167</v>
      </c>
      <c r="B45" s="1">
        <v>43</v>
      </c>
      <c r="C45" s="1" t="s">
        <v>127</v>
      </c>
      <c r="D45" s="1">
        <v>9998.5000161612406</v>
      </c>
      <c r="E45" s="1">
        <v>0</v>
      </c>
      <c r="F45">
        <f t="shared" si="126"/>
        <v>40.512274229287456</v>
      </c>
      <c r="G45">
        <f t="shared" si="127"/>
        <v>0.266826700045738</v>
      </c>
      <c r="H45">
        <f t="shared" si="128"/>
        <v>1381.9592634951196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10.10836124420166</v>
      </c>
      <c r="W45">
        <f t="shared" si="132"/>
        <v>0.87505418062210083</v>
      </c>
      <c r="X45">
        <f t="shared" si="133"/>
        <v>2.7873311484968785E-2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4.0778659357957938</v>
      </c>
      <c r="AF45">
        <f t="shared" si="139"/>
        <v>1.501808245914904</v>
      </c>
      <c r="AG45">
        <f t="shared" si="140"/>
        <v>28.901702880859375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26.26222038269043</v>
      </c>
      <c r="AM45" s="1">
        <v>28.901702880859375</v>
      </c>
      <c r="AN45" s="1">
        <v>25.032554626464844</v>
      </c>
      <c r="AO45" s="1">
        <v>1700.5716552734375</v>
      </c>
      <c r="AP45" s="1">
        <v>1669.0819091796875</v>
      </c>
      <c r="AQ45" s="1">
        <v>22.636758804321289</v>
      </c>
      <c r="AR45" s="1">
        <v>25.281904220581055</v>
      </c>
      <c r="AS45" s="1">
        <v>65.240318298339844</v>
      </c>
      <c r="AT45" s="1">
        <v>72.865829467773438</v>
      </c>
      <c r="AU45" s="1">
        <v>300.53317260742188</v>
      </c>
      <c r="AV45" s="1">
        <v>1701.974365234375</v>
      </c>
      <c r="AW45" s="1">
        <v>0.20977066457271576</v>
      </c>
      <c r="AX45" s="1">
        <v>98.772041320800781</v>
      </c>
      <c r="AY45" s="1">
        <v>4.356842041015625</v>
      </c>
      <c r="AZ45" s="1">
        <v>-0.73982840776443481</v>
      </c>
      <c r="BA45" s="1">
        <v>1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1.5026658630371093</v>
      </c>
      <c r="BI45">
        <f t="shared" si="144"/>
        <v>4.0778659357957941E-3</v>
      </c>
      <c r="BJ45">
        <f t="shared" si="145"/>
        <v>302.05170288085935</v>
      </c>
      <c r="BK45">
        <f t="shared" si="146"/>
        <v>299.41222038269041</v>
      </c>
      <c r="BL45">
        <f t="shared" si="147"/>
        <v>272.31589235076535</v>
      </c>
      <c r="BM45">
        <f t="shared" si="148"/>
        <v>0.24557448390636791</v>
      </c>
      <c r="BN45">
        <f t="shared" si="149"/>
        <v>3.9989535342586637</v>
      </c>
      <c r="BO45">
        <f t="shared" si="150"/>
        <v>40.486695230591621</v>
      </c>
      <c r="BP45">
        <f t="shared" si="151"/>
        <v>15.204791010010567</v>
      </c>
      <c r="BQ45">
        <f t="shared" si="152"/>
        <v>27.581961631774902</v>
      </c>
      <c r="BR45">
        <f t="shared" si="153"/>
        <v>3.703335973711273</v>
      </c>
      <c r="BS45">
        <f t="shared" si="154"/>
        <v>0.25937667722797503</v>
      </c>
      <c r="BT45">
        <f t="shared" si="155"/>
        <v>2.4971452883437597</v>
      </c>
      <c r="BU45">
        <f t="shared" si="156"/>
        <v>1.2061906853675133</v>
      </c>
      <c r="BV45">
        <f t="shared" si="157"/>
        <v>0.16276369476620403</v>
      </c>
      <c r="BW45">
        <f t="shared" si="158"/>
        <v>136.49893747760336</v>
      </c>
      <c r="BX45">
        <f t="shared" si="159"/>
        <v>0.82797570082963656</v>
      </c>
      <c r="BY45">
        <f t="shared" si="160"/>
        <v>62.252227395133076</v>
      </c>
      <c r="BZ45">
        <f t="shared" si="161"/>
        <v>1663.19458720736</v>
      </c>
      <c r="CA45">
        <f t="shared" si="162"/>
        <v>1.5163465099115085E-2</v>
      </c>
      <c r="CB45">
        <f t="shared" si="163"/>
        <v>0</v>
      </c>
      <c r="CC45">
        <f t="shared" si="164"/>
        <v>1489.3197836099862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  <row r="46" spans="1:84" x14ac:dyDescent="0.35">
      <c r="A46" t="s">
        <v>167</v>
      </c>
      <c r="B46" s="1">
        <v>44</v>
      </c>
      <c r="C46" s="1" t="s">
        <v>128</v>
      </c>
      <c r="D46" s="1">
        <v>10200.500016161241</v>
      </c>
      <c r="E46" s="1">
        <v>0</v>
      </c>
      <c r="F46">
        <f t="shared" si="126"/>
        <v>40.688794671616137</v>
      </c>
      <c r="G46">
        <f t="shared" si="127"/>
        <v>0.21931567436615146</v>
      </c>
      <c r="H46">
        <f t="shared" si="128"/>
        <v>1445.024510829571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si="129"/>
        <v>#DIV/0!</v>
      </c>
      <c r="Q46" t="e">
        <f t="shared" si="130"/>
        <v>#DIV/0!</v>
      </c>
      <c r="R46" t="e">
        <f t="shared" si="131"/>
        <v>#DIV/0!</v>
      </c>
      <c r="S46" s="1">
        <v>-1</v>
      </c>
      <c r="T46" s="1">
        <v>0.87</v>
      </c>
      <c r="U46" s="1">
        <v>0.92</v>
      </c>
      <c r="V46" s="1">
        <v>10.10836124420166</v>
      </c>
      <c r="W46">
        <f t="shared" si="132"/>
        <v>0.87505418062210083</v>
      </c>
      <c r="X46">
        <f t="shared" si="133"/>
        <v>2.8038730556609083E-2</v>
      </c>
      <c r="Y46" t="e">
        <f t="shared" si="134"/>
        <v>#DIV/0!</v>
      </c>
      <c r="Z46" t="e">
        <f t="shared" si="135"/>
        <v>#DIV/0!</v>
      </c>
      <c r="AA46" t="e">
        <f t="shared" si="136"/>
        <v>#DIV/0!</v>
      </c>
      <c r="AB46" s="1">
        <v>0</v>
      </c>
      <c r="AC46" s="1">
        <v>0.5</v>
      </c>
      <c r="AD46" t="e">
        <f t="shared" si="137"/>
        <v>#DIV/0!</v>
      </c>
      <c r="AE46">
        <f t="shared" si="138"/>
        <v>3.4807762902168604</v>
      </c>
      <c r="AF46">
        <f t="shared" si="139"/>
        <v>1.5517635708487965</v>
      </c>
      <c r="AG46">
        <f t="shared" si="140"/>
        <v>29.046895980834961</v>
      </c>
      <c r="AH46" s="1">
        <v>2</v>
      </c>
      <c r="AI46">
        <f t="shared" si="141"/>
        <v>4.644859790802002</v>
      </c>
      <c r="AJ46" s="1">
        <v>1</v>
      </c>
      <c r="AK46">
        <f t="shared" si="142"/>
        <v>9.2897195816040039</v>
      </c>
      <c r="AL46" s="1">
        <v>26.169759750366211</v>
      </c>
      <c r="AM46" s="1">
        <v>29.046895980834961</v>
      </c>
      <c r="AN46" s="1">
        <v>25.032491683959961</v>
      </c>
      <c r="AO46" s="1">
        <v>1820.993896484375</v>
      </c>
      <c r="AP46" s="1">
        <v>1789.7689208984375</v>
      </c>
      <c r="AQ46" s="1">
        <v>22.8587646484375</v>
      </c>
      <c r="AR46" s="1">
        <v>25.117086410522461</v>
      </c>
      <c r="AS46" s="1">
        <v>66.242568969726563</v>
      </c>
      <c r="AT46" s="1">
        <v>72.792892456054688</v>
      </c>
      <c r="AU46" s="1">
        <v>300.51956176757813</v>
      </c>
      <c r="AV46" s="1">
        <v>1699.1278076171875</v>
      </c>
      <c r="AW46" s="1">
        <v>0.29938670992851257</v>
      </c>
      <c r="AX46" s="1">
        <v>98.774826049804688</v>
      </c>
      <c r="AY46" s="1">
        <v>3.5732605457305908</v>
      </c>
      <c r="AZ46" s="1">
        <v>-0.73458129167556763</v>
      </c>
      <c r="BA46" s="1">
        <v>0.5</v>
      </c>
      <c r="BB46" s="1">
        <v>-1.355140209197998</v>
      </c>
      <c r="BC46" s="1">
        <v>7.355140209197998</v>
      </c>
      <c r="BD46" s="1">
        <v>1</v>
      </c>
      <c r="BE46" s="1">
        <v>0</v>
      </c>
      <c r="BF46" s="1">
        <v>0.15999999642372131</v>
      </c>
      <c r="BG46" s="1">
        <v>111115</v>
      </c>
      <c r="BH46">
        <f t="shared" si="143"/>
        <v>1.5025978088378904</v>
      </c>
      <c r="BI46">
        <f t="shared" si="144"/>
        <v>3.4807762902168606E-3</v>
      </c>
      <c r="BJ46">
        <f t="shared" si="145"/>
        <v>302.19689598083494</v>
      </c>
      <c r="BK46">
        <f t="shared" si="146"/>
        <v>299.31975975036619</v>
      </c>
      <c r="BL46">
        <f t="shared" si="147"/>
        <v>271.86044314219544</v>
      </c>
      <c r="BM46">
        <f t="shared" si="148"/>
        <v>0.33764986131595892</v>
      </c>
      <c r="BN46">
        <f t="shared" si="149"/>
        <v>4.0326994119260657</v>
      </c>
      <c r="BO46">
        <f t="shared" si="150"/>
        <v>40.827198317642996</v>
      </c>
      <c r="BP46">
        <f t="shared" si="151"/>
        <v>15.710111907120535</v>
      </c>
      <c r="BQ46">
        <f t="shared" si="152"/>
        <v>27.608327865600586</v>
      </c>
      <c r="BR46">
        <f t="shared" si="153"/>
        <v>3.7090498047540916</v>
      </c>
      <c r="BS46">
        <f t="shared" si="154"/>
        <v>0.2142573941381461</v>
      </c>
      <c r="BT46">
        <f t="shared" si="155"/>
        <v>2.4809358410772693</v>
      </c>
      <c r="BU46">
        <f t="shared" si="156"/>
        <v>1.2281139636768224</v>
      </c>
      <c r="BV46">
        <f t="shared" si="157"/>
        <v>0.13435632155084842</v>
      </c>
      <c r="BW46">
        <f t="shared" si="158"/>
        <v>142.732044694895</v>
      </c>
      <c r="BX46">
        <f t="shared" si="159"/>
        <v>0.80738049139002266</v>
      </c>
      <c r="BY46">
        <f t="shared" si="160"/>
        <v>61.126211982015619</v>
      </c>
      <c r="BZ46">
        <f t="shared" si="161"/>
        <v>1783.8559466343427</v>
      </c>
      <c r="CA46">
        <f t="shared" si="162"/>
        <v>1.3942560177476795E-2</v>
      </c>
      <c r="CB46">
        <f t="shared" si="163"/>
        <v>0</v>
      </c>
      <c r="CC46">
        <f t="shared" si="164"/>
        <v>1486.8288914666846</v>
      </c>
      <c r="CD46">
        <f t="shared" si="165"/>
        <v>0</v>
      </c>
      <c r="CE46" t="e">
        <f t="shared" si="166"/>
        <v>#DIV/0!</v>
      </c>
      <c r="CF46" t="e">
        <f t="shared" si="167"/>
        <v>#DIV/0!</v>
      </c>
    </row>
    <row r="47" spans="1:84" x14ac:dyDescent="0.35">
      <c r="A47" t="s">
        <v>168</v>
      </c>
      <c r="B47" s="1">
        <v>45</v>
      </c>
      <c r="C47" s="1" t="s">
        <v>129</v>
      </c>
      <c r="D47" s="1">
        <v>11773.500016161241</v>
      </c>
      <c r="E47" s="1">
        <v>0</v>
      </c>
      <c r="F47">
        <f t="shared" ref="F47:F57" si="168">(AO47-AP47*(1000-AQ47)/(1000-AR47))*BH47</f>
        <v>25.75991808983089</v>
      </c>
      <c r="G47">
        <f t="shared" ref="G47:G57" si="169">IF(BS47&lt;&gt;0,1/(1/BS47-1/AK47),0)</f>
        <v>0.45534521840367465</v>
      </c>
      <c r="H47">
        <f t="shared" ref="H47:H57" si="170">((BV47-BI47/2)*AP47-F47)/(BV47+BI47/2)</f>
        <v>277.42862522722089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t="e">
        <f t="shared" ref="P47:P57" si="171">CB47/L47</f>
        <v>#DIV/0!</v>
      </c>
      <c r="Q47" t="e">
        <f t="shared" ref="Q47:Q57" si="172">CD47/N47</f>
        <v>#DIV/0!</v>
      </c>
      <c r="R47" t="e">
        <f t="shared" ref="R47:R57" si="173">(N47-O47)/N47</f>
        <v>#DIV/0!</v>
      </c>
      <c r="S47" s="1">
        <v>-1</v>
      </c>
      <c r="T47" s="1">
        <v>0.87</v>
      </c>
      <c r="U47" s="1">
        <v>0.92</v>
      </c>
      <c r="V47" s="1">
        <v>10.055293083190918</v>
      </c>
      <c r="W47">
        <f t="shared" ref="W47:W57" si="174">(V47*U47+(100-V47)*T47)/100</f>
        <v>0.87502764654159537</v>
      </c>
      <c r="X47">
        <f t="shared" ref="X47:X57" si="175">(F47-S47)/CC47</f>
        <v>1.7973363967411476E-2</v>
      </c>
      <c r="Y47" t="e">
        <f t="shared" ref="Y47:Y57" si="176">(N47-O47)/(N47-M47)</f>
        <v>#DIV/0!</v>
      </c>
      <c r="Z47" t="e">
        <f t="shared" ref="Z47:Z57" si="177">(L47-N47)/(L47-M47)</f>
        <v>#DIV/0!</v>
      </c>
      <c r="AA47" t="e">
        <f t="shared" ref="AA47:AA57" si="178">(L47-N47)/N47</f>
        <v>#DIV/0!</v>
      </c>
      <c r="AB47" s="1">
        <v>0</v>
      </c>
      <c r="AC47" s="1">
        <v>0.5</v>
      </c>
      <c r="AD47" t="e">
        <f t="shared" ref="AD47:AD57" si="179">R47*AC47*W47*AB47</f>
        <v>#DIV/0!</v>
      </c>
      <c r="AE47">
        <f t="shared" ref="AE47:AE57" si="180">BI47*1000</f>
        <v>7.5370250013277831</v>
      </c>
      <c r="AF47">
        <f t="shared" ref="AF47:AF57" si="181">(BN47-BT47)</f>
        <v>1.6636636903871076</v>
      </c>
      <c r="AG47">
        <f t="shared" ref="AG47:AG57" si="182">(AM47+BM47*E47)</f>
        <v>27.978984832763672</v>
      </c>
      <c r="AH47" s="1">
        <v>2</v>
      </c>
      <c r="AI47">
        <f t="shared" ref="AI47:AI57" si="183">(AH47*BB47+BC47)</f>
        <v>4.644859790802002</v>
      </c>
      <c r="AJ47" s="1">
        <v>1</v>
      </c>
      <c r="AK47">
        <f t="shared" ref="AK47:AK57" si="184">AI47*(AJ47+1)*(AJ47+1)/(AJ47*AJ47+1)</f>
        <v>9.2897195816040039</v>
      </c>
      <c r="AL47" s="1">
        <v>26.434656143188477</v>
      </c>
      <c r="AM47" s="1">
        <v>27.978984832763672</v>
      </c>
      <c r="AN47" s="1">
        <v>25.032739639282227</v>
      </c>
      <c r="AO47" s="1">
        <v>399.8780517578125</v>
      </c>
      <c r="AP47" s="1">
        <v>380.8255615234375</v>
      </c>
      <c r="AQ47" s="1">
        <v>16.622163772583008</v>
      </c>
      <c r="AR47" s="1">
        <v>21.529827117919922</v>
      </c>
      <c r="AS47" s="1">
        <v>47.419834136962891</v>
      </c>
      <c r="AT47" s="1">
        <v>61.430465698242188</v>
      </c>
      <c r="AU47" s="1">
        <v>300.54034423828125</v>
      </c>
      <c r="AV47" s="1">
        <v>1701.506591796875</v>
      </c>
      <c r="AW47" s="1">
        <v>0.24786114692687988</v>
      </c>
      <c r="AX47" s="1">
        <v>98.771316528320313</v>
      </c>
      <c r="AY47" s="1">
        <v>5.0266633033752441</v>
      </c>
      <c r="AZ47" s="1">
        <v>-0.58035105466842651</v>
      </c>
      <c r="BA47" s="1">
        <v>0.5</v>
      </c>
      <c r="BB47" s="1">
        <v>-1.355140209197998</v>
      </c>
      <c r="BC47" s="1">
        <v>7.355140209197998</v>
      </c>
      <c r="BD47" s="1">
        <v>1</v>
      </c>
      <c r="BE47" s="1">
        <v>0</v>
      </c>
      <c r="BF47" s="1">
        <v>0.15999999642372131</v>
      </c>
      <c r="BG47" s="1">
        <v>111115</v>
      </c>
      <c r="BH47">
        <f t="shared" ref="BH47:BH57" si="185">AU47*0.000001/(AH47*0.0001)</f>
        <v>1.5027017211914062</v>
      </c>
      <c r="BI47">
        <f t="shared" ref="BI47:BI57" si="186">(AR47-AQ47)/(1000-AR47)*BH47</f>
        <v>7.5370250013277827E-3</v>
      </c>
      <c r="BJ47">
        <f t="shared" ref="BJ47:BJ57" si="187">(AM47+273.15)</f>
        <v>301.12898483276365</v>
      </c>
      <c r="BK47">
        <f t="shared" ref="BK47:BK57" si="188">(AL47+273.15)</f>
        <v>299.58465614318845</v>
      </c>
      <c r="BL47">
        <f t="shared" ref="BL47:BL57" si="189">(AV47*BD47+AW47*BE47)*BF47</f>
        <v>272.24104860243824</v>
      </c>
      <c r="BM47">
        <f t="shared" ref="BM47:BM57" si="190">((BL47+0.00000010773*(BK47^4-BJ47^4))-BI47*44100)/(AI47*51.4+0.00000043092*BJ47^3)</f>
        <v>-0.31205662496279057</v>
      </c>
      <c r="BN47">
        <f t="shared" ref="BN47:BN57" si="191">0.61365*EXP(17.502*AG47/(240.97+AG47))</f>
        <v>3.7901930594511906</v>
      </c>
      <c r="BO47">
        <f t="shared" ref="BO47:BO57" si="192">BN47*1000/AX47</f>
        <v>38.373418444457435</v>
      </c>
      <c r="BP47">
        <f t="shared" ref="BP47:BP57" si="193">(BO47-AR47)</f>
        <v>16.843591326537513</v>
      </c>
      <c r="BQ47">
        <f t="shared" ref="BQ47:BQ57" si="194">IF(E47,AM47,(AL47+AM47)/2)</f>
        <v>27.206820487976074</v>
      </c>
      <c r="BR47">
        <f t="shared" ref="BR47:BR57" si="195">0.61365*EXP(17.502*BQ47/(240.97+BQ47))</f>
        <v>3.6228672177369625</v>
      </c>
      <c r="BS47">
        <f t="shared" ref="BS47:BS57" si="196">IF(BP47&lt;&gt;0,(1000-(BO47+AR47)/2)/BP47*BI47,0)</f>
        <v>0.43406888292739065</v>
      </c>
      <c r="BT47">
        <f t="shared" ref="BT47:BT57" si="197">AR47*AX47/1000</f>
        <v>2.126529369064083</v>
      </c>
      <c r="BU47">
        <f t="shared" ref="BU47:BU57" si="198">(BR47-BT47)</f>
        <v>1.4963378486728796</v>
      </c>
      <c r="BV47">
        <f t="shared" ref="BV47:BV57" si="199">1/(1.6/G47+1.37/AK47)</f>
        <v>0.2731276015791238</v>
      </c>
      <c r="BW47">
        <f t="shared" ref="BW47:BW57" si="200">H47*AX47*0.001</f>
        <v>27.401990556334585</v>
      </c>
      <c r="BX47">
        <f t="shared" ref="BX47:BX57" si="201">H47/AP47</f>
        <v>0.72849265715622624</v>
      </c>
      <c r="BY47">
        <f t="shared" ref="BY47:BY57" si="202">(1-BI47*AX47/BN47/G47)*100</f>
        <v>56.865110877272443</v>
      </c>
      <c r="BZ47">
        <f t="shared" ref="BZ47:BZ57" si="203">(AP47-F47/(AK47/1.35))</f>
        <v>377.08208045107693</v>
      </c>
      <c r="CA47">
        <f t="shared" ref="CA47:CA57" si="204">F47*BY47/100/BZ47</f>
        <v>3.8846730574293088E-2</v>
      </c>
      <c r="CB47">
        <f t="shared" ref="CB47:CB57" si="205">(L47-K47)</f>
        <v>0</v>
      </c>
      <c r="CC47">
        <f t="shared" ref="CC47:CC57" si="206">AV47*W47</f>
        <v>1488.8653085950305</v>
      </c>
      <c r="CD47">
        <f t="shared" ref="CD47:CD57" si="207">(N47-M47)</f>
        <v>0</v>
      </c>
      <c r="CE47" t="e">
        <f t="shared" ref="CE47:CE57" si="208">(N47-O47)/(N47-K47)</f>
        <v>#DIV/0!</v>
      </c>
      <c r="CF47" t="e">
        <f t="shared" ref="CF47:CF57" si="209">(L47-N47)/(L47-K47)</f>
        <v>#DIV/0!</v>
      </c>
    </row>
    <row r="48" spans="1:84" x14ac:dyDescent="0.35">
      <c r="A48" t="s">
        <v>168</v>
      </c>
      <c r="B48" s="1">
        <v>46</v>
      </c>
      <c r="C48" s="1" t="s">
        <v>130</v>
      </c>
      <c r="D48" s="1">
        <v>11975.500016161241</v>
      </c>
      <c r="E48" s="1">
        <v>0</v>
      </c>
      <c r="F48">
        <f t="shared" si="168"/>
        <v>6.2191230019514769</v>
      </c>
      <c r="G48">
        <f t="shared" si="169"/>
        <v>0.30439618087242931</v>
      </c>
      <c r="H48">
        <f t="shared" si="170"/>
        <v>155.61285304706215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t="e">
        <f t="shared" si="171"/>
        <v>#DIV/0!</v>
      </c>
      <c r="Q48" t="e">
        <f t="shared" si="172"/>
        <v>#DIV/0!</v>
      </c>
      <c r="R48" t="e">
        <f t="shared" si="173"/>
        <v>#DIV/0!</v>
      </c>
      <c r="S48" s="1">
        <v>-1</v>
      </c>
      <c r="T48" s="1">
        <v>0.87</v>
      </c>
      <c r="U48" s="1">
        <v>0.92</v>
      </c>
      <c r="V48" s="1">
        <v>10.055293083190918</v>
      </c>
      <c r="W48">
        <f t="shared" si="174"/>
        <v>0.87502764654159537</v>
      </c>
      <c r="X48">
        <f t="shared" si="175"/>
        <v>4.8501312489251996E-3</v>
      </c>
      <c r="Y48" t="e">
        <f t="shared" si="176"/>
        <v>#DIV/0!</v>
      </c>
      <c r="Z48" t="e">
        <f t="shared" si="177"/>
        <v>#DIV/0!</v>
      </c>
      <c r="AA48" t="e">
        <f t="shared" si="178"/>
        <v>#DIV/0!</v>
      </c>
      <c r="AB48" s="1">
        <v>0</v>
      </c>
      <c r="AC48" s="1">
        <v>0.5</v>
      </c>
      <c r="AD48" t="e">
        <f t="shared" si="179"/>
        <v>#DIV/0!</v>
      </c>
      <c r="AE48">
        <f t="shared" si="180"/>
        <v>6.0780035566857995</v>
      </c>
      <c r="AF48">
        <f t="shared" si="181"/>
        <v>1.9750141979880946</v>
      </c>
      <c r="AG48">
        <f t="shared" si="182"/>
        <v>28.814680099487305</v>
      </c>
      <c r="AH48" s="1">
        <v>2</v>
      </c>
      <c r="AI48">
        <f t="shared" si="183"/>
        <v>4.644859790802002</v>
      </c>
      <c r="AJ48" s="1">
        <v>1</v>
      </c>
      <c r="AK48">
        <f t="shared" si="184"/>
        <v>9.2897195816040039</v>
      </c>
      <c r="AL48" s="1">
        <v>26.449453353881836</v>
      </c>
      <c r="AM48" s="1">
        <v>28.814680099487305</v>
      </c>
      <c r="AN48" s="1">
        <v>25.037338256835938</v>
      </c>
      <c r="AO48" s="1">
        <v>199.904541015625</v>
      </c>
      <c r="AP48" s="1">
        <v>194.97706604003906</v>
      </c>
      <c r="AQ48" s="1">
        <v>16.326051712036133</v>
      </c>
      <c r="AR48" s="1">
        <v>20.288883209228516</v>
      </c>
      <c r="AS48" s="1">
        <v>46.537864685058594</v>
      </c>
      <c r="AT48" s="1">
        <v>57.838630676269531</v>
      </c>
      <c r="AU48" s="1">
        <v>300.52691650390625</v>
      </c>
      <c r="AV48" s="1">
        <v>1701.01904296875</v>
      </c>
      <c r="AW48" s="1">
        <v>0.30280530452728271</v>
      </c>
      <c r="AX48" s="1">
        <v>98.765007019042969</v>
      </c>
      <c r="AY48" s="1">
        <v>4.0460114479064941</v>
      </c>
      <c r="AZ48" s="1">
        <v>-0.50672149658203125</v>
      </c>
      <c r="BA48" s="1">
        <v>0.5</v>
      </c>
      <c r="BB48" s="1">
        <v>-1.355140209197998</v>
      </c>
      <c r="BC48" s="1">
        <v>7.355140209197998</v>
      </c>
      <c r="BD48" s="1">
        <v>1</v>
      </c>
      <c r="BE48" s="1">
        <v>0</v>
      </c>
      <c r="BF48" s="1">
        <v>0.15999999642372131</v>
      </c>
      <c r="BG48" s="1">
        <v>111115</v>
      </c>
      <c r="BH48">
        <f t="shared" si="185"/>
        <v>1.5026345825195313</v>
      </c>
      <c r="BI48">
        <f t="shared" si="186"/>
        <v>6.0780035566857992E-3</v>
      </c>
      <c r="BJ48">
        <f t="shared" si="187"/>
        <v>301.96468009948728</v>
      </c>
      <c r="BK48">
        <f t="shared" si="188"/>
        <v>299.59945335388181</v>
      </c>
      <c r="BL48">
        <f t="shared" si="189"/>
        <v>272.16304079168185</v>
      </c>
      <c r="BM48">
        <f t="shared" si="190"/>
        <v>-9.4218468482648213E-2</v>
      </c>
      <c r="BN48">
        <f t="shared" si="191"/>
        <v>3.9788458905560922</v>
      </c>
      <c r="BO48">
        <f t="shared" si="192"/>
        <v>40.285988030041118</v>
      </c>
      <c r="BP48">
        <f t="shared" si="193"/>
        <v>19.997104820812602</v>
      </c>
      <c r="BQ48">
        <f t="shared" si="194"/>
        <v>27.63206672668457</v>
      </c>
      <c r="BR48">
        <f t="shared" si="195"/>
        <v>3.7142008371318291</v>
      </c>
      <c r="BS48">
        <f t="shared" si="196"/>
        <v>0.29473848679997378</v>
      </c>
      <c r="BT48">
        <f t="shared" si="197"/>
        <v>2.0038316925679975</v>
      </c>
      <c r="BU48">
        <f t="shared" si="198"/>
        <v>1.7103691445638316</v>
      </c>
      <c r="BV48">
        <f t="shared" si="199"/>
        <v>0.18505555771751203</v>
      </c>
      <c r="BW48">
        <f t="shared" si="200"/>
        <v>15.369104523446396</v>
      </c>
      <c r="BX48">
        <f t="shared" si="201"/>
        <v>0.79810849659162797</v>
      </c>
      <c r="BY48">
        <f t="shared" si="202"/>
        <v>50.435842165428781</v>
      </c>
      <c r="BZ48">
        <f t="shared" si="203"/>
        <v>194.073291068267</v>
      </c>
      <c r="CA48">
        <f t="shared" si="204"/>
        <v>1.6162280981955282E-2</v>
      </c>
      <c r="CB48">
        <f t="shared" si="205"/>
        <v>0</v>
      </c>
      <c r="CC48">
        <f t="shared" si="206"/>
        <v>1488.4386898913822</v>
      </c>
      <c r="CD48">
        <f t="shared" si="207"/>
        <v>0</v>
      </c>
      <c r="CE48" t="e">
        <f t="shared" si="208"/>
        <v>#DIV/0!</v>
      </c>
      <c r="CF48" t="e">
        <f t="shared" si="209"/>
        <v>#DIV/0!</v>
      </c>
    </row>
    <row r="49" spans="1:84" x14ac:dyDescent="0.35">
      <c r="A49" t="s">
        <v>168</v>
      </c>
      <c r="B49" s="1">
        <v>47</v>
      </c>
      <c r="C49" s="1" t="s">
        <v>131</v>
      </c>
      <c r="D49" s="1">
        <v>12118.500016161241</v>
      </c>
      <c r="E49" s="1">
        <v>0</v>
      </c>
      <c r="F49">
        <f t="shared" si="168"/>
        <v>-3.6886913014141482</v>
      </c>
      <c r="G49">
        <f t="shared" si="169"/>
        <v>0.28138045081149354</v>
      </c>
      <c r="H49">
        <f t="shared" si="170"/>
        <v>71.697778342469761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t="e">
        <f t="shared" si="171"/>
        <v>#DIV/0!</v>
      </c>
      <c r="Q49" t="e">
        <f t="shared" si="172"/>
        <v>#DIV/0!</v>
      </c>
      <c r="R49" t="e">
        <f t="shared" si="173"/>
        <v>#DIV/0!</v>
      </c>
      <c r="S49" s="1">
        <v>-1</v>
      </c>
      <c r="T49" s="1">
        <v>0.87</v>
      </c>
      <c r="U49" s="1">
        <v>0.92</v>
      </c>
      <c r="V49" s="1">
        <v>10.055293083190918</v>
      </c>
      <c r="W49">
        <f t="shared" si="174"/>
        <v>0.87502764654159537</v>
      </c>
      <c r="X49">
        <f t="shared" si="175"/>
        <v>-1.8062168214572343E-3</v>
      </c>
      <c r="Y49" t="e">
        <f t="shared" si="176"/>
        <v>#DIV/0!</v>
      </c>
      <c r="Z49" t="e">
        <f t="shared" si="177"/>
        <v>#DIV/0!</v>
      </c>
      <c r="AA49" t="e">
        <f t="shared" si="178"/>
        <v>#DIV/0!</v>
      </c>
      <c r="AB49" s="1">
        <v>0</v>
      </c>
      <c r="AC49" s="1">
        <v>0.5</v>
      </c>
      <c r="AD49" t="e">
        <f t="shared" si="179"/>
        <v>#DIV/0!</v>
      </c>
      <c r="AE49">
        <f t="shared" si="180"/>
        <v>5.815918126208893</v>
      </c>
      <c r="AF49">
        <f t="shared" si="181"/>
        <v>2.0395806763187139</v>
      </c>
      <c r="AG49">
        <f t="shared" si="182"/>
        <v>28.934440612792969</v>
      </c>
      <c r="AH49" s="1">
        <v>2</v>
      </c>
      <c r="AI49">
        <f t="shared" si="183"/>
        <v>4.644859790802002</v>
      </c>
      <c r="AJ49" s="1">
        <v>1</v>
      </c>
      <c r="AK49">
        <f t="shared" si="184"/>
        <v>9.2897195816040039</v>
      </c>
      <c r="AL49" s="1">
        <v>26.46788215637207</v>
      </c>
      <c r="AM49" s="1">
        <v>28.934440612792969</v>
      </c>
      <c r="AN49" s="1">
        <v>25.03558349609375</v>
      </c>
      <c r="AO49" s="1">
        <v>50.029838562011719</v>
      </c>
      <c r="AP49" s="1">
        <v>52.282188415527344</v>
      </c>
      <c r="AQ49" s="1">
        <v>16.122774124145508</v>
      </c>
      <c r="AR49" s="1">
        <v>19.915987014770508</v>
      </c>
      <c r="AS49" s="1">
        <v>45.905006408691406</v>
      </c>
      <c r="AT49" s="1">
        <v>56.705757141113281</v>
      </c>
      <c r="AU49" s="1">
        <v>300.54144287109375</v>
      </c>
      <c r="AV49" s="1">
        <v>1701.1761474609375</v>
      </c>
      <c r="AW49" s="1">
        <v>0.25348904728889465</v>
      </c>
      <c r="AX49" s="1">
        <v>98.76287841796875</v>
      </c>
      <c r="AY49" s="1">
        <v>2.6551666259765625</v>
      </c>
      <c r="AZ49" s="1">
        <v>-0.49341210722923279</v>
      </c>
      <c r="BA49" s="1">
        <v>1</v>
      </c>
      <c r="BB49" s="1">
        <v>-1.355140209197998</v>
      </c>
      <c r="BC49" s="1">
        <v>7.355140209197998</v>
      </c>
      <c r="BD49" s="1">
        <v>1</v>
      </c>
      <c r="BE49" s="1">
        <v>0</v>
      </c>
      <c r="BF49" s="1">
        <v>0.15999999642372131</v>
      </c>
      <c r="BG49" s="1">
        <v>111115</v>
      </c>
      <c r="BH49">
        <f t="shared" si="185"/>
        <v>1.5027072143554685</v>
      </c>
      <c r="BI49">
        <f t="shared" si="186"/>
        <v>5.8159181262088929E-3</v>
      </c>
      <c r="BJ49">
        <f t="shared" si="187"/>
        <v>302.08444061279295</v>
      </c>
      <c r="BK49">
        <f t="shared" si="188"/>
        <v>299.61788215637205</v>
      </c>
      <c r="BL49">
        <f t="shared" si="189"/>
        <v>272.18817750987</v>
      </c>
      <c r="BM49">
        <f t="shared" si="190"/>
        <v>-5.2817075588808188E-2</v>
      </c>
      <c r="BN49">
        <f t="shared" si="191"/>
        <v>4.0065408804323379</v>
      </c>
      <c r="BO49">
        <f t="shared" si="192"/>
        <v>40.567275322581068</v>
      </c>
      <c r="BP49">
        <f t="shared" si="193"/>
        <v>20.65128830781056</v>
      </c>
      <c r="BQ49">
        <f t="shared" si="194"/>
        <v>27.70116138458252</v>
      </c>
      <c r="BR49">
        <f t="shared" si="195"/>
        <v>3.7292290466554974</v>
      </c>
      <c r="BS49">
        <f t="shared" si="196"/>
        <v>0.27310815631757657</v>
      </c>
      <c r="BT49">
        <f t="shared" si="197"/>
        <v>1.966960204113624</v>
      </c>
      <c r="BU49">
        <f t="shared" si="198"/>
        <v>1.7622688425418733</v>
      </c>
      <c r="BV49">
        <f t="shared" si="199"/>
        <v>0.17141702343117859</v>
      </c>
      <c r="BW49">
        <f t="shared" si="200"/>
        <v>7.0810789652758137</v>
      </c>
      <c r="BX49">
        <f t="shared" si="201"/>
        <v>1.3713614620075116</v>
      </c>
      <c r="BY49">
        <f t="shared" si="202"/>
        <v>49.049491417210866</v>
      </c>
      <c r="BZ49">
        <f t="shared" si="203"/>
        <v>52.818236163057875</v>
      </c>
      <c r="CA49">
        <f t="shared" si="204"/>
        <v>-3.425491751956658E-2</v>
      </c>
      <c r="CB49">
        <f t="shared" si="205"/>
        <v>0</v>
      </c>
      <c r="CC49">
        <f t="shared" si="206"/>
        <v>1488.5761606654421</v>
      </c>
      <c r="CD49">
        <f t="shared" si="207"/>
        <v>0</v>
      </c>
      <c r="CE49" t="e">
        <f t="shared" si="208"/>
        <v>#DIV/0!</v>
      </c>
      <c r="CF49" t="e">
        <f t="shared" si="209"/>
        <v>#DIV/0!</v>
      </c>
    </row>
    <row r="50" spans="1:84" x14ac:dyDescent="0.35">
      <c r="A50" t="s">
        <v>168</v>
      </c>
      <c r="B50" s="1">
        <v>48</v>
      </c>
      <c r="C50" s="1" t="s">
        <v>132</v>
      </c>
      <c r="D50" s="1">
        <v>12243.500016161241</v>
      </c>
      <c r="E50" s="1">
        <v>0</v>
      </c>
      <c r="F50">
        <f t="shared" si="168"/>
        <v>2.2574873751349105</v>
      </c>
      <c r="G50">
        <f t="shared" si="169"/>
        <v>0.28433824513574651</v>
      </c>
      <c r="H50">
        <f t="shared" si="170"/>
        <v>81.892238480326142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t="e">
        <f t="shared" si="171"/>
        <v>#DIV/0!</v>
      </c>
      <c r="Q50" t="e">
        <f t="shared" si="172"/>
        <v>#DIV/0!</v>
      </c>
      <c r="R50" t="e">
        <f t="shared" si="173"/>
        <v>#DIV/0!</v>
      </c>
      <c r="S50" s="1">
        <v>-1</v>
      </c>
      <c r="T50" s="1">
        <v>0.87</v>
      </c>
      <c r="U50" s="1">
        <v>0.92</v>
      </c>
      <c r="V50" s="1">
        <v>10.055293083190918</v>
      </c>
      <c r="W50">
        <f t="shared" si="174"/>
        <v>0.87502764654159537</v>
      </c>
      <c r="X50">
        <f t="shared" si="175"/>
        <v>2.1889486512265579E-3</v>
      </c>
      <c r="Y50" t="e">
        <f t="shared" si="176"/>
        <v>#DIV/0!</v>
      </c>
      <c r="Z50" t="e">
        <f t="shared" si="177"/>
        <v>#DIV/0!</v>
      </c>
      <c r="AA50" t="e">
        <f t="shared" si="178"/>
        <v>#DIV/0!</v>
      </c>
      <c r="AB50" s="1">
        <v>0</v>
      </c>
      <c r="AC50" s="1">
        <v>0.5</v>
      </c>
      <c r="AD50" t="e">
        <f t="shared" si="179"/>
        <v>#DIV/0!</v>
      </c>
      <c r="AE50">
        <f t="shared" si="180"/>
        <v>5.8361063781253213</v>
      </c>
      <c r="AF50">
        <f t="shared" si="181"/>
        <v>2.0262648351442007</v>
      </c>
      <c r="AG50">
        <f t="shared" si="182"/>
        <v>28.863897323608398</v>
      </c>
      <c r="AH50" s="1">
        <v>2</v>
      </c>
      <c r="AI50">
        <f t="shared" si="183"/>
        <v>4.644859790802002</v>
      </c>
      <c r="AJ50" s="1">
        <v>1</v>
      </c>
      <c r="AK50">
        <f t="shared" si="184"/>
        <v>9.2897195816040039</v>
      </c>
      <c r="AL50" s="1">
        <v>26.487028121948242</v>
      </c>
      <c r="AM50" s="1">
        <v>28.863897323608398</v>
      </c>
      <c r="AN50" s="1">
        <v>25.034111022949219</v>
      </c>
      <c r="AO50" s="1">
        <v>99.841697692871094</v>
      </c>
      <c r="AP50" s="1">
        <v>97.958854675292969</v>
      </c>
      <c r="AQ50" s="1">
        <v>16.078084945678711</v>
      </c>
      <c r="AR50" s="1">
        <v>19.884822845458984</v>
      </c>
      <c r="AS50" s="1">
        <v>45.722179412841797</v>
      </c>
      <c r="AT50" s="1">
        <v>56.550655364990234</v>
      </c>
      <c r="AU50" s="1">
        <v>300.52273559570313</v>
      </c>
      <c r="AV50" s="1">
        <v>1700.69091796875</v>
      </c>
      <c r="AW50" s="1">
        <v>0.36720046401023865</v>
      </c>
      <c r="AX50" s="1">
        <v>98.765899658203125</v>
      </c>
      <c r="AY50" s="1">
        <v>3.1791667938232422</v>
      </c>
      <c r="AZ50" s="1">
        <v>-0.49608135223388672</v>
      </c>
      <c r="BA50" s="1">
        <v>1</v>
      </c>
      <c r="BB50" s="1">
        <v>-1.355140209197998</v>
      </c>
      <c r="BC50" s="1">
        <v>7.355140209197998</v>
      </c>
      <c r="BD50" s="1">
        <v>1</v>
      </c>
      <c r="BE50" s="1">
        <v>0</v>
      </c>
      <c r="BF50" s="1">
        <v>0.15999999642372131</v>
      </c>
      <c r="BG50" s="1">
        <v>111115</v>
      </c>
      <c r="BH50">
        <f t="shared" si="185"/>
        <v>1.5026136779785155</v>
      </c>
      <c r="BI50">
        <f t="shared" si="186"/>
        <v>5.8361063781253216E-3</v>
      </c>
      <c r="BJ50">
        <f t="shared" si="187"/>
        <v>302.01389732360838</v>
      </c>
      <c r="BK50">
        <f t="shared" si="188"/>
        <v>299.63702812194822</v>
      </c>
      <c r="BL50">
        <f t="shared" si="189"/>
        <v>272.11054079285532</v>
      </c>
      <c r="BM50">
        <f t="shared" si="190"/>
        <v>-5.2452984996253532E-2</v>
      </c>
      <c r="BN50">
        <f t="shared" si="191"/>
        <v>3.9902072530199479</v>
      </c>
      <c r="BO50">
        <f t="shared" si="192"/>
        <v>40.400657178527879</v>
      </c>
      <c r="BP50">
        <f t="shared" si="193"/>
        <v>20.515834333068895</v>
      </c>
      <c r="BQ50">
        <f t="shared" si="194"/>
        <v>27.67546272277832</v>
      </c>
      <c r="BR50">
        <f t="shared" si="195"/>
        <v>3.7236333568751823</v>
      </c>
      <c r="BS50">
        <f t="shared" si="196"/>
        <v>0.27589373402980022</v>
      </c>
      <c r="BT50">
        <f t="shared" si="197"/>
        <v>1.9639424178757472</v>
      </c>
      <c r="BU50">
        <f t="shared" si="198"/>
        <v>1.7596909389994351</v>
      </c>
      <c r="BV50">
        <f t="shared" si="199"/>
        <v>0.17317289448575229</v>
      </c>
      <c r="BW50">
        <f t="shared" si="200"/>
        <v>8.0881606085335331</v>
      </c>
      <c r="BX50">
        <f t="shared" si="201"/>
        <v>0.8359860754985009</v>
      </c>
      <c r="BY50">
        <f t="shared" si="202"/>
        <v>49.195814736163754</v>
      </c>
      <c r="BZ50">
        <f t="shared" si="203"/>
        <v>97.63079224782561</v>
      </c>
      <c r="CA50">
        <f t="shared" si="204"/>
        <v>1.1375399924488383E-2</v>
      </c>
      <c r="CB50">
        <f t="shared" si="205"/>
        <v>0</v>
      </c>
      <c r="CC50">
        <f t="shared" si="206"/>
        <v>1488.1515714448608</v>
      </c>
      <c r="CD50">
        <f t="shared" si="207"/>
        <v>0</v>
      </c>
      <c r="CE50" t="e">
        <f t="shared" si="208"/>
        <v>#DIV/0!</v>
      </c>
      <c r="CF50" t="e">
        <f t="shared" si="209"/>
        <v>#DIV/0!</v>
      </c>
    </row>
    <row r="51" spans="1:84" x14ac:dyDescent="0.35">
      <c r="A51" t="s">
        <v>168</v>
      </c>
      <c r="B51" s="1">
        <v>49</v>
      </c>
      <c r="C51" s="1" t="s">
        <v>133</v>
      </c>
      <c r="D51" s="1">
        <v>12392.500016161241</v>
      </c>
      <c r="E51" s="1">
        <v>0</v>
      </c>
      <c r="F51">
        <f t="shared" si="168"/>
        <v>16.666853090390379</v>
      </c>
      <c r="G51">
        <f t="shared" si="169"/>
        <v>0.30726950328003144</v>
      </c>
      <c r="H51">
        <f t="shared" si="170"/>
        <v>190.66106107654335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t="e">
        <f t="shared" si="171"/>
        <v>#DIV/0!</v>
      </c>
      <c r="Q51" t="e">
        <f t="shared" si="172"/>
        <v>#DIV/0!</v>
      </c>
      <c r="R51" t="e">
        <f t="shared" si="173"/>
        <v>#DIV/0!</v>
      </c>
      <c r="S51" s="1">
        <v>-1</v>
      </c>
      <c r="T51" s="1">
        <v>0.87</v>
      </c>
      <c r="U51" s="1">
        <v>0.92</v>
      </c>
      <c r="V51" s="1">
        <v>10.055293083190918</v>
      </c>
      <c r="W51">
        <f t="shared" si="174"/>
        <v>0.87502764654159537</v>
      </c>
      <c r="X51">
        <f t="shared" si="175"/>
        <v>1.1877702500218358E-2</v>
      </c>
      <c r="Y51" t="e">
        <f t="shared" si="176"/>
        <v>#DIV/0!</v>
      </c>
      <c r="Z51" t="e">
        <f t="shared" si="177"/>
        <v>#DIV/0!</v>
      </c>
      <c r="AA51" t="e">
        <f t="shared" si="178"/>
        <v>#DIV/0!</v>
      </c>
      <c r="AB51" s="1">
        <v>0</v>
      </c>
      <c r="AC51" s="1">
        <v>0.5</v>
      </c>
      <c r="AD51" t="e">
        <f t="shared" si="179"/>
        <v>#DIV/0!</v>
      </c>
      <c r="AE51">
        <f t="shared" si="180"/>
        <v>6.1614824054962067</v>
      </c>
      <c r="AF51">
        <f t="shared" si="181"/>
        <v>1.984674772642645</v>
      </c>
      <c r="AG51">
        <f t="shared" si="182"/>
        <v>28.686365127563477</v>
      </c>
      <c r="AH51" s="1">
        <v>2</v>
      </c>
      <c r="AI51">
        <f t="shared" si="183"/>
        <v>4.644859790802002</v>
      </c>
      <c r="AJ51" s="1">
        <v>1</v>
      </c>
      <c r="AK51">
        <f t="shared" si="184"/>
        <v>9.2897195816040039</v>
      </c>
      <c r="AL51" s="1">
        <v>26.513296127319336</v>
      </c>
      <c r="AM51" s="1">
        <v>28.686365127563477</v>
      </c>
      <c r="AN51" s="1">
        <v>25.040012359619141</v>
      </c>
      <c r="AO51" s="1">
        <v>300.07000732421875</v>
      </c>
      <c r="AP51" s="1">
        <v>287.79867553710938</v>
      </c>
      <c r="AQ51" s="1">
        <v>15.874260902404785</v>
      </c>
      <c r="AR51" s="1">
        <v>19.892971038818359</v>
      </c>
      <c r="AS51" s="1">
        <v>45.077251434326172</v>
      </c>
      <c r="AT51" s="1">
        <v>56.487957000732422</v>
      </c>
      <c r="AU51" s="1">
        <v>300.53982543945313</v>
      </c>
      <c r="AV51" s="1">
        <v>1699.8280029296875</v>
      </c>
      <c r="AW51" s="1">
        <v>0.27033424377441406</v>
      </c>
      <c r="AX51" s="1">
        <v>98.762687683105469</v>
      </c>
      <c r="AY51" s="1">
        <v>4.6227855682373047</v>
      </c>
      <c r="AZ51" s="1">
        <v>-0.49894341826438904</v>
      </c>
      <c r="BA51" s="1">
        <v>1</v>
      </c>
      <c r="BB51" s="1">
        <v>-1.355140209197998</v>
      </c>
      <c r="BC51" s="1">
        <v>7.355140209197998</v>
      </c>
      <c r="BD51" s="1">
        <v>1</v>
      </c>
      <c r="BE51" s="1">
        <v>0</v>
      </c>
      <c r="BF51" s="1">
        <v>0.15999999642372131</v>
      </c>
      <c r="BG51" s="1">
        <v>111115</v>
      </c>
      <c r="BH51">
        <f t="shared" si="185"/>
        <v>1.5026991271972656</v>
      </c>
      <c r="BI51">
        <f t="shared" si="186"/>
        <v>6.1614824054962072E-3</v>
      </c>
      <c r="BJ51">
        <f t="shared" si="187"/>
        <v>301.83636512756345</v>
      </c>
      <c r="BK51">
        <f t="shared" si="188"/>
        <v>299.66329612731931</v>
      </c>
      <c r="BL51">
        <f t="shared" si="189"/>
        <v>271.97247438969134</v>
      </c>
      <c r="BM51">
        <f t="shared" si="190"/>
        <v>-0.10065060340614616</v>
      </c>
      <c r="BN51">
        <f t="shared" si="191"/>
        <v>3.9493580584385248</v>
      </c>
      <c r="BO51">
        <f t="shared" si="192"/>
        <v>39.988361506631108</v>
      </c>
      <c r="BP51">
        <f t="shared" si="193"/>
        <v>20.095390467812749</v>
      </c>
      <c r="BQ51">
        <f t="shared" si="194"/>
        <v>27.599830627441406</v>
      </c>
      <c r="BR51">
        <f t="shared" si="195"/>
        <v>3.7072075272749658</v>
      </c>
      <c r="BS51">
        <f t="shared" si="196"/>
        <v>0.29743156902681167</v>
      </c>
      <c r="BT51">
        <f t="shared" si="197"/>
        <v>1.9646832857958798</v>
      </c>
      <c r="BU51">
        <f t="shared" si="198"/>
        <v>1.742524241479086</v>
      </c>
      <c r="BV51">
        <f t="shared" si="199"/>
        <v>0.18675426420108882</v>
      </c>
      <c r="BW51">
        <f t="shared" si="200"/>
        <v>18.830198828432149</v>
      </c>
      <c r="BX51">
        <f t="shared" si="201"/>
        <v>0.66248067584299608</v>
      </c>
      <c r="BY51">
        <f t="shared" si="202"/>
        <v>49.85447936758387</v>
      </c>
      <c r="BZ51">
        <f t="shared" si="203"/>
        <v>285.37661624087582</v>
      </c>
      <c r="CA51">
        <f t="shared" si="204"/>
        <v>2.9116516078390674E-2</v>
      </c>
      <c r="CB51">
        <f t="shared" si="205"/>
        <v>0</v>
      </c>
      <c r="CC51">
        <f t="shared" si="206"/>
        <v>1487.3964969290646</v>
      </c>
      <c r="CD51">
        <f t="shared" si="207"/>
        <v>0</v>
      </c>
      <c r="CE51" t="e">
        <f t="shared" si="208"/>
        <v>#DIV/0!</v>
      </c>
      <c r="CF51" t="e">
        <f t="shared" si="209"/>
        <v>#DIV/0!</v>
      </c>
    </row>
    <row r="52" spans="1:84" x14ac:dyDescent="0.35">
      <c r="A52" t="s">
        <v>168</v>
      </c>
      <c r="B52" s="1">
        <v>50</v>
      </c>
      <c r="C52" s="1" t="s">
        <v>134</v>
      </c>
      <c r="D52" s="1">
        <v>12551.500016161241</v>
      </c>
      <c r="E52" s="1">
        <v>0</v>
      </c>
      <c r="F52">
        <f t="shared" si="168"/>
        <v>26.908382316522953</v>
      </c>
      <c r="G52">
        <f t="shared" si="169"/>
        <v>0.32291011986502349</v>
      </c>
      <c r="H52">
        <f t="shared" si="170"/>
        <v>329.73141548507442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t="e">
        <f t="shared" si="171"/>
        <v>#DIV/0!</v>
      </c>
      <c r="Q52" t="e">
        <f t="shared" si="172"/>
        <v>#DIV/0!</v>
      </c>
      <c r="R52" t="e">
        <f t="shared" si="173"/>
        <v>#DIV/0!</v>
      </c>
      <c r="S52" s="1">
        <v>-1</v>
      </c>
      <c r="T52" s="1">
        <v>0.87</v>
      </c>
      <c r="U52" s="1">
        <v>0.92</v>
      </c>
      <c r="V52" s="1">
        <v>10.055293083190918</v>
      </c>
      <c r="W52">
        <f t="shared" si="174"/>
        <v>0.87502764654159537</v>
      </c>
      <c r="X52">
        <f t="shared" si="175"/>
        <v>1.8761765236504094E-2</v>
      </c>
      <c r="Y52" t="e">
        <f t="shared" si="176"/>
        <v>#DIV/0!</v>
      </c>
      <c r="Z52" t="e">
        <f t="shared" si="177"/>
        <v>#DIV/0!</v>
      </c>
      <c r="AA52" t="e">
        <f t="shared" si="178"/>
        <v>#DIV/0!</v>
      </c>
      <c r="AB52" s="1">
        <v>0</v>
      </c>
      <c r="AC52" s="1">
        <v>0.5</v>
      </c>
      <c r="AD52" t="e">
        <f t="shared" si="179"/>
        <v>#DIV/0!</v>
      </c>
      <c r="AE52">
        <f t="shared" si="180"/>
        <v>6.2372945173369629</v>
      </c>
      <c r="AF52">
        <f t="shared" si="181"/>
        <v>1.9150148434053191</v>
      </c>
      <c r="AG52">
        <f t="shared" si="182"/>
        <v>28.481855392456055</v>
      </c>
      <c r="AH52" s="1">
        <v>2</v>
      </c>
      <c r="AI52">
        <f t="shared" si="183"/>
        <v>4.644859790802002</v>
      </c>
      <c r="AJ52" s="1">
        <v>1</v>
      </c>
      <c r="AK52">
        <f t="shared" si="184"/>
        <v>9.2897195816040039</v>
      </c>
      <c r="AL52" s="1">
        <v>26.520545959472656</v>
      </c>
      <c r="AM52" s="1">
        <v>28.481855392456055</v>
      </c>
      <c r="AN52" s="1">
        <v>25.036376953125</v>
      </c>
      <c r="AO52" s="1">
        <v>499.81240844726563</v>
      </c>
      <c r="AP52" s="1">
        <v>479.91268920898438</v>
      </c>
      <c r="AQ52" s="1">
        <v>16.060220718383789</v>
      </c>
      <c r="AR52" s="1">
        <v>20.127614974975586</v>
      </c>
      <c r="AS52" s="1">
        <v>45.577362060546875</v>
      </c>
      <c r="AT52" s="1">
        <v>57.122325897216797</v>
      </c>
      <c r="AU52" s="1">
        <v>300.52423095703125</v>
      </c>
      <c r="AV52" s="1">
        <v>1699.9619140625</v>
      </c>
      <c r="AW52" s="1">
        <v>0.23336032032966614</v>
      </c>
      <c r="AX52" s="1">
        <v>98.756813049316406</v>
      </c>
      <c r="AY52" s="1">
        <v>5.6291728019714355</v>
      </c>
      <c r="AZ52" s="1">
        <v>-0.50346755981445313</v>
      </c>
      <c r="BA52" s="1">
        <v>1</v>
      </c>
      <c r="BB52" s="1">
        <v>-1.355140209197998</v>
      </c>
      <c r="BC52" s="1">
        <v>7.355140209197998</v>
      </c>
      <c r="BD52" s="1">
        <v>1</v>
      </c>
      <c r="BE52" s="1">
        <v>0</v>
      </c>
      <c r="BF52" s="1">
        <v>0.15999999642372131</v>
      </c>
      <c r="BG52" s="1">
        <v>111115</v>
      </c>
      <c r="BH52">
        <f t="shared" si="185"/>
        <v>1.5026211547851562</v>
      </c>
      <c r="BI52">
        <f t="shared" si="186"/>
        <v>6.2372945173369632E-3</v>
      </c>
      <c r="BJ52">
        <f t="shared" si="187"/>
        <v>301.63185539245603</v>
      </c>
      <c r="BK52">
        <f t="shared" si="188"/>
        <v>299.67054595947263</v>
      </c>
      <c r="BL52">
        <f t="shared" si="189"/>
        <v>271.99390017046244</v>
      </c>
      <c r="BM52">
        <f t="shared" si="190"/>
        <v>-0.10392033506267162</v>
      </c>
      <c r="BN52">
        <f t="shared" si="191"/>
        <v>3.9027539526176045</v>
      </c>
      <c r="BO52">
        <f t="shared" si="192"/>
        <v>39.518832494814085</v>
      </c>
      <c r="BP52">
        <f t="shared" si="193"/>
        <v>19.391217519838499</v>
      </c>
      <c r="BQ52">
        <f t="shared" si="194"/>
        <v>27.501200675964355</v>
      </c>
      <c r="BR52">
        <f t="shared" si="195"/>
        <v>3.6858820228406821</v>
      </c>
      <c r="BS52">
        <f t="shared" si="196"/>
        <v>0.31206283366452531</v>
      </c>
      <c r="BT52">
        <f t="shared" si="197"/>
        <v>1.9877391092122854</v>
      </c>
      <c r="BU52">
        <f t="shared" si="198"/>
        <v>1.6981429136283968</v>
      </c>
      <c r="BV52">
        <f t="shared" si="199"/>
        <v>0.19598566421958755</v>
      </c>
      <c r="BW52">
        <f t="shared" si="200"/>
        <v>32.56322375554597</v>
      </c>
      <c r="BX52">
        <f t="shared" si="201"/>
        <v>0.68706542439741258</v>
      </c>
      <c r="BY52">
        <f t="shared" si="202"/>
        <v>51.122330572458722</v>
      </c>
      <c r="BZ52">
        <f t="shared" si="203"/>
        <v>476.00231109603885</v>
      </c>
      <c r="CA52">
        <f t="shared" si="204"/>
        <v>2.8899423046663365E-2</v>
      </c>
      <c r="CB52">
        <f t="shared" si="205"/>
        <v>0</v>
      </c>
      <c r="CC52">
        <f t="shared" si="206"/>
        <v>1487.5136728724551</v>
      </c>
      <c r="CD52">
        <f t="shared" si="207"/>
        <v>0</v>
      </c>
      <c r="CE52" t="e">
        <f t="shared" si="208"/>
        <v>#DIV/0!</v>
      </c>
      <c r="CF52" t="e">
        <f t="shared" si="209"/>
        <v>#DIV/0!</v>
      </c>
    </row>
    <row r="53" spans="1:84" x14ac:dyDescent="0.35">
      <c r="A53" t="s">
        <v>168</v>
      </c>
      <c r="B53" s="1">
        <v>51</v>
      </c>
      <c r="C53" s="1" t="s">
        <v>135</v>
      </c>
      <c r="D53" s="1">
        <v>12753.500016161241</v>
      </c>
      <c r="E53" s="1">
        <v>0</v>
      </c>
      <c r="F53">
        <f t="shared" si="168"/>
        <v>38.28876326258051</v>
      </c>
      <c r="G53">
        <f t="shared" si="169"/>
        <v>0.30558260402554377</v>
      </c>
      <c r="H53">
        <f t="shared" si="170"/>
        <v>544.30773374560511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t="e">
        <f t="shared" si="171"/>
        <v>#DIV/0!</v>
      </c>
      <c r="Q53" t="e">
        <f t="shared" si="172"/>
        <v>#DIV/0!</v>
      </c>
      <c r="R53" t="e">
        <f t="shared" si="173"/>
        <v>#DIV/0!</v>
      </c>
      <c r="S53" s="1">
        <v>-1</v>
      </c>
      <c r="T53" s="1">
        <v>0.87</v>
      </c>
      <c r="U53" s="1">
        <v>0.92</v>
      </c>
      <c r="V53" s="1">
        <v>10.055293083190918</v>
      </c>
      <c r="W53">
        <f t="shared" si="174"/>
        <v>0.87502764654159537</v>
      </c>
      <c r="X53">
        <f t="shared" si="175"/>
        <v>2.6413406769750219E-2</v>
      </c>
      <c r="Y53" t="e">
        <f t="shared" si="176"/>
        <v>#DIV/0!</v>
      </c>
      <c r="Z53" t="e">
        <f t="shared" si="177"/>
        <v>#DIV/0!</v>
      </c>
      <c r="AA53" t="e">
        <f t="shared" si="178"/>
        <v>#DIV/0!</v>
      </c>
      <c r="AB53" s="1">
        <v>0</v>
      </c>
      <c r="AC53" s="1">
        <v>0.5</v>
      </c>
      <c r="AD53" t="e">
        <f t="shared" si="179"/>
        <v>#DIV/0!</v>
      </c>
      <c r="AE53">
        <f t="shared" si="180"/>
        <v>5.9500415876372506</v>
      </c>
      <c r="AF53">
        <f t="shared" si="181"/>
        <v>1.9265488204579135</v>
      </c>
      <c r="AG53">
        <f t="shared" si="182"/>
        <v>28.570018768310547</v>
      </c>
      <c r="AH53" s="1">
        <v>2</v>
      </c>
      <c r="AI53">
        <f t="shared" si="183"/>
        <v>4.644859790802002</v>
      </c>
      <c r="AJ53" s="1">
        <v>1</v>
      </c>
      <c r="AK53">
        <f t="shared" si="184"/>
        <v>9.2897195816040039</v>
      </c>
      <c r="AL53" s="1">
        <v>26.535196304321289</v>
      </c>
      <c r="AM53" s="1">
        <v>28.570018768310547</v>
      </c>
      <c r="AN53" s="1">
        <v>25.03704833984375</v>
      </c>
      <c r="AO53" s="1">
        <v>800.0391845703125</v>
      </c>
      <c r="AP53" s="1">
        <v>771.50408935546875</v>
      </c>
      <c r="AQ53" s="1">
        <v>16.335029602050781</v>
      </c>
      <c r="AR53" s="1">
        <v>20.214595794677734</v>
      </c>
      <c r="AS53" s="1">
        <v>46.316349029541016</v>
      </c>
      <c r="AT53" s="1">
        <v>57.322010040283203</v>
      </c>
      <c r="AU53" s="1">
        <v>300.53689575195313</v>
      </c>
      <c r="AV53" s="1">
        <v>1699.895263671875</v>
      </c>
      <c r="AW53" s="1">
        <v>0.27695167064666748</v>
      </c>
      <c r="AX53" s="1">
        <v>98.752250671386719</v>
      </c>
      <c r="AY53" s="1">
        <v>6.3192791938781738</v>
      </c>
      <c r="AZ53" s="1">
        <v>-0.50522500276565552</v>
      </c>
      <c r="BA53" s="1">
        <v>0.75</v>
      </c>
      <c r="BB53" s="1">
        <v>-1.355140209197998</v>
      </c>
      <c r="BC53" s="1">
        <v>7.355140209197998</v>
      </c>
      <c r="BD53" s="1">
        <v>1</v>
      </c>
      <c r="BE53" s="1">
        <v>0</v>
      </c>
      <c r="BF53" s="1">
        <v>0.15999999642372131</v>
      </c>
      <c r="BG53" s="1">
        <v>111115</v>
      </c>
      <c r="BH53">
        <f t="shared" si="185"/>
        <v>1.5026844787597653</v>
      </c>
      <c r="BI53">
        <f t="shared" si="186"/>
        <v>5.9500415876372502E-3</v>
      </c>
      <c r="BJ53">
        <f t="shared" si="187"/>
        <v>301.72001876831052</v>
      </c>
      <c r="BK53">
        <f t="shared" si="188"/>
        <v>299.68519630432127</v>
      </c>
      <c r="BL53">
        <f t="shared" si="189"/>
        <v>271.9832361082008</v>
      </c>
      <c r="BM53">
        <f t="shared" si="190"/>
        <v>-5.6889326160629784E-2</v>
      </c>
      <c r="BN53">
        <f t="shared" si="191"/>
        <v>3.9227856515946891</v>
      </c>
      <c r="BO53">
        <f t="shared" si="192"/>
        <v>39.723506299095511</v>
      </c>
      <c r="BP53">
        <f t="shared" si="193"/>
        <v>19.508910504417777</v>
      </c>
      <c r="BQ53">
        <f t="shared" si="194"/>
        <v>27.552607536315918</v>
      </c>
      <c r="BR53">
        <f t="shared" si="195"/>
        <v>3.6969836802757308</v>
      </c>
      <c r="BS53">
        <f t="shared" si="196"/>
        <v>0.29585068250014518</v>
      </c>
      <c r="BT53">
        <f t="shared" si="197"/>
        <v>1.9962368311367755</v>
      </c>
      <c r="BU53">
        <f t="shared" si="198"/>
        <v>1.7007468491389552</v>
      </c>
      <c r="BV53">
        <f t="shared" si="199"/>
        <v>0.18575707644505163</v>
      </c>
      <c r="BW53">
        <f t="shared" si="200"/>
        <v>53.751613765220412</v>
      </c>
      <c r="BX53">
        <f t="shared" si="201"/>
        <v>0.70551503388702919</v>
      </c>
      <c r="BY53">
        <f t="shared" si="202"/>
        <v>50.983330621132737</v>
      </c>
      <c r="BZ53">
        <f t="shared" si="203"/>
        <v>765.93989229328372</v>
      </c>
      <c r="CA53">
        <f t="shared" si="204"/>
        <v>2.5486186267772493E-2</v>
      </c>
      <c r="CB53">
        <f t="shared" si="205"/>
        <v>0</v>
      </c>
      <c r="CC53">
        <f t="shared" si="206"/>
        <v>1487.4553519380056</v>
      </c>
      <c r="CD53">
        <f t="shared" si="207"/>
        <v>0</v>
      </c>
      <c r="CE53" t="e">
        <f t="shared" si="208"/>
        <v>#DIV/0!</v>
      </c>
      <c r="CF53" t="e">
        <f t="shared" si="209"/>
        <v>#DIV/0!</v>
      </c>
    </row>
    <row r="54" spans="1:84" x14ac:dyDescent="0.35">
      <c r="A54" t="s">
        <v>168</v>
      </c>
      <c r="B54" s="1">
        <v>52</v>
      </c>
      <c r="C54" s="1" t="s">
        <v>136</v>
      </c>
      <c r="D54" s="1">
        <v>12955.500016161241</v>
      </c>
      <c r="E54" s="1">
        <v>0</v>
      </c>
      <c r="F54">
        <f t="shared" si="168"/>
        <v>44.397088892620921</v>
      </c>
      <c r="G54">
        <f t="shared" si="169"/>
        <v>0.20189541329519195</v>
      </c>
      <c r="H54">
        <f t="shared" si="170"/>
        <v>772.37823122085649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t="e">
        <f t="shared" si="171"/>
        <v>#DIV/0!</v>
      </c>
      <c r="Q54" t="e">
        <f t="shared" si="172"/>
        <v>#DIV/0!</v>
      </c>
      <c r="R54" t="e">
        <f t="shared" si="173"/>
        <v>#DIV/0!</v>
      </c>
      <c r="S54" s="1">
        <v>-1</v>
      </c>
      <c r="T54" s="1">
        <v>0.87</v>
      </c>
      <c r="U54" s="1">
        <v>0.92</v>
      </c>
      <c r="V54" s="1">
        <v>10.055293083190918</v>
      </c>
      <c r="W54">
        <f t="shared" si="174"/>
        <v>0.87502764654159537</v>
      </c>
      <c r="X54">
        <f t="shared" si="175"/>
        <v>3.0535966117093985E-2</v>
      </c>
      <c r="Y54" t="e">
        <f t="shared" si="176"/>
        <v>#DIV/0!</v>
      </c>
      <c r="Z54" t="e">
        <f t="shared" si="177"/>
        <v>#DIV/0!</v>
      </c>
      <c r="AA54" t="e">
        <f t="shared" si="178"/>
        <v>#DIV/0!</v>
      </c>
      <c r="AB54" s="1">
        <v>0</v>
      </c>
      <c r="AC54" s="1">
        <v>0.5</v>
      </c>
      <c r="AD54" t="e">
        <f t="shared" si="179"/>
        <v>#DIV/0!</v>
      </c>
      <c r="AE54">
        <f t="shared" si="180"/>
        <v>4.6254722681905083</v>
      </c>
      <c r="AF54">
        <f t="shared" si="181"/>
        <v>2.2398797391635146</v>
      </c>
      <c r="AG54">
        <f t="shared" si="182"/>
        <v>29.686885833740234</v>
      </c>
      <c r="AH54" s="1">
        <v>2</v>
      </c>
      <c r="AI54">
        <f t="shared" si="183"/>
        <v>4.644859790802002</v>
      </c>
      <c r="AJ54" s="1">
        <v>1</v>
      </c>
      <c r="AK54">
        <f t="shared" si="184"/>
        <v>9.2897195816040039</v>
      </c>
      <c r="AL54" s="1">
        <v>26.586719512939453</v>
      </c>
      <c r="AM54" s="1">
        <v>29.686885833740234</v>
      </c>
      <c r="AN54" s="1">
        <v>25.037723541259766</v>
      </c>
      <c r="AO54" s="1">
        <v>1200.1116943359375</v>
      </c>
      <c r="AP54" s="1">
        <v>1166.9742431640625</v>
      </c>
      <c r="AQ54" s="1">
        <v>16.673540115356445</v>
      </c>
      <c r="AR54" s="1">
        <v>19.691082000732422</v>
      </c>
      <c r="AS54" s="1">
        <v>47.131790161132813</v>
      </c>
      <c r="AT54" s="1">
        <v>55.671375274658203</v>
      </c>
      <c r="AU54" s="1">
        <v>300.53546142578125</v>
      </c>
      <c r="AV54" s="1">
        <v>1699.004638671875</v>
      </c>
      <c r="AW54" s="1">
        <v>0.3444531261920929</v>
      </c>
      <c r="AX54" s="1">
        <v>98.75250244140625</v>
      </c>
      <c r="AY54" s="1">
        <v>6.5803751945495605</v>
      </c>
      <c r="AZ54" s="1">
        <v>-0.46602478623390198</v>
      </c>
      <c r="BA54" s="1">
        <v>0.5</v>
      </c>
      <c r="BB54" s="1">
        <v>-1.355140209197998</v>
      </c>
      <c r="BC54" s="1">
        <v>7.355140209197998</v>
      </c>
      <c r="BD54" s="1">
        <v>1</v>
      </c>
      <c r="BE54" s="1">
        <v>0</v>
      </c>
      <c r="BF54" s="1">
        <v>0.15999999642372131</v>
      </c>
      <c r="BG54" s="1">
        <v>111115</v>
      </c>
      <c r="BH54">
        <f t="shared" si="185"/>
        <v>1.5026773071289061</v>
      </c>
      <c r="BI54">
        <f t="shared" si="186"/>
        <v>4.6254722681905083E-3</v>
      </c>
      <c r="BJ54">
        <f t="shared" si="187"/>
        <v>302.83688583374021</v>
      </c>
      <c r="BK54">
        <f t="shared" si="188"/>
        <v>299.73671951293943</v>
      </c>
      <c r="BL54">
        <f t="shared" si="189"/>
        <v>271.84073611138592</v>
      </c>
      <c r="BM54">
        <f t="shared" si="190"/>
        <v>0.12492473992654829</v>
      </c>
      <c r="BN54">
        <f t="shared" si="191"/>
        <v>4.1844233625147735</v>
      </c>
      <c r="BO54">
        <f t="shared" si="192"/>
        <v>42.372833690949321</v>
      </c>
      <c r="BP54">
        <f t="shared" si="193"/>
        <v>22.681751690216899</v>
      </c>
      <c r="BQ54">
        <f t="shared" si="194"/>
        <v>28.136802673339844</v>
      </c>
      <c r="BR54">
        <f t="shared" si="195"/>
        <v>3.8252094983614318</v>
      </c>
      <c r="BS54">
        <f t="shared" si="196"/>
        <v>0.19760091147105116</v>
      </c>
      <c r="BT54">
        <f t="shared" si="197"/>
        <v>1.9445436233512592</v>
      </c>
      <c r="BU54">
        <f t="shared" si="198"/>
        <v>1.8806658750101726</v>
      </c>
      <c r="BV54">
        <f t="shared" si="199"/>
        <v>0.12387935497917194</v>
      </c>
      <c r="BW54">
        <f t="shared" si="200"/>
        <v>76.274283164326675</v>
      </c>
      <c r="BX54">
        <f t="shared" si="201"/>
        <v>0.6618639920677919</v>
      </c>
      <c r="BY54">
        <f t="shared" si="202"/>
        <v>45.931774009891633</v>
      </c>
      <c r="BZ54">
        <f t="shared" si="203"/>
        <v>1160.5223724182838</v>
      </c>
      <c r="CA54">
        <f t="shared" si="204"/>
        <v>1.7571716859396638E-2</v>
      </c>
      <c r="CB54">
        <f t="shared" si="205"/>
        <v>0</v>
      </c>
      <c r="CC54">
        <f t="shared" si="206"/>
        <v>1486.6760304403044</v>
      </c>
      <c r="CD54">
        <f t="shared" si="207"/>
        <v>0</v>
      </c>
      <c r="CE54" t="e">
        <f t="shared" si="208"/>
        <v>#DIV/0!</v>
      </c>
      <c r="CF54" t="e">
        <f t="shared" si="209"/>
        <v>#DIV/0!</v>
      </c>
    </row>
    <row r="55" spans="1:84" x14ac:dyDescent="0.35">
      <c r="A55" t="s">
        <v>168</v>
      </c>
      <c r="B55" s="1">
        <v>53</v>
      </c>
      <c r="C55" s="1" t="s">
        <v>137</v>
      </c>
      <c r="D55" s="1">
        <v>13110.500016161241</v>
      </c>
      <c r="E55" s="1">
        <v>0</v>
      </c>
      <c r="F55">
        <f t="shared" si="168"/>
        <v>45.857947676984537</v>
      </c>
      <c r="G55">
        <f t="shared" si="169"/>
        <v>0.11905333331351804</v>
      </c>
      <c r="H55">
        <f t="shared" si="170"/>
        <v>799.15018159200963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t="e">
        <f t="shared" si="171"/>
        <v>#DIV/0!</v>
      </c>
      <c r="Q55" t="e">
        <f t="shared" si="172"/>
        <v>#DIV/0!</v>
      </c>
      <c r="R55" t="e">
        <f t="shared" si="173"/>
        <v>#DIV/0!</v>
      </c>
      <c r="S55" s="1">
        <v>-1</v>
      </c>
      <c r="T55" s="1">
        <v>0.87</v>
      </c>
      <c r="U55" s="1">
        <v>0.92</v>
      </c>
      <c r="V55" s="1">
        <v>10.055293083190918</v>
      </c>
      <c r="W55">
        <f t="shared" si="174"/>
        <v>0.87502764654159537</v>
      </c>
      <c r="X55">
        <f t="shared" si="175"/>
        <v>3.1516655235235509E-2</v>
      </c>
      <c r="Y55" t="e">
        <f t="shared" si="176"/>
        <v>#DIV/0!</v>
      </c>
      <c r="Z55" t="e">
        <f t="shared" si="177"/>
        <v>#DIV/0!</v>
      </c>
      <c r="AA55" t="e">
        <f t="shared" si="178"/>
        <v>#DIV/0!</v>
      </c>
      <c r="AB55" s="1">
        <v>0</v>
      </c>
      <c r="AC55" s="1">
        <v>0.5</v>
      </c>
      <c r="AD55" t="e">
        <f t="shared" si="179"/>
        <v>#DIV/0!</v>
      </c>
      <c r="AE55">
        <f t="shared" si="180"/>
        <v>2.8979864653896543</v>
      </c>
      <c r="AF55">
        <f t="shared" si="181"/>
        <v>2.3547089177940737</v>
      </c>
      <c r="AG55">
        <f t="shared" si="182"/>
        <v>30.645923614501953</v>
      </c>
      <c r="AH55" s="1">
        <v>2</v>
      </c>
      <c r="AI55">
        <f t="shared" si="183"/>
        <v>4.644859790802002</v>
      </c>
      <c r="AJ55" s="1">
        <v>1</v>
      </c>
      <c r="AK55">
        <f t="shared" si="184"/>
        <v>9.2897195816040039</v>
      </c>
      <c r="AL55" s="1">
        <v>26.609357833862305</v>
      </c>
      <c r="AM55" s="1">
        <v>30.645923614501953</v>
      </c>
      <c r="AN55" s="1">
        <v>25.029321670532227</v>
      </c>
      <c r="AO55" s="1">
        <v>1500.1727294921875</v>
      </c>
      <c r="AP55" s="1">
        <v>1466.8250732421875</v>
      </c>
      <c r="AQ55" s="1">
        <v>19.036235809326172</v>
      </c>
      <c r="AR55" s="1">
        <v>20.924505233764648</v>
      </c>
      <c r="AS55" s="1">
        <v>53.738666534423828</v>
      </c>
      <c r="AT55" s="1">
        <v>59.068500518798828</v>
      </c>
      <c r="AU55" s="1">
        <v>300.52359008789063</v>
      </c>
      <c r="AV55" s="1">
        <v>1699.1094970703125</v>
      </c>
      <c r="AW55" s="1">
        <v>0.27190592885017395</v>
      </c>
      <c r="AX55" s="1">
        <v>98.754447937011719</v>
      </c>
      <c r="AY55" s="1">
        <v>6.1458230018615723</v>
      </c>
      <c r="AZ55" s="1">
        <v>-0.52163523435592651</v>
      </c>
      <c r="BA55" s="1">
        <v>1</v>
      </c>
      <c r="BB55" s="1">
        <v>-1.355140209197998</v>
      </c>
      <c r="BC55" s="1">
        <v>7.355140209197998</v>
      </c>
      <c r="BD55" s="1">
        <v>1</v>
      </c>
      <c r="BE55" s="1">
        <v>0</v>
      </c>
      <c r="BF55" s="1">
        <v>0.15999999642372131</v>
      </c>
      <c r="BG55" s="1">
        <v>111115</v>
      </c>
      <c r="BH55">
        <f t="shared" si="185"/>
        <v>1.502617950439453</v>
      </c>
      <c r="BI55">
        <f t="shared" si="186"/>
        <v>2.8979864653896543E-3</v>
      </c>
      <c r="BJ55">
        <f t="shared" si="187"/>
        <v>303.79592361450193</v>
      </c>
      <c r="BK55">
        <f t="shared" si="188"/>
        <v>299.75935783386228</v>
      </c>
      <c r="BL55">
        <f t="shared" si="189"/>
        <v>271.85751345476092</v>
      </c>
      <c r="BM55">
        <f t="shared" si="190"/>
        <v>0.38372746815592029</v>
      </c>
      <c r="BN55">
        <f t="shared" si="191"/>
        <v>4.421096880509614</v>
      </c>
      <c r="BO55">
        <f t="shared" si="192"/>
        <v>44.768584837105358</v>
      </c>
      <c r="BP55">
        <f t="shared" si="193"/>
        <v>23.84407960334071</v>
      </c>
      <c r="BQ55">
        <f t="shared" si="194"/>
        <v>28.627640724182129</v>
      </c>
      <c r="BR55">
        <f t="shared" si="195"/>
        <v>3.9359264056548571</v>
      </c>
      <c r="BS55">
        <f t="shared" si="196"/>
        <v>0.11754689923319421</v>
      </c>
      <c r="BT55">
        <f t="shared" si="197"/>
        <v>2.0663879627155404</v>
      </c>
      <c r="BU55">
        <f t="shared" si="198"/>
        <v>1.8695384429393167</v>
      </c>
      <c r="BV55">
        <f t="shared" si="199"/>
        <v>7.3600686653408534E-2</v>
      </c>
      <c r="BW55">
        <f t="shared" si="200"/>
        <v>78.919635001881574</v>
      </c>
      <c r="BX55">
        <f t="shared" si="201"/>
        <v>0.54481628121178283</v>
      </c>
      <c r="BY55">
        <f t="shared" si="202"/>
        <v>45.627233941309896</v>
      </c>
      <c r="BZ55">
        <f t="shared" si="203"/>
        <v>1460.1609076750672</v>
      </c>
      <c r="CA55">
        <f t="shared" si="204"/>
        <v>1.4329731029833478E-2</v>
      </c>
      <c r="CB55">
        <f t="shared" si="205"/>
        <v>0</v>
      </c>
      <c r="CC55">
        <f t="shared" si="206"/>
        <v>1486.7677844379093</v>
      </c>
      <c r="CD55">
        <f t="shared" si="207"/>
        <v>0</v>
      </c>
      <c r="CE55" t="e">
        <f t="shared" si="208"/>
        <v>#DIV/0!</v>
      </c>
      <c r="CF55" t="e">
        <f t="shared" si="209"/>
        <v>#DIV/0!</v>
      </c>
    </row>
    <row r="56" spans="1:84" x14ac:dyDescent="0.35">
      <c r="A56" t="s">
        <v>168</v>
      </c>
      <c r="B56" s="1">
        <v>54</v>
      </c>
      <c r="C56" s="1" t="s">
        <v>138</v>
      </c>
      <c r="D56" s="1">
        <v>13267.500016161241</v>
      </c>
      <c r="E56" s="1">
        <v>0</v>
      </c>
      <c r="F56">
        <f t="shared" si="168"/>
        <v>46.579452791208674</v>
      </c>
      <c r="G56">
        <f t="shared" si="169"/>
        <v>0.10151361681518889</v>
      </c>
      <c r="H56">
        <f t="shared" si="170"/>
        <v>873.52280939825914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t="e">
        <f t="shared" si="171"/>
        <v>#DIV/0!</v>
      </c>
      <c r="Q56" t="e">
        <f t="shared" si="172"/>
        <v>#DIV/0!</v>
      </c>
      <c r="R56" t="e">
        <f t="shared" si="173"/>
        <v>#DIV/0!</v>
      </c>
      <c r="S56" s="1">
        <v>-1</v>
      </c>
      <c r="T56" s="1">
        <v>0.87</v>
      </c>
      <c r="U56" s="1">
        <v>0.92</v>
      </c>
      <c r="V56" s="1">
        <v>10.055293083190918</v>
      </c>
      <c r="W56">
        <f t="shared" si="174"/>
        <v>0.87502764654159537</v>
      </c>
      <c r="X56">
        <f t="shared" si="175"/>
        <v>3.2003461670903816E-2</v>
      </c>
      <c r="Y56" t="e">
        <f t="shared" si="176"/>
        <v>#DIV/0!</v>
      </c>
      <c r="Z56" t="e">
        <f t="shared" si="177"/>
        <v>#DIV/0!</v>
      </c>
      <c r="AA56" t="e">
        <f t="shared" si="178"/>
        <v>#DIV/0!</v>
      </c>
      <c r="AB56" s="1">
        <v>0</v>
      </c>
      <c r="AC56" s="1">
        <v>0.5</v>
      </c>
      <c r="AD56" t="e">
        <f t="shared" si="179"/>
        <v>#DIV/0!</v>
      </c>
      <c r="AE56">
        <f t="shared" si="180"/>
        <v>2.5862088197363327</v>
      </c>
      <c r="AF56">
        <f t="shared" si="181"/>
        <v>2.4587119865919993</v>
      </c>
      <c r="AG56">
        <f t="shared" si="182"/>
        <v>31.045003890991211</v>
      </c>
      <c r="AH56" s="1">
        <v>2</v>
      </c>
      <c r="AI56">
        <f t="shared" si="183"/>
        <v>4.644859790802002</v>
      </c>
      <c r="AJ56" s="1">
        <v>1</v>
      </c>
      <c r="AK56">
        <f t="shared" si="184"/>
        <v>9.2897195816040039</v>
      </c>
      <c r="AL56" s="1">
        <v>26.594638824462891</v>
      </c>
      <c r="AM56" s="1">
        <v>31.045003890991211</v>
      </c>
      <c r="AN56" s="1">
        <v>25.036527633666992</v>
      </c>
      <c r="AO56" s="1">
        <v>1700.6771240234375</v>
      </c>
      <c r="AP56" s="1">
        <v>1666.8104248046875</v>
      </c>
      <c r="AQ56" s="1">
        <v>19.216724395751953</v>
      </c>
      <c r="AR56" s="1">
        <v>20.901836395263672</v>
      </c>
      <c r="AS56" s="1">
        <v>54.306907653808594</v>
      </c>
      <c r="AT56" s="1">
        <v>59.072315216064453</v>
      </c>
      <c r="AU56" s="1">
        <v>300.5322265625</v>
      </c>
      <c r="AV56" s="1">
        <v>1699.0286865234375</v>
      </c>
      <c r="AW56" s="1">
        <v>0.26951855421066284</v>
      </c>
      <c r="AX56" s="1">
        <v>98.759529113769531</v>
      </c>
      <c r="AY56" s="1">
        <v>5.903531551361084</v>
      </c>
      <c r="AZ56" s="1">
        <v>-0.51188713312149048</v>
      </c>
      <c r="BA56" s="1">
        <v>1</v>
      </c>
      <c r="BB56" s="1">
        <v>-1.355140209197998</v>
      </c>
      <c r="BC56" s="1">
        <v>7.355140209197998</v>
      </c>
      <c r="BD56" s="1">
        <v>1</v>
      </c>
      <c r="BE56" s="1">
        <v>0</v>
      </c>
      <c r="BF56" s="1">
        <v>0.15999999642372131</v>
      </c>
      <c r="BG56" s="1">
        <v>111115</v>
      </c>
      <c r="BH56">
        <f t="shared" si="185"/>
        <v>1.5026611328124999</v>
      </c>
      <c r="BI56">
        <f t="shared" si="186"/>
        <v>2.5862088197363326E-3</v>
      </c>
      <c r="BJ56">
        <f t="shared" si="187"/>
        <v>304.19500389099119</v>
      </c>
      <c r="BK56">
        <f t="shared" si="188"/>
        <v>299.74463882446287</v>
      </c>
      <c r="BL56">
        <f t="shared" si="189"/>
        <v>271.84458376754992</v>
      </c>
      <c r="BM56">
        <f t="shared" si="190"/>
        <v>0.41847019962740706</v>
      </c>
      <c r="BN56">
        <f t="shared" si="191"/>
        <v>4.5229675066012893</v>
      </c>
      <c r="BO56">
        <f t="shared" si="192"/>
        <v>45.797783233564196</v>
      </c>
      <c r="BP56">
        <f t="shared" si="193"/>
        <v>24.895946838300524</v>
      </c>
      <c r="BQ56">
        <f t="shared" si="194"/>
        <v>28.819821357727051</v>
      </c>
      <c r="BR56">
        <f t="shared" si="195"/>
        <v>3.9800313836814847</v>
      </c>
      <c r="BS56">
        <f t="shared" si="196"/>
        <v>0.10041631530204623</v>
      </c>
      <c r="BT56">
        <f t="shared" si="197"/>
        <v>2.06425552000929</v>
      </c>
      <c r="BU56">
        <f t="shared" si="198"/>
        <v>1.9157758636721947</v>
      </c>
      <c r="BV56">
        <f t="shared" si="199"/>
        <v>6.2857868861779645E-2</v>
      </c>
      <c r="BW56">
        <f t="shared" si="200"/>
        <v>86.268701326309127</v>
      </c>
      <c r="BX56">
        <f t="shared" si="201"/>
        <v>0.52406848217343993</v>
      </c>
      <c r="BY56">
        <f t="shared" si="202"/>
        <v>44.371822752138257</v>
      </c>
      <c r="BZ56">
        <f t="shared" si="203"/>
        <v>1660.0414087202134</v>
      </c>
      <c r="CA56">
        <f t="shared" si="204"/>
        <v>1.2450383540350876E-2</v>
      </c>
      <c r="CB56">
        <f t="shared" si="205"/>
        <v>0</v>
      </c>
      <c r="CC56">
        <f t="shared" si="206"/>
        <v>1486.6970729752616</v>
      </c>
      <c r="CD56">
        <f t="shared" si="207"/>
        <v>0</v>
      </c>
      <c r="CE56" t="e">
        <f t="shared" si="208"/>
        <v>#DIV/0!</v>
      </c>
      <c r="CF56" t="e">
        <f t="shared" si="209"/>
        <v>#DIV/0!</v>
      </c>
    </row>
    <row r="57" spans="1:84" x14ac:dyDescent="0.35">
      <c r="A57" t="s">
        <v>168</v>
      </c>
      <c r="B57" s="1">
        <v>55</v>
      </c>
      <c r="C57" s="1" t="s">
        <v>139</v>
      </c>
      <c r="D57" s="1">
        <v>13469.0000161957</v>
      </c>
      <c r="E57" s="1">
        <v>0</v>
      </c>
      <c r="F57">
        <f t="shared" si="168"/>
        <v>45.643094219487345</v>
      </c>
      <c r="G57">
        <f t="shared" si="169"/>
        <v>8.5056354817808752E-2</v>
      </c>
      <c r="H57">
        <f t="shared" si="170"/>
        <v>856.84539783001162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t="e">
        <f t="shared" si="171"/>
        <v>#DIV/0!</v>
      </c>
      <c r="Q57" t="e">
        <f t="shared" si="172"/>
        <v>#DIV/0!</v>
      </c>
      <c r="R57" t="e">
        <f t="shared" si="173"/>
        <v>#DIV/0!</v>
      </c>
      <c r="S57" s="1">
        <v>-1</v>
      </c>
      <c r="T57" s="1">
        <v>0.87</v>
      </c>
      <c r="U57" s="1">
        <v>0.92</v>
      </c>
      <c r="V57" s="1">
        <v>10.055293083190918</v>
      </c>
      <c r="W57">
        <f t="shared" si="174"/>
        <v>0.87502764654159537</v>
      </c>
      <c r="X57">
        <f t="shared" si="175"/>
        <v>3.1378878618757634E-2</v>
      </c>
      <c r="Y57" t="e">
        <f t="shared" si="176"/>
        <v>#DIV/0!</v>
      </c>
      <c r="Z57" t="e">
        <f t="shared" si="177"/>
        <v>#DIV/0!</v>
      </c>
      <c r="AA57" t="e">
        <f t="shared" si="178"/>
        <v>#DIV/0!</v>
      </c>
      <c r="AB57" s="1">
        <v>0</v>
      </c>
      <c r="AC57" s="1">
        <v>0.5</v>
      </c>
      <c r="AD57" t="e">
        <f t="shared" si="179"/>
        <v>#DIV/0!</v>
      </c>
      <c r="AE57">
        <f t="shared" si="180"/>
        <v>2.2459317990092873</v>
      </c>
      <c r="AF57">
        <f t="shared" si="181"/>
        <v>2.5430854512151844</v>
      </c>
      <c r="AG57">
        <f t="shared" si="182"/>
        <v>31.336736679077148</v>
      </c>
      <c r="AH57" s="1">
        <v>2</v>
      </c>
      <c r="AI57">
        <f t="shared" si="183"/>
        <v>4.644859790802002</v>
      </c>
      <c r="AJ57" s="1">
        <v>1</v>
      </c>
      <c r="AK57">
        <f t="shared" si="184"/>
        <v>9.2897195816040039</v>
      </c>
      <c r="AL57" s="1">
        <v>26.607414245605469</v>
      </c>
      <c r="AM57" s="1">
        <v>31.336736679077148</v>
      </c>
      <c r="AN57" s="1">
        <v>25.025289535522461</v>
      </c>
      <c r="AO57" s="1">
        <v>1811.306640625</v>
      </c>
      <c r="AP57" s="1">
        <v>1778.2725830078125</v>
      </c>
      <c r="AQ57" s="1">
        <v>19.350198745727539</v>
      </c>
      <c r="AR57" s="1">
        <v>20.813785552978516</v>
      </c>
      <c r="AS57" s="1">
        <v>54.647457122802734</v>
      </c>
      <c r="AT57" s="1">
        <v>58.774978637695313</v>
      </c>
      <c r="AU57" s="1">
        <v>300.51998901367188</v>
      </c>
      <c r="AV57" s="1">
        <v>1698.744873046875</v>
      </c>
      <c r="AW57" s="1">
        <v>0.30036205053329468</v>
      </c>
      <c r="AX57" s="1">
        <v>98.763320922851563</v>
      </c>
      <c r="AY57" s="1">
        <v>5.3727211952209473</v>
      </c>
      <c r="AZ57" s="1">
        <v>-0.499723881483078</v>
      </c>
      <c r="BA57" s="1">
        <v>0.5</v>
      </c>
      <c r="BB57" s="1">
        <v>-1.355140209197998</v>
      </c>
      <c r="BC57" s="1">
        <v>7.355140209197998</v>
      </c>
      <c r="BD57" s="1">
        <v>1</v>
      </c>
      <c r="BE57" s="1">
        <v>0</v>
      </c>
      <c r="BF57" s="1">
        <v>0.15999999642372131</v>
      </c>
      <c r="BG57" s="1">
        <v>111115</v>
      </c>
      <c r="BH57">
        <f t="shared" si="185"/>
        <v>1.5025999450683591</v>
      </c>
      <c r="BI57">
        <f t="shared" si="186"/>
        <v>2.2459317990092872E-3</v>
      </c>
      <c r="BJ57">
        <f t="shared" si="187"/>
        <v>304.48673667907713</v>
      </c>
      <c r="BK57">
        <f t="shared" si="188"/>
        <v>299.75741424560545</v>
      </c>
      <c r="BL57">
        <f t="shared" si="189"/>
        <v>271.79917361231492</v>
      </c>
      <c r="BM57">
        <f t="shared" si="190"/>
        <v>0.4645053814903613</v>
      </c>
      <c r="BN57">
        <f t="shared" si="191"/>
        <v>4.5987240334034132</v>
      </c>
      <c r="BO57">
        <f t="shared" si="192"/>
        <v>46.563076154513695</v>
      </c>
      <c r="BP57">
        <f t="shared" si="193"/>
        <v>25.749290601535179</v>
      </c>
      <c r="BQ57">
        <f t="shared" si="194"/>
        <v>28.972075462341309</v>
      </c>
      <c r="BR57">
        <f t="shared" si="195"/>
        <v>4.0152786975619943</v>
      </c>
      <c r="BS57">
        <f t="shared" si="196"/>
        <v>8.428464746779242E-2</v>
      </c>
      <c r="BT57">
        <f t="shared" si="197"/>
        <v>2.0556385821882288</v>
      </c>
      <c r="BU57">
        <f t="shared" si="198"/>
        <v>1.9596401153737655</v>
      </c>
      <c r="BV57">
        <f t="shared" si="199"/>
        <v>5.2746698420625973E-2</v>
      </c>
      <c r="BW57">
        <f t="shared" si="200"/>
        <v>84.624897007153862</v>
      </c>
      <c r="BX57">
        <f t="shared" si="201"/>
        <v>0.48184142634686689</v>
      </c>
      <c r="BY57">
        <f t="shared" si="202"/>
        <v>43.29150343291348</v>
      </c>
      <c r="BZ57">
        <f t="shared" si="203"/>
        <v>1771.6396403602942</v>
      </c>
      <c r="CA57">
        <f t="shared" si="204"/>
        <v>1.1153273640286598E-2</v>
      </c>
      <c r="CB57">
        <f t="shared" si="205"/>
        <v>0</v>
      </c>
      <c r="CC57">
        <f t="shared" si="206"/>
        <v>1486.4487283368082</v>
      </c>
      <c r="CD57">
        <f t="shared" si="207"/>
        <v>0</v>
      </c>
      <c r="CE57" t="e">
        <f t="shared" si="208"/>
        <v>#DIV/0!</v>
      </c>
      <c r="CF57" t="e">
        <f t="shared" si="209"/>
        <v>#DIV/0!</v>
      </c>
    </row>
    <row r="58" spans="1:84" x14ac:dyDescent="0.35">
      <c r="A58" t="s">
        <v>169</v>
      </c>
      <c r="B58" s="1">
        <v>56</v>
      </c>
      <c r="C58" s="1" t="s">
        <v>140</v>
      </c>
      <c r="D58" s="1">
        <v>13967.500016161241</v>
      </c>
      <c r="E58" s="1">
        <v>0</v>
      </c>
      <c r="F58">
        <f t="shared" ref="F58:F68" si="210">(AO58-AP58*(1000-AQ58)/(1000-AR58))*BH58</f>
        <v>13.520438703597568</v>
      </c>
      <c r="G58">
        <f t="shared" ref="G58:G68" si="211">IF(BS58&lt;&gt;0,1/(1/BS58-1/AK58),0)</f>
        <v>0.2616802552224618</v>
      </c>
      <c r="H58">
        <f t="shared" ref="H58:H68" si="212">((BV58-BI58/2)*AP58-F58)/(BV58+BI58/2)</f>
        <v>292.89342439996733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t="e">
        <f t="shared" ref="P58:P68" si="213">CB58/L58</f>
        <v>#DIV/0!</v>
      </c>
      <c r="Q58" t="e">
        <f t="shared" ref="Q58:Q68" si="214">CD58/N58</f>
        <v>#DIV/0!</v>
      </c>
      <c r="R58" t="e">
        <f t="shared" ref="R58:R68" si="215">(N58-O58)/N58</f>
        <v>#DIV/0!</v>
      </c>
      <c r="S58" s="1">
        <v>-1</v>
      </c>
      <c r="T58" s="1">
        <v>0.87</v>
      </c>
      <c r="U58" s="1">
        <v>0.92</v>
      </c>
      <c r="V58" s="1">
        <v>10.028966903686523</v>
      </c>
      <c r="W58">
        <f t="shared" ref="W58:W68" si="216">(V58*U58+(100-V58)*T58)/100</f>
        <v>0.87501448345184329</v>
      </c>
      <c r="X58">
        <f t="shared" ref="X58:X68" si="217">(F58-S58)/CC58</f>
        <v>9.7636856258357541E-3</v>
      </c>
      <c r="Y58" t="e">
        <f t="shared" ref="Y58:Y68" si="218">(N58-O58)/(N58-M58)</f>
        <v>#DIV/0!</v>
      </c>
      <c r="Z58" t="e">
        <f t="shared" ref="Z58:Z68" si="219">(L58-N58)/(L58-M58)</f>
        <v>#DIV/0!</v>
      </c>
      <c r="AA58" t="e">
        <f t="shared" ref="AA58:AA68" si="220">(L58-N58)/N58</f>
        <v>#DIV/0!</v>
      </c>
      <c r="AB58" s="1">
        <v>0</v>
      </c>
      <c r="AC58" s="1">
        <v>0.5</v>
      </c>
      <c r="AD58" t="e">
        <f t="shared" ref="AD58:AD68" si="221">R58*AC58*W58*AB58</f>
        <v>#DIV/0!</v>
      </c>
      <c r="AE58">
        <f t="shared" ref="AE58:AE68" si="222">BI58*1000</f>
        <v>5.5048093452072342</v>
      </c>
      <c r="AF58">
        <f t="shared" ref="AF58:AF68" si="223">(BN58-BT58)</f>
        <v>2.0710049705558626</v>
      </c>
      <c r="AG58">
        <f t="shared" ref="AG58:AG68" si="224">(AM58+BM58*E58)</f>
        <v>29.071390151977539</v>
      </c>
      <c r="AH58" s="1">
        <v>2</v>
      </c>
      <c r="AI58">
        <f t="shared" ref="AI58:AI68" si="225">(AH58*BB58+BC58)</f>
        <v>4.644859790802002</v>
      </c>
      <c r="AJ58" s="1">
        <v>1</v>
      </c>
      <c r="AK58">
        <f t="shared" ref="AK58:AK68" si="226">AI58*(AJ58+1)*(AJ58+1)/(AJ58*AJ58+1)</f>
        <v>9.2897195816040039</v>
      </c>
      <c r="AL58" s="1">
        <v>26.554702758789063</v>
      </c>
      <c r="AM58" s="1">
        <v>29.071390151977539</v>
      </c>
      <c r="AN58" s="1">
        <v>25.035554885864258</v>
      </c>
      <c r="AO58" s="1">
        <v>399.73794555664063</v>
      </c>
      <c r="AP58" s="1">
        <v>389.31365966796875</v>
      </c>
      <c r="AQ58" s="1">
        <v>16.33173942565918</v>
      </c>
      <c r="AR58" s="1">
        <v>19.922275543212891</v>
      </c>
      <c r="AS58" s="1">
        <v>46.260696411132813</v>
      </c>
      <c r="AT58" s="1">
        <v>56.449417114257813</v>
      </c>
      <c r="AU58" s="1">
        <v>300.52008056640625</v>
      </c>
      <c r="AV58" s="1">
        <v>1699.6156005859375</v>
      </c>
      <c r="AW58" s="1">
        <v>0.15563064813613892</v>
      </c>
      <c r="AX58" s="1">
        <v>98.754371643066406</v>
      </c>
      <c r="AY58" s="1">
        <v>5.3045096397399902</v>
      </c>
      <c r="AZ58" s="1">
        <v>-0.45637232065200806</v>
      </c>
      <c r="BA58" s="1">
        <v>0.5</v>
      </c>
      <c r="BB58" s="1">
        <v>-1.355140209197998</v>
      </c>
      <c r="BC58" s="1">
        <v>7.355140209197998</v>
      </c>
      <c r="BD58" s="1">
        <v>1</v>
      </c>
      <c r="BE58" s="1">
        <v>0</v>
      </c>
      <c r="BF58" s="1">
        <v>0.15999999642372131</v>
      </c>
      <c r="BG58" s="1">
        <v>111115</v>
      </c>
      <c r="BH58">
        <f t="shared" ref="BH58:BH68" si="227">AU58*0.000001/(AH58*0.0001)</f>
        <v>1.502600402832031</v>
      </c>
      <c r="BI58">
        <f t="shared" ref="BI58:BI68" si="228">(AR58-AQ58)/(1000-AR58)*BH58</f>
        <v>5.5048093452072346E-3</v>
      </c>
      <c r="BJ58">
        <f t="shared" ref="BJ58:BJ68" si="229">(AM58+273.15)</f>
        <v>302.22139015197752</v>
      </c>
      <c r="BK58">
        <f t="shared" ref="BK58:BK68" si="230">(AL58+273.15)</f>
        <v>299.70470275878904</v>
      </c>
      <c r="BL58">
        <f t="shared" ref="BL58:BL68" si="231">(AV58*BD58+AW58*BE58)*BF58</f>
        <v>271.93849001545095</v>
      </c>
      <c r="BM58">
        <f t="shared" ref="BM58:BM68" si="232">((BL58+0.00000010773*(BK58^4-BJ58^4))-BI58*44100)/(AI58*51.4+0.00000043092*BJ58^3)</f>
        <v>-1.5491175106609042E-3</v>
      </c>
      <c r="BN58">
        <f t="shared" ref="BN58:BN68" si="233">0.61365*EXP(17.502*AG58/(240.97+AG58))</f>
        <v>4.0384167735258814</v>
      </c>
      <c r="BO58">
        <f t="shared" ref="BO58:BO68" si="234">BN58*1000/AX58</f>
        <v>40.893549382524178</v>
      </c>
      <c r="BP58">
        <f t="shared" ref="BP58:BP68" si="235">(BO58-AR58)</f>
        <v>20.971273839311287</v>
      </c>
      <c r="BQ58">
        <f t="shared" ref="BQ58:BQ68" si="236">IF(E58,AM58,(AL58+AM58)/2)</f>
        <v>27.813046455383301</v>
      </c>
      <c r="BR58">
        <f t="shared" ref="BR58:BR68" si="237">0.61365*EXP(17.502*BQ58/(240.97+BQ58))</f>
        <v>3.7536767806883389</v>
      </c>
      <c r="BS58">
        <f t="shared" ref="BS58:BS68" si="238">IF(BP58&lt;&gt;0,(1000-(BO58+AR58)/2)/BP58*BI58,0)</f>
        <v>0.25451098609509537</v>
      </c>
      <c r="BT58">
        <f t="shared" ref="BT58:BT68" si="239">AR58*AX58/1000</f>
        <v>1.9674118029700185</v>
      </c>
      <c r="BU58">
        <f t="shared" ref="BU58:BU68" si="240">(BR58-BT58)</f>
        <v>1.7862649777183204</v>
      </c>
      <c r="BV58">
        <f t="shared" ref="BV58:BV68" si="241">1/(1.6/G58+1.37/AK58)</f>
        <v>0.15969831049125818</v>
      </c>
      <c r="BW58">
        <f t="shared" ref="BW58:BW68" si="242">H58*AX58*0.001</f>
        <v>28.924506085004747</v>
      </c>
      <c r="BX58">
        <f t="shared" ref="BX58:BX68" si="243">H58/AP58</f>
        <v>0.75233277108685404</v>
      </c>
      <c r="BY58">
        <f t="shared" ref="BY58:BY68" si="244">(1-BI58*AX58/BN58/G58)*100</f>
        <v>48.558156910943808</v>
      </c>
      <c r="BZ58">
        <f t="shared" ref="BZ58:BZ68" si="245">(AP58-F58/(AK58/1.35))</f>
        <v>387.34884339019851</v>
      </c>
      <c r="CA58">
        <f t="shared" ref="CA58:CA68" si="246">F58*BY58/100/BZ58</f>
        <v>1.6949258924538232E-2</v>
      </c>
      <c r="CB58">
        <f t="shared" ref="CB58:CB68" si="247">(L58-K58)</f>
        <v>0</v>
      </c>
      <c r="CC58">
        <f t="shared" ref="CC58:CC68" si="248">AV58*W58</f>
        <v>1487.1882668133985</v>
      </c>
      <c r="CD58">
        <f t="shared" ref="CD58:CD68" si="249">(N58-M58)</f>
        <v>0</v>
      </c>
      <c r="CE58" t="e">
        <f t="shared" ref="CE58:CE68" si="250">(N58-O58)/(N58-K58)</f>
        <v>#DIV/0!</v>
      </c>
      <c r="CF58" t="e">
        <f t="shared" ref="CF58:CF68" si="251">(L58-N58)/(L58-K58)</f>
        <v>#DIV/0!</v>
      </c>
    </row>
    <row r="59" spans="1:84" x14ac:dyDescent="0.35">
      <c r="A59" t="s">
        <v>169</v>
      </c>
      <c r="B59" s="1">
        <v>57</v>
      </c>
      <c r="C59" s="1" t="s">
        <v>141</v>
      </c>
      <c r="D59" s="1">
        <v>14123.500016161241</v>
      </c>
      <c r="E59" s="1">
        <v>0</v>
      </c>
      <c r="F59">
        <f t="shared" si="210"/>
        <v>1.6132014168594715</v>
      </c>
      <c r="G59">
        <f t="shared" si="211"/>
        <v>0.14011559215744621</v>
      </c>
      <c r="H59">
        <f t="shared" si="212"/>
        <v>172.21652650252983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t="e">
        <f t="shared" si="213"/>
        <v>#DIV/0!</v>
      </c>
      <c r="Q59" t="e">
        <f t="shared" si="214"/>
        <v>#DIV/0!</v>
      </c>
      <c r="R59" t="e">
        <f t="shared" si="215"/>
        <v>#DIV/0!</v>
      </c>
      <c r="S59" s="1">
        <v>-1</v>
      </c>
      <c r="T59" s="1">
        <v>0.87</v>
      </c>
      <c r="U59" s="1">
        <v>0.92</v>
      </c>
      <c r="V59" s="1">
        <v>10.028966903686523</v>
      </c>
      <c r="W59">
        <f t="shared" si="216"/>
        <v>0.87501448345184329</v>
      </c>
      <c r="X59">
        <f t="shared" si="217"/>
        <v>1.7568224396162675E-3</v>
      </c>
      <c r="Y59" t="e">
        <f t="shared" si="218"/>
        <v>#DIV/0!</v>
      </c>
      <c r="Z59" t="e">
        <f t="shared" si="219"/>
        <v>#DIV/0!</v>
      </c>
      <c r="AA59" t="e">
        <f t="shared" si="220"/>
        <v>#DIV/0!</v>
      </c>
      <c r="AB59" s="1">
        <v>0</v>
      </c>
      <c r="AC59" s="1">
        <v>0.5</v>
      </c>
      <c r="AD59" t="e">
        <f t="shared" si="221"/>
        <v>#DIV/0!</v>
      </c>
      <c r="AE59">
        <f t="shared" si="222"/>
        <v>3.4629101897996168</v>
      </c>
      <c r="AF59">
        <f t="shared" si="223"/>
        <v>2.4020484352884117</v>
      </c>
      <c r="AG59">
        <f t="shared" si="224"/>
        <v>29.816205978393555</v>
      </c>
      <c r="AH59" s="1">
        <v>2</v>
      </c>
      <c r="AI59">
        <f t="shared" si="225"/>
        <v>4.644859790802002</v>
      </c>
      <c r="AJ59" s="1">
        <v>1</v>
      </c>
      <c r="AK59">
        <f t="shared" si="226"/>
        <v>9.2897195816040039</v>
      </c>
      <c r="AL59" s="1">
        <v>26.545154571533203</v>
      </c>
      <c r="AM59" s="1">
        <v>29.816205978393555</v>
      </c>
      <c r="AN59" s="1">
        <v>25.033943176269531</v>
      </c>
      <c r="AO59" s="1">
        <v>199.82664489746094</v>
      </c>
      <c r="AP59" s="1">
        <v>198.29609680175781</v>
      </c>
      <c r="AQ59" s="1">
        <v>16.101484298706055</v>
      </c>
      <c r="AR59" s="1">
        <v>18.36369514465332</v>
      </c>
      <c r="AS59" s="1">
        <v>45.636348724365234</v>
      </c>
      <c r="AT59" s="1">
        <v>52.050498962402344</v>
      </c>
      <c r="AU59" s="1">
        <v>300.5306396484375</v>
      </c>
      <c r="AV59" s="1">
        <v>1699.925048828125</v>
      </c>
      <c r="AW59" s="1">
        <v>0.26015397906303406</v>
      </c>
      <c r="AX59" s="1">
        <v>98.761726379394531</v>
      </c>
      <c r="AY59" s="1">
        <v>4.2451786994934082</v>
      </c>
      <c r="AZ59" s="1">
        <v>-0.40444809198379517</v>
      </c>
      <c r="BA59" s="1">
        <v>1</v>
      </c>
      <c r="BB59" s="1">
        <v>-1.355140209197998</v>
      </c>
      <c r="BC59" s="1">
        <v>7.355140209197998</v>
      </c>
      <c r="BD59" s="1">
        <v>1</v>
      </c>
      <c r="BE59" s="1">
        <v>0</v>
      </c>
      <c r="BF59" s="1">
        <v>0.15999999642372131</v>
      </c>
      <c r="BG59" s="1">
        <v>111115</v>
      </c>
      <c r="BH59">
        <f t="shared" si="227"/>
        <v>1.5026531982421873</v>
      </c>
      <c r="BI59">
        <f t="shared" si="228"/>
        <v>3.462910189799617E-3</v>
      </c>
      <c r="BJ59">
        <f t="shared" si="229"/>
        <v>302.96620597839353</v>
      </c>
      <c r="BK59">
        <f t="shared" si="230"/>
        <v>299.69515457153318</v>
      </c>
      <c r="BL59">
        <f t="shared" si="231"/>
        <v>271.98800173309428</v>
      </c>
      <c r="BM59">
        <f t="shared" si="232"/>
        <v>0.32188390503042069</v>
      </c>
      <c r="BN59">
        <f t="shared" si="233"/>
        <v>4.2156786704792788</v>
      </c>
      <c r="BO59">
        <f t="shared" si="234"/>
        <v>42.685348110306322</v>
      </c>
      <c r="BP59">
        <f t="shared" si="235"/>
        <v>24.321652965653001</v>
      </c>
      <c r="BQ59">
        <f t="shared" si="236"/>
        <v>28.180680274963379</v>
      </c>
      <c r="BR59">
        <f t="shared" si="237"/>
        <v>3.8349950094231291</v>
      </c>
      <c r="BS59">
        <f t="shared" si="238"/>
        <v>0.13803364917500055</v>
      </c>
      <c r="BT59">
        <f t="shared" si="239"/>
        <v>1.8136302351908671</v>
      </c>
      <c r="BU59">
        <f t="shared" si="240"/>
        <v>2.021364774232262</v>
      </c>
      <c r="BV59">
        <f t="shared" si="241"/>
        <v>8.645569540964089E-2</v>
      </c>
      <c r="BW59">
        <f t="shared" si="242"/>
        <v>17.008401468452597</v>
      </c>
      <c r="BX59">
        <f t="shared" si="243"/>
        <v>0.86848167603974347</v>
      </c>
      <c r="BY59">
        <f t="shared" si="244"/>
        <v>42.100350566780861</v>
      </c>
      <c r="BZ59">
        <f t="shared" si="245"/>
        <v>198.06166325469221</v>
      </c>
      <c r="CA59">
        <f t="shared" si="246"/>
        <v>3.4290505324736219E-3</v>
      </c>
      <c r="CB59">
        <f t="shared" si="247"/>
        <v>0</v>
      </c>
      <c r="CC59">
        <f t="shared" si="248"/>
        <v>1487.4590385071913</v>
      </c>
      <c r="CD59">
        <f t="shared" si="249"/>
        <v>0</v>
      </c>
      <c r="CE59" t="e">
        <f t="shared" si="250"/>
        <v>#DIV/0!</v>
      </c>
      <c r="CF59" t="e">
        <f t="shared" si="251"/>
        <v>#DIV/0!</v>
      </c>
    </row>
    <row r="60" spans="1:84" x14ac:dyDescent="0.35">
      <c r="A60" t="s">
        <v>169</v>
      </c>
      <c r="B60" s="1">
        <v>58</v>
      </c>
      <c r="C60" s="1" t="s">
        <v>142</v>
      </c>
      <c r="D60" s="1">
        <v>14245.500016161241</v>
      </c>
      <c r="E60" s="1">
        <v>0</v>
      </c>
      <c r="F60">
        <f t="shared" si="210"/>
        <v>-4.4712369964754846</v>
      </c>
      <c r="G60">
        <f t="shared" si="211"/>
        <v>0.14515898029130747</v>
      </c>
      <c r="H60">
        <f t="shared" si="212"/>
        <v>99.545889050913246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t="e">
        <f t="shared" si="213"/>
        <v>#DIV/0!</v>
      </c>
      <c r="Q60" t="e">
        <f t="shared" si="214"/>
        <v>#DIV/0!</v>
      </c>
      <c r="R60" t="e">
        <f t="shared" si="215"/>
        <v>#DIV/0!</v>
      </c>
      <c r="S60" s="1">
        <v>-1</v>
      </c>
      <c r="T60" s="1">
        <v>0.87</v>
      </c>
      <c r="U60" s="1">
        <v>0.92</v>
      </c>
      <c r="V60" s="1">
        <v>10.028966903686523</v>
      </c>
      <c r="W60">
        <f t="shared" si="216"/>
        <v>0.87501448345184329</v>
      </c>
      <c r="X60">
        <f t="shared" si="217"/>
        <v>-2.3341946121201366E-3</v>
      </c>
      <c r="Y60" t="e">
        <f t="shared" si="218"/>
        <v>#DIV/0!</v>
      </c>
      <c r="Z60" t="e">
        <f t="shared" si="219"/>
        <v>#DIV/0!</v>
      </c>
      <c r="AA60" t="e">
        <f t="shared" si="220"/>
        <v>#DIV/0!</v>
      </c>
      <c r="AB60" s="1">
        <v>0</v>
      </c>
      <c r="AC60" s="1">
        <v>0.5</v>
      </c>
      <c r="AD60" t="e">
        <f t="shared" si="221"/>
        <v>#DIV/0!</v>
      </c>
      <c r="AE60">
        <f t="shared" si="222"/>
        <v>3.5829785945202328</v>
      </c>
      <c r="AF60">
        <f t="shared" si="223"/>
        <v>2.4003970480644909</v>
      </c>
      <c r="AG60">
        <f t="shared" si="224"/>
        <v>29.784235000610352</v>
      </c>
      <c r="AH60" s="1">
        <v>2</v>
      </c>
      <c r="AI60">
        <f t="shared" si="225"/>
        <v>4.644859790802002</v>
      </c>
      <c r="AJ60" s="1">
        <v>1</v>
      </c>
      <c r="AK60">
        <f t="shared" si="226"/>
        <v>9.2897195816040039</v>
      </c>
      <c r="AL60" s="1">
        <v>26.556034088134766</v>
      </c>
      <c r="AM60" s="1">
        <v>29.784235000610352</v>
      </c>
      <c r="AN60" s="1">
        <v>25.034324645996094</v>
      </c>
      <c r="AO60" s="1">
        <v>49.798103332519531</v>
      </c>
      <c r="AP60" s="1">
        <v>52.64825439453125</v>
      </c>
      <c r="AQ60" s="1">
        <v>15.961407661437988</v>
      </c>
      <c r="AR60" s="1">
        <v>18.302305221557617</v>
      </c>
      <c r="AS60" s="1">
        <v>45.210056304931641</v>
      </c>
      <c r="AT60" s="1">
        <v>51.837127685546875</v>
      </c>
      <c r="AU60" s="1">
        <v>300.51736450195313</v>
      </c>
      <c r="AV60" s="1">
        <v>1699.542236328125</v>
      </c>
      <c r="AW60" s="1">
        <v>0.29235288500785828</v>
      </c>
      <c r="AX60" s="1">
        <v>98.760002136230469</v>
      </c>
      <c r="AY60" s="1">
        <v>2.8346056938171387</v>
      </c>
      <c r="AZ60" s="1">
        <v>-0.40588831901550293</v>
      </c>
      <c r="BA60" s="1">
        <v>1</v>
      </c>
      <c r="BB60" s="1">
        <v>-1.355140209197998</v>
      </c>
      <c r="BC60" s="1">
        <v>7.355140209197998</v>
      </c>
      <c r="BD60" s="1">
        <v>1</v>
      </c>
      <c r="BE60" s="1">
        <v>0</v>
      </c>
      <c r="BF60" s="1">
        <v>0.15999999642372131</v>
      </c>
      <c r="BG60" s="1">
        <v>111115</v>
      </c>
      <c r="BH60">
        <f t="shared" si="227"/>
        <v>1.5025868225097656</v>
      </c>
      <c r="BI60">
        <f t="shared" si="228"/>
        <v>3.5829785945202326E-3</v>
      </c>
      <c r="BJ60">
        <f t="shared" si="229"/>
        <v>302.93423500061033</v>
      </c>
      <c r="BK60">
        <f t="shared" si="230"/>
        <v>299.70603408813474</v>
      </c>
      <c r="BL60">
        <f t="shared" si="231"/>
        <v>271.92675173446332</v>
      </c>
      <c r="BM60">
        <f t="shared" si="232"/>
        <v>0.30255684985284331</v>
      </c>
      <c r="BN60">
        <f t="shared" si="233"/>
        <v>4.2079327508434634</v>
      </c>
      <c r="BO60">
        <f t="shared" si="234"/>
        <v>42.607661602102858</v>
      </c>
      <c r="BP60">
        <f t="shared" si="235"/>
        <v>24.305356380545241</v>
      </c>
      <c r="BQ60">
        <f t="shared" si="236"/>
        <v>28.170134544372559</v>
      </c>
      <c r="BR60">
        <f t="shared" si="237"/>
        <v>3.8326411264435576</v>
      </c>
      <c r="BS60">
        <f t="shared" si="238"/>
        <v>0.14292565747522881</v>
      </c>
      <c r="BT60">
        <f t="shared" si="239"/>
        <v>1.8075357027789722</v>
      </c>
      <c r="BU60">
        <f t="shared" si="240"/>
        <v>2.0251054236645851</v>
      </c>
      <c r="BV60">
        <f t="shared" si="241"/>
        <v>8.9526536853089284E-2</v>
      </c>
      <c r="BW60">
        <f t="shared" si="242"/>
        <v>9.8311522153211541</v>
      </c>
      <c r="BX60">
        <f t="shared" si="243"/>
        <v>1.8907728318007331</v>
      </c>
      <c r="BY60">
        <f t="shared" si="244"/>
        <v>42.068789280941779</v>
      </c>
      <c r="BZ60">
        <f t="shared" si="245"/>
        <v>53.29802319457071</v>
      </c>
      <c r="CA60">
        <f t="shared" si="246"/>
        <v>-3.5292026937509241E-2</v>
      </c>
      <c r="CB60">
        <f t="shared" si="247"/>
        <v>0</v>
      </c>
      <c r="CC60">
        <f t="shared" si="248"/>
        <v>1487.1240720252449</v>
      </c>
      <c r="CD60">
        <f t="shared" si="249"/>
        <v>0</v>
      </c>
      <c r="CE60" t="e">
        <f t="shared" si="250"/>
        <v>#DIV/0!</v>
      </c>
      <c r="CF60" t="e">
        <f t="shared" si="251"/>
        <v>#DIV/0!</v>
      </c>
    </row>
    <row r="61" spans="1:84" x14ac:dyDescent="0.35">
      <c r="A61" t="s">
        <v>169</v>
      </c>
      <c r="B61" s="1">
        <v>59</v>
      </c>
      <c r="C61" s="1" t="s">
        <v>143</v>
      </c>
      <c r="D61" s="1">
        <v>14447.500016161241</v>
      </c>
      <c r="E61" s="1">
        <v>0</v>
      </c>
      <c r="F61">
        <f t="shared" si="210"/>
        <v>1.3231994171516284</v>
      </c>
      <c r="G61">
        <f t="shared" si="211"/>
        <v>0.21965499306279754</v>
      </c>
      <c r="H61">
        <f t="shared" si="212"/>
        <v>85.581063424003858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t="e">
        <f t="shared" si="213"/>
        <v>#DIV/0!</v>
      </c>
      <c r="Q61" t="e">
        <f t="shared" si="214"/>
        <v>#DIV/0!</v>
      </c>
      <c r="R61" t="e">
        <f t="shared" si="215"/>
        <v>#DIV/0!</v>
      </c>
      <c r="S61" s="1">
        <v>-1</v>
      </c>
      <c r="T61" s="1">
        <v>0.87</v>
      </c>
      <c r="U61" s="1">
        <v>0.92</v>
      </c>
      <c r="V61" s="1">
        <v>10.028966903686523</v>
      </c>
      <c r="W61">
        <f t="shared" si="216"/>
        <v>0.87501448345184329</v>
      </c>
      <c r="X61">
        <f t="shared" si="217"/>
        <v>1.5627260874372252E-3</v>
      </c>
      <c r="Y61" t="e">
        <f t="shared" si="218"/>
        <v>#DIV/0!</v>
      </c>
      <c r="Z61" t="e">
        <f t="shared" si="219"/>
        <v>#DIV/0!</v>
      </c>
      <c r="AA61" t="e">
        <f t="shared" si="220"/>
        <v>#DIV/0!</v>
      </c>
      <c r="AB61" s="1">
        <v>0</v>
      </c>
      <c r="AC61" s="1">
        <v>0.5</v>
      </c>
      <c r="AD61" t="e">
        <f t="shared" si="221"/>
        <v>#DIV/0!</v>
      </c>
      <c r="AE61">
        <f t="shared" si="222"/>
        <v>4.9397249758008499</v>
      </c>
      <c r="AF61">
        <f t="shared" si="223"/>
        <v>2.2049142024504431</v>
      </c>
      <c r="AG61">
        <f t="shared" si="224"/>
        <v>29.245172500610352</v>
      </c>
      <c r="AH61" s="1">
        <v>2</v>
      </c>
      <c r="AI61">
        <f t="shared" si="225"/>
        <v>4.644859790802002</v>
      </c>
      <c r="AJ61" s="1">
        <v>1</v>
      </c>
      <c r="AK61">
        <f t="shared" si="226"/>
        <v>9.2897195816040039</v>
      </c>
      <c r="AL61" s="1">
        <v>26.577308654785156</v>
      </c>
      <c r="AM61" s="1">
        <v>29.245172500610352</v>
      </c>
      <c r="AN61" s="1">
        <v>25.036676406860352</v>
      </c>
      <c r="AO61" s="1">
        <v>100.00431823730469</v>
      </c>
      <c r="AP61" s="1">
        <v>98.798896789550781</v>
      </c>
      <c r="AQ61" s="1">
        <v>15.753296852111816</v>
      </c>
      <c r="AR61" s="1">
        <v>18.97840690612793</v>
      </c>
      <c r="AS61" s="1">
        <v>44.562862396240234</v>
      </c>
      <c r="AT61" s="1">
        <v>53.677059173583984</v>
      </c>
      <c r="AU61" s="1">
        <v>300.51544189453125</v>
      </c>
      <c r="AV61" s="1">
        <v>1698.98046875</v>
      </c>
      <c r="AW61" s="1">
        <v>0.3005947470664978</v>
      </c>
      <c r="AX61" s="1">
        <v>98.758010864257813</v>
      </c>
      <c r="AY61" s="1">
        <v>3.413663387298584</v>
      </c>
      <c r="AZ61" s="1">
        <v>-0.45264142751693726</v>
      </c>
      <c r="BA61" s="1">
        <v>0.75</v>
      </c>
      <c r="BB61" s="1">
        <v>-1.355140209197998</v>
      </c>
      <c r="BC61" s="1">
        <v>7.355140209197998</v>
      </c>
      <c r="BD61" s="1">
        <v>1</v>
      </c>
      <c r="BE61" s="1">
        <v>0</v>
      </c>
      <c r="BF61" s="1">
        <v>0.15999999642372131</v>
      </c>
      <c r="BG61" s="1">
        <v>111115</v>
      </c>
      <c r="BH61">
        <f t="shared" si="227"/>
        <v>1.5025772094726562</v>
      </c>
      <c r="BI61">
        <f t="shared" si="228"/>
        <v>4.9397249758008502E-3</v>
      </c>
      <c r="BJ61">
        <f t="shared" si="229"/>
        <v>302.39517250061033</v>
      </c>
      <c r="BK61">
        <f t="shared" si="230"/>
        <v>299.72730865478513</v>
      </c>
      <c r="BL61">
        <f t="shared" si="231"/>
        <v>271.83686892397236</v>
      </c>
      <c r="BM61">
        <f t="shared" si="232"/>
        <v>9.0255709944143295E-2</v>
      </c>
      <c r="BN61">
        <f t="shared" si="233"/>
        <v>4.0791839178721307</v>
      </c>
      <c r="BO61">
        <f t="shared" si="234"/>
        <v>41.304840814168891</v>
      </c>
      <c r="BP61">
        <f t="shared" si="235"/>
        <v>22.326433908040961</v>
      </c>
      <c r="BQ61">
        <f t="shared" si="236"/>
        <v>27.911240577697754</v>
      </c>
      <c r="BR61">
        <f t="shared" si="237"/>
        <v>3.7752480425646167</v>
      </c>
      <c r="BS61">
        <f t="shared" si="238"/>
        <v>0.21458122973603233</v>
      </c>
      <c r="BT61">
        <f t="shared" si="239"/>
        <v>1.8742697154216876</v>
      </c>
      <c r="BU61">
        <f t="shared" si="240"/>
        <v>1.900978327142929</v>
      </c>
      <c r="BV61">
        <f t="shared" si="241"/>
        <v>0.13456006859941727</v>
      </c>
      <c r="BW61">
        <f t="shared" si="242"/>
        <v>8.4518155914025108</v>
      </c>
      <c r="BX61">
        <f t="shared" si="243"/>
        <v>0.86621476762334781</v>
      </c>
      <c r="BY61">
        <f t="shared" si="244"/>
        <v>45.554657118221655</v>
      </c>
      <c r="BZ61">
        <f t="shared" si="245"/>
        <v>98.606606893449708</v>
      </c>
      <c r="CA61">
        <f t="shared" si="246"/>
        <v>6.112967238849118E-3</v>
      </c>
      <c r="CB61">
        <f t="shared" si="247"/>
        <v>0</v>
      </c>
      <c r="CC61">
        <f t="shared" si="248"/>
        <v>1486.6325172580518</v>
      </c>
      <c r="CD61">
        <f t="shared" si="249"/>
        <v>0</v>
      </c>
      <c r="CE61" t="e">
        <f t="shared" si="250"/>
        <v>#DIV/0!</v>
      </c>
      <c r="CF61" t="e">
        <f t="shared" si="251"/>
        <v>#DIV/0!</v>
      </c>
    </row>
    <row r="62" spans="1:84" x14ac:dyDescent="0.35">
      <c r="A62" t="s">
        <v>169</v>
      </c>
      <c r="B62" s="1">
        <v>60</v>
      </c>
      <c r="C62" s="1" t="s">
        <v>144</v>
      </c>
      <c r="D62" s="1">
        <v>14649.500016161241</v>
      </c>
      <c r="E62" s="1">
        <v>0</v>
      </c>
      <c r="F62">
        <f t="shared" si="210"/>
        <v>14.429963008288746</v>
      </c>
      <c r="G62">
        <f t="shared" si="211"/>
        <v>0.36984187492821746</v>
      </c>
      <c r="H62">
        <f t="shared" si="212"/>
        <v>216.52020617995746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t="e">
        <f t="shared" si="213"/>
        <v>#DIV/0!</v>
      </c>
      <c r="Q62" t="e">
        <f t="shared" si="214"/>
        <v>#DIV/0!</v>
      </c>
      <c r="R62" t="e">
        <f t="shared" si="215"/>
        <v>#DIV/0!</v>
      </c>
      <c r="S62" s="1">
        <v>-1</v>
      </c>
      <c r="T62" s="1">
        <v>0.87</v>
      </c>
      <c r="U62" s="1">
        <v>0.92</v>
      </c>
      <c r="V62" s="1">
        <v>10.028966903686523</v>
      </c>
      <c r="W62">
        <f t="shared" si="216"/>
        <v>0.87501448345184329</v>
      </c>
      <c r="X62">
        <f t="shared" si="217"/>
        <v>1.0378158989502213E-2</v>
      </c>
      <c r="Y62" t="e">
        <f t="shared" si="218"/>
        <v>#DIV/0!</v>
      </c>
      <c r="Z62" t="e">
        <f t="shared" si="219"/>
        <v>#DIV/0!</v>
      </c>
      <c r="AA62" t="e">
        <f t="shared" si="220"/>
        <v>#DIV/0!</v>
      </c>
      <c r="AB62" s="1">
        <v>0</v>
      </c>
      <c r="AC62" s="1">
        <v>0.5</v>
      </c>
      <c r="AD62" t="e">
        <f t="shared" si="221"/>
        <v>#DIV/0!</v>
      </c>
      <c r="AE62">
        <f t="shared" si="222"/>
        <v>7.0153433835090935</v>
      </c>
      <c r="AF62">
        <f t="shared" si="223"/>
        <v>1.8898546383503403</v>
      </c>
      <c r="AG62">
        <f t="shared" si="224"/>
        <v>28.396923065185547</v>
      </c>
      <c r="AH62" s="1">
        <v>2</v>
      </c>
      <c r="AI62">
        <f t="shared" si="225"/>
        <v>4.644859790802002</v>
      </c>
      <c r="AJ62" s="1">
        <v>1</v>
      </c>
      <c r="AK62">
        <f t="shared" si="226"/>
        <v>9.2897195816040039</v>
      </c>
      <c r="AL62" s="1">
        <v>26.58814811706543</v>
      </c>
      <c r="AM62" s="1">
        <v>28.396923065185547</v>
      </c>
      <c r="AN62" s="1">
        <v>25.027997970581055</v>
      </c>
      <c r="AO62" s="1">
        <v>299.96051025390625</v>
      </c>
      <c r="AP62" s="1">
        <v>289.007568359375</v>
      </c>
      <c r="AQ62" s="1">
        <v>15.613491058349609</v>
      </c>
      <c r="AR62" s="1">
        <v>20.188161849975586</v>
      </c>
      <c r="AS62" s="1">
        <v>44.137260437011719</v>
      </c>
      <c r="AT62" s="1">
        <v>57.060646057128906</v>
      </c>
      <c r="AU62" s="1">
        <v>300.511962890625</v>
      </c>
      <c r="AV62" s="1">
        <v>1699.140625</v>
      </c>
      <c r="AW62" s="1">
        <v>0.22651627659797668</v>
      </c>
      <c r="AX62" s="1">
        <v>98.755210876464844</v>
      </c>
      <c r="AY62" s="1">
        <v>5.0240850448608398</v>
      </c>
      <c r="AZ62" s="1">
        <v>-0.51316225528717041</v>
      </c>
      <c r="BA62" s="1">
        <v>0.75</v>
      </c>
      <c r="BB62" s="1">
        <v>-1.355140209197998</v>
      </c>
      <c r="BC62" s="1">
        <v>7.355140209197998</v>
      </c>
      <c r="BD62" s="1">
        <v>1</v>
      </c>
      <c r="BE62" s="1">
        <v>0</v>
      </c>
      <c r="BF62" s="1">
        <v>0.15999999642372131</v>
      </c>
      <c r="BG62" s="1">
        <v>111115</v>
      </c>
      <c r="BH62">
        <f t="shared" si="227"/>
        <v>1.5025598144531249</v>
      </c>
      <c r="BI62">
        <f t="shared" si="228"/>
        <v>7.0153433835090937E-3</v>
      </c>
      <c r="BJ62">
        <f t="shared" si="229"/>
        <v>301.54692306518552</v>
      </c>
      <c r="BK62">
        <f t="shared" si="230"/>
        <v>299.73814811706541</v>
      </c>
      <c r="BL62">
        <f t="shared" si="231"/>
        <v>271.8624939233996</v>
      </c>
      <c r="BM62">
        <f t="shared" si="232"/>
        <v>-0.23425245994340796</v>
      </c>
      <c r="BN62">
        <f t="shared" si="233"/>
        <v>3.883540819052882</v>
      </c>
      <c r="BO62">
        <f t="shared" si="234"/>
        <v>39.324920524051052</v>
      </c>
      <c r="BP62">
        <f t="shared" si="235"/>
        <v>19.136758674075466</v>
      </c>
      <c r="BQ62">
        <f t="shared" si="236"/>
        <v>27.492535591125488</v>
      </c>
      <c r="BR62">
        <f t="shared" si="237"/>
        <v>3.6840136075354737</v>
      </c>
      <c r="BS62">
        <f t="shared" si="238"/>
        <v>0.3556814999395661</v>
      </c>
      <c r="BT62">
        <f t="shared" si="239"/>
        <v>1.9936861807025417</v>
      </c>
      <c r="BU62">
        <f t="shared" si="240"/>
        <v>1.690327426832932</v>
      </c>
      <c r="BV62">
        <f t="shared" si="241"/>
        <v>0.22353121958460317</v>
      </c>
      <c r="BW62">
        <f t="shared" si="242"/>
        <v>21.382498620317346</v>
      </c>
      <c r="BX62">
        <f t="shared" si="243"/>
        <v>0.74918524594040736</v>
      </c>
      <c r="BY62">
        <f t="shared" si="244"/>
        <v>51.764698461503201</v>
      </c>
      <c r="BZ62">
        <f t="shared" si="245"/>
        <v>286.9105782521853</v>
      </c>
      <c r="CA62">
        <f t="shared" si="246"/>
        <v>2.6034686085298537E-2</v>
      </c>
      <c r="CB62">
        <f t="shared" si="247"/>
        <v>0</v>
      </c>
      <c r="CC62">
        <f t="shared" si="248"/>
        <v>1486.7726562964172</v>
      </c>
      <c r="CD62">
        <f t="shared" si="249"/>
        <v>0</v>
      </c>
      <c r="CE62" t="e">
        <f t="shared" si="250"/>
        <v>#DIV/0!</v>
      </c>
      <c r="CF62" t="e">
        <f t="shared" si="251"/>
        <v>#DIV/0!</v>
      </c>
    </row>
    <row r="63" spans="1:84" x14ac:dyDescent="0.35">
      <c r="A63" t="s">
        <v>169</v>
      </c>
      <c r="B63" s="1">
        <v>61</v>
      </c>
      <c r="C63" s="1" t="s">
        <v>145</v>
      </c>
      <c r="D63" s="1">
        <v>14851.500016161241</v>
      </c>
      <c r="E63" s="1">
        <v>0</v>
      </c>
      <c r="F63">
        <f t="shared" si="210"/>
        <v>22.495005044241864</v>
      </c>
      <c r="G63">
        <f t="shared" si="211"/>
        <v>0.46949548156631904</v>
      </c>
      <c r="H63">
        <f t="shared" si="212"/>
        <v>389.93889304079795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t="e">
        <f t="shared" si="213"/>
        <v>#DIV/0!</v>
      </c>
      <c r="Q63" t="e">
        <f t="shared" si="214"/>
        <v>#DIV/0!</v>
      </c>
      <c r="R63" t="e">
        <f t="shared" si="215"/>
        <v>#DIV/0!</v>
      </c>
      <c r="S63" s="1">
        <v>-1</v>
      </c>
      <c r="T63" s="1">
        <v>0.87</v>
      </c>
      <c r="U63" s="1">
        <v>0.92</v>
      </c>
      <c r="V63" s="1">
        <v>10.028966903686523</v>
      </c>
      <c r="W63">
        <f t="shared" si="216"/>
        <v>0.87501448345184329</v>
      </c>
      <c r="X63">
        <f t="shared" si="217"/>
        <v>1.5805216011895568E-2</v>
      </c>
      <c r="Y63" t="e">
        <f t="shared" si="218"/>
        <v>#DIV/0!</v>
      </c>
      <c r="Z63" t="e">
        <f t="shared" si="219"/>
        <v>#DIV/0!</v>
      </c>
      <c r="AA63" t="e">
        <f t="shared" si="220"/>
        <v>#DIV/0!</v>
      </c>
      <c r="AB63" s="1">
        <v>0</v>
      </c>
      <c r="AC63" s="1">
        <v>0.5</v>
      </c>
      <c r="AD63" t="e">
        <f t="shared" si="221"/>
        <v>#DIV/0!</v>
      </c>
      <c r="AE63">
        <f t="shared" si="222"/>
        <v>8.0991699683662404</v>
      </c>
      <c r="AF63">
        <f t="shared" si="223"/>
        <v>1.7367984338540396</v>
      </c>
      <c r="AG63">
        <f t="shared" si="224"/>
        <v>27.966516494750977</v>
      </c>
      <c r="AH63" s="1">
        <v>2</v>
      </c>
      <c r="AI63">
        <f t="shared" si="225"/>
        <v>4.644859790802002</v>
      </c>
      <c r="AJ63" s="1">
        <v>1</v>
      </c>
      <c r="AK63">
        <f t="shared" si="226"/>
        <v>9.2897195816040039</v>
      </c>
      <c r="AL63" s="1">
        <v>26.591760635375977</v>
      </c>
      <c r="AM63" s="1">
        <v>27.966516494750977</v>
      </c>
      <c r="AN63" s="1">
        <v>25.033634185791016</v>
      </c>
      <c r="AO63" s="1">
        <v>500.04949951171875</v>
      </c>
      <c r="AP63" s="1">
        <v>482.47830200195313</v>
      </c>
      <c r="AQ63" s="1">
        <v>15.486806869506836</v>
      </c>
      <c r="AR63" s="1">
        <v>20.764945983886719</v>
      </c>
      <c r="AS63" s="1">
        <v>43.769855499267578</v>
      </c>
      <c r="AT63" s="1">
        <v>58.685386657714844</v>
      </c>
      <c r="AU63" s="1">
        <v>300.52224731445313</v>
      </c>
      <c r="AV63" s="1">
        <v>1698.868896484375</v>
      </c>
      <c r="AW63" s="1">
        <v>0.18350885808467865</v>
      </c>
      <c r="AX63" s="1">
        <v>98.754898071289063</v>
      </c>
      <c r="AY63" s="1">
        <v>5.9583806991577148</v>
      </c>
      <c r="AZ63" s="1">
        <v>-0.53732037544250488</v>
      </c>
      <c r="BA63" s="1">
        <v>0.5</v>
      </c>
      <c r="BB63" s="1">
        <v>-1.355140209197998</v>
      </c>
      <c r="BC63" s="1">
        <v>7.355140209197998</v>
      </c>
      <c r="BD63" s="1">
        <v>1</v>
      </c>
      <c r="BE63" s="1">
        <v>0</v>
      </c>
      <c r="BF63" s="1">
        <v>0.15999999642372131</v>
      </c>
      <c r="BG63" s="1">
        <v>111115</v>
      </c>
      <c r="BH63">
        <f t="shared" si="227"/>
        <v>1.5026112365722655</v>
      </c>
      <c r="BI63">
        <f t="shared" si="228"/>
        <v>8.0991699683662412E-3</v>
      </c>
      <c r="BJ63">
        <f t="shared" si="229"/>
        <v>301.11651649475095</v>
      </c>
      <c r="BK63">
        <f t="shared" si="230"/>
        <v>299.74176063537595</v>
      </c>
      <c r="BL63">
        <f t="shared" si="231"/>
        <v>271.81901736187137</v>
      </c>
      <c r="BM63">
        <f t="shared" si="232"/>
        <v>-0.4048455238525463</v>
      </c>
      <c r="BN63">
        <f t="shared" si="233"/>
        <v>3.7874385579485956</v>
      </c>
      <c r="BO63">
        <f t="shared" si="234"/>
        <v>38.351905899538515</v>
      </c>
      <c r="BP63">
        <f t="shared" si="235"/>
        <v>17.586959915651796</v>
      </c>
      <c r="BQ63">
        <f t="shared" si="236"/>
        <v>27.279138565063477</v>
      </c>
      <c r="BR63">
        <f t="shared" si="237"/>
        <v>3.638259794955502</v>
      </c>
      <c r="BS63">
        <f t="shared" si="238"/>
        <v>0.44690903319066622</v>
      </c>
      <c r="BT63">
        <f t="shared" si="239"/>
        <v>2.050640124094556</v>
      </c>
      <c r="BU63">
        <f t="shared" si="240"/>
        <v>1.587619670860946</v>
      </c>
      <c r="BV63">
        <f t="shared" si="241"/>
        <v>0.28126322514287677</v>
      </c>
      <c r="BW63">
        <f t="shared" si="242"/>
        <v>38.508375636275289</v>
      </c>
      <c r="BX63">
        <f t="shared" si="243"/>
        <v>0.80819985359511448</v>
      </c>
      <c r="BY63">
        <f t="shared" si="244"/>
        <v>55.019720985439399</v>
      </c>
      <c r="BZ63">
        <f t="shared" si="245"/>
        <v>479.20928440212555</v>
      </c>
      <c r="CA63">
        <f t="shared" si="246"/>
        <v>2.582731473252628E-2</v>
      </c>
      <c r="CB63">
        <f t="shared" si="247"/>
        <v>0</v>
      </c>
      <c r="CC63">
        <f t="shared" si="248"/>
        <v>1486.5348899096784</v>
      </c>
      <c r="CD63">
        <f t="shared" si="249"/>
        <v>0</v>
      </c>
      <c r="CE63" t="e">
        <f t="shared" si="250"/>
        <v>#DIV/0!</v>
      </c>
      <c r="CF63" t="e">
        <f t="shared" si="251"/>
        <v>#DIV/0!</v>
      </c>
    </row>
    <row r="64" spans="1:84" x14ac:dyDescent="0.35">
      <c r="A64" t="s">
        <v>169</v>
      </c>
      <c r="B64" s="1">
        <v>62</v>
      </c>
      <c r="C64" s="1" t="s">
        <v>146</v>
      </c>
      <c r="D64" s="1">
        <v>15053.500016161241</v>
      </c>
      <c r="E64" s="1">
        <v>0</v>
      </c>
      <c r="F64">
        <f t="shared" si="210"/>
        <v>28.586115399368165</v>
      </c>
      <c r="G64">
        <f t="shared" si="211"/>
        <v>0.3966963652846453</v>
      </c>
      <c r="H64">
        <f t="shared" si="212"/>
        <v>636.22062737085332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t="e">
        <f t="shared" si="213"/>
        <v>#DIV/0!</v>
      </c>
      <c r="Q64" t="e">
        <f t="shared" si="214"/>
        <v>#DIV/0!</v>
      </c>
      <c r="R64" t="e">
        <f t="shared" si="215"/>
        <v>#DIV/0!</v>
      </c>
      <c r="S64" s="1">
        <v>-1</v>
      </c>
      <c r="T64" s="1">
        <v>0.87</v>
      </c>
      <c r="U64" s="1">
        <v>0.92</v>
      </c>
      <c r="V64" s="1">
        <v>10.028966903686523</v>
      </c>
      <c r="W64">
        <f t="shared" si="216"/>
        <v>0.87501448345184329</v>
      </c>
      <c r="X64">
        <f t="shared" si="217"/>
        <v>1.9901834869074157E-2</v>
      </c>
      <c r="Y64" t="e">
        <f t="shared" si="218"/>
        <v>#DIV/0!</v>
      </c>
      <c r="Z64" t="e">
        <f t="shared" si="219"/>
        <v>#DIV/0!</v>
      </c>
      <c r="AA64" t="e">
        <f t="shared" si="220"/>
        <v>#DIV/0!</v>
      </c>
      <c r="AB64" s="1">
        <v>0</v>
      </c>
      <c r="AC64" s="1">
        <v>0.5</v>
      </c>
      <c r="AD64" t="e">
        <f t="shared" si="221"/>
        <v>#DIV/0!</v>
      </c>
      <c r="AE64">
        <f t="shared" si="222"/>
        <v>7.3183552275936652</v>
      </c>
      <c r="AF64">
        <f t="shared" si="223"/>
        <v>1.8433905725531705</v>
      </c>
      <c r="AG64">
        <f t="shared" si="224"/>
        <v>28.174198150634766</v>
      </c>
      <c r="AH64" s="1">
        <v>2</v>
      </c>
      <c r="AI64">
        <f t="shared" si="225"/>
        <v>4.644859790802002</v>
      </c>
      <c r="AJ64" s="1">
        <v>1</v>
      </c>
      <c r="AK64">
        <f t="shared" si="226"/>
        <v>9.2897195816040039</v>
      </c>
      <c r="AL64" s="1">
        <v>26.573860168457031</v>
      </c>
      <c r="AM64" s="1">
        <v>28.174198150634766</v>
      </c>
      <c r="AN64" s="1">
        <v>25.036985397338867</v>
      </c>
      <c r="AO64" s="1">
        <v>800.1689453125</v>
      </c>
      <c r="AP64" s="1">
        <v>777.35833740234375</v>
      </c>
      <c r="AQ64" s="1">
        <v>15.382838249206543</v>
      </c>
      <c r="AR64" s="1">
        <v>20.1551513671875</v>
      </c>
      <c r="AS64" s="1">
        <v>43.516246795654297</v>
      </c>
      <c r="AT64" s="1">
        <v>57.024909973144531</v>
      </c>
      <c r="AU64" s="1">
        <v>300.51895141601563</v>
      </c>
      <c r="AV64" s="1">
        <v>1698.946044921875</v>
      </c>
      <c r="AW64" s="1">
        <v>0.24020734429359436</v>
      </c>
      <c r="AX64" s="1">
        <v>98.741874694824219</v>
      </c>
      <c r="AY64" s="1">
        <v>6.7783298492431641</v>
      </c>
      <c r="AZ64" s="1">
        <v>-0.49111095070838928</v>
      </c>
      <c r="BA64" s="1">
        <v>0.5</v>
      </c>
      <c r="BB64" s="1">
        <v>-1.355140209197998</v>
      </c>
      <c r="BC64" s="1">
        <v>7.355140209197998</v>
      </c>
      <c r="BD64" s="1">
        <v>1</v>
      </c>
      <c r="BE64" s="1">
        <v>0</v>
      </c>
      <c r="BF64" s="1">
        <v>0.15999999642372131</v>
      </c>
      <c r="BG64" s="1">
        <v>111115</v>
      </c>
      <c r="BH64">
        <f t="shared" si="227"/>
        <v>1.5025947570800782</v>
      </c>
      <c r="BI64">
        <f t="shared" si="228"/>
        <v>7.3183552275936647E-3</v>
      </c>
      <c r="BJ64">
        <f t="shared" si="229"/>
        <v>301.32419815063474</v>
      </c>
      <c r="BK64">
        <f t="shared" si="230"/>
        <v>299.72386016845701</v>
      </c>
      <c r="BL64">
        <f t="shared" si="231"/>
        <v>271.83136111159547</v>
      </c>
      <c r="BM64">
        <f t="shared" si="232"/>
        <v>-0.27790747886750333</v>
      </c>
      <c r="BN64">
        <f t="shared" si="233"/>
        <v>3.8335480033072136</v>
      </c>
      <c r="BO64">
        <f t="shared" si="234"/>
        <v>38.823933768275495</v>
      </c>
      <c r="BP64">
        <f t="shared" si="235"/>
        <v>18.668782401087995</v>
      </c>
      <c r="BQ64">
        <f t="shared" si="236"/>
        <v>27.374029159545898</v>
      </c>
      <c r="BR64">
        <f t="shared" si="237"/>
        <v>3.6585433965025249</v>
      </c>
      <c r="BS64">
        <f t="shared" si="238"/>
        <v>0.38045010793900691</v>
      </c>
      <c r="BT64">
        <f t="shared" si="239"/>
        <v>1.9901574307540431</v>
      </c>
      <c r="BU64">
        <f t="shared" si="240"/>
        <v>1.6683859657484819</v>
      </c>
      <c r="BV64">
        <f t="shared" si="241"/>
        <v>0.23918945471814848</v>
      </c>
      <c r="BW64">
        <f t="shared" si="242"/>
        <v>62.821617466115249</v>
      </c>
      <c r="BX64">
        <f t="shared" si="243"/>
        <v>0.8184393178271907</v>
      </c>
      <c r="BY64">
        <f t="shared" si="244"/>
        <v>52.48226542856812</v>
      </c>
      <c r="BZ64">
        <f t="shared" si="245"/>
        <v>773.20414787593791</v>
      </c>
      <c r="CA64">
        <f t="shared" si="246"/>
        <v>1.9403208067140878E-2</v>
      </c>
      <c r="CB64">
        <f t="shared" si="247"/>
        <v>0</v>
      </c>
      <c r="CC64">
        <f t="shared" si="248"/>
        <v>1486.6023959098666</v>
      </c>
      <c r="CD64">
        <f t="shared" si="249"/>
        <v>0</v>
      </c>
      <c r="CE64" t="e">
        <f t="shared" si="250"/>
        <v>#DIV/0!</v>
      </c>
      <c r="CF64" t="e">
        <f t="shared" si="251"/>
        <v>#DIV/0!</v>
      </c>
    </row>
    <row r="65" spans="1:84" x14ac:dyDescent="0.35">
      <c r="A65" t="s">
        <v>169</v>
      </c>
      <c r="B65" s="1">
        <v>63</v>
      </c>
      <c r="C65" s="1" t="s">
        <v>147</v>
      </c>
      <c r="D65" s="1">
        <v>15277.500014645047</v>
      </c>
      <c r="E65" s="1">
        <v>0</v>
      </c>
      <c r="F65">
        <f t="shared" si="210"/>
        <v>32.666401023832755</v>
      </c>
      <c r="G65">
        <f t="shared" si="211"/>
        <v>0.19881668911779168</v>
      </c>
      <c r="H65">
        <f t="shared" si="212"/>
        <v>868.2214602293858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t="e">
        <f t="shared" si="213"/>
        <v>#DIV/0!</v>
      </c>
      <c r="Q65" t="e">
        <f t="shared" si="214"/>
        <v>#DIV/0!</v>
      </c>
      <c r="R65" t="e">
        <f t="shared" si="215"/>
        <v>#DIV/0!</v>
      </c>
      <c r="S65" s="1">
        <v>-1</v>
      </c>
      <c r="T65" s="1">
        <v>0.87</v>
      </c>
      <c r="U65" s="1">
        <v>0.92</v>
      </c>
      <c r="V65" s="1">
        <v>10.028966903686523</v>
      </c>
      <c r="W65">
        <f t="shared" si="216"/>
        <v>0.87501448345184329</v>
      </c>
      <c r="X65">
        <f t="shared" si="217"/>
        <v>2.2649842274372254E-2</v>
      </c>
      <c r="Y65" t="e">
        <f t="shared" si="218"/>
        <v>#DIV/0!</v>
      </c>
      <c r="Z65" t="e">
        <f t="shared" si="219"/>
        <v>#DIV/0!</v>
      </c>
      <c r="AA65" t="e">
        <f t="shared" si="220"/>
        <v>#DIV/0!</v>
      </c>
      <c r="AB65" s="1">
        <v>0</v>
      </c>
      <c r="AC65" s="1">
        <v>0.5</v>
      </c>
      <c r="AD65" t="e">
        <f t="shared" si="221"/>
        <v>#DIV/0!</v>
      </c>
      <c r="AE65">
        <f t="shared" si="222"/>
        <v>4.6410855739439159</v>
      </c>
      <c r="AF65">
        <f t="shared" si="223"/>
        <v>2.2839005543604936</v>
      </c>
      <c r="AG65">
        <f t="shared" si="224"/>
        <v>29.317195892333984</v>
      </c>
      <c r="AH65" s="1">
        <v>2</v>
      </c>
      <c r="AI65">
        <f t="shared" si="225"/>
        <v>4.644859790802002</v>
      </c>
      <c r="AJ65" s="1">
        <v>1</v>
      </c>
      <c r="AK65">
        <f t="shared" si="226"/>
        <v>9.2897195816040039</v>
      </c>
      <c r="AL65" s="1">
        <v>26.580581665039063</v>
      </c>
      <c r="AM65" s="1">
        <v>29.317195892333984</v>
      </c>
      <c r="AN65" s="1">
        <v>25.040962219238281</v>
      </c>
      <c r="AO65" s="1">
        <v>1200.1455078125</v>
      </c>
      <c r="AP65" s="1">
        <v>1174.77734375</v>
      </c>
      <c r="AQ65" s="1">
        <v>15.321595191955566</v>
      </c>
      <c r="AR65" s="1">
        <v>18.353574752807617</v>
      </c>
      <c r="AS65" s="1">
        <v>43.325920104980469</v>
      </c>
      <c r="AT65" s="1">
        <v>51.915493011474609</v>
      </c>
      <c r="AU65" s="1">
        <v>300.52346801757813</v>
      </c>
      <c r="AV65" s="1">
        <v>1698.6983642578125</v>
      </c>
      <c r="AW65" s="1">
        <v>0.19188682734966278</v>
      </c>
      <c r="AX65" s="1">
        <v>98.742835998535156</v>
      </c>
      <c r="AY65" s="1">
        <v>6.9054293632507324</v>
      </c>
      <c r="AZ65" s="1">
        <v>-0.52264606952667236</v>
      </c>
      <c r="BA65" s="1">
        <v>0.5</v>
      </c>
      <c r="BB65" s="1">
        <v>-1.355140209197998</v>
      </c>
      <c r="BC65" s="1">
        <v>7.355140209197998</v>
      </c>
      <c r="BD65" s="1">
        <v>1</v>
      </c>
      <c r="BE65" s="1">
        <v>0</v>
      </c>
      <c r="BF65" s="1">
        <v>0.15999999642372131</v>
      </c>
      <c r="BG65" s="1">
        <v>111115</v>
      </c>
      <c r="BH65">
        <f t="shared" si="227"/>
        <v>1.5026173400878904</v>
      </c>
      <c r="BI65">
        <f t="shared" si="228"/>
        <v>4.6410855739439155E-3</v>
      </c>
      <c r="BJ65">
        <f t="shared" si="229"/>
        <v>302.46719589233396</v>
      </c>
      <c r="BK65">
        <f t="shared" si="230"/>
        <v>299.73058166503904</v>
      </c>
      <c r="BL65">
        <f t="shared" si="231"/>
        <v>271.79173220623125</v>
      </c>
      <c r="BM65">
        <f t="shared" si="232"/>
        <v>0.13933836186406173</v>
      </c>
      <c r="BN65">
        <f t="shared" si="233"/>
        <v>4.0961845761638314</v>
      </c>
      <c r="BO65">
        <f t="shared" si="234"/>
        <v>41.48335962544764</v>
      </c>
      <c r="BP65">
        <f t="shared" si="235"/>
        <v>23.129784872640023</v>
      </c>
      <c r="BQ65">
        <f t="shared" si="236"/>
        <v>27.948888778686523</v>
      </c>
      <c r="BR65">
        <f t="shared" si="237"/>
        <v>3.7835472283498377</v>
      </c>
      <c r="BS65">
        <f t="shared" si="238"/>
        <v>0.19465081202737783</v>
      </c>
      <c r="BT65">
        <f t="shared" si="239"/>
        <v>1.812284021803338</v>
      </c>
      <c r="BU65">
        <f t="shared" si="240"/>
        <v>1.9712632065464997</v>
      </c>
      <c r="BV65">
        <f t="shared" si="241"/>
        <v>0.12202430021110335</v>
      </c>
      <c r="BW65">
        <f t="shared" si="242"/>
        <v>85.730649257838962</v>
      </c>
      <c r="BX65">
        <f t="shared" si="243"/>
        <v>0.73905192745541126</v>
      </c>
      <c r="BY65">
        <f t="shared" si="244"/>
        <v>43.727939559012853</v>
      </c>
      <c r="BZ65">
        <f t="shared" si="245"/>
        <v>1170.0301992323655</v>
      </c>
      <c r="CA65">
        <f t="shared" si="246"/>
        <v>1.2208525989481323E-2</v>
      </c>
      <c r="CB65">
        <f t="shared" si="247"/>
        <v>0</v>
      </c>
      <c r="CC65">
        <f t="shared" si="248"/>
        <v>1486.385671741541</v>
      </c>
      <c r="CD65">
        <f t="shared" si="249"/>
        <v>0</v>
      </c>
      <c r="CE65" t="e">
        <f t="shared" si="250"/>
        <v>#DIV/0!</v>
      </c>
      <c r="CF65" t="e">
        <f t="shared" si="251"/>
        <v>#DIV/0!</v>
      </c>
    </row>
    <row r="66" spans="1:84" x14ac:dyDescent="0.35">
      <c r="A66" t="s">
        <v>169</v>
      </c>
      <c r="B66" s="1">
        <v>64</v>
      </c>
      <c r="C66" s="1" t="s">
        <v>148</v>
      </c>
      <c r="D66" s="1">
        <v>15436.0000161957</v>
      </c>
      <c r="E66" s="1">
        <v>0</v>
      </c>
      <c r="F66">
        <f t="shared" si="210"/>
        <v>32.461022481907335</v>
      </c>
      <c r="G66">
        <f t="shared" si="211"/>
        <v>8.2193394143636217E-2</v>
      </c>
      <c r="H66">
        <f t="shared" si="212"/>
        <v>795.60192391891007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t="e">
        <f t="shared" si="213"/>
        <v>#DIV/0!</v>
      </c>
      <c r="Q66" t="e">
        <f t="shared" si="214"/>
        <v>#DIV/0!</v>
      </c>
      <c r="R66" t="e">
        <f t="shared" si="215"/>
        <v>#DIV/0!</v>
      </c>
      <c r="S66" s="1">
        <v>-1</v>
      </c>
      <c r="T66" s="1">
        <v>0.87</v>
      </c>
      <c r="U66" s="1">
        <v>0.92</v>
      </c>
      <c r="V66" s="1">
        <v>10.028966903686523</v>
      </c>
      <c r="W66">
        <f t="shared" si="216"/>
        <v>0.87501448345184329</v>
      </c>
      <c r="X66">
        <f t="shared" si="217"/>
        <v>2.2506949659964776E-2</v>
      </c>
      <c r="Y66" t="e">
        <f t="shared" si="218"/>
        <v>#DIV/0!</v>
      </c>
      <c r="Z66" t="e">
        <f t="shared" si="219"/>
        <v>#DIV/0!</v>
      </c>
      <c r="AA66" t="e">
        <f t="shared" si="220"/>
        <v>#DIV/0!</v>
      </c>
      <c r="AB66" s="1">
        <v>0</v>
      </c>
      <c r="AC66" s="1">
        <v>0.5</v>
      </c>
      <c r="AD66" t="e">
        <f t="shared" si="221"/>
        <v>#DIV/0!</v>
      </c>
      <c r="AE66">
        <f t="shared" si="222"/>
        <v>1.9893296485148899</v>
      </c>
      <c r="AF66">
        <f t="shared" si="223"/>
        <v>2.3335566370312359</v>
      </c>
      <c r="AG66">
        <f t="shared" si="224"/>
        <v>30.328517913818359</v>
      </c>
      <c r="AH66" s="1">
        <v>2</v>
      </c>
      <c r="AI66">
        <f t="shared" si="225"/>
        <v>4.644859790802002</v>
      </c>
      <c r="AJ66" s="1">
        <v>1</v>
      </c>
      <c r="AK66">
        <f t="shared" si="226"/>
        <v>9.2897195816040039</v>
      </c>
      <c r="AL66" s="1">
        <v>26.601045608520508</v>
      </c>
      <c r="AM66" s="1">
        <v>30.328517913818359</v>
      </c>
      <c r="AN66" s="1">
        <v>25.031343460083008</v>
      </c>
      <c r="AO66" s="1">
        <v>1500.1707763671875</v>
      </c>
      <c r="AP66" s="1">
        <v>1476.613525390625</v>
      </c>
      <c r="AQ66" s="1">
        <v>19.037755966186523</v>
      </c>
      <c r="AR66" s="1">
        <v>20.334709167480469</v>
      </c>
      <c r="AS66" s="1">
        <v>53.770465850830078</v>
      </c>
      <c r="AT66" s="1">
        <v>57.436660766601563</v>
      </c>
      <c r="AU66" s="1">
        <v>300.5316162109375</v>
      </c>
      <c r="AV66" s="1">
        <v>1699.0545654296875</v>
      </c>
      <c r="AW66" s="1">
        <v>0.26159745454788208</v>
      </c>
      <c r="AX66" s="1">
        <v>98.745010375976563</v>
      </c>
      <c r="AY66" s="1">
        <v>6.6285800933837891</v>
      </c>
      <c r="AZ66" s="1">
        <v>-0.48381778597831726</v>
      </c>
      <c r="BA66" s="1">
        <v>1</v>
      </c>
      <c r="BB66" s="1">
        <v>-1.355140209197998</v>
      </c>
      <c r="BC66" s="1">
        <v>7.355140209197998</v>
      </c>
      <c r="BD66" s="1">
        <v>1</v>
      </c>
      <c r="BE66" s="1">
        <v>0</v>
      </c>
      <c r="BF66" s="1">
        <v>0.15999999642372131</v>
      </c>
      <c r="BG66" s="1">
        <v>111115</v>
      </c>
      <c r="BH66">
        <f t="shared" si="227"/>
        <v>1.5026580810546872</v>
      </c>
      <c r="BI66">
        <f t="shared" si="228"/>
        <v>1.98932964851489E-3</v>
      </c>
      <c r="BJ66">
        <f t="shared" si="229"/>
        <v>303.47851791381834</v>
      </c>
      <c r="BK66">
        <f t="shared" si="230"/>
        <v>299.75104560852049</v>
      </c>
      <c r="BL66">
        <f t="shared" si="231"/>
        <v>271.84872439245737</v>
      </c>
      <c r="BM66">
        <f t="shared" si="232"/>
        <v>0.55841517136363616</v>
      </c>
      <c r="BN66">
        <f t="shared" si="233"/>
        <v>4.3415077047665607</v>
      </c>
      <c r="BO66">
        <f t="shared" si="234"/>
        <v>43.966856535191532</v>
      </c>
      <c r="BP66">
        <f t="shared" si="235"/>
        <v>23.632147367711063</v>
      </c>
      <c r="BQ66">
        <f t="shared" si="236"/>
        <v>28.464781761169434</v>
      </c>
      <c r="BR66">
        <f t="shared" si="237"/>
        <v>3.8988849632783937</v>
      </c>
      <c r="BS66">
        <f t="shared" si="238"/>
        <v>8.1472543015554524E-2</v>
      </c>
      <c r="BT66">
        <f t="shared" si="239"/>
        <v>2.0079510677353247</v>
      </c>
      <c r="BU66">
        <f t="shared" si="240"/>
        <v>1.890933895543069</v>
      </c>
      <c r="BV66">
        <f t="shared" si="241"/>
        <v>5.0984616396306665E-2</v>
      </c>
      <c r="BW66">
        <f t="shared" si="242"/>
        <v>78.56172023251969</v>
      </c>
      <c r="BX66">
        <f t="shared" si="243"/>
        <v>0.53880173128472508</v>
      </c>
      <c r="BY66">
        <f t="shared" si="244"/>
        <v>44.951635036841445</v>
      </c>
      <c r="BZ66">
        <f t="shared" si="245"/>
        <v>1471.8962268795533</v>
      </c>
      <c r="CA66">
        <f t="shared" si="246"/>
        <v>9.9135795641169845E-3</v>
      </c>
      <c r="CB66">
        <f t="shared" si="247"/>
        <v>0</v>
      </c>
      <c r="CC66">
        <f t="shared" si="248"/>
        <v>1486.6973529259542</v>
      </c>
      <c r="CD66">
        <f t="shared" si="249"/>
        <v>0</v>
      </c>
      <c r="CE66" t="e">
        <f t="shared" si="250"/>
        <v>#DIV/0!</v>
      </c>
      <c r="CF66" t="e">
        <f t="shared" si="251"/>
        <v>#DIV/0!</v>
      </c>
    </row>
    <row r="67" spans="1:84" x14ac:dyDescent="0.35">
      <c r="A67" t="s">
        <v>169</v>
      </c>
      <c r="B67" s="1">
        <v>65</v>
      </c>
      <c r="C67" s="1" t="s">
        <v>149</v>
      </c>
      <c r="D67" s="1">
        <v>15580.0000161957</v>
      </c>
      <c r="E67" s="1">
        <v>0</v>
      </c>
      <c r="F67">
        <f t="shared" si="210"/>
        <v>31.943768957086249</v>
      </c>
      <c r="G67">
        <f t="shared" si="211"/>
        <v>7.11761582879019E-2</v>
      </c>
      <c r="H67">
        <f t="shared" si="212"/>
        <v>902.59309455908715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t="e">
        <f t="shared" si="213"/>
        <v>#DIV/0!</v>
      </c>
      <c r="Q67" t="e">
        <f t="shared" si="214"/>
        <v>#DIV/0!</v>
      </c>
      <c r="R67" t="e">
        <f t="shared" si="215"/>
        <v>#DIV/0!</v>
      </c>
      <c r="S67" s="1">
        <v>-1</v>
      </c>
      <c r="T67" s="1">
        <v>0.87</v>
      </c>
      <c r="U67" s="1">
        <v>0.92</v>
      </c>
      <c r="V67" s="1">
        <v>10.028966903686523</v>
      </c>
      <c r="W67">
        <f t="shared" si="216"/>
        <v>0.87501448345184329</v>
      </c>
      <c r="X67">
        <f t="shared" si="217"/>
        <v>2.2124830214788348E-2</v>
      </c>
      <c r="Y67" t="e">
        <f t="shared" si="218"/>
        <v>#DIV/0!</v>
      </c>
      <c r="Z67" t="e">
        <f t="shared" si="219"/>
        <v>#DIV/0!</v>
      </c>
      <c r="AA67" t="e">
        <f t="shared" si="220"/>
        <v>#DIV/0!</v>
      </c>
      <c r="AB67" s="1">
        <v>0</v>
      </c>
      <c r="AC67" s="1">
        <v>0.5</v>
      </c>
      <c r="AD67" t="e">
        <f t="shared" si="221"/>
        <v>#DIV/0!</v>
      </c>
      <c r="AE67">
        <f t="shared" si="222"/>
        <v>1.7578191889238224</v>
      </c>
      <c r="AF67">
        <f t="shared" si="223"/>
        <v>2.3782474450307909</v>
      </c>
      <c r="AG67">
        <f t="shared" si="224"/>
        <v>30.435264587402344</v>
      </c>
      <c r="AH67" s="1">
        <v>2</v>
      </c>
      <c r="AI67">
        <f t="shared" si="225"/>
        <v>4.644859790802002</v>
      </c>
      <c r="AJ67" s="1">
        <v>1</v>
      </c>
      <c r="AK67">
        <f t="shared" si="226"/>
        <v>9.2897195816040039</v>
      </c>
      <c r="AL67" s="1">
        <v>26.631465911865234</v>
      </c>
      <c r="AM67" s="1">
        <v>30.435264587402344</v>
      </c>
      <c r="AN67" s="1">
        <v>25.034860610961914</v>
      </c>
      <c r="AO67" s="1">
        <v>1699.8961181640625</v>
      </c>
      <c r="AP67" s="1">
        <v>1676.6759033203125</v>
      </c>
      <c r="AQ67" s="1">
        <v>19.005538940429688</v>
      </c>
      <c r="AR67" s="1">
        <v>20.151803970336914</v>
      </c>
      <c r="AS67" s="1">
        <v>53.583492279052734</v>
      </c>
      <c r="AT67" s="1">
        <v>56.816051483154297</v>
      </c>
      <c r="AU67" s="1">
        <v>300.52316284179688</v>
      </c>
      <c r="AV67" s="1">
        <v>1701.6807861328125</v>
      </c>
      <c r="AW67" s="1">
        <v>0.15847031772136688</v>
      </c>
      <c r="AX67" s="1">
        <v>98.744827270507813</v>
      </c>
      <c r="AY67" s="1">
        <v>6.5198888778686523</v>
      </c>
      <c r="AZ67" s="1">
        <v>-0.46979600191116333</v>
      </c>
      <c r="BA67" s="1">
        <v>1</v>
      </c>
      <c r="BB67" s="1">
        <v>-1.355140209197998</v>
      </c>
      <c r="BC67" s="1">
        <v>7.355140209197998</v>
      </c>
      <c r="BD67" s="1">
        <v>1</v>
      </c>
      <c r="BE67" s="1">
        <v>0</v>
      </c>
      <c r="BF67" s="1">
        <v>0.15999999642372131</v>
      </c>
      <c r="BG67" s="1">
        <v>111115</v>
      </c>
      <c r="BH67">
        <f t="shared" si="227"/>
        <v>1.5026158142089843</v>
      </c>
      <c r="BI67">
        <f t="shared" si="228"/>
        <v>1.7578191889238224E-3</v>
      </c>
      <c r="BJ67">
        <f t="shared" si="229"/>
        <v>303.58526458740232</v>
      </c>
      <c r="BK67">
        <f t="shared" si="230"/>
        <v>299.78146591186521</v>
      </c>
      <c r="BL67">
        <f t="shared" si="231"/>
        <v>272.26891969556527</v>
      </c>
      <c r="BM67">
        <f t="shared" si="232"/>
        <v>0.59704891904261459</v>
      </c>
      <c r="BN67">
        <f t="shared" si="233"/>
        <v>4.3681338472708431</v>
      </c>
      <c r="BO67">
        <f t="shared" si="234"/>
        <v>44.236584011681963</v>
      </c>
      <c r="BP67">
        <f t="shared" si="235"/>
        <v>24.084780041345049</v>
      </c>
      <c r="BQ67">
        <f t="shared" si="236"/>
        <v>28.533365249633789</v>
      </c>
      <c r="BR67">
        <f t="shared" si="237"/>
        <v>3.9144467001343437</v>
      </c>
      <c r="BS67">
        <f t="shared" si="238"/>
        <v>7.0634965901041402E-2</v>
      </c>
      <c r="BT67">
        <f t="shared" si="239"/>
        <v>1.9898864022400522</v>
      </c>
      <c r="BU67">
        <f t="shared" si="240"/>
        <v>1.9245602978942915</v>
      </c>
      <c r="BV67">
        <f t="shared" si="241"/>
        <v>4.419515953437652E-2</v>
      </c>
      <c r="BW67">
        <f t="shared" si="242"/>
        <v>89.12639921779018</v>
      </c>
      <c r="BX67">
        <f t="shared" si="243"/>
        <v>0.53832293573951095</v>
      </c>
      <c r="BY67">
        <f t="shared" si="244"/>
        <v>44.171228076847143</v>
      </c>
      <c r="BZ67">
        <f t="shared" si="245"/>
        <v>1672.0337730909498</v>
      </c>
      <c r="CA67">
        <f t="shared" si="246"/>
        <v>8.4387978696696796E-3</v>
      </c>
      <c r="CB67">
        <f t="shared" si="247"/>
        <v>0</v>
      </c>
      <c r="CC67">
        <f t="shared" si="248"/>
        <v>1488.9953340779296</v>
      </c>
      <c r="CD67">
        <f t="shared" si="249"/>
        <v>0</v>
      </c>
      <c r="CE67" t="e">
        <f t="shared" si="250"/>
        <v>#DIV/0!</v>
      </c>
      <c r="CF67" t="e">
        <f t="shared" si="251"/>
        <v>#DIV/0!</v>
      </c>
    </row>
    <row r="68" spans="1:84" x14ac:dyDescent="0.35">
      <c r="A68" t="s">
        <v>169</v>
      </c>
      <c r="B68" s="1">
        <v>66</v>
      </c>
      <c r="C68" s="1" t="s">
        <v>150</v>
      </c>
      <c r="D68" s="1">
        <v>15782.0000161957</v>
      </c>
      <c r="E68" s="1">
        <v>0</v>
      </c>
      <c r="F68">
        <f t="shared" si="210"/>
        <v>32.803257725643725</v>
      </c>
      <c r="G68">
        <f t="shared" si="211"/>
        <v>6.7068209929033465E-2</v>
      </c>
      <c r="H68">
        <f t="shared" si="212"/>
        <v>946.09284788964271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t="e">
        <f t="shared" si="213"/>
        <v>#DIV/0!</v>
      </c>
      <c r="Q68" t="e">
        <f t="shared" si="214"/>
        <v>#DIV/0!</v>
      </c>
      <c r="R68" t="e">
        <f t="shared" si="215"/>
        <v>#DIV/0!</v>
      </c>
      <c r="S68" s="1">
        <v>-1</v>
      </c>
      <c r="T68" s="1">
        <v>0.87</v>
      </c>
      <c r="U68" s="1">
        <v>0.92</v>
      </c>
      <c r="V68" s="1">
        <v>10.028966903686523</v>
      </c>
      <c r="W68">
        <f t="shared" si="216"/>
        <v>0.87501448345184329</v>
      </c>
      <c r="X68">
        <f t="shared" si="217"/>
        <v>2.2708244385691728E-2</v>
      </c>
      <c r="Y68" t="e">
        <f t="shared" si="218"/>
        <v>#DIV/0!</v>
      </c>
      <c r="Z68" t="e">
        <f t="shared" si="219"/>
        <v>#DIV/0!</v>
      </c>
      <c r="AA68" t="e">
        <f t="shared" si="220"/>
        <v>#DIV/0!</v>
      </c>
      <c r="AB68" s="1">
        <v>0</v>
      </c>
      <c r="AC68" s="1">
        <v>0.5</v>
      </c>
      <c r="AD68" t="e">
        <f t="shared" si="221"/>
        <v>#DIV/0!</v>
      </c>
      <c r="AE68">
        <f t="shared" si="222"/>
        <v>1.6751011252633681</v>
      </c>
      <c r="AF68">
        <f t="shared" si="223"/>
        <v>2.4039947265245196</v>
      </c>
      <c r="AG68">
        <f t="shared" si="224"/>
        <v>30.489240646362305</v>
      </c>
      <c r="AH68" s="1">
        <v>2</v>
      </c>
      <c r="AI68">
        <f t="shared" si="225"/>
        <v>4.644859790802002</v>
      </c>
      <c r="AJ68" s="1">
        <v>1</v>
      </c>
      <c r="AK68">
        <f t="shared" si="226"/>
        <v>9.2897195816040039</v>
      </c>
      <c r="AL68" s="1">
        <v>26.651485443115234</v>
      </c>
      <c r="AM68" s="1">
        <v>30.489240646362305</v>
      </c>
      <c r="AN68" s="1">
        <v>25.032676696777344</v>
      </c>
      <c r="AO68" s="1">
        <v>1812.2965087890625</v>
      </c>
      <c r="AP68" s="1">
        <v>1788.471923828125</v>
      </c>
      <c r="AQ68" s="1">
        <v>18.936140060424805</v>
      </c>
      <c r="AR68" s="1">
        <v>20.028604507446289</v>
      </c>
      <c r="AS68" s="1">
        <v>53.321727752685547</v>
      </c>
      <c r="AT68" s="1">
        <v>56.398635864257813</v>
      </c>
      <c r="AU68" s="1">
        <v>300.5225830078125</v>
      </c>
      <c r="AV68" s="1">
        <v>1701.2171630859375</v>
      </c>
      <c r="AW68" s="1">
        <v>0.21215011179447174</v>
      </c>
      <c r="AX68" s="1">
        <v>98.741607666015625</v>
      </c>
      <c r="AY68" s="1">
        <v>6.0265293121337891</v>
      </c>
      <c r="AZ68" s="1">
        <v>-0.46485826373100281</v>
      </c>
      <c r="BA68" s="1">
        <v>0.75</v>
      </c>
      <c r="BB68" s="1">
        <v>-1.355140209197998</v>
      </c>
      <c r="BC68" s="1">
        <v>7.355140209197998</v>
      </c>
      <c r="BD68" s="1">
        <v>1</v>
      </c>
      <c r="BE68" s="1">
        <v>0</v>
      </c>
      <c r="BF68" s="1">
        <v>0.15999999642372131</v>
      </c>
      <c r="BG68" s="1">
        <v>111115</v>
      </c>
      <c r="BH68">
        <f t="shared" si="227"/>
        <v>1.5026129150390624</v>
      </c>
      <c r="BI68">
        <f t="shared" si="228"/>
        <v>1.6751011252633681E-3</v>
      </c>
      <c r="BJ68">
        <f t="shared" si="229"/>
        <v>303.63924064636228</v>
      </c>
      <c r="BK68">
        <f t="shared" si="230"/>
        <v>299.80148544311521</v>
      </c>
      <c r="BL68">
        <f t="shared" si="231"/>
        <v>272.19474000972332</v>
      </c>
      <c r="BM68">
        <f t="shared" si="232"/>
        <v>0.60961354204004581</v>
      </c>
      <c r="BN68">
        <f t="shared" si="233"/>
        <v>4.3816513348965733</v>
      </c>
      <c r="BO68">
        <f t="shared" si="234"/>
        <v>44.374923990675796</v>
      </c>
      <c r="BP68">
        <f t="shared" si="235"/>
        <v>24.346319483229507</v>
      </c>
      <c r="BQ68">
        <f t="shared" si="236"/>
        <v>28.57036304473877</v>
      </c>
      <c r="BR68">
        <f t="shared" si="237"/>
        <v>3.9228640504642138</v>
      </c>
      <c r="BS68">
        <f t="shared" si="238"/>
        <v>6.6587473923974627E-2</v>
      </c>
      <c r="BT68">
        <f t="shared" si="239"/>
        <v>1.9776566083720537</v>
      </c>
      <c r="BU68">
        <f t="shared" si="240"/>
        <v>1.9452074420921601</v>
      </c>
      <c r="BV68">
        <f t="shared" si="241"/>
        <v>4.166009696958755E-2</v>
      </c>
      <c r="BW68">
        <f t="shared" si="242"/>
        <v>93.418728801942507</v>
      </c>
      <c r="BX68">
        <f t="shared" si="243"/>
        <v>0.52899507970166137</v>
      </c>
      <c r="BY68">
        <f t="shared" si="244"/>
        <v>43.715774654201908</v>
      </c>
      <c r="BZ68">
        <f t="shared" si="245"/>
        <v>1783.7048910301369</v>
      </c>
      <c r="CA68">
        <f t="shared" si="246"/>
        <v>8.0395576077036176E-3</v>
      </c>
      <c r="CB68">
        <f t="shared" si="247"/>
        <v>0</v>
      </c>
      <c r="CC68">
        <f t="shared" si="248"/>
        <v>1488.5896571970518</v>
      </c>
      <c r="CD68">
        <f t="shared" si="249"/>
        <v>0</v>
      </c>
      <c r="CE68" t="e">
        <f t="shared" si="250"/>
        <v>#DIV/0!</v>
      </c>
      <c r="CF68" t="e">
        <f t="shared" si="251"/>
        <v>#DIV/0!</v>
      </c>
    </row>
    <row r="69" spans="1:84" x14ac:dyDescent="0.35">
      <c r="A69" t="s">
        <v>164</v>
      </c>
      <c r="B69" s="1">
        <v>67</v>
      </c>
      <c r="C69" s="1" t="s">
        <v>151</v>
      </c>
      <c r="D69" s="1">
        <v>16239.500016161241</v>
      </c>
      <c r="E69" s="1">
        <v>0</v>
      </c>
      <c r="F69">
        <f t="shared" ref="F69:F79" si="252">(AO69-AP69*(1000-AQ69)/(1000-AR69))*BH69</f>
        <v>16.860853981259417</v>
      </c>
      <c r="G69">
        <f t="shared" ref="G69:G79" si="253">IF(BS69&lt;&gt;0,1/(1/BS69-1/AK69),0)</f>
        <v>0.18609409450003472</v>
      </c>
      <c r="H69">
        <f t="shared" ref="H69:H79" si="254">((BV69-BI69/2)*AP69-F69)/(BV69+BI69/2)</f>
        <v>228.13645490926925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t="e">
        <f t="shared" ref="P69:P79" si="255">CB69/L69</f>
        <v>#DIV/0!</v>
      </c>
      <c r="Q69" t="e">
        <f t="shared" ref="Q69:Q79" si="256">CD69/N69</f>
        <v>#DIV/0!</v>
      </c>
      <c r="R69" t="e">
        <f t="shared" ref="R69:R79" si="257">(N69-O69)/N69</f>
        <v>#DIV/0!</v>
      </c>
      <c r="S69" s="1">
        <v>-1</v>
      </c>
      <c r="T69" s="1">
        <v>0.87</v>
      </c>
      <c r="U69" s="1">
        <v>0.92</v>
      </c>
      <c r="V69" s="1">
        <v>10.028966903686523</v>
      </c>
      <c r="W69">
        <f t="shared" ref="W69:W79" si="258">(V69*U69+(100-V69)*T69)/100</f>
        <v>0.87501448345184329</v>
      </c>
      <c r="X69">
        <f t="shared" ref="X69:X79" si="259">(F69-S69)/CC69</f>
        <v>1.2010446834713624E-2</v>
      </c>
      <c r="Y69" t="e">
        <f t="shared" ref="Y69:Y79" si="260">(N69-O69)/(N69-M69)</f>
        <v>#DIV/0!</v>
      </c>
      <c r="Z69" t="e">
        <f t="shared" ref="Z69:Z79" si="261">(L69-N69)/(L69-M69)</f>
        <v>#DIV/0!</v>
      </c>
      <c r="AA69" t="e">
        <f t="shared" ref="AA69:AA79" si="262">(L69-N69)/N69</f>
        <v>#DIV/0!</v>
      </c>
      <c r="AB69" s="1">
        <v>0</v>
      </c>
      <c r="AC69" s="1">
        <v>0.5</v>
      </c>
      <c r="AD69" t="e">
        <f t="shared" ref="AD69:AD79" si="263">R69*AC69*W69*AB69</f>
        <v>#DIV/0!</v>
      </c>
      <c r="AE69">
        <f t="shared" ref="AE69:AE79" si="264">BI69*1000</f>
        <v>4.4742458586013854</v>
      </c>
      <c r="AF69">
        <f t="shared" ref="AF69:AF79" si="265">(BN69-BT69)</f>
        <v>2.34122624540763</v>
      </c>
      <c r="AG69">
        <f t="shared" ref="AG69:AG79" si="266">(AM69+BM69*E69)</f>
        <v>30.725893020629883</v>
      </c>
      <c r="AH69" s="1">
        <v>2</v>
      </c>
      <c r="AI69">
        <f t="shared" ref="AI69:AI79" si="267">(AH69*BB69+BC69)</f>
        <v>4.644859790802002</v>
      </c>
      <c r="AJ69" s="1">
        <v>1</v>
      </c>
      <c r="AK69">
        <f t="shared" ref="AK69:AK79" si="268">AI69*(AJ69+1)*(AJ69+1)/(AJ69*AJ69+1)</f>
        <v>9.2897195816040039</v>
      </c>
      <c r="AL69" s="1">
        <v>26.663286209106445</v>
      </c>
      <c r="AM69" s="1">
        <v>30.725893020629883</v>
      </c>
      <c r="AN69" s="1">
        <v>25.03455924987793</v>
      </c>
      <c r="AO69" s="1">
        <v>400.01116943359375</v>
      </c>
      <c r="AP69" s="1">
        <v>387.63641357421875</v>
      </c>
      <c r="AQ69" s="1">
        <v>18.356037139892578</v>
      </c>
      <c r="AR69" s="1">
        <v>21.270225524902344</v>
      </c>
      <c r="AS69" s="1">
        <v>51.6473388671875</v>
      </c>
      <c r="AT69" s="1">
        <v>59.856231689453125</v>
      </c>
      <c r="AU69" s="1">
        <v>300.53497314453125</v>
      </c>
      <c r="AV69" s="1">
        <v>1699.5260009765625</v>
      </c>
      <c r="AW69" s="1">
        <v>0.27888780832290649</v>
      </c>
      <c r="AX69" s="1">
        <v>98.735305786132813</v>
      </c>
      <c r="AY69" s="1">
        <v>5.3056139945983887</v>
      </c>
      <c r="AZ69" s="1">
        <v>-0.53416299819946289</v>
      </c>
      <c r="BA69" s="1">
        <v>0.5</v>
      </c>
      <c r="BB69" s="1">
        <v>-1.355140209197998</v>
      </c>
      <c r="BC69" s="1">
        <v>7.355140209197998</v>
      </c>
      <c r="BD69" s="1">
        <v>1</v>
      </c>
      <c r="BE69" s="1">
        <v>0</v>
      </c>
      <c r="BF69" s="1">
        <v>0.15999999642372131</v>
      </c>
      <c r="BG69" s="1">
        <v>111115</v>
      </c>
      <c r="BH69">
        <f t="shared" ref="BH69:BH79" si="269">AU69*0.000001/(AH69*0.0001)</f>
        <v>1.5026748657226561</v>
      </c>
      <c r="BI69">
        <f t="shared" ref="BI69:BI79" si="270">(AR69-AQ69)/(1000-AR69)*BH69</f>
        <v>4.4742458586013853E-3</v>
      </c>
      <c r="BJ69">
        <f t="shared" ref="BJ69:BJ79" si="271">(AM69+273.15)</f>
        <v>303.87589302062986</v>
      </c>
      <c r="BK69">
        <f t="shared" ref="BK69:BK79" si="272">(AL69+273.15)</f>
        <v>299.81328620910642</v>
      </c>
      <c r="BL69">
        <f t="shared" ref="BL69:BL79" si="273">(AV69*BD69+AW69*BE69)*BF69</f>
        <v>271.92415407827139</v>
      </c>
      <c r="BM69">
        <f t="shared" ref="BM69:BM79" si="274">((BL69+0.00000010773*(BK69^4-BJ69^4))-BI69*44100)/(AI69*51.4+0.00000043092*BJ69^3)</f>
        <v>0.10549734013684506</v>
      </c>
      <c r="BN69">
        <f t="shared" ref="BN69:BN79" si="275">0.61365*EXP(17.502*AG69/(240.97+AG69))</f>
        <v>4.4413484667488703</v>
      </c>
      <c r="BO69">
        <f t="shared" ref="BO69:BO79" si="276">BN69*1000/AX69</f>
        <v>44.982374150631834</v>
      </c>
      <c r="BP69">
        <f t="shared" ref="BP69:BP79" si="277">(BO69-AR69)</f>
        <v>23.71214862572949</v>
      </c>
      <c r="BQ69">
        <f t="shared" ref="BQ69:BQ79" si="278">IF(E69,AM69,(AL69+AM69)/2)</f>
        <v>28.694589614868164</v>
      </c>
      <c r="BR69">
        <f t="shared" ref="BR69:BR79" si="279">0.61365*EXP(17.502*BQ69/(240.97+BQ69))</f>
        <v>3.9512423798735181</v>
      </c>
      <c r="BS69">
        <f t="shared" ref="BS69:BS79" si="280">IF(BP69&lt;&gt;0,(1000-(BO69+AR69)/2)/BP69*BI69,0)</f>
        <v>0.18243942027452523</v>
      </c>
      <c r="BT69">
        <f t="shared" ref="BT69:BT79" si="281">AR69*AX69/1000</f>
        <v>2.1001222213412403</v>
      </c>
      <c r="BU69">
        <f t="shared" ref="BU69:BU79" si="282">(BR69-BT69)</f>
        <v>1.8511201585322778</v>
      </c>
      <c r="BV69">
        <f t="shared" ref="BV69:BV79" si="283">1/(1.6/G69+1.37/AK69)</f>
        <v>0.1143474502266001</v>
      </c>
      <c r="BW69">
        <f t="shared" ref="BW69:BW79" si="284">H69*AX69*0.001</f>
        <v>22.525122636431</v>
      </c>
      <c r="BX69">
        <f t="shared" ref="BX69:BX79" si="285">H69/AP69</f>
        <v>0.58853205457590252</v>
      </c>
      <c r="BY69">
        <f t="shared" ref="BY69:BY79" si="286">(1-BI69*AX69/BN69/G69)*100</f>
        <v>46.550348273656518</v>
      </c>
      <c r="BZ69">
        <f t="shared" ref="BZ69:BZ79" si="287">(AP69-F69/(AK69/1.35))</f>
        <v>385.18616169365873</v>
      </c>
      <c r="CA69">
        <f t="shared" ref="CA69:CA79" si="288">F69*BY69/100/BZ69</f>
        <v>2.0376604952986693E-2</v>
      </c>
      <c r="CB69">
        <f t="shared" ref="CB69:CB79" si="289">(L69-K69)</f>
        <v>0</v>
      </c>
      <c r="CC69">
        <f t="shared" ref="CC69:CC79" si="290">AV69*W69</f>
        <v>1487.1098658574838</v>
      </c>
      <c r="CD69">
        <f t="shared" ref="CD69:CD79" si="291">(N69-M69)</f>
        <v>0</v>
      </c>
      <c r="CE69" t="e">
        <f t="shared" ref="CE69:CE79" si="292">(N69-O69)/(N69-K69)</f>
        <v>#DIV/0!</v>
      </c>
      <c r="CF69" t="e">
        <f t="shared" ref="CF69:CF79" si="293">(L69-N69)/(L69-K69)</f>
        <v>#DIV/0!</v>
      </c>
    </row>
    <row r="70" spans="1:84" x14ac:dyDescent="0.35">
      <c r="A70" t="s">
        <v>164</v>
      </c>
      <c r="B70" s="1">
        <v>68</v>
      </c>
      <c r="C70" s="1" t="s">
        <v>152</v>
      </c>
      <c r="D70" s="1">
        <v>16361.500016161241</v>
      </c>
      <c r="E70" s="1">
        <v>0</v>
      </c>
      <c r="F70">
        <f t="shared" si="252"/>
        <v>3.9045373816260072</v>
      </c>
      <c r="G70">
        <f t="shared" si="253"/>
        <v>0.15449477792780034</v>
      </c>
      <c r="H70">
        <f t="shared" si="254"/>
        <v>148.62978102176015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t="e">
        <f t="shared" si="255"/>
        <v>#DIV/0!</v>
      </c>
      <c r="Q70" t="e">
        <f t="shared" si="256"/>
        <v>#DIV/0!</v>
      </c>
      <c r="R70" t="e">
        <f t="shared" si="257"/>
        <v>#DIV/0!</v>
      </c>
      <c r="S70" s="1">
        <v>-1</v>
      </c>
      <c r="T70" s="1">
        <v>0.87</v>
      </c>
      <c r="U70" s="1">
        <v>0.92</v>
      </c>
      <c r="V70" s="1">
        <v>10.028966903686523</v>
      </c>
      <c r="W70">
        <f t="shared" si="258"/>
        <v>0.87501448345184329</v>
      </c>
      <c r="X70">
        <f t="shared" si="259"/>
        <v>3.2980145025121219E-3</v>
      </c>
      <c r="Y70" t="e">
        <f t="shared" si="260"/>
        <v>#DIV/0!</v>
      </c>
      <c r="Z70" t="e">
        <f t="shared" si="261"/>
        <v>#DIV/0!</v>
      </c>
      <c r="AA70" t="e">
        <f t="shared" si="262"/>
        <v>#DIV/0!</v>
      </c>
      <c r="AB70" s="1">
        <v>0</v>
      </c>
      <c r="AC70" s="1">
        <v>0.5</v>
      </c>
      <c r="AD70" t="e">
        <f t="shared" si="263"/>
        <v>#DIV/0!</v>
      </c>
      <c r="AE70">
        <f t="shared" si="264"/>
        <v>3.8562454224139651</v>
      </c>
      <c r="AF70">
        <f t="shared" si="265"/>
        <v>2.4219013580292112</v>
      </c>
      <c r="AG70">
        <f t="shared" si="266"/>
        <v>30.965478897094727</v>
      </c>
      <c r="AH70" s="1">
        <v>2</v>
      </c>
      <c r="AI70">
        <f t="shared" si="267"/>
        <v>4.644859790802002</v>
      </c>
      <c r="AJ70" s="1">
        <v>1</v>
      </c>
      <c r="AK70">
        <f t="shared" si="268"/>
        <v>9.2897195816040039</v>
      </c>
      <c r="AL70" s="1">
        <v>26.670930862426758</v>
      </c>
      <c r="AM70" s="1">
        <v>30.965478897094727</v>
      </c>
      <c r="AN70" s="1">
        <v>25.036239624023438</v>
      </c>
      <c r="AO70" s="1">
        <v>199.73793029785156</v>
      </c>
      <c r="AP70" s="1">
        <v>196.63482666015625</v>
      </c>
      <c r="AQ70" s="1">
        <v>18.560537338256836</v>
      </c>
      <c r="AR70" s="1">
        <v>21.072792053222656</v>
      </c>
      <c r="AS70" s="1">
        <v>52.199546813964844</v>
      </c>
      <c r="AT70" s="1">
        <v>59.266036987304688</v>
      </c>
      <c r="AU70" s="1">
        <v>300.52554321289063</v>
      </c>
      <c r="AV70" s="1">
        <v>1699.5355224609375</v>
      </c>
      <c r="AW70" s="1">
        <v>0.2646547257900238</v>
      </c>
      <c r="AX70" s="1">
        <v>98.734176635742188</v>
      </c>
      <c r="AY70" s="1">
        <v>4.2375340461730957</v>
      </c>
      <c r="AZ70" s="1">
        <v>-0.53938055038452148</v>
      </c>
      <c r="BA70" s="1">
        <v>1</v>
      </c>
      <c r="BB70" s="1">
        <v>-1.355140209197998</v>
      </c>
      <c r="BC70" s="1">
        <v>7.355140209197998</v>
      </c>
      <c r="BD70" s="1">
        <v>1</v>
      </c>
      <c r="BE70" s="1">
        <v>0</v>
      </c>
      <c r="BF70" s="1">
        <v>0.15999999642372131</v>
      </c>
      <c r="BG70" s="1">
        <v>111115</v>
      </c>
      <c r="BH70">
        <f t="shared" si="269"/>
        <v>1.502627716064453</v>
      </c>
      <c r="BI70">
        <f t="shared" si="270"/>
        <v>3.8562454224139653E-3</v>
      </c>
      <c r="BJ70">
        <f t="shared" si="271"/>
        <v>304.1154788970947</v>
      </c>
      <c r="BK70">
        <f t="shared" si="272"/>
        <v>299.82093086242674</v>
      </c>
      <c r="BL70">
        <f t="shared" si="273"/>
        <v>271.92567751573733</v>
      </c>
      <c r="BM70">
        <f t="shared" si="274"/>
        <v>0.20292259289862208</v>
      </c>
      <c r="BN70">
        <f t="shared" si="275"/>
        <v>4.5025061308203611</v>
      </c>
      <c r="BO70">
        <f t="shared" si="276"/>
        <v>45.602305951579034</v>
      </c>
      <c r="BP70">
        <f t="shared" si="277"/>
        <v>24.529513898356377</v>
      </c>
      <c r="BQ70">
        <f t="shared" si="278"/>
        <v>28.818204879760742</v>
      </c>
      <c r="BR70">
        <f t="shared" si="279"/>
        <v>3.9796586161434533</v>
      </c>
      <c r="BS70">
        <f t="shared" si="280"/>
        <v>0.151967448972918</v>
      </c>
      <c r="BT70">
        <f t="shared" si="281"/>
        <v>2.0806047727911499</v>
      </c>
      <c r="BU70">
        <f t="shared" si="282"/>
        <v>1.8990538433523034</v>
      </c>
      <c r="BV70">
        <f t="shared" si="283"/>
        <v>9.5203532301571983E-2</v>
      </c>
      <c r="BW70">
        <f t="shared" si="284"/>
        <v>14.67483905273415</v>
      </c>
      <c r="BX70">
        <f t="shared" si="285"/>
        <v>0.75586702287808272</v>
      </c>
      <c r="BY70">
        <f t="shared" si="286"/>
        <v>45.265134225032774</v>
      </c>
      <c r="BZ70">
        <f t="shared" si="287"/>
        <v>196.06741174317284</v>
      </c>
      <c r="CA70">
        <f t="shared" si="288"/>
        <v>9.0142164419178862E-3</v>
      </c>
      <c r="CB70">
        <f t="shared" si="289"/>
        <v>0</v>
      </c>
      <c r="CC70">
        <f t="shared" si="290"/>
        <v>1487.1181972942159</v>
      </c>
      <c r="CD70">
        <f t="shared" si="291"/>
        <v>0</v>
      </c>
      <c r="CE70" t="e">
        <f t="shared" si="292"/>
        <v>#DIV/0!</v>
      </c>
      <c r="CF70" t="e">
        <f t="shared" si="293"/>
        <v>#DIV/0!</v>
      </c>
    </row>
    <row r="71" spans="1:84" x14ac:dyDescent="0.35">
      <c r="A71" t="s">
        <v>164</v>
      </c>
      <c r="B71" s="1">
        <v>69</v>
      </c>
      <c r="C71" s="1" t="s">
        <v>153</v>
      </c>
      <c r="D71" s="1">
        <v>16503.500016161241</v>
      </c>
      <c r="E71" s="1">
        <v>0</v>
      </c>
      <c r="F71">
        <f t="shared" si="252"/>
        <v>-4.4297179730647134</v>
      </c>
      <c r="G71">
        <f t="shared" si="253"/>
        <v>0.15791857512573398</v>
      </c>
      <c r="H71">
        <f t="shared" si="254"/>
        <v>95.361858499116096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t="e">
        <f t="shared" si="255"/>
        <v>#DIV/0!</v>
      </c>
      <c r="Q71" t="e">
        <f t="shared" si="256"/>
        <v>#DIV/0!</v>
      </c>
      <c r="R71" t="e">
        <f t="shared" si="257"/>
        <v>#DIV/0!</v>
      </c>
      <c r="S71" s="1">
        <v>-1</v>
      </c>
      <c r="T71" s="1">
        <v>0.87</v>
      </c>
      <c r="U71" s="1">
        <v>0.92</v>
      </c>
      <c r="V71" s="1">
        <v>10.028966903686523</v>
      </c>
      <c r="W71">
        <f t="shared" si="258"/>
        <v>0.87501448345184329</v>
      </c>
      <c r="X71">
        <f t="shared" si="259"/>
        <v>-2.3066318085381847E-3</v>
      </c>
      <c r="Y71" t="e">
        <f t="shared" si="260"/>
        <v>#DIV/0!</v>
      </c>
      <c r="Z71" t="e">
        <f t="shared" si="261"/>
        <v>#DIV/0!</v>
      </c>
      <c r="AA71" t="e">
        <f t="shared" si="262"/>
        <v>#DIV/0!</v>
      </c>
      <c r="AB71" s="1">
        <v>0</v>
      </c>
      <c r="AC71" s="1">
        <v>0.5</v>
      </c>
      <c r="AD71" t="e">
        <f t="shared" si="263"/>
        <v>#DIV/0!</v>
      </c>
      <c r="AE71">
        <f t="shared" si="264"/>
        <v>3.8889238313414163</v>
      </c>
      <c r="AF71">
        <f t="shared" si="265"/>
        <v>2.3899875666908934</v>
      </c>
      <c r="AG71">
        <f t="shared" si="266"/>
        <v>30.940532684326172</v>
      </c>
      <c r="AH71" s="1">
        <v>2</v>
      </c>
      <c r="AI71">
        <f t="shared" si="267"/>
        <v>4.644859790802002</v>
      </c>
      <c r="AJ71" s="1">
        <v>1</v>
      </c>
      <c r="AK71">
        <f t="shared" si="268"/>
        <v>9.2897195816040039</v>
      </c>
      <c r="AL71" s="1">
        <v>26.67811393737793</v>
      </c>
      <c r="AM71" s="1">
        <v>30.940532684326172</v>
      </c>
      <c r="AN71" s="1">
        <v>25.036687850952148</v>
      </c>
      <c r="AO71" s="1">
        <v>49.977325439453125</v>
      </c>
      <c r="AP71" s="1">
        <v>52.788738250732422</v>
      </c>
      <c r="AQ71" s="1">
        <v>18.799215316772461</v>
      </c>
      <c r="AR71" s="1">
        <v>21.332136154174805</v>
      </c>
      <c r="AS71" s="1">
        <v>52.845046997070313</v>
      </c>
      <c r="AT71" s="1">
        <v>59.965206146240234</v>
      </c>
      <c r="AU71" s="1">
        <v>300.51983642578125</v>
      </c>
      <c r="AV71" s="1">
        <v>1699.27978515625</v>
      </c>
      <c r="AW71" s="1">
        <v>0.17332865297794342</v>
      </c>
      <c r="AX71" s="1">
        <v>98.729759216308594</v>
      </c>
      <c r="AY71" s="1">
        <v>2.7670450210571289</v>
      </c>
      <c r="AZ71" s="1">
        <v>-0.55551671981811523</v>
      </c>
      <c r="BA71" s="1">
        <v>1</v>
      </c>
      <c r="BB71" s="1">
        <v>-1.355140209197998</v>
      </c>
      <c r="BC71" s="1">
        <v>7.355140209197998</v>
      </c>
      <c r="BD71" s="1">
        <v>1</v>
      </c>
      <c r="BE71" s="1">
        <v>0</v>
      </c>
      <c r="BF71" s="1">
        <v>0.15999999642372131</v>
      </c>
      <c r="BG71" s="1">
        <v>111115</v>
      </c>
      <c r="BH71">
        <f t="shared" si="269"/>
        <v>1.5025991821289062</v>
      </c>
      <c r="BI71">
        <f t="shared" si="270"/>
        <v>3.8889238313414161E-3</v>
      </c>
      <c r="BJ71">
        <f t="shared" si="271"/>
        <v>304.09053268432615</v>
      </c>
      <c r="BK71">
        <f t="shared" si="272"/>
        <v>299.82811393737791</v>
      </c>
      <c r="BL71">
        <f t="shared" si="273"/>
        <v>271.88475954790192</v>
      </c>
      <c r="BM71">
        <f t="shared" si="274"/>
        <v>0.19855492881125655</v>
      </c>
      <c r="BN71">
        <f t="shared" si="275"/>
        <v>4.4961042327620833</v>
      </c>
      <c r="BO71">
        <f t="shared" si="276"/>
        <v>45.539503676004088</v>
      </c>
      <c r="BP71">
        <f t="shared" si="277"/>
        <v>24.207367521829283</v>
      </c>
      <c r="BQ71">
        <f t="shared" si="278"/>
        <v>28.809323310852051</v>
      </c>
      <c r="BR71">
        <f t="shared" si="279"/>
        <v>3.9776110270992513</v>
      </c>
      <c r="BS71">
        <f t="shared" si="280"/>
        <v>0.15527894435706635</v>
      </c>
      <c r="BT71">
        <f t="shared" si="281"/>
        <v>2.1061166660711899</v>
      </c>
      <c r="BU71">
        <f t="shared" si="282"/>
        <v>1.8714943610280614</v>
      </c>
      <c r="BV71">
        <f t="shared" si="283"/>
        <v>9.7283092142112476E-2</v>
      </c>
      <c r="BW71">
        <f t="shared" si="284"/>
        <v>9.4150533280374233</v>
      </c>
      <c r="BX71">
        <f t="shared" si="285"/>
        <v>1.8064811105386287</v>
      </c>
      <c r="BY71">
        <f t="shared" si="286"/>
        <v>45.923580641112672</v>
      </c>
      <c r="BZ71">
        <f t="shared" si="287"/>
        <v>53.432473426063176</v>
      </c>
      <c r="CA71">
        <f t="shared" si="288"/>
        <v>-3.8072074435205841E-2</v>
      </c>
      <c r="CB71">
        <f t="shared" si="289"/>
        <v>0</v>
      </c>
      <c r="CC71">
        <f t="shared" si="290"/>
        <v>1486.8944234486553</v>
      </c>
      <c r="CD71">
        <f t="shared" si="291"/>
        <v>0</v>
      </c>
      <c r="CE71" t="e">
        <f t="shared" si="292"/>
        <v>#DIV/0!</v>
      </c>
      <c r="CF71" t="e">
        <f t="shared" si="293"/>
        <v>#DIV/0!</v>
      </c>
    </row>
    <row r="72" spans="1:84" x14ac:dyDescent="0.35">
      <c r="A72" t="s">
        <v>164</v>
      </c>
      <c r="B72" s="1">
        <v>70</v>
      </c>
      <c r="C72" s="1" t="s">
        <v>154</v>
      </c>
      <c r="D72" s="1">
        <v>16635.500016161241</v>
      </c>
      <c r="E72" s="1">
        <v>0</v>
      </c>
      <c r="F72">
        <f t="shared" si="252"/>
        <v>1.8199734873898255</v>
      </c>
      <c r="G72">
        <f t="shared" si="253"/>
        <v>0.1723677489698916</v>
      </c>
      <c r="H72">
        <f t="shared" si="254"/>
        <v>77.977609418084995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t="e">
        <f t="shared" si="255"/>
        <v>#DIV/0!</v>
      </c>
      <c r="Q72" t="e">
        <f t="shared" si="256"/>
        <v>#DIV/0!</v>
      </c>
      <c r="R72" t="e">
        <f t="shared" si="257"/>
        <v>#DIV/0!</v>
      </c>
      <c r="S72" s="1">
        <v>-1</v>
      </c>
      <c r="T72" s="1">
        <v>0.87</v>
      </c>
      <c r="U72" s="1">
        <v>0.92</v>
      </c>
      <c r="V72" s="1">
        <v>10.028966903686523</v>
      </c>
      <c r="W72">
        <f t="shared" si="258"/>
        <v>0.87501448345184329</v>
      </c>
      <c r="X72">
        <f t="shared" si="259"/>
        <v>1.8976325231256845E-3</v>
      </c>
      <c r="Y72" t="e">
        <f t="shared" si="260"/>
        <v>#DIV/0!</v>
      </c>
      <c r="Z72" t="e">
        <f t="shared" si="261"/>
        <v>#DIV/0!</v>
      </c>
      <c r="AA72" t="e">
        <f t="shared" si="262"/>
        <v>#DIV/0!</v>
      </c>
      <c r="AB72" s="1">
        <v>0</v>
      </c>
      <c r="AC72" s="1">
        <v>0.5</v>
      </c>
      <c r="AD72" t="e">
        <f t="shared" si="263"/>
        <v>#DIV/0!</v>
      </c>
      <c r="AE72">
        <f t="shared" si="264"/>
        <v>4.151416826046713</v>
      </c>
      <c r="AF72">
        <f t="shared" si="265"/>
        <v>2.3406670298598651</v>
      </c>
      <c r="AG72">
        <f t="shared" si="266"/>
        <v>30.898262023925781</v>
      </c>
      <c r="AH72" s="1">
        <v>2</v>
      </c>
      <c r="AI72">
        <f t="shared" si="267"/>
        <v>4.644859790802002</v>
      </c>
      <c r="AJ72" s="1">
        <v>1</v>
      </c>
      <c r="AK72">
        <f t="shared" si="268"/>
        <v>9.2897195816040039</v>
      </c>
      <c r="AL72" s="1">
        <v>26.732080459594727</v>
      </c>
      <c r="AM72" s="1">
        <v>30.898262023925781</v>
      </c>
      <c r="AN72" s="1">
        <v>25.057888031005859</v>
      </c>
      <c r="AO72" s="1">
        <v>100.07964324951172</v>
      </c>
      <c r="AP72" s="1">
        <v>98.596099853515625</v>
      </c>
      <c r="AQ72" s="1">
        <v>19.019369125366211</v>
      </c>
      <c r="AR72" s="1">
        <v>21.722038269042969</v>
      </c>
      <c r="AS72" s="1">
        <v>53.296672821044922</v>
      </c>
      <c r="AT72" s="1">
        <v>60.866996765136719</v>
      </c>
      <c r="AU72" s="1">
        <v>300.53546142578125</v>
      </c>
      <c r="AV72" s="1">
        <v>1698.312744140625</v>
      </c>
      <c r="AW72" s="1">
        <v>0.23650693893432617</v>
      </c>
      <c r="AX72" s="1">
        <v>98.729568481445313</v>
      </c>
      <c r="AY72" s="1">
        <v>3.394690990447998</v>
      </c>
      <c r="AZ72" s="1">
        <v>-0.57562464475631714</v>
      </c>
      <c r="BA72" s="1">
        <v>1</v>
      </c>
      <c r="BB72" s="1">
        <v>-1.355140209197998</v>
      </c>
      <c r="BC72" s="1">
        <v>7.355140209197998</v>
      </c>
      <c r="BD72" s="1">
        <v>1</v>
      </c>
      <c r="BE72" s="1">
        <v>0</v>
      </c>
      <c r="BF72" s="1">
        <v>0.15999999642372131</v>
      </c>
      <c r="BG72" s="1">
        <v>111115</v>
      </c>
      <c r="BH72">
        <f t="shared" si="269"/>
        <v>1.5026773071289061</v>
      </c>
      <c r="BI72">
        <f t="shared" si="270"/>
        <v>4.1514168260467126E-3</v>
      </c>
      <c r="BJ72">
        <f t="shared" si="271"/>
        <v>304.04826202392576</v>
      </c>
      <c r="BK72">
        <f t="shared" si="272"/>
        <v>299.8820804595947</v>
      </c>
      <c r="BL72">
        <f t="shared" si="273"/>
        <v>271.73003298886033</v>
      </c>
      <c r="BM72">
        <f t="shared" si="274"/>
        <v>0.15633749116796533</v>
      </c>
      <c r="BN72">
        <f t="shared" si="275"/>
        <v>4.4852744946999188</v>
      </c>
      <c r="BO72">
        <f t="shared" si="276"/>
        <v>45.429900724653294</v>
      </c>
      <c r="BP72">
        <f t="shared" si="277"/>
        <v>23.707862455610325</v>
      </c>
      <c r="BQ72">
        <f t="shared" si="278"/>
        <v>28.815171241760254</v>
      </c>
      <c r="BR72">
        <f t="shared" si="279"/>
        <v>3.9789591269190399</v>
      </c>
      <c r="BS72">
        <f t="shared" si="280"/>
        <v>0.16922778208447228</v>
      </c>
      <c r="BT72">
        <f t="shared" si="281"/>
        <v>2.1446074648400537</v>
      </c>
      <c r="BU72">
        <f t="shared" si="282"/>
        <v>1.8343516620789861</v>
      </c>
      <c r="BV72">
        <f t="shared" si="283"/>
        <v>0.10604505834657922</v>
      </c>
      <c r="BW72">
        <f t="shared" si="284"/>
        <v>7.6986957290622176</v>
      </c>
      <c r="BX72">
        <f t="shared" si="285"/>
        <v>0.79087924911772822</v>
      </c>
      <c r="BY72">
        <f t="shared" si="286"/>
        <v>46.98502713751769</v>
      </c>
      <c r="BZ72">
        <f t="shared" si="287"/>
        <v>98.331617789617624</v>
      </c>
      <c r="CA72">
        <f t="shared" si="288"/>
        <v>8.6962368378324818E-3</v>
      </c>
      <c r="CB72">
        <f t="shared" si="289"/>
        <v>0</v>
      </c>
      <c r="CC72">
        <f t="shared" si="290"/>
        <v>1486.0482485538914</v>
      </c>
      <c r="CD72">
        <f t="shared" si="291"/>
        <v>0</v>
      </c>
      <c r="CE72" t="e">
        <f t="shared" si="292"/>
        <v>#DIV/0!</v>
      </c>
      <c r="CF72" t="e">
        <f t="shared" si="293"/>
        <v>#DIV/0!</v>
      </c>
    </row>
    <row r="73" spans="1:84" x14ac:dyDescent="0.35">
      <c r="A73" t="s">
        <v>164</v>
      </c>
      <c r="B73" s="1">
        <v>71</v>
      </c>
      <c r="C73" s="1" t="s">
        <v>155</v>
      </c>
      <c r="D73" s="1">
        <v>16837.500016161241</v>
      </c>
      <c r="E73" s="1">
        <v>0</v>
      </c>
      <c r="F73">
        <f t="shared" si="252"/>
        <v>17.070066700816195</v>
      </c>
      <c r="G73">
        <f t="shared" si="253"/>
        <v>0.21867341527811787</v>
      </c>
      <c r="H73">
        <f t="shared" si="254"/>
        <v>152.30637527950194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t="e">
        <f t="shared" si="255"/>
        <v>#DIV/0!</v>
      </c>
      <c r="Q73" t="e">
        <f t="shared" si="256"/>
        <v>#DIV/0!</v>
      </c>
      <c r="R73" t="e">
        <f t="shared" si="257"/>
        <v>#DIV/0!</v>
      </c>
      <c r="S73" s="1">
        <v>-1</v>
      </c>
      <c r="T73" s="1">
        <v>0.87</v>
      </c>
      <c r="U73" s="1">
        <v>0.92</v>
      </c>
      <c r="V73" s="1">
        <v>10.028966903686523</v>
      </c>
      <c r="W73">
        <f t="shared" si="258"/>
        <v>0.87501448345184329</v>
      </c>
      <c r="X73">
        <f t="shared" si="259"/>
        <v>1.2139242386881221E-2</v>
      </c>
      <c r="Y73" t="e">
        <f t="shared" si="260"/>
        <v>#DIV/0!</v>
      </c>
      <c r="Z73" t="e">
        <f t="shared" si="261"/>
        <v>#DIV/0!</v>
      </c>
      <c r="AA73" t="e">
        <f t="shared" si="262"/>
        <v>#DIV/0!</v>
      </c>
      <c r="AB73" s="1">
        <v>0</v>
      </c>
      <c r="AC73" s="1">
        <v>0.5</v>
      </c>
      <c r="AD73" t="e">
        <f t="shared" si="263"/>
        <v>#DIV/0!</v>
      </c>
      <c r="AE73">
        <f t="shared" si="264"/>
        <v>4.902030130216783</v>
      </c>
      <c r="AF73">
        <f t="shared" si="265"/>
        <v>2.1893531443718297</v>
      </c>
      <c r="AG73">
        <f t="shared" si="266"/>
        <v>30.618902206420898</v>
      </c>
      <c r="AH73" s="1">
        <v>2</v>
      </c>
      <c r="AI73">
        <f t="shared" si="267"/>
        <v>4.644859790802002</v>
      </c>
      <c r="AJ73" s="1">
        <v>1</v>
      </c>
      <c r="AK73">
        <f t="shared" si="268"/>
        <v>9.2897195816040039</v>
      </c>
      <c r="AL73" s="1">
        <v>26.856264114379883</v>
      </c>
      <c r="AM73" s="1">
        <v>30.618902206420898</v>
      </c>
      <c r="AN73" s="1">
        <v>25.152400970458984</v>
      </c>
      <c r="AO73" s="1">
        <v>300.0731201171875</v>
      </c>
      <c r="AP73" s="1">
        <v>287.77420043945313</v>
      </c>
      <c r="AQ73" s="1">
        <v>19.344820022583008</v>
      </c>
      <c r="AR73" s="1">
        <v>22.533605575561523</v>
      </c>
      <c r="AS73" s="1">
        <v>53.816444396972656</v>
      </c>
      <c r="AT73" s="1">
        <v>62.684738159179688</v>
      </c>
      <c r="AU73" s="1">
        <v>300.52630615234375</v>
      </c>
      <c r="AV73" s="1">
        <v>1701.1904296875</v>
      </c>
      <c r="AW73" s="1">
        <v>0.24245227873325348</v>
      </c>
      <c r="AX73" s="1">
        <v>98.737815856933594</v>
      </c>
      <c r="AY73" s="1">
        <v>5.0063595771789551</v>
      </c>
      <c r="AZ73" s="1">
        <v>-0.61444240808486938</v>
      </c>
      <c r="BA73" s="1">
        <v>0.5</v>
      </c>
      <c r="BB73" s="1">
        <v>-1.355140209197998</v>
      </c>
      <c r="BC73" s="1">
        <v>7.355140209197998</v>
      </c>
      <c r="BD73" s="1">
        <v>1</v>
      </c>
      <c r="BE73" s="1">
        <v>0</v>
      </c>
      <c r="BF73" s="1">
        <v>0.15999999642372131</v>
      </c>
      <c r="BG73" s="1">
        <v>111115</v>
      </c>
      <c r="BH73">
        <f t="shared" si="269"/>
        <v>1.5026315307617186</v>
      </c>
      <c r="BI73">
        <f t="shared" si="270"/>
        <v>4.9020301302167835E-3</v>
      </c>
      <c r="BJ73">
        <f t="shared" si="271"/>
        <v>303.76890220642088</v>
      </c>
      <c r="BK73">
        <f t="shared" si="272"/>
        <v>300.00626411437986</v>
      </c>
      <c r="BL73">
        <f t="shared" si="273"/>
        <v>272.19046266606892</v>
      </c>
      <c r="BM73">
        <f t="shared" si="274"/>
        <v>4.5449910160164309E-2</v>
      </c>
      <c r="BN73">
        <f t="shared" si="275"/>
        <v>4.4142721422843954</v>
      </c>
      <c r="BO73">
        <f t="shared" si="276"/>
        <v>44.707006165504673</v>
      </c>
      <c r="BP73">
        <f t="shared" si="277"/>
        <v>22.173400589943149</v>
      </c>
      <c r="BQ73">
        <f t="shared" si="278"/>
        <v>28.737583160400391</v>
      </c>
      <c r="BR73">
        <f t="shared" si="279"/>
        <v>3.961105447011426</v>
      </c>
      <c r="BS73">
        <f t="shared" si="280"/>
        <v>0.2136443780301753</v>
      </c>
      <c r="BT73">
        <f t="shared" si="281"/>
        <v>2.2249189979125656</v>
      </c>
      <c r="BU73">
        <f t="shared" si="282"/>
        <v>1.7361864490988603</v>
      </c>
      <c r="BV73">
        <f t="shared" si="283"/>
        <v>0.13397063694154804</v>
      </c>
      <c r="BW73">
        <f t="shared" si="284"/>
        <v>15.038398836184484</v>
      </c>
      <c r="BX73">
        <f t="shared" si="285"/>
        <v>0.52925653184656063</v>
      </c>
      <c r="BY73">
        <f t="shared" si="286"/>
        <v>49.857682742938991</v>
      </c>
      <c r="BZ73">
        <f t="shared" si="287"/>
        <v>285.2935453622282</v>
      </c>
      <c r="CA73">
        <f t="shared" si="288"/>
        <v>2.9831518581660142E-2</v>
      </c>
      <c r="CB73">
        <f t="shared" si="289"/>
        <v>0</v>
      </c>
      <c r="CC73">
        <f t="shared" si="290"/>
        <v>1488.5662650862271</v>
      </c>
      <c r="CD73">
        <f t="shared" si="291"/>
        <v>0</v>
      </c>
      <c r="CE73" t="e">
        <f t="shared" si="292"/>
        <v>#DIV/0!</v>
      </c>
      <c r="CF73" t="e">
        <f t="shared" si="293"/>
        <v>#DIV/0!</v>
      </c>
    </row>
    <row r="74" spans="1:84" x14ac:dyDescent="0.35">
      <c r="A74" t="s">
        <v>164</v>
      </c>
      <c r="B74" s="1">
        <v>72</v>
      </c>
      <c r="C74" s="1" t="s">
        <v>156</v>
      </c>
      <c r="D74" s="1">
        <v>17039.500016161241</v>
      </c>
      <c r="E74" s="1">
        <v>0</v>
      </c>
      <c r="F74">
        <f t="shared" si="252"/>
        <v>30.363999168637726</v>
      </c>
      <c r="G74">
        <f t="shared" si="253"/>
        <v>0.26904939619684526</v>
      </c>
      <c r="H74">
        <f t="shared" si="254"/>
        <v>280.38762960024428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t="e">
        <f t="shared" si="255"/>
        <v>#DIV/0!</v>
      </c>
      <c r="Q74" t="e">
        <f t="shared" si="256"/>
        <v>#DIV/0!</v>
      </c>
      <c r="R74" t="e">
        <f t="shared" si="257"/>
        <v>#DIV/0!</v>
      </c>
      <c r="S74" s="1">
        <v>-1</v>
      </c>
      <c r="T74" s="1">
        <v>0.87</v>
      </c>
      <c r="U74" s="1">
        <v>0.92</v>
      </c>
      <c r="V74" s="1">
        <v>10.028966903686523</v>
      </c>
      <c r="W74">
        <f t="shared" si="258"/>
        <v>0.87501448345184329</v>
      </c>
      <c r="X74">
        <f t="shared" si="259"/>
        <v>2.1070730431388438E-2</v>
      </c>
      <c r="Y74" t="e">
        <f t="shared" si="260"/>
        <v>#DIV/0!</v>
      </c>
      <c r="Z74" t="e">
        <f t="shared" si="261"/>
        <v>#DIV/0!</v>
      </c>
      <c r="AA74" t="e">
        <f t="shared" si="262"/>
        <v>#DIV/0!</v>
      </c>
      <c r="AB74" s="1">
        <v>0</v>
      </c>
      <c r="AC74" s="1">
        <v>0.5</v>
      </c>
      <c r="AD74" t="e">
        <f t="shared" si="263"/>
        <v>#DIV/0!</v>
      </c>
      <c r="AE74">
        <f t="shared" si="264"/>
        <v>5.5050087558146323</v>
      </c>
      <c r="AF74">
        <f t="shared" si="265"/>
        <v>2.0090575345806689</v>
      </c>
      <c r="AG74">
        <f t="shared" si="266"/>
        <v>30.175331115722656</v>
      </c>
      <c r="AH74" s="1">
        <v>2</v>
      </c>
      <c r="AI74">
        <f t="shared" si="267"/>
        <v>4.644859790802002</v>
      </c>
      <c r="AJ74" s="1">
        <v>1</v>
      </c>
      <c r="AK74">
        <f t="shared" si="268"/>
        <v>9.2897195816040039</v>
      </c>
      <c r="AL74" s="1">
        <v>26.889122009277344</v>
      </c>
      <c r="AM74" s="1">
        <v>30.175331115722656</v>
      </c>
      <c r="AN74" s="1">
        <v>25.199810028076172</v>
      </c>
      <c r="AO74" s="1">
        <v>500.11907958984375</v>
      </c>
      <c r="AP74" s="1">
        <v>478.1605224609375</v>
      </c>
      <c r="AQ74" s="1">
        <v>19.662818908691406</v>
      </c>
      <c r="AR74" s="1">
        <v>23.241180419921875</v>
      </c>
      <c r="AS74" s="1">
        <v>54.589824676513672</v>
      </c>
      <c r="AT74" s="1">
        <v>64.521682739257813</v>
      </c>
      <c r="AU74" s="1">
        <v>300.53228759765625</v>
      </c>
      <c r="AV74" s="1">
        <v>1701.12646484375</v>
      </c>
      <c r="AW74" s="1">
        <v>0.24578481912612915</v>
      </c>
      <c r="AX74" s="1">
        <v>98.725082397460938</v>
      </c>
      <c r="AY74" s="1">
        <v>5.9663281440734863</v>
      </c>
      <c r="AZ74" s="1">
        <v>-0.65267747640609741</v>
      </c>
      <c r="BA74" s="1">
        <v>0.75</v>
      </c>
      <c r="BB74" s="1">
        <v>-1.355140209197998</v>
      </c>
      <c r="BC74" s="1">
        <v>7.355140209197998</v>
      </c>
      <c r="BD74" s="1">
        <v>1</v>
      </c>
      <c r="BE74" s="1">
        <v>0</v>
      </c>
      <c r="BF74" s="1">
        <v>0.15999999642372131</v>
      </c>
      <c r="BG74" s="1">
        <v>111115</v>
      </c>
      <c r="BH74">
        <f t="shared" si="269"/>
        <v>1.5026614379882812</v>
      </c>
      <c r="BI74">
        <f t="shared" si="270"/>
        <v>5.5050087558146327E-3</v>
      </c>
      <c r="BJ74">
        <f t="shared" si="271"/>
        <v>303.32533111572263</v>
      </c>
      <c r="BK74">
        <f t="shared" si="272"/>
        <v>300.03912200927732</v>
      </c>
      <c r="BL74">
        <f t="shared" si="273"/>
        <v>272.18022829129768</v>
      </c>
      <c r="BM74">
        <f t="shared" si="274"/>
        <v>-3.7775904874700963E-2</v>
      </c>
      <c r="BN74">
        <f t="shared" si="275"/>
        <v>4.3035449865517119</v>
      </c>
      <c r="BO74">
        <f t="shared" si="276"/>
        <v>43.5912017700417</v>
      </c>
      <c r="BP74">
        <f t="shared" si="277"/>
        <v>20.350021350119825</v>
      </c>
      <c r="BQ74">
        <f t="shared" si="278"/>
        <v>28.5322265625</v>
      </c>
      <c r="BR74">
        <f t="shared" si="279"/>
        <v>3.9141878880519907</v>
      </c>
      <c r="BS74">
        <f t="shared" si="280"/>
        <v>0.26147649870743017</v>
      </c>
      <c r="BT74">
        <f t="shared" si="281"/>
        <v>2.294487451971043</v>
      </c>
      <c r="BU74">
        <f t="shared" si="282"/>
        <v>1.6197004360809477</v>
      </c>
      <c r="BV74">
        <f t="shared" si="283"/>
        <v>0.16408672497346752</v>
      </c>
      <c r="BW74">
        <f t="shared" si="284"/>
        <v>27.681291835512877</v>
      </c>
      <c r="BX74">
        <f t="shared" si="285"/>
        <v>0.58638807770490942</v>
      </c>
      <c r="BY74">
        <f t="shared" si="286"/>
        <v>53.061722300938932</v>
      </c>
      <c r="BZ74">
        <f t="shared" si="287"/>
        <v>473.74796742980027</v>
      </c>
      <c r="CA74">
        <f t="shared" si="288"/>
        <v>3.4008928852469165E-2</v>
      </c>
      <c r="CB74">
        <f t="shared" si="289"/>
        <v>0</v>
      </c>
      <c r="CC74">
        <f t="shared" si="290"/>
        <v>1488.5102949215141</v>
      </c>
      <c r="CD74">
        <f t="shared" si="291"/>
        <v>0</v>
      </c>
      <c r="CE74" t="e">
        <f t="shared" si="292"/>
        <v>#DIV/0!</v>
      </c>
      <c r="CF74" t="e">
        <f t="shared" si="293"/>
        <v>#DIV/0!</v>
      </c>
    </row>
    <row r="75" spans="1:84" x14ac:dyDescent="0.35">
      <c r="A75" t="s">
        <v>164</v>
      </c>
      <c r="B75" s="1">
        <v>73</v>
      </c>
      <c r="C75" s="1" t="s">
        <v>157</v>
      </c>
      <c r="D75" s="1">
        <v>17239.500016161241</v>
      </c>
      <c r="E75" s="1">
        <v>0</v>
      </c>
      <c r="F75">
        <f t="shared" si="252"/>
        <v>43.029632135672422</v>
      </c>
      <c r="G75">
        <f t="shared" si="253"/>
        <v>0.29921378915951768</v>
      </c>
      <c r="H75">
        <f t="shared" si="254"/>
        <v>511.79290952543539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t="e">
        <f t="shared" si="255"/>
        <v>#DIV/0!</v>
      </c>
      <c r="Q75" t="e">
        <f t="shared" si="256"/>
        <v>#DIV/0!</v>
      </c>
      <c r="R75" t="e">
        <f t="shared" si="257"/>
        <v>#DIV/0!</v>
      </c>
      <c r="S75" s="1">
        <v>-1</v>
      </c>
      <c r="T75" s="1">
        <v>0.87</v>
      </c>
      <c r="U75" s="1">
        <v>0.92</v>
      </c>
      <c r="V75" s="1">
        <v>10.028966903686523</v>
      </c>
      <c r="W75">
        <f t="shared" si="258"/>
        <v>0.87501448345184329</v>
      </c>
      <c r="X75">
        <f t="shared" si="259"/>
        <v>2.9571919176071038E-2</v>
      </c>
      <c r="Y75" t="e">
        <f t="shared" si="260"/>
        <v>#DIV/0!</v>
      </c>
      <c r="Z75" t="e">
        <f t="shared" si="261"/>
        <v>#DIV/0!</v>
      </c>
      <c r="AA75" t="e">
        <f t="shared" si="262"/>
        <v>#DIV/0!</v>
      </c>
      <c r="AB75" s="1">
        <v>0</v>
      </c>
      <c r="AC75" s="1">
        <v>0.5</v>
      </c>
      <c r="AD75" t="e">
        <f t="shared" si="263"/>
        <v>#DIV/0!</v>
      </c>
      <c r="AE75">
        <f t="shared" si="264"/>
        <v>5.7123953827454255</v>
      </c>
      <c r="AF75">
        <f t="shared" si="265"/>
        <v>1.8808831591604958</v>
      </c>
      <c r="AG75">
        <f t="shared" si="266"/>
        <v>29.820852279663086</v>
      </c>
      <c r="AH75" s="1">
        <v>2</v>
      </c>
      <c r="AI75">
        <f t="shared" si="267"/>
        <v>4.644859790802002</v>
      </c>
      <c r="AJ75" s="1">
        <v>1</v>
      </c>
      <c r="AK75">
        <f t="shared" si="268"/>
        <v>9.2897195816040039</v>
      </c>
      <c r="AL75" s="1">
        <v>26.897912979125977</v>
      </c>
      <c r="AM75" s="1">
        <v>29.820852279663086</v>
      </c>
      <c r="AN75" s="1">
        <v>25.192625045776367</v>
      </c>
      <c r="AO75" s="1">
        <v>799.881591796875</v>
      </c>
      <c r="AP75" s="1">
        <v>768.3236083984375</v>
      </c>
      <c r="AQ75" s="1">
        <v>19.949790954589844</v>
      </c>
      <c r="AR75" s="1">
        <v>23.661544799804688</v>
      </c>
      <c r="AS75" s="1">
        <v>55.354484558105469</v>
      </c>
      <c r="AT75" s="1">
        <v>65.654159545898438</v>
      </c>
      <c r="AU75" s="1">
        <v>300.51730346679688</v>
      </c>
      <c r="AV75" s="1">
        <v>1701.5718994140625</v>
      </c>
      <c r="AW75" s="1">
        <v>0.14423488080501556</v>
      </c>
      <c r="AX75" s="1">
        <v>98.722305297851563</v>
      </c>
      <c r="AY75" s="1">
        <v>6.7973461151123047</v>
      </c>
      <c r="AZ75" s="1">
        <v>-0.66726267337799072</v>
      </c>
      <c r="BA75" s="1">
        <v>1</v>
      </c>
      <c r="BB75" s="1">
        <v>-1.355140209197998</v>
      </c>
      <c r="BC75" s="1">
        <v>7.355140209197998</v>
      </c>
      <c r="BD75" s="1">
        <v>1</v>
      </c>
      <c r="BE75" s="1">
        <v>0</v>
      </c>
      <c r="BF75" s="1">
        <v>0.15999999642372131</v>
      </c>
      <c r="BG75" s="1">
        <v>111115</v>
      </c>
      <c r="BH75">
        <f t="shared" si="269"/>
        <v>1.5025865173339843</v>
      </c>
      <c r="BI75">
        <f t="shared" si="270"/>
        <v>5.7123953827454251E-3</v>
      </c>
      <c r="BJ75">
        <f t="shared" si="271"/>
        <v>302.97085227966306</v>
      </c>
      <c r="BK75">
        <f t="shared" si="272"/>
        <v>300.04791297912595</v>
      </c>
      <c r="BL75">
        <f t="shared" si="273"/>
        <v>272.25149782095468</v>
      </c>
      <c r="BM75">
        <f t="shared" si="274"/>
        <v>-5.6593918943779263E-2</v>
      </c>
      <c r="BN75">
        <f t="shared" si="275"/>
        <v>4.2168054087056062</v>
      </c>
      <c r="BO75">
        <f t="shared" si="276"/>
        <v>42.713806125001156</v>
      </c>
      <c r="BP75">
        <f t="shared" si="277"/>
        <v>19.052261325196469</v>
      </c>
      <c r="BQ75">
        <f t="shared" si="278"/>
        <v>28.359382629394531</v>
      </c>
      <c r="BR75">
        <f t="shared" si="279"/>
        <v>3.8750748624512377</v>
      </c>
      <c r="BS75">
        <f t="shared" si="280"/>
        <v>0.28987709985722593</v>
      </c>
      <c r="BT75">
        <f t="shared" si="281"/>
        <v>2.3359222495451104</v>
      </c>
      <c r="BU75">
        <f t="shared" si="282"/>
        <v>1.5391526129061273</v>
      </c>
      <c r="BV75">
        <f t="shared" si="283"/>
        <v>0.18198951698161842</v>
      </c>
      <c r="BW75">
        <f t="shared" si="284"/>
        <v>50.52537586344576</v>
      </c>
      <c r="BX75">
        <f t="shared" si="285"/>
        <v>0.66611633943184745</v>
      </c>
      <c r="BY75">
        <f t="shared" si="286"/>
        <v>55.304028297368426</v>
      </c>
      <c r="BZ75">
        <f t="shared" si="287"/>
        <v>762.07045911089699</v>
      </c>
      <c r="CA75">
        <f t="shared" si="288"/>
        <v>3.1226928754500959E-2</v>
      </c>
      <c r="CB75">
        <f t="shared" si="289"/>
        <v>0</v>
      </c>
      <c r="CC75">
        <f t="shared" si="290"/>
        <v>1488.9000566219677</v>
      </c>
      <c r="CD75">
        <f t="shared" si="291"/>
        <v>0</v>
      </c>
      <c r="CE75" t="e">
        <f t="shared" si="292"/>
        <v>#DIV/0!</v>
      </c>
      <c r="CF75" t="e">
        <f t="shared" si="293"/>
        <v>#DIV/0!</v>
      </c>
    </row>
    <row r="76" spans="1:84" x14ac:dyDescent="0.35">
      <c r="A76" t="s">
        <v>164</v>
      </c>
      <c r="B76" s="1">
        <v>74</v>
      </c>
      <c r="C76" s="1" t="s">
        <v>158</v>
      </c>
      <c r="D76" s="1">
        <v>17380.500016161241</v>
      </c>
      <c r="E76" s="1">
        <v>0</v>
      </c>
      <c r="F76">
        <f t="shared" si="252"/>
        <v>48.729317184286224</v>
      </c>
      <c r="G76">
        <f t="shared" si="253"/>
        <v>0.29397434637785935</v>
      </c>
      <c r="H76">
        <f t="shared" si="254"/>
        <v>859.57845720765692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t="e">
        <f t="shared" si="255"/>
        <v>#DIV/0!</v>
      </c>
      <c r="Q76" t="e">
        <f t="shared" si="256"/>
        <v>#DIV/0!</v>
      </c>
      <c r="R76" t="e">
        <f t="shared" si="257"/>
        <v>#DIV/0!</v>
      </c>
      <c r="S76" s="1">
        <v>-1</v>
      </c>
      <c r="T76" s="1">
        <v>0.87</v>
      </c>
      <c r="U76" s="1">
        <v>0.92</v>
      </c>
      <c r="V76" s="1">
        <v>10.028966903686523</v>
      </c>
      <c r="W76">
        <f t="shared" si="258"/>
        <v>0.87501448345184329</v>
      </c>
      <c r="X76">
        <f t="shared" si="259"/>
        <v>3.3408749267622453E-2</v>
      </c>
      <c r="Y76" t="e">
        <f t="shared" si="260"/>
        <v>#DIV/0!</v>
      </c>
      <c r="Z76" t="e">
        <f t="shared" si="261"/>
        <v>#DIV/0!</v>
      </c>
      <c r="AA76" t="e">
        <f t="shared" si="262"/>
        <v>#DIV/0!</v>
      </c>
      <c r="AB76" s="1">
        <v>0</v>
      </c>
      <c r="AC76" s="1">
        <v>0.5</v>
      </c>
      <c r="AD76" t="e">
        <f t="shared" si="263"/>
        <v>#DIV/0!</v>
      </c>
      <c r="AE76">
        <f t="shared" si="264"/>
        <v>5.5492491008265326</v>
      </c>
      <c r="AF76">
        <f t="shared" si="265"/>
        <v>1.8589134067830368</v>
      </c>
      <c r="AG76">
        <f t="shared" si="266"/>
        <v>29.740425109863281</v>
      </c>
      <c r="AH76" s="1">
        <v>2</v>
      </c>
      <c r="AI76">
        <f t="shared" si="267"/>
        <v>4.644859790802002</v>
      </c>
      <c r="AJ76" s="1">
        <v>1</v>
      </c>
      <c r="AK76">
        <f t="shared" si="268"/>
        <v>9.2897195816040039</v>
      </c>
      <c r="AL76" s="1">
        <v>26.874181747436523</v>
      </c>
      <c r="AM76" s="1">
        <v>29.740425109863281</v>
      </c>
      <c r="AN76" s="1">
        <v>25.180810928344727</v>
      </c>
      <c r="AO76" s="1">
        <v>1200.0841064453125</v>
      </c>
      <c r="AP76" s="1">
        <v>1163.3582763671875</v>
      </c>
      <c r="AQ76" s="1">
        <v>20.080911636352539</v>
      </c>
      <c r="AR76" s="1">
        <v>23.686477661132813</v>
      </c>
      <c r="AS76" s="1">
        <v>55.799797058105469</v>
      </c>
      <c r="AT76" s="1">
        <v>65.820526123046875</v>
      </c>
      <c r="AU76" s="1">
        <v>300.52462768554688</v>
      </c>
      <c r="AV76" s="1">
        <v>1701.128173828125</v>
      </c>
      <c r="AW76" s="1">
        <v>0.19899335503578186</v>
      </c>
      <c r="AX76" s="1">
        <v>98.72406005859375</v>
      </c>
      <c r="AY76" s="1">
        <v>7.2709360122680664</v>
      </c>
      <c r="AZ76" s="1">
        <v>-0.6658397912979126</v>
      </c>
      <c r="BA76" s="1">
        <v>1</v>
      </c>
      <c r="BB76" s="1">
        <v>-1.355140209197998</v>
      </c>
      <c r="BC76" s="1">
        <v>7.355140209197998</v>
      </c>
      <c r="BD76" s="1">
        <v>1</v>
      </c>
      <c r="BE76" s="1">
        <v>0</v>
      </c>
      <c r="BF76" s="1">
        <v>0.15999999642372131</v>
      </c>
      <c r="BG76" s="1">
        <v>111115</v>
      </c>
      <c r="BH76">
        <f t="shared" si="269"/>
        <v>1.5026231384277342</v>
      </c>
      <c r="BI76">
        <f t="shared" si="270"/>
        <v>5.5492491008265329E-3</v>
      </c>
      <c r="BJ76">
        <f t="shared" si="271"/>
        <v>302.89042510986326</v>
      </c>
      <c r="BK76">
        <f t="shared" si="272"/>
        <v>300.0241817474365</v>
      </c>
      <c r="BL76">
        <f t="shared" si="273"/>
        <v>272.18050172879157</v>
      </c>
      <c r="BM76">
        <f t="shared" si="274"/>
        <v>-2.5441835240621186E-2</v>
      </c>
      <c r="BN76">
        <f t="shared" si="275"/>
        <v>4.1973386499772518</v>
      </c>
      <c r="BO76">
        <f t="shared" si="276"/>
        <v>42.515863382098424</v>
      </c>
      <c r="BP76">
        <f t="shared" si="277"/>
        <v>18.829385720965611</v>
      </c>
      <c r="BQ76">
        <f t="shared" si="278"/>
        <v>28.307303428649902</v>
      </c>
      <c r="BR76">
        <f t="shared" si="279"/>
        <v>3.863356845842858</v>
      </c>
      <c r="BS76">
        <f t="shared" si="280"/>
        <v>0.28495685093427436</v>
      </c>
      <c r="BT76">
        <f t="shared" si="281"/>
        <v>2.338425243194215</v>
      </c>
      <c r="BU76">
        <f t="shared" si="282"/>
        <v>1.524931602648643</v>
      </c>
      <c r="BV76">
        <f t="shared" si="283"/>
        <v>0.17888682421217028</v>
      </c>
      <c r="BW76">
        <f t="shared" si="284"/>
        <v>84.861075234442083</v>
      </c>
      <c r="BX76">
        <f t="shared" si="285"/>
        <v>0.73887681436526831</v>
      </c>
      <c r="BY76">
        <f t="shared" si="286"/>
        <v>55.600939123855618</v>
      </c>
      <c r="BZ76">
        <f t="shared" si="287"/>
        <v>1156.276837834957</v>
      </c>
      <c r="CA76">
        <f t="shared" si="288"/>
        <v>2.3432068425617635E-2</v>
      </c>
      <c r="CB76">
        <f t="shared" si="289"/>
        <v>0</v>
      </c>
      <c r="CC76">
        <f t="shared" si="290"/>
        <v>1488.5117903075943</v>
      </c>
      <c r="CD76">
        <f t="shared" si="291"/>
        <v>0</v>
      </c>
      <c r="CE76" t="e">
        <f t="shared" si="292"/>
        <v>#DIV/0!</v>
      </c>
      <c r="CF76" t="e">
        <f t="shared" si="293"/>
        <v>#DIV/0!</v>
      </c>
    </row>
    <row r="77" spans="1:84" x14ac:dyDescent="0.35">
      <c r="A77" t="s">
        <v>164</v>
      </c>
      <c r="B77" s="1">
        <v>75</v>
      </c>
      <c r="C77" s="1" t="s">
        <v>159</v>
      </c>
      <c r="D77" s="1">
        <v>17582.500016161241</v>
      </c>
      <c r="E77" s="1">
        <v>0</v>
      </c>
      <c r="F77">
        <f t="shared" si="252"/>
        <v>47.43870127982521</v>
      </c>
      <c r="G77">
        <f t="shared" si="253"/>
        <v>0.25079035872291072</v>
      </c>
      <c r="H77">
        <f t="shared" si="254"/>
        <v>1112.5841648740804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t="e">
        <f t="shared" si="255"/>
        <v>#DIV/0!</v>
      </c>
      <c r="Q77" t="e">
        <f t="shared" si="256"/>
        <v>#DIV/0!</v>
      </c>
      <c r="R77" t="e">
        <f t="shared" si="257"/>
        <v>#DIV/0!</v>
      </c>
      <c r="S77" s="1">
        <v>-1</v>
      </c>
      <c r="T77" s="1">
        <v>0.87</v>
      </c>
      <c r="U77" s="1">
        <v>0.92</v>
      </c>
      <c r="V77" s="1">
        <v>10.028966903686523</v>
      </c>
      <c r="W77">
        <f t="shared" si="258"/>
        <v>0.87501448345184329</v>
      </c>
      <c r="X77">
        <f t="shared" si="259"/>
        <v>3.2555845853496967E-2</v>
      </c>
      <c r="Y77" t="e">
        <f t="shared" si="260"/>
        <v>#DIV/0!</v>
      </c>
      <c r="Z77" t="e">
        <f t="shared" si="261"/>
        <v>#DIV/0!</v>
      </c>
      <c r="AA77" t="e">
        <f t="shared" si="262"/>
        <v>#DIV/0!</v>
      </c>
      <c r="AB77" s="1">
        <v>0</v>
      </c>
      <c r="AC77" s="1">
        <v>0.5</v>
      </c>
      <c r="AD77" t="e">
        <f t="shared" si="263"/>
        <v>#DIV/0!</v>
      </c>
      <c r="AE77">
        <f t="shared" si="264"/>
        <v>4.9199625661349291</v>
      </c>
      <c r="AF77">
        <f t="shared" si="265"/>
        <v>1.9228381411604452</v>
      </c>
      <c r="AG77">
        <f t="shared" si="266"/>
        <v>29.940397262573242</v>
      </c>
      <c r="AH77" s="1">
        <v>2</v>
      </c>
      <c r="AI77">
        <f t="shared" si="267"/>
        <v>4.644859790802002</v>
      </c>
      <c r="AJ77" s="1">
        <v>1</v>
      </c>
      <c r="AK77">
        <f t="shared" si="268"/>
        <v>9.2897195816040039</v>
      </c>
      <c r="AL77" s="1">
        <v>26.96550178527832</v>
      </c>
      <c r="AM77" s="1">
        <v>29.940397262573242</v>
      </c>
      <c r="AN77" s="1">
        <v>25.2764892578125</v>
      </c>
      <c r="AO77" s="1">
        <v>1499.960693359375</v>
      </c>
      <c r="AP77" s="1">
        <v>1463.596923828125</v>
      </c>
      <c r="AQ77" s="1">
        <v>20.33372688293457</v>
      </c>
      <c r="AR77" s="1">
        <v>23.531017303466797</v>
      </c>
      <c r="AS77" s="1">
        <v>56.198863983154297</v>
      </c>
      <c r="AT77" s="1">
        <v>65.039810180664063</v>
      </c>
      <c r="AU77" s="1">
        <v>300.51638793945313</v>
      </c>
      <c r="AV77" s="1">
        <v>1700.388916015625</v>
      </c>
      <c r="AW77" s="1">
        <v>0.24888847768306732</v>
      </c>
      <c r="AX77" s="1">
        <v>98.722785949707031</v>
      </c>
      <c r="AY77" s="1">
        <v>6.7843637466430664</v>
      </c>
      <c r="AZ77" s="1">
        <v>-0.64846909046173096</v>
      </c>
      <c r="BA77" s="1">
        <v>0.5</v>
      </c>
      <c r="BB77" s="1">
        <v>-1.355140209197998</v>
      </c>
      <c r="BC77" s="1">
        <v>7.355140209197998</v>
      </c>
      <c r="BD77" s="1">
        <v>1</v>
      </c>
      <c r="BE77" s="1">
        <v>0</v>
      </c>
      <c r="BF77" s="1">
        <v>0.15999999642372131</v>
      </c>
      <c r="BG77" s="1">
        <v>111115</v>
      </c>
      <c r="BH77">
        <f t="shared" si="269"/>
        <v>1.5025819396972655</v>
      </c>
      <c r="BI77">
        <f t="shared" si="270"/>
        <v>4.9199625661349288E-3</v>
      </c>
      <c r="BJ77">
        <f t="shared" si="271"/>
        <v>303.09039726257322</v>
      </c>
      <c r="BK77">
        <f t="shared" si="272"/>
        <v>300.1155017852783</v>
      </c>
      <c r="BL77">
        <f t="shared" si="273"/>
        <v>272.06222048143536</v>
      </c>
      <c r="BM77">
        <f t="shared" si="274"/>
        <v>7.9446767685077524E-2</v>
      </c>
      <c r="BN77">
        <f t="shared" si="275"/>
        <v>4.2458857255894502</v>
      </c>
      <c r="BO77">
        <f t="shared" si="276"/>
        <v>43.0081635637031</v>
      </c>
      <c r="BP77">
        <f t="shared" si="277"/>
        <v>19.477146260236303</v>
      </c>
      <c r="BQ77">
        <f t="shared" si="278"/>
        <v>28.452949523925781</v>
      </c>
      <c r="BR77">
        <f t="shared" si="279"/>
        <v>3.8962056688725997</v>
      </c>
      <c r="BS77">
        <f t="shared" si="280"/>
        <v>0.2441978595355758</v>
      </c>
      <c r="BT77">
        <f t="shared" si="281"/>
        <v>2.3230475844290051</v>
      </c>
      <c r="BU77">
        <f t="shared" si="282"/>
        <v>1.5731580844435946</v>
      </c>
      <c r="BV77">
        <f t="shared" si="283"/>
        <v>0.15320257502909024</v>
      </c>
      <c r="BW77">
        <f t="shared" si="284"/>
        <v>109.8374083598974</v>
      </c>
      <c r="BX77">
        <f t="shared" si="285"/>
        <v>0.7601711555692876</v>
      </c>
      <c r="BY77">
        <f t="shared" si="286"/>
        <v>54.385799933216418</v>
      </c>
      <c r="BZ77">
        <f t="shared" si="287"/>
        <v>1456.7030400929707</v>
      </c>
      <c r="CA77">
        <f t="shared" si="288"/>
        <v>1.7711171363598784E-2</v>
      </c>
      <c r="CB77">
        <f t="shared" si="289"/>
        <v>0</v>
      </c>
      <c r="CC77">
        <f t="shared" si="290"/>
        <v>1487.8649290146518</v>
      </c>
      <c r="CD77">
        <f t="shared" si="291"/>
        <v>0</v>
      </c>
      <c r="CE77" t="e">
        <f t="shared" si="292"/>
        <v>#DIV/0!</v>
      </c>
      <c r="CF77" t="e">
        <f t="shared" si="293"/>
        <v>#DIV/0!</v>
      </c>
    </row>
    <row r="78" spans="1:84" x14ac:dyDescent="0.35">
      <c r="A78" t="s">
        <v>164</v>
      </c>
      <c r="B78" s="1">
        <v>76</v>
      </c>
      <c r="C78" s="1" t="s">
        <v>160</v>
      </c>
      <c r="D78" s="1">
        <v>17784.500016161241</v>
      </c>
      <c r="E78" s="1">
        <v>0</v>
      </c>
      <c r="F78">
        <f t="shared" si="252"/>
        <v>49.494097752627077</v>
      </c>
      <c r="G78">
        <f t="shared" si="253"/>
        <v>0.18180231357163479</v>
      </c>
      <c r="H78">
        <f t="shared" si="254"/>
        <v>1169.9722990048265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t="e">
        <f t="shared" si="255"/>
        <v>#DIV/0!</v>
      </c>
      <c r="Q78" t="e">
        <f t="shared" si="256"/>
        <v>#DIV/0!</v>
      </c>
      <c r="R78" t="e">
        <f t="shared" si="257"/>
        <v>#DIV/0!</v>
      </c>
      <c r="S78" s="1">
        <v>-1</v>
      </c>
      <c r="T78" s="1">
        <v>0.87</v>
      </c>
      <c r="U78" s="1">
        <v>0.92</v>
      </c>
      <c r="V78" s="1">
        <v>10.028966903686523</v>
      </c>
      <c r="W78">
        <f t="shared" si="258"/>
        <v>0.87501448345184329</v>
      </c>
      <c r="X78">
        <f t="shared" si="259"/>
        <v>3.3941272415199279E-2</v>
      </c>
      <c r="Y78" t="e">
        <f t="shared" si="260"/>
        <v>#DIV/0!</v>
      </c>
      <c r="Z78" t="e">
        <f t="shared" si="261"/>
        <v>#DIV/0!</v>
      </c>
      <c r="AA78" t="e">
        <f t="shared" si="262"/>
        <v>#DIV/0!</v>
      </c>
      <c r="AB78" s="1">
        <v>0</v>
      </c>
      <c r="AC78" s="1">
        <v>0.5</v>
      </c>
      <c r="AD78" t="e">
        <f t="shared" si="263"/>
        <v>#DIV/0!</v>
      </c>
      <c r="AE78">
        <f t="shared" si="264"/>
        <v>3.9491461366577654</v>
      </c>
      <c r="AF78">
        <f t="shared" si="265"/>
        <v>2.1121664521735952</v>
      </c>
      <c r="AG78">
        <f t="shared" si="266"/>
        <v>30.572399139404297</v>
      </c>
      <c r="AH78" s="1">
        <v>2</v>
      </c>
      <c r="AI78">
        <f t="shared" si="267"/>
        <v>4.644859790802002</v>
      </c>
      <c r="AJ78" s="1">
        <v>1</v>
      </c>
      <c r="AK78">
        <f t="shared" si="268"/>
        <v>9.2897195816040039</v>
      </c>
      <c r="AL78" s="1">
        <v>27.139808654785156</v>
      </c>
      <c r="AM78" s="1">
        <v>30.572399139404297</v>
      </c>
      <c r="AN78" s="1">
        <v>25.435447692871094</v>
      </c>
      <c r="AO78" s="1">
        <v>1700.2203369140625</v>
      </c>
      <c r="AP78" s="1">
        <v>1662.91162109375</v>
      </c>
      <c r="AQ78" s="1">
        <v>20.634679794311523</v>
      </c>
      <c r="AR78" s="1">
        <v>23.201858520507813</v>
      </c>
      <c r="AS78" s="1">
        <v>56.445491790771484</v>
      </c>
      <c r="AT78" s="1">
        <v>63.472888946533203</v>
      </c>
      <c r="AU78" s="1">
        <v>300.52590942382813</v>
      </c>
      <c r="AV78" s="1">
        <v>1700.189208984375</v>
      </c>
      <c r="AW78" s="1">
        <v>0.17165990173816681</v>
      </c>
      <c r="AX78" s="1">
        <v>98.7154541015625</v>
      </c>
      <c r="AY78" s="1">
        <v>6.5145273208618164</v>
      </c>
      <c r="AZ78" s="1">
        <v>-0.61915522813796997</v>
      </c>
      <c r="BA78" s="1">
        <v>0.5</v>
      </c>
      <c r="BB78" s="1">
        <v>-1.355140209197998</v>
      </c>
      <c r="BC78" s="1">
        <v>7.355140209197998</v>
      </c>
      <c r="BD78" s="1">
        <v>1</v>
      </c>
      <c r="BE78" s="1">
        <v>0</v>
      </c>
      <c r="BF78" s="1">
        <v>0.15999999642372131</v>
      </c>
      <c r="BG78" s="1">
        <v>111115</v>
      </c>
      <c r="BH78">
        <f t="shared" si="269"/>
        <v>1.5026295471191407</v>
      </c>
      <c r="BI78">
        <f t="shared" si="270"/>
        <v>3.9491461366577656E-3</v>
      </c>
      <c r="BJ78">
        <f t="shared" si="271"/>
        <v>303.72239913940427</v>
      </c>
      <c r="BK78">
        <f t="shared" si="272"/>
        <v>300.28980865478513</v>
      </c>
      <c r="BL78">
        <f t="shared" si="273"/>
        <v>272.03026735714957</v>
      </c>
      <c r="BM78">
        <f t="shared" si="274"/>
        <v>0.22776335654609373</v>
      </c>
      <c r="BN78">
        <f t="shared" si="275"/>
        <v>4.402548452025731</v>
      </c>
      <c r="BO78">
        <f t="shared" si="276"/>
        <v>44.598371066562784</v>
      </c>
      <c r="BP78">
        <f t="shared" si="277"/>
        <v>21.396512546054971</v>
      </c>
      <c r="BQ78">
        <f t="shared" si="278"/>
        <v>28.856103897094727</v>
      </c>
      <c r="BR78">
        <f t="shared" si="279"/>
        <v>3.9884063262156237</v>
      </c>
      <c r="BS78">
        <f t="shared" si="280"/>
        <v>0.17831268628831146</v>
      </c>
      <c r="BT78">
        <f t="shared" si="281"/>
        <v>2.2903819998521358</v>
      </c>
      <c r="BU78">
        <f t="shared" si="282"/>
        <v>1.698024326363488</v>
      </c>
      <c r="BV78">
        <f t="shared" si="283"/>
        <v>0.11175378302852886</v>
      </c>
      <c r="BW78">
        <f t="shared" si="284"/>
        <v>115.4943467825105</v>
      </c>
      <c r="BX78">
        <f t="shared" si="285"/>
        <v>0.70356853855847035</v>
      </c>
      <c r="BY78">
        <f t="shared" si="286"/>
        <v>51.2937377647768</v>
      </c>
      <c r="BZ78">
        <f t="shared" si="287"/>
        <v>1655.719043171553</v>
      </c>
      <c r="CA78">
        <f t="shared" si="288"/>
        <v>1.5333140495651335E-2</v>
      </c>
      <c r="CB78">
        <f t="shared" si="289"/>
        <v>0</v>
      </c>
      <c r="CC78">
        <f t="shared" si="290"/>
        <v>1487.6901824698609</v>
      </c>
      <c r="CD78">
        <f t="shared" si="291"/>
        <v>0</v>
      </c>
      <c r="CE78" t="e">
        <f t="shared" si="292"/>
        <v>#DIV/0!</v>
      </c>
      <c r="CF78" t="e">
        <f t="shared" si="293"/>
        <v>#DIV/0!</v>
      </c>
    </row>
    <row r="79" spans="1:84" x14ac:dyDescent="0.35">
      <c r="A79" t="s">
        <v>164</v>
      </c>
      <c r="B79" s="1">
        <v>77</v>
      </c>
      <c r="C79" s="1" t="s">
        <v>161</v>
      </c>
      <c r="D79" s="1">
        <v>17986.500016161241</v>
      </c>
      <c r="E79" s="1">
        <v>0</v>
      </c>
      <c r="F79">
        <f t="shared" si="252"/>
        <v>49.852749640721676</v>
      </c>
      <c r="G79">
        <f t="shared" si="253"/>
        <v>0.11285151346487192</v>
      </c>
      <c r="H79">
        <f t="shared" si="254"/>
        <v>1009.7801855928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t="e">
        <f t="shared" si="255"/>
        <v>#DIV/0!</v>
      </c>
      <c r="Q79" t="e">
        <f t="shared" si="256"/>
        <v>#DIV/0!</v>
      </c>
      <c r="R79" t="e">
        <f t="shared" si="257"/>
        <v>#DIV/0!</v>
      </c>
      <c r="S79" s="1">
        <v>-1</v>
      </c>
      <c r="T79" s="1">
        <v>0.87</v>
      </c>
      <c r="U79" s="1">
        <v>0.92</v>
      </c>
      <c r="V79" s="1">
        <v>10.028966903686523</v>
      </c>
      <c r="W79">
        <f t="shared" si="258"/>
        <v>0.87501448345184329</v>
      </c>
      <c r="X79">
        <f t="shared" si="259"/>
        <v>3.4175540528500879E-2</v>
      </c>
      <c r="Y79" t="e">
        <f t="shared" si="260"/>
        <v>#DIV/0!</v>
      </c>
      <c r="Z79" t="e">
        <f t="shared" si="261"/>
        <v>#DIV/0!</v>
      </c>
      <c r="AA79" t="e">
        <f t="shared" si="262"/>
        <v>#DIV/0!</v>
      </c>
      <c r="AB79" s="1">
        <v>0</v>
      </c>
      <c r="AC79" s="1">
        <v>0.5</v>
      </c>
      <c r="AD79" t="e">
        <f t="shared" si="263"/>
        <v>#DIV/0!</v>
      </c>
      <c r="AE79">
        <f t="shared" si="264"/>
        <v>2.7723682652456403</v>
      </c>
      <c r="AF79">
        <f t="shared" si="265"/>
        <v>2.3692209828916106</v>
      </c>
      <c r="AG79">
        <f t="shared" si="266"/>
        <v>31.378326416015625</v>
      </c>
      <c r="AH79" s="1">
        <v>2</v>
      </c>
      <c r="AI79">
        <f t="shared" si="267"/>
        <v>4.644859790802002</v>
      </c>
      <c r="AJ79" s="1">
        <v>1</v>
      </c>
      <c r="AK79">
        <f t="shared" si="268"/>
        <v>9.2897195816040039</v>
      </c>
      <c r="AL79" s="1">
        <v>27.170713424682617</v>
      </c>
      <c r="AM79" s="1">
        <v>31.378326416015625</v>
      </c>
      <c r="AN79" s="1">
        <v>25.463800430297852</v>
      </c>
      <c r="AO79" s="1">
        <v>1815.787109375</v>
      </c>
      <c r="AP79" s="1">
        <v>1779.32568359375</v>
      </c>
      <c r="AQ79" s="1">
        <v>20.893829345703125</v>
      </c>
      <c r="AR79" s="1">
        <v>22.697040557861328</v>
      </c>
      <c r="AS79" s="1">
        <v>57.046821594238281</v>
      </c>
      <c r="AT79" s="1">
        <v>61.974880218505859</v>
      </c>
      <c r="AU79" s="1">
        <v>300.51318359375</v>
      </c>
      <c r="AV79" s="1">
        <v>1700.528076171875</v>
      </c>
      <c r="AW79" s="1">
        <v>0.18106973171234131</v>
      </c>
      <c r="AX79" s="1">
        <v>98.708572387695313</v>
      </c>
      <c r="AY79" s="1">
        <v>6.2213325500488281</v>
      </c>
      <c r="AZ79" s="1">
        <v>-0.58775943517684937</v>
      </c>
      <c r="BA79" s="1">
        <v>0.5</v>
      </c>
      <c r="BB79" s="1">
        <v>-1.355140209197998</v>
      </c>
      <c r="BC79" s="1">
        <v>7.355140209197998</v>
      </c>
      <c r="BD79" s="1">
        <v>1</v>
      </c>
      <c r="BE79" s="1">
        <v>0</v>
      </c>
      <c r="BF79" s="1">
        <v>0.15999999642372131</v>
      </c>
      <c r="BG79" s="1">
        <v>111115</v>
      </c>
      <c r="BH79">
        <f t="shared" si="269"/>
        <v>1.5025659179687498</v>
      </c>
      <c r="BI79">
        <f t="shared" si="270"/>
        <v>2.7723682652456404E-3</v>
      </c>
      <c r="BJ79">
        <f t="shared" si="271"/>
        <v>304.5283264160156</v>
      </c>
      <c r="BK79">
        <f t="shared" si="272"/>
        <v>300.32071342468259</v>
      </c>
      <c r="BL79">
        <f t="shared" si="273"/>
        <v>272.08448610593769</v>
      </c>
      <c r="BM79">
        <f t="shared" si="274"/>
        <v>0.39722208980176904</v>
      </c>
      <c r="BN79">
        <f t="shared" si="275"/>
        <v>4.6096134537837221</v>
      </c>
      <c r="BO79">
        <f t="shared" si="276"/>
        <v>46.699221174820089</v>
      </c>
      <c r="BP79">
        <f t="shared" si="277"/>
        <v>24.002180616958761</v>
      </c>
      <c r="BQ79">
        <f t="shared" si="278"/>
        <v>29.274519920349121</v>
      </c>
      <c r="BR79">
        <f t="shared" si="279"/>
        <v>4.086103746574886</v>
      </c>
      <c r="BS79">
        <f t="shared" si="280"/>
        <v>0.11149704733400786</v>
      </c>
      <c r="BT79">
        <f t="shared" si="281"/>
        <v>2.2403924708921115</v>
      </c>
      <c r="BU79">
        <f t="shared" si="282"/>
        <v>1.8457112756827745</v>
      </c>
      <c r="BV79">
        <f t="shared" si="283"/>
        <v>6.9806092141840984E-2</v>
      </c>
      <c r="BW79">
        <f t="shared" si="284"/>
        <v>99.673960545247311</v>
      </c>
      <c r="BX79">
        <f t="shared" si="285"/>
        <v>0.56750722754325722</v>
      </c>
      <c r="BY79">
        <f t="shared" si="286"/>
        <v>47.394168033452445</v>
      </c>
      <c r="BZ79">
        <f t="shared" si="287"/>
        <v>1772.0809856861567</v>
      </c>
      <c r="CA79">
        <f t="shared" si="288"/>
        <v>1.3333079088860833E-2</v>
      </c>
      <c r="CB79">
        <f t="shared" si="289"/>
        <v>0</v>
      </c>
      <c r="CC79">
        <f t="shared" si="290"/>
        <v>1487.9866961668899</v>
      </c>
      <c r="CD79">
        <f t="shared" si="291"/>
        <v>0</v>
      </c>
      <c r="CE79" t="e">
        <f t="shared" si="292"/>
        <v>#DIV/0!</v>
      </c>
      <c r="CF79" t="e">
        <f t="shared" si="293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2017-08-18-bern1-katripe_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PengFu</cp:lastModifiedBy>
  <dcterms:created xsi:type="dcterms:W3CDTF">2017-09-12T19:16:03Z</dcterms:created>
  <dcterms:modified xsi:type="dcterms:W3CDTF">2022-10-22T02:27:35Z</dcterms:modified>
</cp:coreProperties>
</file>