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umagaie141\Desktop\UIUCexp\"/>
    </mc:Choice>
  </mc:AlternateContent>
  <xr:revisionPtr revIDLastSave="0" documentId="8_{84263ADA-8B59-45BF-AFBB-C35702988DF0}" xr6:coauthVersionLast="47" xr6:coauthVersionMax="47" xr10:uidLastSave="{00000000-0000-0000-0000-000000000000}"/>
  <bookViews>
    <workbookView xWindow="28680" yWindow="-120" windowWidth="24240" windowHeight="1314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66" i="1" l="1"/>
  <c r="BT66" i="1"/>
  <c r="BR66" i="1"/>
  <c r="BI66" i="1"/>
  <c r="BH66" i="1"/>
  <c r="BG66" i="1"/>
  <c r="BF66" i="1"/>
  <c r="BE66" i="1"/>
  <c r="AZ66" i="1" s="1"/>
  <c r="BB66" i="1"/>
  <c r="AU66" i="1"/>
  <c r="AO66" i="1"/>
  <c r="AP66" i="1" s="1"/>
  <c r="AK66" i="1"/>
  <c r="AI66" i="1" s="1"/>
  <c r="X66" i="1"/>
  <c r="W66" i="1"/>
  <c r="O66" i="1"/>
  <c r="BU65" i="1"/>
  <c r="BT65" i="1"/>
  <c r="BR65" i="1"/>
  <c r="BI65" i="1"/>
  <c r="BH65" i="1"/>
  <c r="BG65" i="1"/>
  <c r="BF65" i="1"/>
  <c r="BE65" i="1"/>
  <c r="AZ65" i="1" s="1"/>
  <c r="BB65" i="1"/>
  <c r="AU65" i="1"/>
  <c r="AO65" i="1"/>
  <c r="AP65" i="1" s="1"/>
  <c r="AK65" i="1"/>
  <c r="AI65" i="1" s="1"/>
  <c r="X65" i="1"/>
  <c r="W65" i="1"/>
  <c r="V65" i="1" s="1"/>
  <c r="O65" i="1"/>
  <c r="BU64" i="1"/>
  <c r="BT64" i="1"/>
  <c r="BR64" i="1"/>
  <c r="BI64" i="1"/>
  <c r="BH64" i="1"/>
  <c r="BG64" i="1"/>
  <c r="BF64" i="1"/>
  <c r="BE64" i="1"/>
  <c r="AZ64" i="1" s="1"/>
  <c r="BB64" i="1"/>
  <c r="AU64" i="1"/>
  <c r="AO64" i="1"/>
  <c r="AP64" i="1" s="1"/>
  <c r="AK64" i="1"/>
  <c r="AI64" i="1" s="1"/>
  <c r="H64" i="1" s="1"/>
  <c r="Z64" i="1" s="1"/>
  <c r="X64" i="1"/>
  <c r="W64" i="1"/>
  <c r="V64" i="1" s="1"/>
  <c r="O64" i="1"/>
  <c r="M64" i="1"/>
  <c r="J64" i="1"/>
  <c r="I64" i="1"/>
  <c r="AX64" i="1" s="1"/>
  <c r="BU63" i="1"/>
  <c r="BT63" i="1"/>
  <c r="BR63" i="1"/>
  <c r="BI63" i="1"/>
  <c r="BH63" i="1"/>
  <c r="BG63" i="1"/>
  <c r="BF63" i="1"/>
  <c r="BE63" i="1"/>
  <c r="AZ63" i="1" s="1"/>
  <c r="BB63" i="1"/>
  <c r="AU63" i="1"/>
  <c r="AO63" i="1"/>
  <c r="AP63" i="1" s="1"/>
  <c r="AK63" i="1"/>
  <c r="AI63" i="1" s="1"/>
  <c r="X63" i="1"/>
  <c r="V63" i="1" s="1"/>
  <c r="W63" i="1"/>
  <c r="O63" i="1"/>
  <c r="BU62" i="1"/>
  <c r="BT62" i="1"/>
  <c r="BR62" i="1"/>
  <c r="BI62" i="1"/>
  <c r="BH62" i="1"/>
  <c r="BG62" i="1"/>
  <c r="BF62" i="1"/>
  <c r="BE62" i="1"/>
  <c r="AZ62" i="1" s="1"/>
  <c r="BB62" i="1"/>
  <c r="AU62" i="1"/>
  <c r="AO62" i="1"/>
  <c r="AP62" i="1" s="1"/>
  <c r="AK62" i="1"/>
  <c r="AI62" i="1" s="1"/>
  <c r="X62" i="1"/>
  <c r="W62" i="1"/>
  <c r="O62" i="1"/>
  <c r="BU61" i="1"/>
  <c r="BT61" i="1"/>
  <c r="BR61" i="1"/>
  <c r="BI61" i="1"/>
  <c r="BH61" i="1"/>
  <c r="BG61" i="1"/>
  <c r="BF61" i="1"/>
  <c r="BE61" i="1"/>
  <c r="AZ61" i="1" s="1"/>
  <c r="BB61" i="1"/>
  <c r="AU61" i="1"/>
  <c r="AO61" i="1"/>
  <c r="AP61" i="1" s="1"/>
  <c r="AK61" i="1"/>
  <c r="AI61" i="1" s="1"/>
  <c r="X61" i="1"/>
  <c r="W61" i="1"/>
  <c r="V61" i="1" s="1"/>
  <c r="O61" i="1"/>
  <c r="BU60" i="1"/>
  <c r="BT60" i="1"/>
  <c r="BR60" i="1"/>
  <c r="BI60" i="1"/>
  <c r="BH60" i="1"/>
  <c r="BG60" i="1"/>
  <c r="BF60" i="1"/>
  <c r="BE60" i="1"/>
  <c r="BB60" i="1"/>
  <c r="AZ60" i="1"/>
  <c r="AU60" i="1"/>
  <c r="AO60" i="1"/>
  <c r="AP60" i="1" s="1"/>
  <c r="AK60" i="1"/>
  <c r="AI60" i="1" s="1"/>
  <c r="I60" i="1" s="1"/>
  <c r="AX60" i="1" s="1"/>
  <c r="X60" i="1"/>
  <c r="W60" i="1"/>
  <c r="O60" i="1"/>
  <c r="BU59" i="1"/>
  <c r="BT59" i="1"/>
  <c r="BR59" i="1"/>
  <c r="BI59" i="1"/>
  <c r="BH59" i="1"/>
  <c r="BG59" i="1"/>
  <c r="BF59" i="1"/>
  <c r="BE59" i="1"/>
  <c r="AZ59" i="1" s="1"/>
  <c r="BB59" i="1"/>
  <c r="AU59" i="1"/>
  <c r="AO59" i="1"/>
  <c r="AP59" i="1" s="1"/>
  <c r="AK59" i="1"/>
  <c r="AI59" i="1"/>
  <c r="M59" i="1" s="1"/>
  <c r="X59" i="1"/>
  <c r="W59" i="1"/>
  <c r="O59" i="1"/>
  <c r="BU58" i="1"/>
  <c r="BT58" i="1"/>
  <c r="BR58" i="1"/>
  <c r="BI58" i="1"/>
  <c r="BH58" i="1"/>
  <c r="BG58" i="1"/>
  <c r="BF58" i="1"/>
  <c r="BE58" i="1"/>
  <c r="AZ58" i="1" s="1"/>
  <c r="BB58" i="1"/>
  <c r="AU58" i="1"/>
  <c r="AO58" i="1"/>
  <c r="AP58" i="1" s="1"/>
  <c r="AK58" i="1"/>
  <c r="AI58" i="1" s="1"/>
  <c r="X58" i="1"/>
  <c r="W58" i="1"/>
  <c r="O58" i="1"/>
  <c r="BU57" i="1"/>
  <c r="BT57" i="1"/>
  <c r="BR57" i="1"/>
  <c r="BI57" i="1"/>
  <c r="BH57" i="1"/>
  <c r="BG57" i="1"/>
  <c r="BF57" i="1"/>
  <c r="BE57" i="1"/>
  <c r="AZ57" i="1" s="1"/>
  <c r="BB57" i="1"/>
  <c r="AU57" i="1"/>
  <c r="AO57" i="1"/>
  <c r="AP57" i="1" s="1"/>
  <c r="AK57" i="1"/>
  <c r="AI57" i="1" s="1"/>
  <c r="H57" i="1" s="1"/>
  <c r="X57" i="1"/>
  <c r="W57" i="1"/>
  <c r="V57" i="1" s="1"/>
  <c r="O57" i="1"/>
  <c r="BU56" i="1"/>
  <c r="BT56" i="1"/>
  <c r="BR56" i="1"/>
  <c r="BS56" i="1" s="1"/>
  <c r="BI56" i="1"/>
  <c r="BH56" i="1"/>
  <c r="BG56" i="1"/>
  <c r="BF56" i="1"/>
  <c r="BE56" i="1"/>
  <c r="AZ56" i="1" s="1"/>
  <c r="BB56" i="1"/>
  <c r="AU56" i="1"/>
  <c r="AO56" i="1"/>
  <c r="AP56" i="1" s="1"/>
  <c r="AK56" i="1"/>
  <c r="AI56" i="1" s="1"/>
  <c r="J56" i="1" s="1"/>
  <c r="X56" i="1"/>
  <c r="W56" i="1"/>
  <c r="O56" i="1"/>
  <c r="BU55" i="1"/>
  <c r="BT55" i="1"/>
  <c r="BR55" i="1"/>
  <c r="BI55" i="1"/>
  <c r="BH55" i="1"/>
  <c r="BG55" i="1"/>
  <c r="BF55" i="1"/>
  <c r="BE55" i="1"/>
  <c r="BB55" i="1"/>
  <c r="AZ55" i="1"/>
  <c r="AU55" i="1"/>
  <c r="AO55" i="1"/>
  <c r="AP55" i="1" s="1"/>
  <c r="AK55" i="1"/>
  <c r="AI55" i="1" s="1"/>
  <c r="X55" i="1"/>
  <c r="W55" i="1"/>
  <c r="O55" i="1"/>
  <c r="BU54" i="1"/>
  <c r="BT54" i="1"/>
  <c r="BR54" i="1"/>
  <c r="BI54" i="1"/>
  <c r="BH54" i="1"/>
  <c r="BG54" i="1"/>
  <c r="BF54" i="1"/>
  <c r="BE54" i="1"/>
  <c r="AZ54" i="1" s="1"/>
  <c r="BB54" i="1"/>
  <c r="AU54" i="1"/>
  <c r="AO54" i="1"/>
  <c r="AP54" i="1" s="1"/>
  <c r="AK54" i="1"/>
  <c r="AI54" i="1" s="1"/>
  <c r="X54" i="1"/>
  <c r="W54" i="1"/>
  <c r="O54" i="1"/>
  <c r="BU53" i="1"/>
  <c r="BT53" i="1"/>
  <c r="BR53" i="1"/>
  <c r="BI53" i="1"/>
  <c r="BH53" i="1"/>
  <c r="BG53" i="1"/>
  <c r="BF53" i="1"/>
  <c r="BE53" i="1"/>
  <c r="AZ53" i="1" s="1"/>
  <c r="BB53" i="1"/>
  <c r="AU53" i="1"/>
  <c r="AO53" i="1"/>
  <c r="AP53" i="1" s="1"/>
  <c r="AK53" i="1"/>
  <c r="AI53" i="1" s="1"/>
  <c r="X53" i="1"/>
  <c r="W53" i="1"/>
  <c r="O53" i="1"/>
  <c r="BU52" i="1"/>
  <c r="BT52" i="1"/>
  <c r="BR52" i="1"/>
  <c r="BS52" i="1" s="1"/>
  <c r="AW52" i="1" s="1"/>
  <c r="BI52" i="1"/>
  <c r="BH52" i="1"/>
  <c r="BG52" i="1"/>
  <c r="BF52" i="1"/>
  <c r="BE52" i="1"/>
  <c r="AZ52" i="1" s="1"/>
  <c r="BB52" i="1"/>
  <c r="AU52" i="1"/>
  <c r="AO52" i="1"/>
  <c r="AP52" i="1" s="1"/>
  <c r="AK52" i="1"/>
  <c r="AI52" i="1" s="1"/>
  <c r="J52" i="1" s="1"/>
  <c r="X52" i="1"/>
  <c r="W52" i="1"/>
  <c r="O52" i="1"/>
  <c r="BU51" i="1"/>
  <c r="BT51" i="1"/>
  <c r="BR51" i="1"/>
  <c r="BI51" i="1"/>
  <c r="BH51" i="1"/>
  <c r="BG51" i="1"/>
  <c r="BF51" i="1"/>
  <c r="BE51" i="1"/>
  <c r="AZ51" i="1" s="1"/>
  <c r="BB51" i="1"/>
  <c r="AU51" i="1"/>
  <c r="AO51" i="1"/>
  <c r="AP51" i="1" s="1"/>
  <c r="AK51" i="1"/>
  <c r="AI51" i="1" s="1"/>
  <c r="X51" i="1"/>
  <c r="W51" i="1"/>
  <c r="O51" i="1"/>
  <c r="BU50" i="1"/>
  <c r="BT50" i="1"/>
  <c r="BR50" i="1"/>
  <c r="BI50" i="1"/>
  <c r="BH50" i="1"/>
  <c r="BG50" i="1"/>
  <c r="BF50" i="1"/>
  <c r="BE50" i="1"/>
  <c r="AZ50" i="1" s="1"/>
  <c r="BB50" i="1"/>
  <c r="AU50" i="1"/>
  <c r="AO50" i="1"/>
  <c r="AP50" i="1" s="1"/>
  <c r="AK50" i="1"/>
  <c r="AI50" i="1" s="1"/>
  <c r="H50" i="1" s="1"/>
  <c r="Z50" i="1"/>
  <c r="X50" i="1"/>
  <c r="W50" i="1"/>
  <c r="O50" i="1"/>
  <c r="BU49" i="1"/>
  <c r="BT49" i="1"/>
  <c r="BR49" i="1"/>
  <c r="BS49" i="1" s="1"/>
  <c r="BI49" i="1"/>
  <c r="BH49" i="1"/>
  <c r="BG49" i="1"/>
  <c r="BF49" i="1"/>
  <c r="BE49" i="1"/>
  <c r="AZ49" i="1" s="1"/>
  <c r="BB49" i="1"/>
  <c r="AU49" i="1"/>
  <c r="AO49" i="1"/>
  <c r="AP49" i="1" s="1"/>
  <c r="AK49" i="1"/>
  <c r="AI49" i="1" s="1"/>
  <c r="M49" i="1" s="1"/>
  <c r="X49" i="1"/>
  <c r="W49" i="1"/>
  <c r="V49" i="1" s="1"/>
  <c r="O49" i="1"/>
  <c r="BU48" i="1"/>
  <c r="BT48" i="1"/>
  <c r="BR48" i="1"/>
  <c r="BI48" i="1"/>
  <c r="BH48" i="1"/>
  <c r="BG48" i="1"/>
  <c r="BF48" i="1"/>
  <c r="BE48" i="1"/>
  <c r="BB48" i="1"/>
  <c r="AZ48" i="1"/>
  <c r="AU48" i="1"/>
  <c r="AO48" i="1"/>
  <c r="AP48" i="1" s="1"/>
  <c r="AK48" i="1"/>
  <c r="AI48" i="1" s="1"/>
  <c r="M48" i="1" s="1"/>
  <c r="X48" i="1"/>
  <c r="W48" i="1"/>
  <c r="V48" i="1" s="1"/>
  <c r="O48" i="1"/>
  <c r="BU47" i="1"/>
  <c r="BT47" i="1"/>
  <c r="BR47" i="1"/>
  <c r="BI47" i="1"/>
  <c r="BH47" i="1"/>
  <c r="BG47" i="1"/>
  <c r="BF47" i="1"/>
  <c r="BE47" i="1"/>
  <c r="AZ47" i="1" s="1"/>
  <c r="BB47" i="1"/>
  <c r="AU47" i="1"/>
  <c r="AO47" i="1"/>
  <c r="AP47" i="1" s="1"/>
  <c r="AK47" i="1"/>
  <c r="AI47" i="1"/>
  <c r="J47" i="1" s="1"/>
  <c r="X47" i="1"/>
  <c r="W47" i="1"/>
  <c r="O47" i="1"/>
  <c r="BU46" i="1"/>
  <c r="BT46" i="1"/>
  <c r="BR46" i="1"/>
  <c r="BI46" i="1"/>
  <c r="BH46" i="1"/>
  <c r="BG46" i="1"/>
  <c r="BF46" i="1"/>
  <c r="BE46" i="1"/>
  <c r="AZ46" i="1" s="1"/>
  <c r="BB46" i="1"/>
  <c r="AU46" i="1"/>
  <c r="AO46" i="1"/>
  <c r="AP46" i="1" s="1"/>
  <c r="AK46" i="1"/>
  <c r="AI46" i="1" s="1"/>
  <c r="X46" i="1"/>
  <c r="W46" i="1"/>
  <c r="O46" i="1"/>
  <c r="BU45" i="1"/>
  <c r="BT45" i="1"/>
  <c r="BR45" i="1"/>
  <c r="BI45" i="1"/>
  <c r="BH45" i="1"/>
  <c r="BG45" i="1"/>
  <c r="BF45" i="1"/>
  <c r="BE45" i="1"/>
  <c r="AZ45" i="1" s="1"/>
  <c r="BB45" i="1"/>
  <c r="AU45" i="1"/>
  <c r="AO45" i="1"/>
  <c r="AP45" i="1" s="1"/>
  <c r="AK45" i="1"/>
  <c r="AI45" i="1" s="1"/>
  <c r="H45" i="1" s="1"/>
  <c r="Z45" i="1" s="1"/>
  <c r="X45" i="1"/>
  <c r="W45" i="1"/>
  <c r="O45" i="1"/>
  <c r="BU44" i="1"/>
  <c r="BT44" i="1"/>
  <c r="BR44" i="1"/>
  <c r="BI44" i="1"/>
  <c r="BH44" i="1"/>
  <c r="BG44" i="1"/>
  <c r="BF44" i="1"/>
  <c r="BE44" i="1"/>
  <c r="AZ44" i="1" s="1"/>
  <c r="BB44" i="1"/>
  <c r="AU44" i="1"/>
  <c r="AO44" i="1"/>
  <c r="AP44" i="1" s="1"/>
  <c r="AK44" i="1"/>
  <c r="AI44" i="1" s="1"/>
  <c r="AJ44" i="1" s="1"/>
  <c r="X44" i="1"/>
  <c r="W44" i="1"/>
  <c r="O44" i="1"/>
  <c r="BU43" i="1"/>
  <c r="BT43" i="1"/>
  <c r="BR43" i="1"/>
  <c r="BI43" i="1"/>
  <c r="BH43" i="1"/>
  <c r="BG43" i="1"/>
  <c r="BF43" i="1"/>
  <c r="BE43" i="1"/>
  <c r="AZ43" i="1" s="1"/>
  <c r="BB43" i="1"/>
  <c r="AU43" i="1"/>
  <c r="AO43" i="1"/>
  <c r="AP43" i="1" s="1"/>
  <c r="AK43" i="1"/>
  <c r="AI43" i="1"/>
  <c r="I43" i="1" s="1"/>
  <c r="AX43" i="1" s="1"/>
  <c r="X43" i="1"/>
  <c r="W43" i="1"/>
  <c r="O43" i="1"/>
  <c r="BU42" i="1"/>
  <c r="BT42" i="1"/>
  <c r="BS42" i="1" s="1"/>
  <c r="BR42" i="1"/>
  <c r="BI42" i="1"/>
  <c r="BH42" i="1"/>
  <c r="BG42" i="1"/>
  <c r="BF42" i="1"/>
  <c r="BE42" i="1"/>
  <c r="AZ42" i="1" s="1"/>
  <c r="BB42" i="1"/>
  <c r="AU42" i="1"/>
  <c r="AO42" i="1"/>
  <c r="AP42" i="1" s="1"/>
  <c r="AK42" i="1"/>
  <c r="AI42" i="1" s="1"/>
  <c r="AJ42" i="1" s="1"/>
  <c r="X42" i="1"/>
  <c r="W42" i="1"/>
  <c r="O42" i="1"/>
  <c r="BU41" i="1"/>
  <c r="BT41" i="1"/>
  <c r="BR41" i="1"/>
  <c r="BI41" i="1"/>
  <c r="BH41" i="1"/>
  <c r="BG41" i="1"/>
  <c r="BF41" i="1"/>
  <c r="BE41" i="1"/>
  <c r="AZ41" i="1" s="1"/>
  <c r="BB41" i="1"/>
  <c r="AU41" i="1"/>
  <c r="AO41" i="1"/>
  <c r="AP41" i="1" s="1"/>
  <c r="AK41" i="1"/>
  <c r="AI41" i="1" s="1"/>
  <c r="J41" i="1" s="1"/>
  <c r="X41" i="1"/>
  <c r="W41" i="1"/>
  <c r="O41" i="1"/>
  <c r="BU40" i="1"/>
  <c r="BT40" i="1"/>
  <c r="BR40" i="1"/>
  <c r="BI40" i="1"/>
  <c r="BH40" i="1"/>
  <c r="BG40" i="1"/>
  <c r="BF40" i="1"/>
  <c r="BE40" i="1"/>
  <c r="AZ40" i="1" s="1"/>
  <c r="BB40" i="1"/>
  <c r="AU40" i="1"/>
  <c r="AO40" i="1"/>
  <c r="AP40" i="1" s="1"/>
  <c r="AK40" i="1"/>
  <c r="AI40" i="1" s="1"/>
  <c r="X40" i="1"/>
  <c r="W40" i="1"/>
  <c r="O40" i="1"/>
  <c r="BU39" i="1"/>
  <c r="BT39" i="1"/>
  <c r="BR39" i="1"/>
  <c r="BI39" i="1"/>
  <c r="BH39" i="1"/>
  <c r="BG39" i="1"/>
  <c r="BF39" i="1"/>
  <c r="BE39" i="1"/>
  <c r="AZ39" i="1" s="1"/>
  <c r="BB39" i="1"/>
  <c r="AU39" i="1"/>
  <c r="AO39" i="1"/>
  <c r="AP39" i="1" s="1"/>
  <c r="AK39" i="1"/>
  <c r="AI39" i="1" s="1"/>
  <c r="M39" i="1" s="1"/>
  <c r="X39" i="1"/>
  <c r="W39" i="1"/>
  <c r="O39" i="1"/>
  <c r="BU38" i="1"/>
  <c r="BT38" i="1"/>
  <c r="BR38" i="1"/>
  <c r="BS38" i="1" s="1"/>
  <c r="BI38" i="1"/>
  <c r="BH38" i="1"/>
  <c r="BG38" i="1"/>
  <c r="BF38" i="1"/>
  <c r="BE38" i="1"/>
  <c r="AZ38" i="1" s="1"/>
  <c r="BB38" i="1"/>
  <c r="AU38" i="1"/>
  <c r="AO38" i="1"/>
  <c r="AP38" i="1" s="1"/>
  <c r="AK38" i="1"/>
  <c r="AI38" i="1" s="1"/>
  <c r="I38" i="1" s="1"/>
  <c r="AX38" i="1" s="1"/>
  <c r="X38" i="1"/>
  <c r="W38" i="1"/>
  <c r="O38" i="1"/>
  <c r="H38" i="1"/>
  <c r="BU37" i="1"/>
  <c r="BT37" i="1"/>
  <c r="BR37" i="1"/>
  <c r="BI37" i="1"/>
  <c r="BH37" i="1"/>
  <c r="BG37" i="1"/>
  <c r="BF37" i="1"/>
  <c r="BE37" i="1"/>
  <c r="AZ37" i="1" s="1"/>
  <c r="BB37" i="1"/>
  <c r="AU37" i="1"/>
  <c r="AO37" i="1"/>
  <c r="AP37" i="1" s="1"/>
  <c r="AK37" i="1"/>
  <c r="AI37" i="1" s="1"/>
  <c r="I37" i="1" s="1"/>
  <c r="AX37" i="1" s="1"/>
  <c r="X37" i="1"/>
  <c r="W37" i="1"/>
  <c r="O37" i="1"/>
  <c r="BU36" i="1"/>
  <c r="BT36" i="1"/>
  <c r="BR36" i="1"/>
  <c r="BI36" i="1"/>
  <c r="BH36" i="1"/>
  <c r="BG36" i="1"/>
  <c r="BF36" i="1"/>
  <c r="BE36" i="1"/>
  <c r="AZ36" i="1" s="1"/>
  <c r="BB36" i="1"/>
  <c r="AU36" i="1"/>
  <c r="AO36" i="1"/>
  <c r="AP36" i="1" s="1"/>
  <c r="AK36" i="1"/>
  <c r="AI36" i="1" s="1"/>
  <c r="I36" i="1" s="1"/>
  <c r="AX36" i="1" s="1"/>
  <c r="X36" i="1"/>
  <c r="W36" i="1"/>
  <c r="O36" i="1"/>
  <c r="BU35" i="1"/>
  <c r="BT35" i="1"/>
  <c r="BR35" i="1"/>
  <c r="BI35" i="1"/>
  <c r="BH35" i="1"/>
  <c r="BG35" i="1"/>
  <c r="BF35" i="1"/>
  <c r="BE35" i="1"/>
  <c r="AZ35" i="1" s="1"/>
  <c r="BB35" i="1"/>
  <c r="AU35" i="1"/>
  <c r="AO35" i="1"/>
  <c r="AP35" i="1" s="1"/>
  <c r="AK35" i="1"/>
  <c r="AI35" i="1" s="1"/>
  <c r="J35" i="1" s="1"/>
  <c r="X35" i="1"/>
  <c r="W35" i="1"/>
  <c r="O35" i="1"/>
  <c r="BU34" i="1"/>
  <c r="BT34" i="1"/>
  <c r="BR34" i="1"/>
  <c r="BI34" i="1"/>
  <c r="BH34" i="1"/>
  <c r="BG34" i="1"/>
  <c r="BF34" i="1"/>
  <c r="BE34" i="1"/>
  <c r="AZ34" i="1" s="1"/>
  <c r="BB34" i="1"/>
  <c r="AU34" i="1"/>
  <c r="AO34" i="1"/>
  <c r="AP34" i="1" s="1"/>
  <c r="AK34" i="1"/>
  <c r="AI34" i="1" s="1"/>
  <c r="X34" i="1"/>
  <c r="W34" i="1"/>
  <c r="O34" i="1"/>
  <c r="BU33" i="1"/>
  <c r="BT33" i="1"/>
  <c r="BR33" i="1"/>
  <c r="BI33" i="1"/>
  <c r="BH33" i="1"/>
  <c r="BG33" i="1"/>
  <c r="BF33" i="1"/>
  <c r="BE33" i="1"/>
  <c r="AZ33" i="1" s="1"/>
  <c r="BB33" i="1"/>
  <c r="AU33" i="1"/>
  <c r="AO33" i="1"/>
  <c r="AP33" i="1" s="1"/>
  <c r="AK33" i="1"/>
  <c r="AI33" i="1" s="1"/>
  <c r="I33" i="1" s="1"/>
  <c r="AX33" i="1" s="1"/>
  <c r="X33" i="1"/>
  <c r="W33" i="1"/>
  <c r="O33" i="1"/>
  <c r="BU32" i="1"/>
  <c r="BT32" i="1"/>
  <c r="BR32" i="1"/>
  <c r="BI32" i="1"/>
  <c r="BH32" i="1"/>
  <c r="BG32" i="1"/>
  <c r="BF32" i="1"/>
  <c r="BE32" i="1"/>
  <c r="AZ32" i="1" s="1"/>
  <c r="BB32" i="1"/>
  <c r="AU32" i="1"/>
  <c r="AO32" i="1"/>
  <c r="AP32" i="1" s="1"/>
  <c r="AK32" i="1"/>
  <c r="AI32" i="1" s="1"/>
  <c r="X32" i="1"/>
  <c r="W32" i="1"/>
  <c r="O32" i="1"/>
  <c r="BU31" i="1"/>
  <c r="BT31" i="1"/>
  <c r="BR31" i="1"/>
  <c r="BI31" i="1"/>
  <c r="BH31" i="1"/>
  <c r="BG31" i="1"/>
  <c r="BF31" i="1"/>
  <c r="BE31" i="1"/>
  <c r="AZ31" i="1" s="1"/>
  <c r="BB31" i="1"/>
  <c r="AU31" i="1"/>
  <c r="AO31" i="1"/>
  <c r="AP31" i="1" s="1"/>
  <c r="AK31" i="1"/>
  <c r="AI31" i="1" s="1"/>
  <c r="M31" i="1" s="1"/>
  <c r="X31" i="1"/>
  <c r="W31" i="1"/>
  <c r="O31" i="1"/>
  <c r="BU30" i="1"/>
  <c r="BT30" i="1"/>
  <c r="BR30" i="1"/>
  <c r="BI30" i="1"/>
  <c r="BH30" i="1"/>
  <c r="BG30" i="1"/>
  <c r="BF30" i="1"/>
  <c r="BE30" i="1"/>
  <c r="AZ30" i="1" s="1"/>
  <c r="BB30" i="1"/>
  <c r="AU30" i="1"/>
  <c r="AO30" i="1"/>
  <c r="AP30" i="1" s="1"/>
  <c r="AK30" i="1"/>
  <c r="AI30" i="1" s="1"/>
  <c r="M30" i="1" s="1"/>
  <c r="X30" i="1"/>
  <c r="W30" i="1"/>
  <c r="O30" i="1"/>
  <c r="BU29" i="1"/>
  <c r="BT29" i="1"/>
  <c r="BR29" i="1"/>
  <c r="BI29" i="1"/>
  <c r="BH29" i="1"/>
  <c r="BG29" i="1"/>
  <c r="BF29" i="1"/>
  <c r="BE29" i="1"/>
  <c r="AZ29" i="1" s="1"/>
  <c r="BB29" i="1"/>
  <c r="AU29" i="1"/>
  <c r="AO29" i="1"/>
  <c r="AP29" i="1" s="1"/>
  <c r="AK29" i="1"/>
  <c r="AI29" i="1" s="1"/>
  <c r="J29" i="1" s="1"/>
  <c r="X29" i="1"/>
  <c r="W29" i="1"/>
  <c r="O29" i="1"/>
  <c r="BU28" i="1"/>
  <c r="BT28" i="1"/>
  <c r="BR28" i="1"/>
  <c r="BI28" i="1"/>
  <c r="BH28" i="1"/>
  <c r="BG28" i="1"/>
  <c r="BF28" i="1"/>
  <c r="BE28" i="1"/>
  <c r="AZ28" i="1" s="1"/>
  <c r="BB28" i="1"/>
  <c r="AU28" i="1"/>
  <c r="AO28" i="1"/>
  <c r="AP28" i="1" s="1"/>
  <c r="AK28" i="1"/>
  <c r="AI28" i="1" s="1"/>
  <c r="X28" i="1"/>
  <c r="W28" i="1"/>
  <c r="V28" i="1" s="1"/>
  <c r="O28" i="1"/>
  <c r="BU27" i="1"/>
  <c r="BT27" i="1"/>
  <c r="BR27" i="1"/>
  <c r="BS27" i="1" s="1"/>
  <c r="BI27" i="1"/>
  <c r="BH27" i="1"/>
  <c r="BG27" i="1"/>
  <c r="BF27" i="1"/>
  <c r="BE27" i="1"/>
  <c r="AZ27" i="1" s="1"/>
  <c r="BB27" i="1"/>
  <c r="AU27" i="1"/>
  <c r="AO27" i="1"/>
  <c r="AP27" i="1" s="1"/>
  <c r="AK27" i="1"/>
  <c r="AI27" i="1" s="1"/>
  <c r="X27" i="1"/>
  <c r="W27" i="1"/>
  <c r="O27" i="1"/>
  <c r="BU26" i="1"/>
  <c r="BT26" i="1"/>
  <c r="BR26" i="1"/>
  <c r="BS26" i="1" s="1"/>
  <c r="R26" i="1" s="1"/>
  <c r="BI26" i="1"/>
  <c r="BH26" i="1"/>
  <c r="BG26" i="1"/>
  <c r="BF26" i="1"/>
  <c r="BE26" i="1"/>
  <c r="AZ26" i="1" s="1"/>
  <c r="BB26" i="1"/>
  <c r="AU26" i="1"/>
  <c r="AO26" i="1"/>
  <c r="AP26" i="1" s="1"/>
  <c r="AK26" i="1"/>
  <c r="AI26" i="1" s="1"/>
  <c r="I26" i="1" s="1"/>
  <c r="AX26" i="1" s="1"/>
  <c r="X26" i="1"/>
  <c r="W26" i="1"/>
  <c r="O26" i="1"/>
  <c r="BU25" i="1"/>
  <c r="BT25" i="1"/>
  <c r="BR25" i="1"/>
  <c r="BI25" i="1"/>
  <c r="BH25" i="1"/>
  <c r="BG25" i="1"/>
  <c r="BF25" i="1"/>
  <c r="BE25" i="1"/>
  <c r="BB25" i="1"/>
  <c r="AZ25" i="1"/>
  <c r="AU25" i="1"/>
  <c r="AO25" i="1"/>
  <c r="AP25" i="1" s="1"/>
  <c r="AK25" i="1"/>
  <c r="AI25" i="1" s="1"/>
  <c r="AJ25" i="1" s="1"/>
  <c r="X25" i="1"/>
  <c r="W25" i="1"/>
  <c r="O25" i="1"/>
  <c r="BU24" i="1"/>
  <c r="BT24" i="1"/>
  <c r="BR24" i="1"/>
  <c r="BI24" i="1"/>
  <c r="BH24" i="1"/>
  <c r="BG24" i="1"/>
  <c r="BF24" i="1"/>
  <c r="BE24" i="1"/>
  <c r="AZ24" i="1" s="1"/>
  <c r="BB24" i="1"/>
  <c r="AU24" i="1"/>
  <c r="AO24" i="1"/>
  <c r="AP24" i="1" s="1"/>
  <c r="AK24" i="1"/>
  <c r="AI24" i="1" s="1"/>
  <c r="H24" i="1" s="1"/>
  <c r="Z24" i="1" s="1"/>
  <c r="X24" i="1"/>
  <c r="W24" i="1"/>
  <c r="O24" i="1"/>
  <c r="BU23" i="1"/>
  <c r="BT23" i="1"/>
  <c r="BR23" i="1"/>
  <c r="BI23" i="1"/>
  <c r="BH23" i="1"/>
  <c r="BG23" i="1"/>
  <c r="BF23" i="1"/>
  <c r="BE23" i="1"/>
  <c r="AZ23" i="1" s="1"/>
  <c r="BB23" i="1"/>
  <c r="AU23" i="1"/>
  <c r="AO23" i="1"/>
  <c r="AP23" i="1" s="1"/>
  <c r="AK23" i="1"/>
  <c r="AI23" i="1" s="1"/>
  <c r="J23" i="1" s="1"/>
  <c r="X23" i="1"/>
  <c r="W23" i="1"/>
  <c r="O23" i="1"/>
  <c r="BU22" i="1"/>
  <c r="BT22" i="1"/>
  <c r="BR22" i="1"/>
  <c r="BS22" i="1" s="1"/>
  <c r="BI22" i="1"/>
  <c r="BH22" i="1"/>
  <c r="BG22" i="1"/>
  <c r="BF22" i="1"/>
  <c r="BE22" i="1"/>
  <c r="AZ22" i="1" s="1"/>
  <c r="BB22" i="1"/>
  <c r="AU22" i="1"/>
  <c r="AO22" i="1"/>
  <c r="AP22" i="1" s="1"/>
  <c r="AK22" i="1"/>
  <c r="AI22" i="1" s="1"/>
  <c r="M22" i="1" s="1"/>
  <c r="X22" i="1"/>
  <c r="W22" i="1"/>
  <c r="V22" i="1" s="1"/>
  <c r="O22" i="1"/>
  <c r="BU21" i="1"/>
  <c r="BT21" i="1"/>
  <c r="BR21" i="1"/>
  <c r="BI21" i="1"/>
  <c r="BH21" i="1"/>
  <c r="BG21" i="1"/>
  <c r="BF21" i="1"/>
  <c r="BE21" i="1"/>
  <c r="AZ21" i="1" s="1"/>
  <c r="BB21" i="1"/>
  <c r="AU21" i="1"/>
  <c r="AO21" i="1"/>
  <c r="AP21" i="1" s="1"/>
  <c r="AK21" i="1"/>
  <c r="AI21" i="1" s="1"/>
  <c r="X21" i="1"/>
  <c r="W21" i="1"/>
  <c r="O21" i="1"/>
  <c r="BU20" i="1"/>
  <c r="BT20" i="1"/>
  <c r="BR20" i="1"/>
  <c r="BI20" i="1"/>
  <c r="BH20" i="1"/>
  <c r="BG20" i="1"/>
  <c r="BF20" i="1"/>
  <c r="BE20" i="1"/>
  <c r="AZ20" i="1" s="1"/>
  <c r="BB20" i="1"/>
  <c r="AU20" i="1"/>
  <c r="AO20" i="1"/>
  <c r="AP20" i="1" s="1"/>
  <c r="AK20" i="1"/>
  <c r="AI20" i="1" s="1"/>
  <c r="M20" i="1" s="1"/>
  <c r="X20" i="1"/>
  <c r="W20" i="1"/>
  <c r="O20" i="1"/>
  <c r="BU19" i="1"/>
  <c r="BT19" i="1"/>
  <c r="BR19" i="1"/>
  <c r="BI19" i="1"/>
  <c r="BH19" i="1"/>
  <c r="BG19" i="1"/>
  <c r="BF19" i="1"/>
  <c r="BE19" i="1"/>
  <c r="AZ19" i="1" s="1"/>
  <c r="BB19" i="1"/>
  <c r="AU19" i="1"/>
  <c r="AO19" i="1"/>
  <c r="AP19" i="1" s="1"/>
  <c r="AK19" i="1"/>
  <c r="AI19" i="1" s="1"/>
  <c r="X19" i="1"/>
  <c r="W19" i="1"/>
  <c r="O19" i="1"/>
  <c r="BU18" i="1"/>
  <c r="BT18" i="1"/>
  <c r="BR18" i="1"/>
  <c r="BI18" i="1"/>
  <c r="BH18" i="1"/>
  <c r="BG18" i="1"/>
  <c r="BF18" i="1"/>
  <c r="BE18" i="1"/>
  <c r="AZ18" i="1" s="1"/>
  <c r="BB18" i="1"/>
  <c r="AU18" i="1"/>
  <c r="AO18" i="1"/>
  <c r="AP18" i="1" s="1"/>
  <c r="AK18" i="1"/>
  <c r="AI18" i="1" s="1"/>
  <c r="I18" i="1" s="1"/>
  <c r="AX18" i="1" s="1"/>
  <c r="AJ18" i="1"/>
  <c r="X18" i="1"/>
  <c r="W18" i="1"/>
  <c r="O18" i="1"/>
  <c r="BU17" i="1"/>
  <c r="BT17" i="1"/>
  <c r="BR17" i="1"/>
  <c r="BI17" i="1"/>
  <c r="BH17" i="1"/>
  <c r="BG17" i="1"/>
  <c r="BF17" i="1"/>
  <c r="BE17" i="1"/>
  <c r="AZ17" i="1" s="1"/>
  <c r="BB17" i="1"/>
  <c r="AU17" i="1"/>
  <c r="AO17" i="1"/>
  <c r="AP17" i="1" s="1"/>
  <c r="AK17" i="1"/>
  <c r="AI17" i="1" s="1"/>
  <c r="X17" i="1"/>
  <c r="W17" i="1"/>
  <c r="O17" i="1"/>
  <c r="V20" i="1" l="1"/>
  <c r="BS23" i="1"/>
  <c r="AW23" i="1" s="1"/>
  <c r="AY23" i="1" s="1"/>
  <c r="AJ33" i="1"/>
  <c r="V51" i="1"/>
  <c r="BS55" i="1"/>
  <c r="AW55" i="1" s="1"/>
  <c r="V19" i="1"/>
  <c r="V17" i="1"/>
  <c r="BS21" i="1"/>
  <c r="AW21" i="1" s="1"/>
  <c r="AY21" i="1" s="1"/>
  <c r="V46" i="1"/>
  <c r="V25" i="1"/>
  <c r="BS31" i="1"/>
  <c r="AW31" i="1" s="1"/>
  <c r="AY31" i="1" s="1"/>
  <c r="BS34" i="1"/>
  <c r="BS51" i="1"/>
  <c r="AW51" i="1" s="1"/>
  <c r="AY51" i="1" s="1"/>
  <c r="BS63" i="1"/>
  <c r="BS19" i="1"/>
  <c r="AW19" i="1" s="1"/>
  <c r="V24" i="1"/>
  <c r="BS30" i="1"/>
  <c r="H41" i="1"/>
  <c r="BS50" i="1"/>
  <c r="AW50" i="1" s="1"/>
  <c r="V23" i="1"/>
  <c r="BS61" i="1"/>
  <c r="I19" i="1"/>
  <c r="AX19" i="1" s="1"/>
  <c r="H19" i="1"/>
  <c r="Z19" i="1" s="1"/>
  <c r="J17" i="1"/>
  <c r="AJ17" i="1"/>
  <c r="V27" i="1"/>
  <c r="BS39" i="1"/>
  <c r="V45" i="1"/>
  <c r="V60" i="1"/>
  <c r="V21" i="1"/>
  <c r="BS40" i="1"/>
  <c r="AW40" i="1" s="1"/>
  <c r="AY40" i="1" s="1"/>
  <c r="AJ59" i="1"/>
  <c r="BS29" i="1"/>
  <c r="AW29" i="1" s="1"/>
  <c r="AY29" i="1" s="1"/>
  <c r="V35" i="1"/>
  <c r="V37" i="1"/>
  <c r="AJ56" i="1"/>
  <c r="V62" i="1"/>
  <c r="BS28" i="1"/>
  <c r="AY50" i="1"/>
  <c r="V39" i="1"/>
  <c r="BS53" i="1"/>
  <c r="R53" i="1" s="1"/>
  <c r="BS59" i="1"/>
  <c r="R59" i="1" s="1"/>
  <c r="BS57" i="1"/>
  <c r="M23" i="1"/>
  <c r="BS33" i="1"/>
  <c r="AW33" i="1" s="1"/>
  <c r="I44" i="1"/>
  <c r="AX44" i="1" s="1"/>
  <c r="H56" i="1"/>
  <c r="Z56" i="1" s="1"/>
  <c r="BS62" i="1"/>
  <c r="AW62" i="1" s="1"/>
  <c r="AY62" i="1" s="1"/>
  <c r="AY52" i="1"/>
  <c r="J44" i="1"/>
  <c r="V50" i="1"/>
  <c r="M51" i="1"/>
  <c r="J51" i="1"/>
  <c r="H32" i="1"/>
  <c r="Z32" i="1" s="1"/>
  <c r="J32" i="1"/>
  <c r="AJ32" i="1"/>
  <c r="I32" i="1"/>
  <c r="AX32" i="1" s="1"/>
  <c r="H54" i="1"/>
  <c r="Z54" i="1" s="1"/>
  <c r="AJ54" i="1"/>
  <c r="J54" i="1"/>
  <c r="M54" i="1"/>
  <c r="M55" i="1"/>
  <c r="I55" i="1"/>
  <c r="AX55" i="1" s="1"/>
  <c r="BA55" i="1" s="1"/>
  <c r="AJ55" i="1"/>
  <c r="H58" i="1"/>
  <c r="Z58" i="1" s="1"/>
  <c r="AJ58" i="1"/>
  <c r="M58" i="1"/>
  <c r="I58" i="1"/>
  <c r="AX58" i="1" s="1"/>
  <c r="J58" i="1"/>
  <c r="H35" i="1"/>
  <c r="Z35" i="1" s="1"/>
  <c r="M35" i="1"/>
  <c r="V40" i="1"/>
  <c r="H46" i="1"/>
  <c r="Z46" i="1" s="1"/>
  <c r="J46" i="1"/>
  <c r="M46" i="1"/>
  <c r="AY55" i="1"/>
  <c r="J61" i="1"/>
  <c r="H61" i="1"/>
  <c r="Z61" i="1" s="1"/>
  <c r="M32" i="1"/>
  <c r="I54" i="1"/>
  <c r="AX54" i="1" s="1"/>
  <c r="J55" i="1"/>
  <c r="R63" i="1"/>
  <c r="AW63" i="1"/>
  <c r="AY63" i="1" s="1"/>
  <c r="H66" i="1"/>
  <c r="J66" i="1"/>
  <c r="AJ66" i="1"/>
  <c r="M66" i="1"/>
  <c r="I66" i="1"/>
  <c r="AX66" i="1" s="1"/>
  <c r="H43" i="1"/>
  <c r="Z43" i="1" s="1"/>
  <c r="AJ43" i="1"/>
  <c r="J43" i="1"/>
  <c r="M43" i="1"/>
  <c r="H18" i="1"/>
  <c r="Z18" i="1" s="1"/>
  <c r="BS20" i="1"/>
  <c r="AW20" i="1" s="1"/>
  <c r="AY20" i="1" s="1"/>
  <c r="BS25" i="1"/>
  <c r="R25" i="1" s="1"/>
  <c r="V32" i="1"/>
  <c r="BS35" i="1"/>
  <c r="AW35" i="1" s="1"/>
  <c r="AY35" i="1" s="1"/>
  <c r="AJ36" i="1"/>
  <c r="BS41" i="1"/>
  <c r="I45" i="1"/>
  <c r="AX45" i="1" s="1"/>
  <c r="AJ45" i="1"/>
  <c r="BS46" i="1"/>
  <c r="V55" i="1"/>
  <c r="R23" i="1"/>
  <c r="V29" i="1"/>
  <c r="BS18" i="1"/>
  <c r="I24" i="1"/>
  <c r="AX24" i="1" s="1"/>
  <c r="AJ24" i="1"/>
  <c r="R31" i="1"/>
  <c r="M33" i="1"/>
  <c r="AY33" i="1"/>
  <c r="AJ37" i="1"/>
  <c r="M45" i="1"/>
  <c r="V54" i="1"/>
  <c r="BS54" i="1"/>
  <c r="AW54" i="1" s="1"/>
  <c r="AY54" i="1" s="1"/>
  <c r="I56" i="1"/>
  <c r="AX56" i="1" s="1"/>
  <c r="BA56" i="1" s="1"/>
  <c r="BS66" i="1"/>
  <c r="J45" i="1"/>
  <c r="J24" i="1"/>
  <c r="V31" i="1"/>
  <c r="J36" i="1"/>
  <c r="BS36" i="1"/>
  <c r="AW36" i="1" s="1"/>
  <c r="AY36" i="1" s="1"/>
  <c r="V38" i="1"/>
  <c r="V43" i="1"/>
  <c r="H47" i="1"/>
  <c r="Z47" i="1" s="1"/>
  <c r="BS47" i="1"/>
  <c r="R52" i="1"/>
  <c r="M56" i="1"/>
  <c r="V58" i="1"/>
  <c r="H59" i="1"/>
  <c r="Z59" i="1" s="1"/>
  <c r="BS65" i="1"/>
  <c r="AW65" i="1" s="1"/>
  <c r="AY65" i="1" s="1"/>
  <c r="V66" i="1"/>
  <c r="V18" i="1"/>
  <c r="M24" i="1"/>
  <c r="BS24" i="1"/>
  <c r="V33" i="1"/>
  <c r="AJ41" i="1"/>
  <c r="V42" i="1"/>
  <c r="BS43" i="1"/>
  <c r="BS45" i="1"/>
  <c r="I59" i="1"/>
  <c r="AX59" i="1" s="1"/>
  <c r="AJ64" i="1"/>
  <c r="BS17" i="1"/>
  <c r="AW17" i="1" s="1"/>
  <c r="AY17" i="1" s="1"/>
  <c r="V26" i="1"/>
  <c r="V36" i="1"/>
  <c r="BS37" i="1"/>
  <c r="R37" i="1" s="1"/>
  <c r="BS44" i="1"/>
  <c r="R44" i="1" s="1"/>
  <c r="V47" i="1"/>
  <c r="BS48" i="1"/>
  <c r="R48" i="1" s="1"/>
  <c r="R38" i="1"/>
  <c r="AW38" i="1"/>
  <c r="BA38" i="1" s="1"/>
  <c r="J22" i="1"/>
  <c r="I22" i="1"/>
  <c r="AX22" i="1" s="1"/>
  <c r="AJ22" i="1"/>
  <c r="H22" i="1"/>
  <c r="M27" i="1"/>
  <c r="J27" i="1"/>
  <c r="AJ27" i="1"/>
  <c r="I27" i="1"/>
  <c r="AX27" i="1" s="1"/>
  <c r="H27" i="1"/>
  <c r="J30" i="1"/>
  <c r="I30" i="1"/>
  <c r="AX30" i="1" s="1"/>
  <c r="AJ30" i="1"/>
  <c r="H30" i="1"/>
  <c r="AW48" i="1"/>
  <c r="AY48" i="1" s="1"/>
  <c r="AW26" i="1"/>
  <c r="AY26" i="1" s="1"/>
  <c r="AW27" i="1"/>
  <c r="AY27" i="1" s="1"/>
  <c r="R27" i="1"/>
  <c r="J28" i="1"/>
  <c r="I28" i="1"/>
  <c r="AX28" i="1" s="1"/>
  <c r="H28" i="1"/>
  <c r="AJ28" i="1"/>
  <c r="M28" i="1"/>
  <c r="M34" i="1"/>
  <c r="H34" i="1"/>
  <c r="AJ34" i="1"/>
  <c r="J34" i="1"/>
  <c r="AJ21" i="1"/>
  <c r="M21" i="1"/>
  <c r="I21" i="1"/>
  <c r="AX21" i="1" s="1"/>
  <c r="J21" i="1"/>
  <c r="H21" i="1"/>
  <c r="AJ29" i="1"/>
  <c r="M29" i="1"/>
  <c r="I29" i="1"/>
  <c r="AX29" i="1" s="1"/>
  <c r="H29" i="1"/>
  <c r="AW30" i="1"/>
  <c r="AY30" i="1" s="1"/>
  <c r="R30" i="1"/>
  <c r="I34" i="1"/>
  <c r="AX34" i="1" s="1"/>
  <c r="AW34" i="1"/>
  <c r="AY34" i="1" s="1"/>
  <c r="R34" i="1"/>
  <c r="I17" i="1"/>
  <c r="AX17" i="1" s="1"/>
  <c r="H17" i="1"/>
  <c r="M17" i="1"/>
  <c r="M18" i="1"/>
  <c r="J18" i="1"/>
  <c r="BA33" i="1"/>
  <c r="J39" i="1"/>
  <c r="AJ39" i="1"/>
  <c r="I39" i="1"/>
  <c r="AX39" i="1" s="1"/>
  <c r="H39" i="1"/>
  <c r="V41" i="1"/>
  <c r="J42" i="1"/>
  <c r="I42" i="1"/>
  <c r="AX42" i="1" s="1"/>
  <c r="H42" i="1"/>
  <c r="M42" i="1"/>
  <c r="J62" i="1"/>
  <c r="I62" i="1"/>
  <c r="AX62" i="1" s="1"/>
  <c r="H62" i="1"/>
  <c r="AJ62" i="1"/>
  <c r="M62" i="1"/>
  <c r="M19" i="1"/>
  <c r="J19" i="1"/>
  <c r="AJ19" i="1"/>
  <c r="J31" i="1"/>
  <c r="R29" i="1"/>
  <c r="Z38" i="1"/>
  <c r="I23" i="1"/>
  <c r="AX23" i="1" s="1"/>
  <c r="BA23" i="1" s="1"/>
  <c r="H23" i="1"/>
  <c r="S23" i="1" s="1"/>
  <c r="T23" i="1" s="1"/>
  <c r="AJ23" i="1"/>
  <c r="AW25" i="1"/>
  <c r="AY25" i="1" s="1"/>
  <c r="H26" i="1"/>
  <c r="S26" i="1" s="1"/>
  <c r="T26" i="1" s="1"/>
  <c r="AJ26" i="1"/>
  <c r="M26" i="1"/>
  <c r="J26" i="1"/>
  <c r="R28" i="1"/>
  <c r="AW28" i="1"/>
  <c r="AY28" i="1" s="1"/>
  <c r="R33" i="1"/>
  <c r="AW39" i="1"/>
  <c r="AY39" i="1" s="1"/>
  <c r="R39" i="1"/>
  <c r="AW44" i="1"/>
  <c r="AY44" i="1" s="1"/>
  <c r="J20" i="1"/>
  <c r="I20" i="1"/>
  <c r="AX20" i="1" s="1"/>
  <c r="H20" i="1"/>
  <c r="AJ20" i="1"/>
  <c r="AW22" i="1"/>
  <c r="AY22" i="1" s="1"/>
  <c r="R22" i="1"/>
  <c r="V30" i="1"/>
  <c r="BS32" i="1"/>
  <c r="AY38" i="1"/>
  <c r="I40" i="1"/>
  <c r="AX40" i="1" s="1"/>
  <c r="H40" i="1"/>
  <c r="AJ40" i="1"/>
  <c r="M40" i="1"/>
  <c r="J40" i="1"/>
  <c r="Z41" i="1"/>
  <c r="AJ52" i="1"/>
  <c r="M52" i="1"/>
  <c r="I52" i="1"/>
  <c r="AX52" i="1" s="1"/>
  <c r="BA52" i="1" s="1"/>
  <c r="H52" i="1"/>
  <c r="J25" i="1"/>
  <c r="I25" i="1"/>
  <c r="AX25" i="1" s="1"/>
  <c r="H25" i="1"/>
  <c r="M25" i="1"/>
  <c r="I31" i="1"/>
  <c r="AX31" i="1" s="1"/>
  <c r="BA31" i="1" s="1"/>
  <c r="H31" i="1"/>
  <c r="AJ31" i="1"/>
  <c r="R42" i="1"/>
  <c r="AW42" i="1"/>
  <c r="AY42" i="1" s="1"/>
  <c r="J48" i="1"/>
  <c r="H48" i="1"/>
  <c r="I48" i="1"/>
  <c r="AX48" i="1" s="1"/>
  <c r="AJ48" i="1"/>
  <c r="AW47" i="1"/>
  <c r="AY47" i="1" s="1"/>
  <c r="R47" i="1"/>
  <c r="AJ49" i="1"/>
  <c r="J49" i="1"/>
  <c r="I49" i="1"/>
  <c r="AX49" i="1" s="1"/>
  <c r="H49" i="1"/>
  <c r="AJ50" i="1"/>
  <c r="M50" i="1"/>
  <c r="J50" i="1"/>
  <c r="I50" i="1"/>
  <c r="AX50" i="1" s="1"/>
  <c r="BA50" i="1" s="1"/>
  <c r="J53" i="1"/>
  <c r="I53" i="1"/>
  <c r="AX53" i="1" s="1"/>
  <c r="AJ53" i="1"/>
  <c r="H53" i="1"/>
  <c r="I63" i="1"/>
  <c r="AX63" i="1" s="1"/>
  <c r="AJ63" i="1"/>
  <c r="M63" i="1"/>
  <c r="H63" i="1"/>
  <c r="S63" i="1" s="1"/>
  <c r="T63" i="1" s="1"/>
  <c r="Z66" i="1"/>
  <c r="H33" i="1"/>
  <c r="V34" i="1"/>
  <c r="R35" i="1"/>
  <c r="J33" i="1"/>
  <c r="I35" i="1"/>
  <c r="AX35" i="1" s="1"/>
  <c r="BA35" i="1" s="1"/>
  <c r="Z57" i="1"/>
  <c r="AJ38" i="1"/>
  <c r="M38" i="1"/>
  <c r="J38" i="1"/>
  <c r="M47" i="1"/>
  <c r="AJ47" i="1"/>
  <c r="I47" i="1"/>
  <c r="AX47" i="1" s="1"/>
  <c r="R49" i="1"/>
  <c r="AW49" i="1"/>
  <c r="AY49" i="1" s="1"/>
  <c r="M53" i="1"/>
  <c r="J63" i="1"/>
  <c r="AJ35" i="1"/>
  <c r="M36" i="1"/>
  <c r="H36" i="1"/>
  <c r="J37" i="1"/>
  <c r="H37" i="1"/>
  <c r="M37" i="1"/>
  <c r="M41" i="1"/>
  <c r="I41" i="1"/>
  <c r="AX41" i="1" s="1"/>
  <c r="H44" i="1"/>
  <c r="I46" i="1"/>
  <c r="AX46" i="1" s="1"/>
  <c r="AW56" i="1"/>
  <c r="AY56" i="1" s="1"/>
  <c r="R56" i="1"/>
  <c r="AW57" i="1"/>
  <c r="AY57" i="1" s="1"/>
  <c r="R57" i="1"/>
  <c r="AW61" i="1"/>
  <c r="AY61" i="1" s="1"/>
  <c r="R61" i="1"/>
  <c r="R50" i="1"/>
  <c r="V59" i="1"/>
  <c r="BS64" i="1"/>
  <c r="I65" i="1"/>
  <c r="AX65" i="1" s="1"/>
  <c r="H65" i="1"/>
  <c r="M65" i="1"/>
  <c r="J65" i="1"/>
  <c r="AJ65" i="1"/>
  <c r="R55" i="1"/>
  <c r="AJ57" i="1"/>
  <c r="M57" i="1"/>
  <c r="J57" i="1"/>
  <c r="I57" i="1"/>
  <c r="AX57" i="1" s="1"/>
  <c r="M44" i="1"/>
  <c r="AJ46" i="1"/>
  <c r="I51" i="1"/>
  <c r="AX51" i="1" s="1"/>
  <c r="H51" i="1"/>
  <c r="AJ51" i="1"/>
  <c r="V52" i="1"/>
  <c r="V53" i="1"/>
  <c r="BS60" i="1"/>
  <c r="V44" i="1"/>
  <c r="H55" i="1"/>
  <c r="V56" i="1"/>
  <c r="J59" i="1"/>
  <c r="BS58" i="1"/>
  <c r="J60" i="1"/>
  <c r="H60" i="1"/>
  <c r="AJ60" i="1"/>
  <c r="AJ61" i="1"/>
  <c r="M61" i="1"/>
  <c r="M60" i="1"/>
  <c r="I61" i="1"/>
  <c r="AX61" i="1" s="1"/>
  <c r="BA51" i="1" l="1"/>
  <c r="R20" i="1"/>
  <c r="R19" i="1"/>
  <c r="BA21" i="1"/>
  <c r="S52" i="1"/>
  <c r="T52" i="1" s="1"/>
  <c r="P52" i="1" s="1"/>
  <c r="N52" i="1" s="1"/>
  <c r="Q52" i="1" s="1"/>
  <c r="K52" i="1" s="1"/>
  <c r="L52" i="1" s="1"/>
  <c r="R62" i="1"/>
  <c r="R21" i="1"/>
  <c r="BA54" i="1"/>
  <c r="R51" i="1"/>
  <c r="BA40" i="1"/>
  <c r="BA65" i="1"/>
  <c r="BA47" i="1"/>
  <c r="R65" i="1"/>
  <c r="S65" i="1" s="1"/>
  <c r="T65" i="1" s="1"/>
  <c r="P65" i="1" s="1"/>
  <c r="N65" i="1" s="1"/>
  <c r="Q65" i="1" s="1"/>
  <c r="K65" i="1" s="1"/>
  <c r="L65" i="1" s="1"/>
  <c r="AW37" i="1"/>
  <c r="AY37" i="1" s="1"/>
  <c r="BA28" i="1"/>
  <c r="BA29" i="1"/>
  <c r="BA63" i="1"/>
  <c r="AW53" i="1"/>
  <c r="AY53" i="1" s="1"/>
  <c r="BA30" i="1"/>
  <c r="BA37" i="1"/>
  <c r="R17" i="1"/>
  <c r="S17" i="1" s="1"/>
  <c r="T17" i="1" s="1"/>
  <c r="AW59" i="1"/>
  <c r="AY59" i="1" s="1"/>
  <c r="BA25" i="1"/>
  <c r="R40" i="1"/>
  <c r="S40" i="1" s="1"/>
  <c r="T40" i="1" s="1"/>
  <c r="BA48" i="1"/>
  <c r="BA17" i="1"/>
  <c r="R36" i="1"/>
  <c r="R46" i="1"/>
  <c r="S46" i="1" s="1"/>
  <c r="T46" i="1" s="1"/>
  <c r="P46" i="1" s="1"/>
  <c r="N46" i="1" s="1"/>
  <c r="Q46" i="1" s="1"/>
  <c r="K46" i="1" s="1"/>
  <c r="L46" i="1" s="1"/>
  <c r="AW46" i="1"/>
  <c r="AY46" i="1" s="1"/>
  <c r="AW43" i="1"/>
  <c r="R43" i="1"/>
  <c r="AW45" i="1"/>
  <c r="AY45" i="1" s="1"/>
  <c r="R45" i="1"/>
  <c r="S45" i="1" s="1"/>
  <c r="T45" i="1" s="1"/>
  <c r="AA45" i="1" s="1"/>
  <c r="BA44" i="1"/>
  <c r="R66" i="1"/>
  <c r="S66" i="1" s="1"/>
  <c r="T66" i="1" s="1"/>
  <c r="AW66" i="1"/>
  <c r="AY66" i="1" s="1"/>
  <c r="BA42" i="1"/>
  <c r="R18" i="1"/>
  <c r="S18" i="1" s="1"/>
  <c r="T18" i="1" s="1"/>
  <c r="AW18" i="1"/>
  <c r="BA20" i="1"/>
  <c r="AW41" i="1"/>
  <c r="AY41" i="1" s="1"/>
  <c r="R41" i="1"/>
  <c r="S41" i="1" s="1"/>
  <c r="T41" i="1" s="1"/>
  <c r="P41" i="1" s="1"/>
  <c r="N41" i="1" s="1"/>
  <c r="Q41" i="1" s="1"/>
  <c r="K41" i="1" s="1"/>
  <c r="L41" i="1" s="1"/>
  <c r="AW24" i="1"/>
  <c r="AY24" i="1" s="1"/>
  <c r="R24" i="1"/>
  <c r="S24" i="1" s="1"/>
  <c r="T24" i="1" s="1"/>
  <c r="R54" i="1"/>
  <c r="S54" i="1" s="1"/>
  <c r="T54" i="1" s="1"/>
  <c r="AB54" i="1" s="1"/>
  <c r="Z44" i="1"/>
  <c r="S47" i="1"/>
  <c r="T47" i="1" s="1"/>
  <c r="Z40" i="1"/>
  <c r="S28" i="1"/>
  <c r="T28" i="1" s="1"/>
  <c r="S20" i="1"/>
  <c r="T20" i="1" s="1"/>
  <c r="P20" i="1" s="1"/>
  <c r="N20" i="1" s="1"/>
  <c r="Q20" i="1" s="1"/>
  <c r="K20" i="1" s="1"/>
  <c r="L20" i="1" s="1"/>
  <c r="Z60" i="1"/>
  <c r="Z51" i="1"/>
  <c r="AA63" i="1"/>
  <c r="AB63" i="1"/>
  <c r="U63" i="1"/>
  <c r="Y63" i="1" s="1"/>
  <c r="S57" i="1"/>
  <c r="T57" i="1" s="1"/>
  <c r="U52" i="1"/>
  <c r="Y52" i="1" s="1"/>
  <c r="Z48" i="1"/>
  <c r="Z31" i="1"/>
  <c r="S53" i="1"/>
  <c r="T53" i="1" s="1"/>
  <c r="P53" i="1" s="1"/>
  <c r="N53" i="1" s="1"/>
  <c r="Q53" i="1" s="1"/>
  <c r="K53" i="1" s="1"/>
  <c r="L53" i="1" s="1"/>
  <c r="Z17" i="1"/>
  <c r="Z42" i="1"/>
  <c r="S48" i="1"/>
  <c r="T48" i="1" s="1"/>
  <c r="P48" i="1" s="1"/>
  <c r="N48" i="1" s="1"/>
  <c r="Q48" i="1" s="1"/>
  <c r="K48" i="1" s="1"/>
  <c r="L48" i="1" s="1"/>
  <c r="Z21" i="1"/>
  <c r="Z30" i="1"/>
  <c r="BA59" i="1"/>
  <c r="U23" i="1"/>
  <c r="Y23" i="1" s="1"/>
  <c r="AB23" i="1"/>
  <c r="S62" i="1"/>
  <c r="T62" i="1" s="1"/>
  <c r="P62" i="1" s="1"/>
  <c r="N62" i="1" s="1"/>
  <c r="Q62" i="1" s="1"/>
  <c r="K62" i="1" s="1"/>
  <c r="L62" i="1" s="1"/>
  <c r="S59" i="1"/>
  <c r="T59" i="1" s="1"/>
  <c r="S56" i="1"/>
  <c r="T56" i="1" s="1"/>
  <c r="Z37" i="1"/>
  <c r="S37" i="1"/>
  <c r="T37" i="1" s="1"/>
  <c r="P37" i="1" s="1"/>
  <c r="N37" i="1" s="1"/>
  <c r="Q37" i="1" s="1"/>
  <c r="K37" i="1" s="1"/>
  <c r="L37" i="1" s="1"/>
  <c r="S51" i="1"/>
  <c r="T51" i="1" s="1"/>
  <c r="Z53" i="1"/>
  <c r="Z49" i="1"/>
  <c r="S31" i="1"/>
  <c r="T31" i="1" s="1"/>
  <c r="S33" i="1"/>
  <c r="T33" i="1" s="1"/>
  <c r="P33" i="1" s="1"/>
  <c r="N33" i="1" s="1"/>
  <c r="Q33" i="1" s="1"/>
  <c r="K33" i="1" s="1"/>
  <c r="L33" i="1" s="1"/>
  <c r="P26" i="1"/>
  <c r="N26" i="1" s="1"/>
  <c r="Q26" i="1" s="1"/>
  <c r="K26" i="1" s="1"/>
  <c r="L26" i="1" s="1"/>
  <c r="Z26" i="1"/>
  <c r="S36" i="1"/>
  <c r="T36" i="1" s="1"/>
  <c r="P36" i="1" s="1"/>
  <c r="N36" i="1" s="1"/>
  <c r="Q36" i="1" s="1"/>
  <c r="K36" i="1" s="1"/>
  <c r="L36" i="1" s="1"/>
  <c r="Z62" i="1"/>
  <c r="Z39" i="1"/>
  <c r="BA26" i="1"/>
  <c r="Z34" i="1"/>
  <c r="S27" i="1"/>
  <c r="T27" i="1" s="1"/>
  <c r="P27" i="1" s="1"/>
  <c r="N27" i="1" s="1"/>
  <c r="Q27" i="1" s="1"/>
  <c r="K27" i="1" s="1"/>
  <c r="L27" i="1" s="1"/>
  <c r="Z28" i="1"/>
  <c r="BA61" i="1"/>
  <c r="S55" i="1"/>
  <c r="T55" i="1" s="1"/>
  <c r="P55" i="1" s="1"/>
  <c r="N55" i="1" s="1"/>
  <c r="Q55" i="1" s="1"/>
  <c r="K55" i="1" s="1"/>
  <c r="L55" i="1" s="1"/>
  <c r="Z20" i="1"/>
  <c r="S30" i="1"/>
  <c r="T30" i="1" s="1"/>
  <c r="P30" i="1" s="1"/>
  <c r="N30" i="1" s="1"/>
  <c r="Q30" i="1" s="1"/>
  <c r="K30" i="1" s="1"/>
  <c r="L30" i="1" s="1"/>
  <c r="Z22" i="1"/>
  <c r="Z65" i="1"/>
  <c r="S35" i="1"/>
  <c r="T35" i="1" s="1"/>
  <c r="BA49" i="1"/>
  <c r="S42" i="1"/>
  <c r="T42" i="1" s="1"/>
  <c r="P42" i="1" s="1"/>
  <c r="N42" i="1" s="1"/>
  <c r="Q42" i="1" s="1"/>
  <c r="K42" i="1" s="1"/>
  <c r="L42" i="1" s="1"/>
  <c r="Z52" i="1"/>
  <c r="BA62" i="1"/>
  <c r="BA39" i="1"/>
  <c r="Z29" i="1"/>
  <c r="U24" i="1"/>
  <c r="Y24" i="1" s="1"/>
  <c r="AB24" i="1"/>
  <c r="S21" i="1"/>
  <c r="T21" i="1" s="1"/>
  <c r="Z27" i="1"/>
  <c r="BA22" i="1"/>
  <c r="S22" i="1"/>
  <c r="T22" i="1" s="1"/>
  <c r="S39" i="1"/>
  <c r="T39" i="1" s="1"/>
  <c r="U26" i="1"/>
  <c r="Y26" i="1" s="1"/>
  <c r="AB26" i="1"/>
  <c r="AA26" i="1"/>
  <c r="Z36" i="1"/>
  <c r="P63" i="1"/>
  <c r="N63" i="1" s="1"/>
  <c r="Q63" i="1" s="1"/>
  <c r="K63" i="1" s="1"/>
  <c r="L63" i="1" s="1"/>
  <c r="Z63" i="1"/>
  <c r="BA53" i="1"/>
  <c r="S44" i="1"/>
  <c r="T44" i="1" s="1"/>
  <c r="P44" i="1" s="1"/>
  <c r="N44" i="1" s="1"/>
  <c r="Q44" i="1" s="1"/>
  <c r="K44" i="1" s="1"/>
  <c r="L44" i="1" s="1"/>
  <c r="S29" i="1"/>
  <c r="T29" i="1" s="1"/>
  <c r="P29" i="1" s="1"/>
  <c r="N29" i="1" s="1"/>
  <c r="Q29" i="1" s="1"/>
  <c r="K29" i="1" s="1"/>
  <c r="L29" i="1" s="1"/>
  <c r="U46" i="1"/>
  <c r="Y46" i="1" s="1"/>
  <c r="S19" i="1"/>
  <c r="T19" i="1" s="1"/>
  <c r="BA27" i="1"/>
  <c r="S38" i="1"/>
  <c r="T38" i="1" s="1"/>
  <c r="S61" i="1"/>
  <c r="T61" i="1" s="1"/>
  <c r="BA34" i="1"/>
  <c r="AW32" i="1"/>
  <c r="R32" i="1"/>
  <c r="AW58" i="1"/>
  <c r="R58" i="1"/>
  <c r="R60" i="1"/>
  <c r="AW60" i="1"/>
  <c r="Z55" i="1"/>
  <c r="BA57" i="1"/>
  <c r="AW64" i="1"/>
  <c r="R64" i="1"/>
  <c r="S50" i="1"/>
  <c r="T50" i="1" s="1"/>
  <c r="S49" i="1"/>
  <c r="T49" i="1" s="1"/>
  <c r="P49" i="1" s="1"/>
  <c r="N49" i="1" s="1"/>
  <c r="Q49" i="1" s="1"/>
  <c r="K49" i="1" s="1"/>
  <c r="L49" i="1" s="1"/>
  <c r="Z33" i="1"/>
  <c r="BA36" i="1"/>
  <c r="Z25" i="1"/>
  <c r="S25" i="1"/>
  <c r="T25" i="1" s="1"/>
  <c r="P23" i="1"/>
  <c r="N23" i="1" s="1"/>
  <c r="Q23" i="1" s="1"/>
  <c r="K23" i="1" s="1"/>
  <c r="L23" i="1" s="1"/>
  <c r="Z23" i="1"/>
  <c r="AA23" i="1"/>
  <c r="S34" i="1"/>
  <c r="T34" i="1" s="1"/>
  <c r="AY19" i="1"/>
  <c r="BA19" i="1"/>
  <c r="AA52" i="1" l="1"/>
  <c r="AB52" i="1"/>
  <c r="BA46" i="1"/>
  <c r="BA24" i="1"/>
  <c r="AA41" i="1"/>
  <c r="AA46" i="1"/>
  <c r="AB41" i="1"/>
  <c r="AC41" i="1" s="1"/>
  <c r="AB46" i="1"/>
  <c r="AC46" i="1" s="1"/>
  <c r="U41" i="1"/>
  <c r="Y41" i="1" s="1"/>
  <c r="BA66" i="1"/>
  <c r="BA45" i="1"/>
  <c r="BA41" i="1"/>
  <c r="U54" i="1"/>
  <c r="Y54" i="1" s="1"/>
  <c r="AY18" i="1"/>
  <c r="BA18" i="1"/>
  <c r="P66" i="1"/>
  <c r="N66" i="1" s="1"/>
  <c r="Q66" i="1" s="1"/>
  <c r="K66" i="1" s="1"/>
  <c r="L66" i="1" s="1"/>
  <c r="U66" i="1"/>
  <c r="Y66" i="1" s="1"/>
  <c r="AA66" i="1"/>
  <c r="AB66" i="1"/>
  <c r="AC66" i="1" s="1"/>
  <c r="S43" i="1"/>
  <c r="T43" i="1" s="1"/>
  <c r="AA24" i="1"/>
  <c r="AC24" i="1" s="1"/>
  <c r="P24" i="1"/>
  <c r="N24" i="1" s="1"/>
  <c r="Q24" i="1" s="1"/>
  <c r="K24" i="1" s="1"/>
  <c r="L24" i="1" s="1"/>
  <c r="AA18" i="1"/>
  <c r="P18" i="1"/>
  <c r="N18" i="1" s="1"/>
  <c r="Q18" i="1" s="1"/>
  <c r="K18" i="1" s="1"/>
  <c r="L18" i="1" s="1"/>
  <c r="U18" i="1"/>
  <c r="Y18" i="1" s="1"/>
  <c r="AB18" i="1"/>
  <c r="AY43" i="1"/>
  <c r="BA43" i="1"/>
  <c r="AC26" i="1"/>
  <c r="AB45" i="1"/>
  <c r="AC45" i="1" s="1"/>
  <c r="P45" i="1"/>
  <c r="N45" i="1" s="1"/>
  <c r="Q45" i="1" s="1"/>
  <c r="K45" i="1" s="1"/>
  <c r="L45" i="1" s="1"/>
  <c r="P54" i="1"/>
  <c r="N54" i="1" s="1"/>
  <c r="Q54" i="1" s="1"/>
  <c r="K54" i="1" s="1"/>
  <c r="L54" i="1" s="1"/>
  <c r="AA54" i="1"/>
  <c r="AC54" i="1" s="1"/>
  <c r="U45" i="1"/>
  <c r="Y45" i="1" s="1"/>
  <c r="U65" i="1"/>
  <c r="Y65" i="1" s="1"/>
  <c r="AB65" i="1"/>
  <c r="AA65" i="1"/>
  <c r="S60" i="1"/>
  <c r="T60" i="1" s="1"/>
  <c r="U21" i="1"/>
  <c r="Y21" i="1" s="1"/>
  <c r="AB21" i="1"/>
  <c r="AA21" i="1"/>
  <c r="AB30" i="1"/>
  <c r="U30" i="1"/>
  <c r="Y30" i="1" s="1"/>
  <c r="AA30" i="1"/>
  <c r="AB31" i="1"/>
  <c r="U31" i="1"/>
  <c r="Y31" i="1" s="1"/>
  <c r="AA31" i="1"/>
  <c r="AC23" i="1"/>
  <c r="P31" i="1"/>
  <c r="N31" i="1" s="1"/>
  <c r="Q31" i="1" s="1"/>
  <c r="K31" i="1" s="1"/>
  <c r="L31" i="1" s="1"/>
  <c r="U57" i="1"/>
  <c r="Y57" i="1" s="1"/>
  <c r="AB57" i="1"/>
  <c r="AA57" i="1"/>
  <c r="P57" i="1"/>
  <c r="N57" i="1" s="1"/>
  <c r="Q57" i="1" s="1"/>
  <c r="K57" i="1" s="1"/>
  <c r="L57" i="1" s="1"/>
  <c r="AB20" i="1"/>
  <c r="AA20" i="1"/>
  <c r="U20" i="1"/>
  <c r="Y20" i="1" s="1"/>
  <c r="BA64" i="1"/>
  <c r="AY64" i="1"/>
  <c r="AY32" i="1"/>
  <c r="BA32" i="1"/>
  <c r="U25" i="1"/>
  <c r="Y25" i="1" s="1"/>
  <c r="AB25" i="1"/>
  <c r="AA25" i="1"/>
  <c r="BA58" i="1"/>
  <c r="AY58" i="1"/>
  <c r="U42" i="1"/>
  <c r="Y42" i="1" s="1"/>
  <c r="AB42" i="1"/>
  <c r="AA42" i="1"/>
  <c r="U17" i="1"/>
  <c r="Y17" i="1" s="1"/>
  <c r="AB17" i="1"/>
  <c r="AA17" i="1"/>
  <c r="P17" i="1"/>
  <c r="N17" i="1" s="1"/>
  <c r="Q17" i="1" s="1"/>
  <c r="K17" i="1" s="1"/>
  <c r="L17" i="1" s="1"/>
  <c r="AC63" i="1"/>
  <c r="AY60" i="1"/>
  <c r="BA60" i="1"/>
  <c r="U34" i="1"/>
  <c r="Y34" i="1" s="1"/>
  <c r="AB34" i="1"/>
  <c r="AA34" i="1"/>
  <c r="P25" i="1"/>
  <c r="N25" i="1" s="1"/>
  <c r="Q25" i="1" s="1"/>
  <c r="K25" i="1" s="1"/>
  <c r="L25" i="1" s="1"/>
  <c r="AB49" i="1"/>
  <c r="AA49" i="1"/>
  <c r="U49" i="1"/>
  <c r="Y49" i="1" s="1"/>
  <c r="U59" i="1"/>
  <c r="Y59" i="1" s="1"/>
  <c r="AB59" i="1"/>
  <c r="P59" i="1"/>
  <c r="N59" i="1" s="1"/>
  <c r="Q59" i="1" s="1"/>
  <c r="K59" i="1" s="1"/>
  <c r="L59" i="1" s="1"/>
  <c r="AA59" i="1"/>
  <c r="P21" i="1"/>
  <c r="N21" i="1" s="1"/>
  <c r="Q21" i="1" s="1"/>
  <c r="K21" i="1" s="1"/>
  <c r="L21" i="1" s="1"/>
  <c r="AA48" i="1"/>
  <c r="AB48" i="1"/>
  <c r="AC48" i="1" s="1"/>
  <c r="U48" i="1"/>
  <c r="Y48" i="1" s="1"/>
  <c r="AB40" i="1"/>
  <c r="AA40" i="1"/>
  <c r="U40" i="1"/>
  <c r="Y40" i="1" s="1"/>
  <c r="U61" i="1"/>
  <c r="Y61" i="1" s="1"/>
  <c r="AB61" i="1"/>
  <c r="AA61" i="1"/>
  <c r="P61" i="1"/>
  <c r="N61" i="1" s="1"/>
  <c r="Q61" i="1" s="1"/>
  <c r="K61" i="1" s="1"/>
  <c r="L61" i="1" s="1"/>
  <c r="U19" i="1"/>
  <c r="Y19" i="1" s="1"/>
  <c r="AB19" i="1"/>
  <c r="AA19" i="1"/>
  <c r="P19" i="1"/>
  <c r="N19" i="1" s="1"/>
  <c r="Q19" i="1" s="1"/>
  <c r="K19" i="1" s="1"/>
  <c r="L19" i="1" s="1"/>
  <c r="AB50" i="1"/>
  <c r="U50" i="1"/>
  <c r="Y50" i="1" s="1"/>
  <c r="AA50" i="1"/>
  <c r="P50" i="1"/>
  <c r="N50" i="1" s="1"/>
  <c r="Q50" i="1" s="1"/>
  <c r="K50" i="1" s="1"/>
  <c r="L50" i="1" s="1"/>
  <c r="U29" i="1"/>
  <c r="Y29" i="1" s="1"/>
  <c r="AB29" i="1"/>
  <c r="AA29" i="1"/>
  <c r="AB22" i="1"/>
  <c r="U22" i="1"/>
  <c r="Y22" i="1" s="1"/>
  <c r="AA22" i="1"/>
  <c r="U27" i="1"/>
  <c r="Y27" i="1" s="1"/>
  <c r="AB27" i="1"/>
  <c r="AA27" i="1"/>
  <c r="S58" i="1"/>
  <c r="T58" i="1" s="1"/>
  <c r="AB28" i="1"/>
  <c r="AA28" i="1"/>
  <c r="U28" i="1"/>
  <c r="Y28" i="1" s="1"/>
  <c r="AB39" i="1"/>
  <c r="AA39" i="1"/>
  <c r="U39" i="1"/>
  <c r="Y39" i="1" s="1"/>
  <c r="U35" i="1"/>
  <c r="Y35" i="1" s="1"/>
  <c r="AB35" i="1"/>
  <c r="P35" i="1"/>
  <c r="N35" i="1" s="1"/>
  <c r="Q35" i="1" s="1"/>
  <c r="K35" i="1" s="1"/>
  <c r="L35" i="1" s="1"/>
  <c r="AA35" i="1"/>
  <c r="P22" i="1"/>
  <c r="N22" i="1" s="1"/>
  <c r="Q22" i="1" s="1"/>
  <c r="K22" i="1" s="1"/>
  <c r="L22" i="1" s="1"/>
  <c r="U55" i="1"/>
  <c r="Y55" i="1" s="1"/>
  <c r="AB55" i="1"/>
  <c r="AA55" i="1"/>
  <c r="P39" i="1"/>
  <c r="N39" i="1" s="1"/>
  <c r="Q39" i="1" s="1"/>
  <c r="K39" i="1" s="1"/>
  <c r="L39" i="1" s="1"/>
  <c r="AB51" i="1"/>
  <c r="U51" i="1"/>
  <c r="Y51" i="1" s="1"/>
  <c r="AA51" i="1"/>
  <c r="AC52" i="1"/>
  <c r="P51" i="1"/>
  <c r="N51" i="1" s="1"/>
  <c r="Q51" i="1" s="1"/>
  <c r="K51" i="1" s="1"/>
  <c r="L51" i="1" s="1"/>
  <c r="P40" i="1"/>
  <c r="N40" i="1" s="1"/>
  <c r="Q40" i="1" s="1"/>
  <c r="K40" i="1" s="1"/>
  <c r="L40" i="1" s="1"/>
  <c r="U36" i="1"/>
  <c r="Y36" i="1" s="1"/>
  <c r="AB36" i="1"/>
  <c r="AA36" i="1"/>
  <c r="AB56" i="1"/>
  <c r="P56" i="1"/>
  <c r="N56" i="1" s="1"/>
  <c r="Q56" i="1" s="1"/>
  <c r="K56" i="1" s="1"/>
  <c r="L56" i="1" s="1"/>
  <c r="U56" i="1"/>
  <c r="Y56" i="1" s="1"/>
  <c r="AA56" i="1"/>
  <c r="S64" i="1"/>
  <c r="T64" i="1" s="1"/>
  <c r="S32" i="1"/>
  <c r="T32" i="1" s="1"/>
  <c r="U38" i="1"/>
  <c r="Y38" i="1" s="1"/>
  <c r="AB38" i="1"/>
  <c r="AA38" i="1"/>
  <c r="P38" i="1"/>
  <c r="N38" i="1" s="1"/>
  <c r="Q38" i="1" s="1"/>
  <c r="K38" i="1" s="1"/>
  <c r="L38" i="1" s="1"/>
  <c r="U44" i="1"/>
  <c r="Y44" i="1" s="1"/>
  <c r="AB44" i="1"/>
  <c r="AA44" i="1"/>
  <c r="P28" i="1"/>
  <c r="N28" i="1" s="1"/>
  <c r="Q28" i="1" s="1"/>
  <c r="K28" i="1" s="1"/>
  <c r="L28" i="1" s="1"/>
  <c r="P34" i="1"/>
  <c r="N34" i="1" s="1"/>
  <c r="Q34" i="1" s="1"/>
  <c r="K34" i="1" s="1"/>
  <c r="L34" i="1" s="1"/>
  <c r="U33" i="1"/>
  <c r="Y33" i="1" s="1"/>
  <c r="AB33" i="1"/>
  <c r="AA33" i="1"/>
  <c r="U37" i="1"/>
  <c r="Y37" i="1" s="1"/>
  <c r="AB37" i="1"/>
  <c r="AA37" i="1"/>
  <c r="AB62" i="1"/>
  <c r="AA62" i="1"/>
  <c r="U62" i="1"/>
  <c r="Y62" i="1" s="1"/>
  <c r="AB53" i="1"/>
  <c r="U53" i="1"/>
  <c r="Y53" i="1" s="1"/>
  <c r="AA53" i="1"/>
  <c r="U47" i="1"/>
  <c r="Y47" i="1" s="1"/>
  <c r="AB47" i="1"/>
  <c r="P47" i="1"/>
  <c r="N47" i="1" s="1"/>
  <c r="Q47" i="1" s="1"/>
  <c r="K47" i="1" s="1"/>
  <c r="L47" i="1" s="1"/>
  <c r="AA47" i="1"/>
  <c r="AC53" i="1" l="1"/>
  <c r="AC55" i="1"/>
  <c r="AC50" i="1"/>
  <c r="AC36" i="1"/>
  <c r="AC57" i="1"/>
  <c r="U43" i="1"/>
  <c r="Y43" i="1" s="1"/>
  <c r="AB43" i="1"/>
  <c r="P43" i="1"/>
  <c r="N43" i="1" s="1"/>
  <c r="Q43" i="1" s="1"/>
  <c r="K43" i="1" s="1"/>
  <c r="L43" i="1" s="1"/>
  <c r="AA43" i="1"/>
  <c r="AC21" i="1"/>
  <c r="AC47" i="1"/>
  <c r="AC65" i="1"/>
  <c r="AC22" i="1"/>
  <c r="AC37" i="1"/>
  <c r="AC18" i="1"/>
  <c r="AC34" i="1"/>
  <c r="AC20" i="1"/>
  <c r="AC30" i="1"/>
  <c r="AC33" i="1"/>
  <c r="AC51" i="1"/>
  <c r="AC28" i="1"/>
  <c r="AC61" i="1"/>
  <c r="AC40" i="1"/>
  <c r="AC59" i="1"/>
  <c r="AC42" i="1"/>
  <c r="AC31" i="1"/>
  <c r="AC38" i="1"/>
  <c r="AC27" i="1"/>
  <c r="AC19" i="1"/>
  <c r="AC17" i="1"/>
  <c r="AC25" i="1"/>
  <c r="AC56" i="1"/>
  <c r="AC62" i="1"/>
  <c r="AC44" i="1"/>
  <c r="AB64" i="1"/>
  <c r="U64" i="1"/>
  <c r="Y64" i="1" s="1"/>
  <c r="AA64" i="1"/>
  <c r="P64" i="1"/>
  <c r="N64" i="1" s="1"/>
  <c r="Q64" i="1" s="1"/>
  <c r="K64" i="1" s="1"/>
  <c r="L64" i="1" s="1"/>
  <c r="AC35" i="1"/>
  <c r="AC39" i="1"/>
  <c r="AC29" i="1"/>
  <c r="U32" i="1"/>
  <c r="Y32" i="1" s="1"/>
  <c r="AB32" i="1"/>
  <c r="AA32" i="1"/>
  <c r="P32" i="1"/>
  <c r="N32" i="1" s="1"/>
  <c r="Q32" i="1" s="1"/>
  <c r="K32" i="1" s="1"/>
  <c r="L32" i="1" s="1"/>
  <c r="U58" i="1"/>
  <c r="Y58" i="1" s="1"/>
  <c r="AB58" i="1"/>
  <c r="AA58" i="1"/>
  <c r="P58" i="1"/>
  <c r="N58" i="1" s="1"/>
  <c r="Q58" i="1" s="1"/>
  <c r="K58" i="1" s="1"/>
  <c r="L58" i="1" s="1"/>
  <c r="AC49" i="1"/>
  <c r="U60" i="1"/>
  <c r="Y60" i="1" s="1"/>
  <c r="AA60" i="1"/>
  <c r="AB60" i="1"/>
  <c r="AC60" i="1" s="1"/>
  <c r="P60" i="1"/>
  <c r="N60" i="1" s="1"/>
  <c r="Q60" i="1" s="1"/>
  <c r="K60" i="1" s="1"/>
  <c r="L60" i="1" s="1"/>
  <c r="AC64" i="1" l="1"/>
  <c r="AC43" i="1"/>
  <c r="AC58" i="1"/>
  <c r="AC32" i="1"/>
</calcChain>
</file>

<file path=xl/sharedStrings.xml><?xml version="1.0" encoding="utf-8"?>
<sst xmlns="http://schemas.openxmlformats.org/spreadsheetml/2006/main" count="1837" uniqueCount="543">
  <si>
    <t>File opened</t>
  </si>
  <si>
    <t>2018-07-10 08:31:00</t>
  </si>
  <si>
    <t>Console s/n</t>
  </si>
  <si>
    <t>68C-901314</t>
  </si>
  <si>
    <t>Console ver</t>
  </si>
  <si>
    <t>Bluestem v.1.3.4</t>
  </si>
  <si>
    <t>Scripts ver</t>
  </si>
  <si>
    <t>2018.05  1.3.4, Mar 2018</t>
  </si>
  <si>
    <t>Head s/n</t>
  </si>
  <si>
    <t>68H-581314</t>
  </si>
  <si>
    <t>Head ver</t>
  </si>
  <si>
    <t>1.3.0</t>
  </si>
  <si>
    <t>Head cal</t>
  </si>
  <si>
    <t>{"oxygen": "21", "h2obspan2": "0", "co2bspanconc1": "993.2", "h2oaspan2b": "0.0637527", "co2aspanconc2": "0", "h2obzero": "1.03857", "h2oazero": "1.0423", "co2aspanconc1": "993.2", "h2obspanconc2": "0", "co2bzero": "0.883364", "co2aspan2b": "0.168838", "h2oaspan2a": "0.0639919", "tbzero": "0.0887165", "co2aspan2a": "0.170673", "ssb_ref": "48598.6", "co2bspan2": "0", "h2oaspan1": "0.996261", "co2bspan1": "0.989102", "tazero": "0.0490437", "h2oaspanconc2": "0", "co2azero": "0.905448", "h2obspan1": "0.997132", "co2bspan2a": "0.173013", "co2aspan1": "0.989248", "h2oaspanconc1": "12.65", "h2obspan2b": "0.0652267", "h2obspan2a": "0.0654143", "ssa_ref": "48151.7", "co2bspanconc2": "0", "chamberpressurezero": "2.53313", "flowbzero": "0.30071", "h2oaspan2": "0", "h2obspanconc1": "12.65", "flowazero": "0.35891", "flowmeterzero": "0.99035", "co2aspan2": "0", "co2bspan2b": "0.171128"}</t>
  </si>
  <si>
    <t>Chamber type</t>
  </si>
  <si>
    <t>6800-01A</t>
  </si>
  <si>
    <t>Chamber s/n</t>
  </si>
  <si>
    <t>MPF-651261</t>
  </si>
  <si>
    <t>Chamber rev</t>
  </si>
  <si>
    <t>0</t>
  </si>
  <si>
    <t>Chamber cal</t>
  </si>
  <si>
    <t>Fluorometer</t>
  </si>
  <si>
    <t>Flr. Version</t>
  </si>
  <si>
    <t>08:31:00</t>
  </si>
  <si>
    <t>Stability Definition:	A (GasEx): Slp&lt;0.2	gsw (GasEx): Slp&lt;0.5</t>
  </si>
  <si>
    <t>SysConst</t>
  </si>
  <si>
    <t>AvgTime</t>
  </si>
  <si>
    <t>4</t>
  </si>
  <si>
    <t>Oxygen</t>
  </si>
  <si>
    <t>21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</si>
  <si>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</si>
  <si>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</si>
  <si>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</si>
  <si>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</si>
  <si>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</si>
  <si>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</si>
  <si>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</si>
  <si>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</si>
  <si>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</si>
  <si>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</si>
  <si>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</si>
  <si>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</si>
  <si>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</si>
  <si>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</si>
  <si>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</si>
  <si>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</si>
  <si>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</si>
  <si>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</si>
  <si>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</si>
  <si>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</si>
  <si>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</si>
  <si>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</si>
  <si>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</si>
  <si>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</si>
  <si>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</si>
  <si>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</si>
  <si>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</si>
  <si>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</si>
  <si>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</si>
  <si>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</si>
  <si>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</si>
  <si>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</si>
  <si>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</si>
  <si>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</si>
  <si>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</si>
  <si>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</si>
  <si>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</si>
  <si>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</si>
  <si>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</si>
  <si>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</si>
  <si>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5.70299 93.6401 393.25 643.554 889.508 1088.39 1269.07 1368.27</t>
  </si>
  <si>
    <t>Fs_true</t>
  </si>
  <si>
    <t>-0.193088 111.792 401.018 601.261 800.32 1001.2 1200.7 1401.28</t>
  </si>
  <si>
    <t>leak_wt</t>
  </si>
  <si>
    <t>Sys</t>
  </si>
  <si>
    <t>UserDefVar</t>
  </si>
  <si>
    <t>GasEx</t>
  </si>
  <si>
    <t>Leak</t>
  </si>
  <si>
    <t>FLR</t>
  </si>
  <si>
    <t>MPF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</si>
  <si>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</si>
  <si>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</si>
  <si>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</si>
  <si>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</si>
  <si>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</si>
  <si>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</si>
  <si>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</si>
  <si>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</si>
  <si>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</si>
  <si>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</si>
  <si>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</si>
  <si>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</si>
  <si>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</si>
  <si>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</si>
  <si>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</si>
  <si>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</si>
  <si>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</si>
  <si>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</si>
  <si>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</si>
  <si>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</si>
  <si>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</si>
  <si>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</si>
  <si>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</si>
  <si>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</si>
  <si>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</si>
  <si>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</si>
  <si>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</si>
  <si>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</si>
  <si>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</si>
  <si>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</si>
  <si>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</si>
  <si>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</si>
  <si>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</si>
  <si>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</si>
  <si>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</si>
  <si>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</si>
  <si>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</si>
  <si>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</si>
  <si>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</si>
  <si>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</si>
  <si>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</si>
  <si>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</si>
  <si>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</si>
  <si>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</si>
  <si>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</si>
  <si>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</si>
  <si>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</si>
  <si>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</si>
  <si>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</si>
  <si>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</si>
  <si>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</si>
  <si>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</si>
  <si>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</si>
  <si>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</si>
  <si>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</si>
  <si>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</si>
  <si>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</si>
  <si>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</si>
  <si>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</si>
  <si>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</si>
  <si>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</si>
  <si>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</si>
  <si>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</si>
  <si>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</si>
  <si>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</si>
  <si>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</si>
  <si>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</si>
  <si>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</si>
  <si>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</si>
  <si>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</si>
  <si>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</si>
  <si>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</si>
  <si>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</si>
  <si>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</si>
  <si>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</si>
  <si>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</si>
  <si>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</si>
  <si>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</si>
  <si>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</si>
  <si>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</si>
  <si>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</si>
  <si>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</si>
  <si>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</si>
  <si>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</si>
  <si>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</si>
  <si>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</si>
  <si>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</si>
  <si>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</si>
  <si>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</si>
  <si>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</si>
  <si>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</si>
  <si>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</si>
  <si>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</si>
  <si>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</si>
  <si>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</si>
  <si>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</si>
  <si>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</si>
  <si>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</si>
  <si>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</si>
  <si>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</si>
  <si>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</si>
  <si>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</si>
  <si>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</si>
  <si>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</si>
  <si>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</si>
  <si>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</si>
  <si>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</si>
  <si>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</si>
  <si>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</si>
  <si>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</si>
  <si>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</si>
  <si>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</si>
  <si>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</si>
  <si>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</si>
  <si>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</si>
  <si>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</si>
  <si>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</si>
  <si>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</si>
  <si>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</si>
  <si>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</si>
  <si>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</si>
  <si>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</si>
  <si>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</si>
  <si>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</si>
  <si>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</si>
  <si>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</si>
  <si>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</si>
  <si>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</si>
  <si>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</si>
  <si>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</si>
  <si>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</si>
  <si>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</si>
  <si>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</si>
  <si>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</si>
  <si>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</si>
  <si>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</si>
  <si>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</si>
  <si>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</si>
  <si>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</si>
  <si>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</si>
  <si>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</si>
  <si>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</si>
  <si>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</si>
  <si>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</si>
  <si>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</si>
  <si>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</si>
  <si>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</si>
  <si>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</si>
  <si>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</si>
  <si>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</si>
  <si>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</si>
  <si>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</si>
  <si>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</si>
  <si>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</si>
  <si>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</si>
  <si>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</si>
  <si>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</si>
  <si>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</si>
  <si>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</si>
  <si>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</si>
  <si>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</si>
  <si>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</si>
  <si>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</si>
  <si>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</si>
  <si>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</si>
  <si>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</si>
  <si>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</si>
  <si>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</si>
  <si>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</si>
  <si>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</si>
  <si>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</si>
  <si>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</si>
  <si>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</si>
  <si>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</si>
  <si>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</si>
  <si>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</si>
  <si>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</si>
  <si>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</si>
  <si>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</si>
  <si>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</si>
  <si>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</si>
  <si>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</si>
  <si>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</si>
  <si>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</si>
  <si>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</si>
  <si>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</si>
  <si>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</si>
  <si>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</si>
  <si>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</si>
  <si>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</si>
  <si>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</si>
  <si>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</si>
  <si>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</si>
  <si>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</si>
  <si>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</si>
  <si>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</si>
  <si>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</si>
  <si>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-</t>
  </si>
  <si>
    <t>0: Broadleaf</t>
  </si>
  <si>
    <t>2/2</t>
  </si>
  <si>
    <t>5</t>
  </si>
  <si>
    <t>11111111</t>
  </si>
  <si>
    <t>oooooooo</t>
  </si>
  <si>
    <t>off</t>
  </si>
  <si>
    <t>1/2</t>
  </si>
  <si>
    <t>20180710 10:58:00</t>
  </si>
  <si>
    <t>10:58:00</t>
  </si>
  <si>
    <t>RECT-3151-20180710-10_58_01</t>
  </si>
  <si>
    <t>DARK-3152-20180710-10_58_09</t>
  </si>
  <si>
    <t>10:57:18</t>
  </si>
  <si>
    <t>20180710 10:59:38</t>
  </si>
  <si>
    <t>10:59:38</t>
  </si>
  <si>
    <t>RECT-3153-20180710-10_59_39</t>
  </si>
  <si>
    <t>DARK-3154-20180710-10_59_47</t>
  </si>
  <si>
    <t>10:59:05</t>
  </si>
  <si>
    <t>20180710 11:01:19</t>
  </si>
  <si>
    <t>11:01:19</t>
  </si>
  <si>
    <t>RECT-3155-20180710-11_01_20</t>
  </si>
  <si>
    <t>DARK-3156-20180710-11_01_28</t>
  </si>
  <si>
    <t>11:00:46</t>
  </si>
  <si>
    <t>20180710 11:03:12</t>
  </si>
  <si>
    <t>11:03:12</t>
  </si>
  <si>
    <t>RECT-3157-20180710-11_03_14</t>
  </si>
  <si>
    <t>DARK-3158-20180710-11_03_21</t>
  </si>
  <si>
    <t>11:02:41</t>
  </si>
  <si>
    <t>20180710 11:04:58</t>
  </si>
  <si>
    <t>11:04:58</t>
  </si>
  <si>
    <t>RECT-3159-20180710-11_04_59</t>
  </si>
  <si>
    <t>DARK-3160-20180710-11_05_07</t>
  </si>
  <si>
    <t>11:04:26</t>
  </si>
  <si>
    <t>20180710 11:06:41</t>
  </si>
  <si>
    <t>11:06:41</t>
  </si>
  <si>
    <t>RECT-3161-20180710-11_06_43</t>
  </si>
  <si>
    <t>DARK-3162-20180710-11_06_50</t>
  </si>
  <si>
    <t>11:06:10</t>
  </si>
  <si>
    <t>20180710 11:08:34</t>
  </si>
  <si>
    <t>11:08:34</t>
  </si>
  <si>
    <t>RECT-3163-20180710-11_08_35</t>
  </si>
  <si>
    <t>DARK-3164-20180710-11_08_43</t>
  </si>
  <si>
    <t>11:07:54</t>
  </si>
  <si>
    <t>20180710 11:10:34</t>
  </si>
  <si>
    <t>11:10:34</t>
  </si>
  <si>
    <t>RECT-3165-20180710-11_10_36</t>
  </si>
  <si>
    <t>DARK-3166-20180710-11_10_43</t>
  </si>
  <si>
    <t>11:09:41</t>
  </si>
  <si>
    <t>20180710 11:12:35</t>
  </si>
  <si>
    <t>11:12:35</t>
  </si>
  <si>
    <t>RECT-3167-20180710-11_12_36</t>
  </si>
  <si>
    <t>DARK-3168-20180710-11_12_44</t>
  </si>
  <si>
    <t>11:11:48</t>
  </si>
  <si>
    <t>20180710 11:14:33</t>
  </si>
  <si>
    <t>11:14:33</t>
  </si>
  <si>
    <t>RECT-3169-20180710-11_14_35</t>
  </si>
  <si>
    <t>DARK-3170-20180710-11_14_42</t>
  </si>
  <si>
    <t>11:13:44</t>
  </si>
  <si>
    <t>20180710 11:22:41</t>
  </si>
  <si>
    <t>11:22:41</t>
  </si>
  <si>
    <t>RECT-3171-20180710-11_22_43</t>
  </si>
  <si>
    <t>DARK-3172-20180710-11_22_50</t>
  </si>
  <si>
    <t>11:22:01</t>
  </si>
  <si>
    <t>20180710 11:24:22</t>
  </si>
  <si>
    <t>11:24:22</t>
  </si>
  <si>
    <t>RECT-3173-20180710-11_24_23</t>
  </si>
  <si>
    <t>DARK-3174-20180710-11_24_31</t>
  </si>
  <si>
    <t>11:23:50</t>
  </si>
  <si>
    <t>20180710 11:26:16</t>
  </si>
  <si>
    <t>11:26:16</t>
  </si>
  <si>
    <t>RECT-3175-20180710-11_26_17</t>
  </si>
  <si>
    <t>DARK-3176-20180710-11_26_25</t>
  </si>
  <si>
    <t>11:25:45</t>
  </si>
  <si>
    <t>20180710 11:28:13</t>
  </si>
  <si>
    <t>11:28:13</t>
  </si>
  <si>
    <t>RECT-3177-20180710-11_28_14</t>
  </si>
  <si>
    <t>DARK-3178-20180710-11_28_22</t>
  </si>
  <si>
    <t>11:27:41</t>
  </si>
  <si>
    <t>20180710 11:30:04</t>
  </si>
  <si>
    <t>11:30:04</t>
  </si>
  <si>
    <t>RECT-3179-20180710-11_30_05</t>
  </si>
  <si>
    <t>DARK-3180-20180710-11_30_13</t>
  </si>
  <si>
    <t>11:29:32</t>
  </si>
  <si>
    <t>20180710 11:31:42</t>
  </si>
  <si>
    <t>11:31:42</t>
  </si>
  <si>
    <t>RECT-3181-20180710-11_31_44</t>
  </si>
  <si>
    <t>DARK-3182-20180710-11_31_51</t>
  </si>
  <si>
    <t>11:31:11</t>
  </si>
  <si>
    <t>20180710 11:33:43</t>
  </si>
  <si>
    <t>11:33:43</t>
  </si>
  <si>
    <t>RECT-3183-20180710-11_33_44</t>
  </si>
  <si>
    <t>DARK-3184-20180710-11_33_52</t>
  </si>
  <si>
    <t>11:33:07</t>
  </si>
  <si>
    <t>20180710 11:35:43</t>
  </si>
  <si>
    <t>11:35:43</t>
  </si>
  <si>
    <t>RECT-3185-20180710-11_35_45</t>
  </si>
  <si>
    <t>DARK-3186-20180710-11_35_53</t>
  </si>
  <si>
    <t>11:34:52</t>
  </si>
  <si>
    <t>20180710 11:37:44</t>
  </si>
  <si>
    <t>11:37:44</t>
  </si>
  <si>
    <t>RECT-3187-20180710-11_37_45</t>
  </si>
  <si>
    <t>DARK-3188-20180710-11_37_53</t>
  </si>
  <si>
    <t>11:36:51</t>
  </si>
  <si>
    <t>20180710 11:39:44</t>
  </si>
  <si>
    <t>11:39:44</t>
  </si>
  <si>
    <t>RECT-3189-20180710-11_39_46</t>
  </si>
  <si>
    <t>DARK-3190-20180710-11_39_54</t>
  </si>
  <si>
    <t>11:40:23</t>
  </si>
  <si>
    <t>11:46:42</t>
  </si>
  <si>
    <t>Stability Definition:	A (GasEx): Slp&lt;0.5	gsw (GasEx): Slp&lt;0.5</t>
  </si>
  <si>
    <t>20180710 11:53:25</t>
  </si>
  <si>
    <t>11:53:25</t>
  </si>
  <si>
    <t>RECT-3191-20180710-11_53_26</t>
  </si>
  <si>
    <t>DARK-3192-20180710-11_53_34</t>
  </si>
  <si>
    <t>11:52:53</t>
  </si>
  <si>
    <t>20180710 11:55:25</t>
  </si>
  <si>
    <t>11:55:25</t>
  </si>
  <si>
    <t>RECT-3193-20180710-11_55_27</t>
  </si>
  <si>
    <t>DARK-3194-20180710-11_55_35</t>
  </si>
  <si>
    <t>11:54:33</t>
  </si>
  <si>
    <t>20180710 11:56:40</t>
  </si>
  <si>
    <t>11:56:40</t>
  </si>
  <si>
    <t>RECT-3195-20180710-11_56_42</t>
  </si>
  <si>
    <t>DARK-3196-20180710-11_56_50</t>
  </si>
  <si>
    <t>11:57:07</t>
  </si>
  <si>
    <t>20180710 11:58:28</t>
  </si>
  <si>
    <t>11:58:28</t>
  </si>
  <si>
    <t>RECT-3197-20180710-11_58_30</t>
  </si>
  <si>
    <t>DARK-3198-20180710-11_58_37</t>
  </si>
  <si>
    <t>11:59:04</t>
  </si>
  <si>
    <t>20180710 12:00:18</t>
  </si>
  <si>
    <t>12:00:18</t>
  </si>
  <si>
    <t>RECT-3199-20180710-12_00_20</t>
  </si>
  <si>
    <t>DARK-3200-20180710-12_00_28</t>
  </si>
  <si>
    <t>12:00:47</t>
  </si>
  <si>
    <t>20180710 12:01:58</t>
  </si>
  <si>
    <t>12:01:58</t>
  </si>
  <si>
    <t>RECT-3201-20180710-12_02_00</t>
  </si>
  <si>
    <t>DARK-3202-20180710-12_02_07</t>
  </si>
  <si>
    <t>12:02:34</t>
  </si>
  <si>
    <t>20180710 12:04:28</t>
  </si>
  <si>
    <t>12:04:28</t>
  </si>
  <si>
    <t>RECT-3203-20180710-12_04_30</t>
  </si>
  <si>
    <t>DARK-3204-20180710-12_04_37</t>
  </si>
  <si>
    <t>12:03:56</t>
  </si>
  <si>
    <t>20180710 12:06:28</t>
  </si>
  <si>
    <t>12:06:28</t>
  </si>
  <si>
    <t>RECT-3205-20180710-12_06_30</t>
  </si>
  <si>
    <t>DARK-3206-20180710-12_06_38</t>
  </si>
  <si>
    <t>12:05:32</t>
  </si>
  <si>
    <t>20180710 12:08:29</t>
  </si>
  <si>
    <t>12:08:29</t>
  </si>
  <si>
    <t>RECT-3207-20180710-12_08_31</t>
  </si>
  <si>
    <t>DARK-3208-20180710-12_08_38</t>
  </si>
  <si>
    <t>12:08:57</t>
  </si>
  <si>
    <t>20180710 12:10:59</t>
  </si>
  <si>
    <t>12:10:59</t>
  </si>
  <si>
    <t>RECT-3209-20180710-12_11_01</t>
  </si>
  <si>
    <t>DARK-3210-20180710-12_11_08</t>
  </si>
  <si>
    <t>12:11:34</t>
  </si>
  <si>
    <t>20180710 12:18:42</t>
  </si>
  <si>
    <t>12:18:42</t>
  </si>
  <si>
    <t>RECT-3211-20180710-12_18_43</t>
  </si>
  <si>
    <t>DARK-3212-20180710-12_18_51</t>
  </si>
  <si>
    <t>12:18:09</t>
  </si>
  <si>
    <t>20180710 12:20:22</t>
  </si>
  <si>
    <t>12:20:22</t>
  </si>
  <si>
    <t>RECT-3213-20180710-12_20_24</t>
  </si>
  <si>
    <t>DARK-3214-20180710-12_20_31</t>
  </si>
  <si>
    <t>12:19:51</t>
  </si>
  <si>
    <t>20180710 12:22:04</t>
  </si>
  <si>
    <t>12:22:04</t>
  </si>
  <si>
    <t>RECT-3215-20180710-12_22_05</t>
  </si>
  <si>
    <t>DARK-3216-20180710-12_22_13</t>
  </si>
  <si>
    <t>12:21:32</t>
  </si>
  <si>
    <t>20180710 12:23:47</t>
  </si>
  <si>
    <t>12:23:47</t>
  </si>
  <si>
    <t>RECT-3217-20180710-12_23_48</t>
  </si>
  <si>
    <t>DARK-3218-20180710-12_23_56</t>
  </si>
  <si>
    <t>12:23:15</t>
  </si>
  <si>
    <t>20180710 12:25:29</t>
  </si>
  <si>
    <t>12:25:29</t>
  </si>
  <si>
    <t>RECT-3219-20180710-12_25_31</t>
  </si>
  <si>
    <t>DARK-3220-20180710-12_25_38</t>
  </si>
  <si>
    <t>12:24:59</t>
  </si>
  <si>
    <t>20180710 12:27:07</t>
  </si>
  <si>
    <t>12:27:07</t>
  </si>
  <si>
    <t>RECT-3221-20180710-12_27_09</t>
  </si>
  <si>
    <t>DARK-3222-20180710-12_27_16</t>
  </si>
  <si>
    <t>12:26:37</t>
  </si>
  <si>
    <t>20180710 12:28:53</t>
  </si>
  <si>
    <t>12:28:53</t>
  </si>
  <si>
    <t>RECT-3223-20180710-12_28_55</t>
  </si>
  <si>
    <t>DARK-3224-20180710-12_29_02</t>
  </si>
  <si>
    <t>12:28:21</t>
  </si>
  <si>
    <t>20180710 12:30:33</t>
  </si>
  <si>
    <t>12:30:33</t>
  </si>
  <si>
    <t>RECT-3225-20180710-12_30_34</t>
  </si>
  <si>
    <t>DARK-3226-20180710-12_30_42</t>
  </si>
  <si>
    <t>12:30:02</t>
  </si>
  <si>
    <t>20180710 12:32:33</t>
  </si>
  <si>
    <t>12:32:33</t>
  </si>
  <si>
    <t>RECT-3227-20180710-12_32_35</t>
  </si>
  <si>
    <t>DARK-3228-20180710-12_32_42</t>
  </si>
  <si>
    <t>12:31:44</t>
  </si>
  <si>
    <t>20180710 12:34:34</t>
  </si>
  <si>
    <t>12:34:34</t>
  </si>
  <si>
    <t>RECT-3229-20180710-12_34_35</t>
  </si>
  <si>
    <t>DARK-3230-20180710-12_34_43</t>
  </si>
  <si>
    <t>12:33:43</t>
  </si>
  <si>
    <t>20180710 12:50:10</t>
  </si>
  <si>
    <t>12:50:10</t>
  </si>
  <si>
    <t>RECT-3231-20180710-12_50_11</t>
  </si>
  <si>
    <t>DARK-3232-20180710-12_50_19</t>
  </si>
  <si>
    <t>12:49:38</t>
  </si>
  <si>
    <t>20180710 12:51:58</t>
  </si>
  <si>
    <t>12:51:58</t>
  </si>
  <si>
    <t>RECT-3233-20180710-12_52_00</t>
  </si>
  <si>
    <t>DARK-3234-20180710-12_52_07</t>
  </si>
  <si>
    <t>12:51:26</t>
  </si>
  <si>
    <t>20180710 12:53:10</t>
  </si>
  <si>
    <t>12:53:10</t>
  </si>
  <si>
    <t>RECT-3235-20180710-12_53_11</t>
  </si>
  <si>
    <t>DARK-3236-20180710-12_53_19</t>
  </si>
  <si>
    <t>12:53:48</t>
  </si>
  <si>
    <t>20180710 12:55:02</t>
  </si>
  <si>
    <t>12:55:02</t>
  </si>
  <si>
    <t>RECT-3237-20180710-12_55_03</t>
  </si>
  <si>
    <t>DARK-3238-20180710-12_55_11</t>
  </si>
  <si>
    <t>12:55:36</t>
  </si>
  <si>
    <t>20180710 12:56:47</t>
  </si>
  <si>
    <t>12:56:47</t>
  </si>
  <si>
    <t>RECT-3239-20180710-12_56_48</t>
  </si>
  <si>
    <t>DARK-3240-20180710-12_56_56</t>
  </si>
  <si>
    <t>12:57:27</t>
  </si>
  <si>
    <t>20180710 12:58:35</t>
  </si>
  <si>
    <t>12:58:35</t>
  </si>
  <si>
    <t>RECT-3241-20180710-12_58_37</t>
  </si>
  <si>
    <t>DARK-3242-20180710-12_58_45</t>
  </si>
  <si>
    <t>12:59:16</t>
  </si>
  <si>
    <t>20180710 13:01:07</t>
  </si>
  <si>
    <t>13:01:07</t>
  </si>
  <si>
    <t>RECT-3243-20180710-13_01_08</t>
  </si>
  <si>
    <t>DARK-3244-20180710-13_01_16</t>
  </si>
  <si>
    <t>13:00:36</t>
  </si>
  <si>
    <t>20180710 13:03:07</t>
  </si>
  <si>
    <t>13:03:07</t>
  </si>
  <si>
    <t>RECT-3245-20180710-13_03_09</t>
  </si>
  <si>
    <t>DARK-3246-20180710-13_03_16</t>
  </si>
  <si>
    <t>13:02:23</t>
  </si>
  <si>
    <t>20180710 13:04:47</t>
  </si>
  <si>
    <t>13:04:47</t>
  </si>
  <si>
    <t>RECT-3247-20180710-13_04_49</t>
  </si>
  <si>
    <t>DARK-3248-20180710-13_04_56</t>
  </si>
  <si>
    <t>13:04:17</t>
  </si>
  <si>
    <t>20180710 13:06:44</t>
  </si>
  <si>
    <t>13:06:44</t>
  </si>
  <si>
    <t>RECT-3249-20180710-13_06_46</t>
  </si>
  <si>
    <t>DARK-3250-20180710-13_06_53</t>
  </si>
  <si>
    <t>13:06:01</t>
  </si>
  <si>
    <t>plant</t>
  </si>
  <si>
    <t>18432-1</t>
  </si>
  <si>
    <t>18431-1</t>
  </si>
  <si>
    <t>18322-1</t>
  </si>
  <si>
    <t>18312-2</t>
  </si>
  <si>
    <t>18411-2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</si>
</sst>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O66"/>
  <sheetViews>
    <sheetView tabSelected="1" workbookViewId="0">
      <selection activeCell="A67" sqref="A67:XFD96"/>
    </sheetView>
  </sheetViews>
  <sheetFormatPr defaultRowHeight="13" x14ac:dyDescent="0.2"/>
  <sheetData>
    <row r="2" spans="1:171" x14ac:dyDescent="0.2">
      <c r="A2" t="s">
        <v>25</v>
      </c>
      <c r="B2" t="s">
        <v>26</v>
      </c>
      <c r="C2" t="s">
        <v>28</v>
      </c>
      <c r="D2" t="s">
        <v>30</v>
      </c>
    </row>
    <row r="3" spans="1:171" x14ac:dyDescent="0.2">
      <c r="B3" t="s">
        <v>27</v>
      </c>
      <c r="C3" t="s">
        <v>29</v>
      </c>
      <c r="D3" t="s">
        <v>31</v>
      </c>
    </row>
    <row r="4" spans="1:171" x14ac:dyDescent="0.2">
      <c r="A4" t="s">
        <v>32</v>
      </c>
      <c r="B4" t="s">
        <v>33</v>
      </c>
    </row>
    <row r="5" spans="1:171" x14ac:dyDescent="0.2">
      <c r="B5">
        <v>2</v>
      </c>
    </row>
    <row r="6" spans="1:171" x14ac:dyDescent="0.2">
      <c r="A6" t="s">
        <v>34</v>
      </c>
      <c r="B6" t="s">
        <v>35</v>
      </c>
      <c r="C6" t="s">
        <v>36</v>
      </c>
      <c r="D6" t="s">
        <v>37</v>
      </c>
      <c r="E6" t="s">
        <v>38</v>
      </c>
    </row>
    <row r="7" spans="1:171" x14ac:dyDescent="0.2">
      <c r="B7">
        <v>0</v>
      </c>
      <c r="C7">
        <v>1</v>
      </c>
      <c r="D7">
        <v>0</v>
      </c>
      <c r="E7">
        <v>0</v>
      </c>
    </row>
    <row r="8" spans="1:171" x14ac:dyDescent="0.2">
      <c r="A8" t="s">
        <v>39</v>
      </c>
      <c r="B8" t="s">
        <v>40</v>
      </c>
      <c r="C8" t="s">
        <v>42</v>
      </c>
      <c r="D8" t="s">
        <v>44</v>
      </c>
      <c r="E8" t="s">
        <v>45</v>
      </c>
      <c r="F8" t="s">
        <v>46</v>
      </c>
      <c r="G8" t="s">
        <v>47</v>
      </c>
      <c r="H8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t="s">
        <v>54</v>
      </c>
      <c r="O8" t="s">
        <v>55</v>
      </c>
      <c r="P8" t="s">
        <v>56</v>
      </c>
      <c r="Q8" t="s">
        <v>57</v>
      </c>
    </row>
    <row r="9" spans="1:171" x14ac:dyDescent="0.2">
      <c r="B9" t="s">
        <v>41</v>
      </c>
      <c r="C9" t="s">
        <v>43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1" x14ac:dyDescent="0.2">
      <c r="A10" t="s">
        <v>58</v>
      </c>
      <c r="B10" t="s">
        <v>59</v>
      </c>
      <c r="C10" t="s">
        <v>60</v>
      </c>
      <c r="D10" t="s">
        <v>61</v>
      </c>
      <c r="E10" t="s">
        <v>62</v>
      </c>
      <c r="F10" t="s">
        <v>63</v>
      </c>
    </row>
    <row r="11" spans="1:171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171" x14ac:dyDescent="0.2">
      <c r="A12" t="s">
        <v>64</v>
      </c>
      <c r="B12" t="s">
        <v>65</v>
      </c>
      <c r="C12" t="s">
        <v>66</v>
      </c>
      <c r="D12" t="s">
        <v>67</v>
      </c>
      <c r="E12" t="s">
        <v>68</v>
      </c>
      <c r="F12" t="s">
        <v>69</v>
      </c>
      <c r="G12" t="s">
        <v>71</v>
      </c>
      <c r="H12" t="s">
        <v>73</v>
      </c>
    </row>
    <row r="13" spans="1:171" x14ac:dyDescent="0.2">
      <c r="B13">
        <v>-6276</v>
      </c>
      <c r="C13">
        <v>6.6</v>
      </c>
      <c r="D13">
        <v>1.7090000000000001E-5</v>
      </c>
      <c r="E13">
        <v>3.11</v>
      </c>
      <c r="F13" t="s">
        <v>70</v>
      </c>
      <c r="G13" t="s">
        <v>72</v>
      </c>
      <c r="H13">
        <v>0</v>
      </c>
    </row>
    <row r="14" spans="1:171" x14ac:dyDescent="0.2">
      <c r="A14" t="s">
        <v>74</v>
      </c>
      <c r="B14" t="s">
        <v>74</v>
      </c>
      <c r="C14" t="s">
        <v>74</v>
      </c>
      <c r="D14" t="s">
        <v>74</v>
      </c>
      <c r="E14" t="s">
        <v>74</v>
      </c>
      <c r="F14" t="s">
        <v>75</v>
      </c>
      <c r="G14" t="s">
        <v>76</v>
      </c>
      <c r="H14" t="s">
        <v>76</v>
      </c>
      <c r="I14" t="s">
        <v>76</v>
      </c>
      <c r="J14" t="s">
        <v>76</v>
      </c>
      <c r="K14" t="s">
        <v>76</v>
      </c>
      <c r="L14" t="s">
        <v>76</v>
      </c>
      <c r="M14" t="s">
        <v>76</v>
      </c>
      <c r="N14" t="s">
        <v>76</v>
      </c>
      <c r="O14" t="s">
        <v>76</v>
      </c>
      <c r="P14" t="s">
        <v>76</v>
      </c>
      <c r="Q14" t="s">
        <v>76</v>
      </c>
      <c r="R14" t="s">
        <v>76</v>
      </c>
      <c r="S14" t="s">
        <v>76</v>
      </c>
      <c r="T14" t="s">
        <v>76</v>
      </c>
      <c r="U14" t="s">
        <v>76</v>
      </c>
      <c r="V14" t="s">
        <v>76</v>
      </c>
      <c r="W14" t="s">
        <v>76</v>
      </c>
      <c r="X14" t="s">
        <v>76</v>
      </c>
      <c r="Y14" t="s">
        <v>76</v>
      </c>
      <c r="Z14" t="s">
        <v>76</v>
      </c>
      <c r="AA14" t="s">
        <v>76</v>
      </c>
      <c r="AB14" t="s">
        <v>76</v>
      </c>
      <c r="AC14" t="s">
        <v>76</v>
      </c>
      <c r="AD14" t="s">
        <v>76</v>
      </c>
      <c r="AE14" t="s">
        <v>76</v>
      </c>
      <c r="AF14" t="s">
        <v>76</v>
      </c>
      <c r="AG14" t="s">
        <v>77</v>
      </c>
      <c r="AH14" t="s">
        <v>77</v>
      </c>
      <c r="AI14" t="s">
        <v>77</v>
      </c>
      <c r="AJ14" t="s">
        <v>77</v>
      </c>
      <c r="AK14" t="s">
        <v>77</v>
      </c>
      <c r="AL14" t="s">
        <v>78</v>
      </c>
      <c r="AM14" t="s">
        <v>78</v>
      </c>
      <c r="AN14" t="s">
        <v>78</v>
      </c>
      <c r="AO14" t="s">
        <v>78</v>
      </c>
      <c r="AP14" t="s">
        <v>78</v>
      </c>
      <c r="AQ14" t="s">
        <v>78</v>
      </c>
      <c r="AR14" t="s">
        <v>78</v>
      </c>
      <c r="AS14" t="s">
        <v>78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80</v>
      </c>
      <c r="BS14" t="s">
        <v>80</v>
      </c>
      <c r="BT14" t="s">
        <v>80</v>
      </c>
      <c r="BU14" t="s">
        <v>80</v>
      </c>
      <c r="BV14" t="s">
        <v>32</v>
      </c>
      <c r="BW14" t="s">
        <v>32</v>
      </c>
      <c r="BX14" t="s">
        <v>32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82</v>
      </c>
      <c r="CN14" t="s">
        <v>82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84</v>
      </c>
      <c r="DJ14" t="s">
        <v>84</v>
      </c>
      <c r="DK14" t="s">
        <v>84</v>
      </c>
      <c r="DL14" t="s">
        <v>84</v>
      </c>
      <c r="DM14" t="s">
        <v>84</v>
      </c>
      <c r="DN14" t="s">
        <v>84</v>
      </c>
      <c r="DO14" t="s">
        <v>84</v>
      </c>
      <c r="DP14" t="s">
        <v>84</v>
      </c>
      <c r="DQ14" t="s">
        <v>84</v>
      </c>
      <c r="DR14" t="s">
        <v>85</v>
      </c>
      <c r="DS14" t="s">
        <v>85</v>
      </c>
      <c r="DT14" t="s">
        <v>85</v>
      </c>
      <c r="DU14" t="s">
        <v>85</v>
      </c>
      <c r="DV14" t="s">
        <v>85</v>
      </c>
      <c r="DW14" t="s">
        <v>85</v>
      </c>
      <c r="DX14" t="s">
        <v>85</v>
      </c>
      <c r="DY14" t="s">
        <v>85</v>
      </c>
      <c r="DZ14" t="s">
        <v>85</v>
      </c>
      <c r="EA14" t="s">
        <v>85</v>
      </c>
      <c r="EB14" t="s">
        <v>85</v>
      </c>
      <c r="EC14" t="s">
        <v>86</v>
      </c>
      <c r="ED14" t="s">
        <v>86</v>
      </c>
      <c r="EE14" t="s">
        <v>86</v>
      </c>
      <c r="EF14" t="s">
        <v>86</v>
      </c>
      <c r="EG14" t="s">
        <v>86</v>
      </c>
      <c r="EH14" t="s">
        <v>86</v>
      </c>
      <c r="EI14" t="s">
        <v>86</v>
      </c>
      <c r="EJ14" t="s">
        <v>86</v>
      </c>
      <c r="EK14" t="s">
        <v>86</v>
      </c>
      <c r="EL14" t="s">
        <v>86</v>
      </c>
      <c r="EM14" t="s">
        <v>86</v>
      </c>
      <c r="EN14" t="s">
        <v>86</v>
      </c>
      <c r="EO14" t="s">
        <v>86</v>
      </c>
      <c r="EP14" t="s">
        <v>86</v>
      </c>
      <c r="EQ14" t="s">
        <v>86</v>
      </c>
      <c r="ER14" t="s">
        <v>86</v>
      </c>
      <c r="ES14" t="s">
        <v>86</v>
      </c>
      <c r="ET14" t="s">
        <v>86</v>
      </c>
      <c r="EU14" t="s">
        <v>86</v>
      </c>
      <c r="EV14" t="s">
        <v>87</v>
      </c>
      <c r="EW14" t="s">
        <v>87</v>
      </c>
      <c r="EX14" t="s">
        <v>87</v>
      </c>
      <c r="EY14" t="s">
        <v>87</v>
      </c>
      <c r="EZ14" t="s">
        <v>87</v>
      </c>
      <c r="FA14" t="s">
        <v>87</v>
      </c>
      <c r="FB14" t="s">
        <v>87</v>
      </c>
      <c r="FC14" t="s">
        <v>87</v>
      </c>
      <c r="FD14" t="s">
        <v>87</v>
      </c>
      <c r="FE14" t="s">
        <v>87</v>
      </c>
      <c r="FF14" t="s">
        <v>87</v>
      </c>
      <c r="FG14" t="s">
        <v>87</v>
      </c>
      <c r="FH14" t="s">
        <v>87</v>
      </c>
      <c r="FI14" t="s">
        <v>87</v>
      </c>
      <c r="FJ14" t="s">
        <v>87</v>
      </c>
      <c r="FK14" t="s">
        <v>87</v>
      </c>
      <c r="FL14" t="s">
        <v>87</v>
      </c>
      <c r="FM14" t="s">
        <v>87</v>
      </c>
      <c r="FN14" t="s">
        <v>87</v>
      </c>
      <c r="FO14" t="s">
        <v>87</v>
      </c>
    </row>
    <row r="15" spans="1:171" x14ac:dyDescent="0.2">
      <c r="A15" t="s">
        <v>88</v>
      </c>
      <c r="B15" t="s">
        <v>89</v>
      </c>
      <c r="C15" t="s">
        <v>90</v>
      </c>
      <c r="D15" t="s">
        <v>91</v>
      </c>
      <c r="E15" t="s">
        <v>92</v>
      </c>
      <c r="F15" t="s">
        <v>537</v>
      </c>
      <c r="G15" t="s">
        <v>93</v>
      </c>
      <c r="H15" t="s">
        <v>94</v>
      </c>
      <c r="I15" t="s">
        <v>95</v>
      </c>
      <c r="J15" t="s">
        <v>96</v>
      </c>
      <c r="K15" t="s">
        <v>97</v>
      </c>
      <c r="L15" t="s">
        <v>98</v>
      </c>
      <c r="M15" t="s">
        <v>99</v>
      </c>
      <c r="N15" t="s">
        <v>100</v>
      </c>
      <c r="O15" t="s">
        <v>101</v>
      </c>
      <c r="P15" t="s">
        <v>102</v>
      </c>
      <c r="Q15" t="s">
        <v>103</v>
      </c>
      <c r="R15" t="s">
        <v>104</v>
      </c>
      <c r="S15" t="s">
        <v>105</v>
      </c>
      <c r="T15" t="s">
        <v>106</v>
      </c>
      <c r="U15" t="s">
        <v>107</v>
      </c>
      <c r="V15" t="s">
        <v>108</v>
      </c>
      <c r="W15" t="s">
        <v>109</v>
      </c>
      <c r="X15" t="s">
        <v>110</v>
      </c>
      <c r="Y15" t="s">
        <v>111</v>
      </c>
      <c r="Z15" t="s">
        <v>112</v>
      </c>
      <c r="AA15" t="s">
        <v>113</v>
      </c>
      <c r="AB15" t="s">
        <v>114</v>
      </c>
      <c r="AC15" t="s">
        <v>115</v>
      </c>
      <c r="AD15" t="s">
        <v>116</v>
      </c>
      <c r="AE15" t="s">
        <v>117</v>
      </c>
      <c r="AF15" t="s">
        <v>118</v>
      </c>
      <c r="AG15" t="s">
        <v>77</v>
      </c>
      <c r="AH15" t="s">
        <v>119</v>
      </c>
      <c r="AI15" t="s">
        <v>120</v>
      </c>
      <c r="AJ15" t="s">
        <v>121</v>
      </c>
      <c r="AK15" t="s">
        <v>122</v>
      </c>
      <c r="AL15" t="s">
        <v>123</v>
      </c>
      <c r="AM15" t="s">
        <v>124</v>
      </c>
      <c r="AN15" t="s">
        <v>125</v>
      </c>
      <c r="AO15" t="s">
        <v>126</v>
      </c>
      <c r="AP15" t="s">
        <v>127</v>
      </c>
      <c r="AQ15" t="s">
        <v>128</v>
      </c>
      <c r="AR15" t="s">
        <v>129</v>
      </c>
      <c r="AS15" t="s">
        <v>130</v>
      </c>
      <c r="AT15" t="s">
        <v>131</v>
      </c>
      <c r="AU15" t="s">
        <v>132</v>
      </c>
      <c r="AV15" t="s">
        <v>133</v>
      </c>
      <c r="AW15" t="s">
        <v>134</v>
      </c>
      <c r="AX15" t="s">
        <v>135</v>
      </c>
      <c r="AY15" t="s">
        <v>136</v>
      </c>
      <c r="AZ15" t="s">
        <v>137</v>
      </c>
      <c r="BA15" t="s">
        <v>138</v>
      </c>
      <c r="BB15" t="s">
        <v>139</v>
      </c>
      <c r="BC15" t="s">
        <v>140</v>
      </c>
      <c r="BD15" t="s">
        <v>141</v>
      </c>
      <c r="BE15" t="s">
        <v>142</v>
      </c>
      <c r="BF15" t="s">
        <v>143</v>
      </c>
      <c r="BG15" t="s">
        <v>144</v>
      </c>
      <c r="BH15" t="s">
        <v>145</v>
      </c>
      <c r="BI15" t="s">
        <v>146</v>
      </c>
      <c r="BJ15" t="s">
        <v>147</v>
      </c>
      <c r="BK15" t="s">
        <v>148</v>
      </c>
      <c r="BL15" t="s">
        <v>149</v>
      </c>
      <c r="BM15" t="s">
        <v>150</v>
      </c>
      <c r="BN15" t="s">
        <v>151</v>
      </c>
      <c r="BO15" t="s">
        <v>152</v>
      </c>
      <c r="BP15" t="s">
        <v>153</v>
      </c>
      <c r="BQ15" t="s">
        <v>154</v>
      </c>
      <c r="BR15" t="s">
        <v>155</v>
      </c>
      <c r="BS15" t="s">
        <v>156</v>
      </c>
      <c r="BT15" t="s">
        <v>157</v>
      </c>
      <c r="BU15" t="s">
        <v>158</v>
      </c>
      <c r="BV15" t="s">
        <v>159</v>
      </c>
      <c r="BW15" t="s">
        <v>160</v>
      </c>
      <c r="BX15" t="s">
        <v>161</v>
      </c>
      <c r="BY15" t="s">
        <v>93</v>
      </c>
      <c r="BZ15" t="s">
        <v>162</v>
      </c>
      <c r="CA15" t="s">
        <v>163</v>
      </c>
      <c r="CB15" t="s">
        <v>164</v>
      </c>
      <c r="CC15" t="s">
        <v>165</v>
      </c>
      <c r="CD15" t="s">
        <v>166</v>
      </c>
      <c r="CE15" t="s">
        <v>167</v>
      </c>
      <c r="CF15" t="s">
        <v>168</v>
      </c>
      <c r="CG15" t="s">
        <v>169</v>
      </c>
      <c r="CH15" t="s">
        <v>170</v>
      </c>
      <c r="CI15" t="s">
        <v>171</v>
      </c>
      <c r="CJ15" t="s">
        <v>172</v>
      </c>
      <c r="CK15" t="s">
        <v>173</v>
      </c>
      <c r="CL15" t="s">
        <v>174</v>
      </c>
      <c r="CM15" t="s">
        <v>175</v>
      </c>
      <c r="CN15" t="s">
        <v>176</v>
      </c>
      <c r="CO15" t="s">
        <v>177</v>
      </c>
      <c r="CP15" t="s">
        <v>178</v>
      </c>
      <c r="CQ15" t="s">
        <v>179</v>
      </c>
      <c r="CR15" t="s">
        <v>180</v>
      </c>
      <c r="CS15" t="s">
        <v>181</v>
      </c>
      <c r="CT15" t="s">
        <v>182</v>
      </c>
      <c r="CU15" t="s">
        <v>183</v>
      </c>
      <c r="CV15" t="s">
        <v>184</v>
      </c>
      <c r="CW15" t="s">
        <v>185</v>
      </c>
      <c r="CX15" t="s">
        <v>186</v>
      </c>
      <c r="CY15" t="s">
        <v>187</v>
      </c>
      <c r="CZ15" t="s">
        <v>188</v>
      </c>
      <c r="DA15" t="s">
        <v>189</v>
      </c>
      <c r="DB15" t="s">
        <v>190</v>
      </c>
      <c r="DC15" t="s">
        <v>191</v>
      </c>
      <c r="DD15" t="s">
        <v>192</v>
      </c>
      <c r="DE15" t="s">
        <v>193</v>
      </c>
      <c r="DF15" t="s">
        <v>194</v>
      </c>
      <c r="DG15" t="s">
        <v>195</v>
      </c>
      <c r="DH15" t="s">
        <v>196</v>
      </c>
      <c r="DI15" t="s">
        <v>89</v>
      </c>
      <c r="DJ15" t="s">
        <v>92</v>
      </c>
      <c r="DK15" t="s">
        <v>197</v>
      </c>
      <c r="DL15" t="s">
        <v>198</v>
      </c>
      <c r="DM15" t="s">
        <v>199</v>
      </c>
      <c r="DN15" t="s">
        <v>200</v>
      </c>
      <c r="DO15" t="s">
        <v>201</v>
      </c>
      <c r="DP15" t="s">
        <v>202</v>
      </c>
      <c r="DQ15" t="s">
        <v>203</v>
      </c>
      <c r="DR15" t="s">
        <v>204</v>
      </c>
      <c r="DS15" t="s">
        <v>205</v>
      </c>
      <c r="DT15" t="s">
        <v>206</v>
      </c>
      <c r="DU15" t="s">
        <v>207</v>
      </c>
      <c r="DV15" t="s">
        <v>208</v>
      </c>
      <c r="DW15" t="s">
        <v>209</v>
      </c>
      <c r="DX15" t="s">
        <v>210</v>
      </c>
      <c r="DY15" t="s">
        <v>211</v>
      </c>
      <c r="DZ15" t="s">
        <v>212</v>
      </c>
      <c r="EA15" t="s">
        <v>213</v>
      </c>
      <c r="EB15" t="s">
        <v>214</v>
      </c>
      <c r="EC15" t="s">
        <v>215</v>
      </c>
      <c r="ED15" t="s">
        <v>216</v>
      </c>
      <c r="EE15" t="s">
        <v>217</v>
      </c>
      <c r="EF15" t="s">
        <v>218</v>
      </c>
      <c r="EG15" t="s">
        <v>219</v>
      </c>
      <c r="EH15" t="s">
        <v>220</v>
      </c>
      <c r="EI15" t="s">
        <v>221</v>
      </c>
      <c r="EJ15" t="s">
        <v>222</v>
      </c>
      <c r="EK15" t="s">
        <v>223</v>
      </c>
      <c r="EL15" t="s">
        <v>224</v>
      </c>
      <c r="EM15" t="s">
        <v>225</v>
      </c>
      <c r="EN15" t="s">
        <v>226</v>
      </c>
      <c r="EO15" t="s">
        <v>227</v>
      </c>
      <c r="EP15" t="s">
        <v>228</v>
      </c>
      <c r="EQ15" t="s">
        <v>229</v>
      </c>
      <c r="ER15" t="s">
        <v>230</v>
      </c>
      <c r="ES15" t="s">
        <v>231</v>
      </c>
      <c r="ET15" t="s">
        <v>232</v>
      </c>
      <c r="EU15" t="s">
        <v>233</v>
      </c>
      <c r="EV15" t="s">
        <v>234</v>
      </c>
      <c r="EW15" t="s">
        <v>235</v>
      </c>
      <c r="EX15" t="s">
        <v>236</v>
      </c>
      <c r="EY15" t="s">
        <v>237</v>
      </c>
      <c r="EZ15" t="s">
        <v>238</v>
      </c>
      <c r="FA15" t="s">
        <v>239</v>
      </c>
      <c r="FB15" t="s">
        <v>240</v>
      </c>
      <c r="FC15" t="s">
        <v>241</v>
      </c>
      <c r="FD15" t="s">
        <v>242</v>
      </c>
      <c r="FE15" t="s">
        <v>243</v>
      </c>
      <c r="FF15" t="s">
        <v>244</v>
      </c>
      <c r="FG15" t="s">
        <v>245</v>
      </c>
      <c r="FH15" t="s">
        <v>246</v>
      </c>
      <c r="FI15" t="s">
        <v>247</v>
      </c>
      <c r="FJ15" t="s">
        <v>248</v>
      </c>
      <c r="FK15" t="s">
        <v>249</v>
      </c>
      <c r="FL15" t="s">
        <v>250</v>
      </c>
      <c r="FM15" t="s">
        <v>251</v>
      </c>
      <c r="FN15" t="s">
        <v>252</v>
      </c>
      <c r="FO15" t="s">
        <v>253</v>
      </c>
    </row>
    <row r="16" spans="1:171" x14ac:dyDescent="0.2">
      <c r="B16" t="s">
        <v>254</v>
      </c>
      <c r="C16" t="s">
        <v>254</v>
      </c>
      <c r="G16" t="s">
        <v>254</v>
      </c>
      <c r="H16" t="s">
        <v>255</v>
      </c>
      <c r="I16" t="s">
        <v>256</v>
      </c>
      <c r="J16" t="s">
        <v>257</v>
      </c>
      <c r="K16" t="s">
        <v>257</v>
      </c>
      <c r="L16" t="s">
        <v>167</v>
      </c>
      <c r="M16" t="s">
        <v>167</v>
      </c>
      <c r="N16" t="s">
        <v>255</v>
      </c>
      <c r="O16" t="s">
        <v>255</v>
      </c>
      <c r="P16" t="s">
        <v>255</v>
      </c>
      <c r="Q16" t="s">
        <v>255</v>
      </c>
      <c r="R16" t="s">
        <v>258</v>
      </c>
      <c r="S16" t="s">
        <v>259</v>
      </c>
      <c r="T16" t="s">
        <v>259</v>
      </c>
      <c r="U16" t="s">
        <v>260</v>
      </c>
      <c r="V16" t="s">
        <v>261</v>
      </c>
      <c r="W16" t="s">
        <v>260</v>
      </c>
      <c r="X16" t="s">
        <v>260</v>
      </c>
      <c r="Y16" t="s">
        <v>260</v>
      </c>
      <c r="Z16" t="s">
        <v>258</v>
      </c>
      <c r="AA16" t="s">
        <v>258</v>
      </c>
      <c r="AB16" t="s">
        <v>258</v>
      </c>
      <c r="AC16" t="s">
        <v>258</v>
      </c>
      <c r="AG16" t="s">
        <v>262</v>
      </c>
      <c r="AH16" t="s">
        <v>261</v>
      </c>
      <c r="AJ16" t="s">
        <v>261</v>
      </c>
      <c r="AK16" t="s">
        <v>262</v>
      </c>
      <c r="AQ16" t="s">
        <v>256</v>
      </c>
      <c r="AW16" t="s">
        <v>256</v>
      </c>
      <c r="AX16" t="s">
        <v>256</v>
      </c>
      <c r="AY16" t="s">
        <v>256</v>
      </c>
      <c r="BA16" t="s">
        <v>263</v>
      </c>
      <c r="BK16" t="s">
        <v>264</v>
      </c>
      <c r="BL16" t="s">
        <v>264</v>
      </c>
      <c r="BM16" t="s">
        <v>264</v>
      </c>
      <c r="BN16" t="s">
        <v>256</v>
      </c>
      <c r="BP16" t="s">
        <v>265</v>
      </c>
      <c r="BR16" t="s">
        <v>256</v>
      </c>
      <c r="BS16" t="s">
        <v>256</v>
      </c>
      <c r="BU16" t="s">
        <v>266</v>
      </c>
      <c r="BV16" t="s">
        <v>267</v>
      </c>
      <c r="BY16" t="s">
        <v>254</v>
      </c>
      <c r="BZ16" t="s">
        <v>257</v>
      </c>
      <c r="CA16" t="s">
        <v>257</v>
      </c>
      <c r="CB16" t="s">
        <v>268</v>
      </c>
      <c r="CC16" t="s">
        <v>268</v>
      </c>
      <c r="CD16" t="s">
        <v>262</v>
      </c>
      <c r="CE16" t="s">
        <v>260</v>
      </c>
      <c r="CF16" t="s">
        <v>260</v>
      </c>
      <c r="CG16" t="s">
        <v>259</v>
      </c>
      <c r="CH16" t="s">
        <v>259</v>
      </c>
      <c r="CI16" t="s">
        <v>259</v>
      </c>
      <c r="CJ16" t="s">
        <v>269</v>
      </c>
      <c r="CK16" t="s">
        <v>256</v>
      </c>
      <c r="CL16" t="s">
        <v>256</v>
      </c>
      <c r="CM16" t="s">
        <v>256</v>
      </c>
      <c r="CR16" t="s">
        <v>256</v>
      </c>
      <c r="CU16" t="s">
        <v>259</v>
      </c>
      <c r="CV16" t="s">
        <v>259</v>
      </c>
      <c r="CW16" t="s">
        <v>259</v>
      </c>
      <c r="CX16" t="s">
        <v>259</v>
      </c>
      <c r="CY16" t="s">
        <v>259</v>
      </c>
      <c r="CZ16" t="s">
        <v>256</v>
      </c>
      <c r="DA16" t="s">
        <v>256</v>
      </c>
      <c r="DB16" t="s">
        <v>256</v>
      </c>
      <c r="DC16" t="s">
        <v>254</v>
      </c>
      <c r="DE16" t="s">
        <v>270</v>
      </c>
      <c r="DF16" t="s">
        <v>270</v>
      </c>
      <c r="DH16" t="s">
        <v>254</v>
      </c>
      <c r="DI16" t="s">
        <v>271</v>
      </c>
      <c r="DL16" t="s">
        <v>272</v>
      </c>
      <c r="DM16" t="s">
        <v>273</v>
      </c>
      <c r="DN16" t="s">
        <v>272</v>
      </c>
      <c r="DO16" t="s">
        <v>273</v>
      </c>
      <c r="DP16" t="s">
        <v>261</v>
      </c>
      <c r="DQ16" t="s">
        <v>261</v>
      </c>
      <c r="DR16" t="s">
        <v>256</v>
      </c>
      <c r="DS16" t="s">
        <v>274</v>
      </c>
      <c r="DT16" t="s">
        <v>256</v>
      </c>
      <c r="DV16" t="s">
        <v>255</v>
      </c>
      <c r="DW16" t="s">
        <v>275</v>
      </c>
      <c r="DX16" t="s">
        <v>255</v>
      </c>
      <c r="EC16" t="s">
        <v>276</v>
      </c>
      <c r="ED16" t="s">
        <v>276</v>
      </c>
      <c r="EE16" t="s">
        <v>276</v>
      </c>
      <c r="EF16" t="s">
        <v>276</v>
      </c>
      <c r="EG16" t="s">
        <v>276</v>
      </c>
      <c r="EH16" t="s">
        <v>276</v>
      </c>
      <c r="EI16" t="s">
        <v>276</v>
      </c>
      <c r="EJ16" t="s">
        <v>276</v>
      </c>
      <c r="EK16" t="s">
        <v>276</v>
      </c>
      <c r="EL16" t="s">
        <v>276</v>
      </c>
      <c r="EM16" t="s">
        <v>276</v>
      </c>
      <c r="EN16" t="s">
        <v>276</v>
      </c>
      <c r="EU16" t="s">
        <v>276</v>
      </c>
      <c r="EV16" t="s">
        <v>261</v>
      </c>
      <c r="EW16" t="s">
        <v>261</v>
      </c>
      <c r="EX16" t="s">
        <v>272</v>
      </c>
      <c r="EY16" t="s">
        <v>273</v>
      </c>
      <c r="FA16" t="s">
        <v>262</v>
      </c>
      <c r="FB16" t="s">
        <v>262</v>
      </c>
      <c r="FC16" t="s">
        <v>259</v>
      </c>
      <c r="FD16" t="s">
        <v>259</v>
      </c>
      <c r="FE16" t="s">
        <v>259</v>
      </c>
      <c r="FF16" t="s">
        <v>259</v>
      </c>
      <c r="FG16" t="s">
        <v>259</v>
      </c>
      <c r="FH16" t="s">
        <v>261</v>
      </c>
      <c r="FI16" t="s">
        <v>261</v>
      </c>
      <c r="FJ16" t="s">
        <v>261</v>
      </c>
      <c r="FK16" t="s">
        <v>259</v>
      </c>
      <c r="FL16" t="s">
        <v>257</v>
      </c>
      <c r="FM16" t="s">
        <v>268</v>
      </c>
      <c r="FN16" t="s">
        <v>261</v>
      </c>
      <c r="FO16" t="s">
        <v>261</v>
      </c>
    </row>
    <row r="17" spans="1:171" x14ac:dyDescent="0.2">
      <c r="A17">
        <v>41</v>
      </c>
      <c r="B17">
        <v>1531238280.0999999</v>
      </c>
      <c r="C17">
        <v>7354.1999998092697</v>
      </c>
      <c r="D17" t="s">
        <v>285</v>
      </c>
      <c r="E17" t="s">
        <v>286</v>
      </c>
      <c r="F17" t="s">
        <v>538</v>
      </c>
      <c r="G17">
        <v>1531238272.0548401</v>
      </c>
      <c r="H17">
        <f t="shared" ref="H17:H40" si="0">CD17*AI17*(CB17-CC17)/(100*BV17*(1000-AI17*CB17))</f>
        <v>6.7037622616992164E-3</v>
      </c>
      <c r="I17">
        <f t="shared" ref="I17:I40" si="1">CD17*AI17*(CA17-BZ17*(1000-AI17*CC17)/(1000-AI17*CB17))/(100*BV17)</f>
        <v>25.598776022284742</v>
      </c>
      <c r="J17">
        <f t="shared" ref="J17:J40" si="2">BZ17 - IF(AI17&gt;1, I17*BV17*100/(AK17*CJ17), 0)</f>
        <v>357.99367741935498</v>
      </c>
      <c r="K17">
        <f t="shared" ref="K17:K40" si="3">((Q17-H17/2)*J17-I17)/(Q17+H17/2)</f>
        <v>257.65244818677132</v>
      </c>
      <c r="L17">
        <f t="shared" ref="L17:L40" si="4">K17*(CE17+CF17)/1000</f>
        <v>25.64023987045714</v>
      </c>
      <c r="M17">
        <f t="shared" ref="M17:M40" si="5">(BZ17 - IF(AI17&gt;1, I17*BV17*100/(AK17*CJ17), 0))*(CE17+CF17)/1000</f>
        <v>35.625680352493532</v>
      </c>
      <c r="N17">
        <f t="shared" ref="N17:N40" si="6">2/((1/P17-1/O17)+SIGN(P17)*SQRT((1/P17-1/O17)*(1/P17-1/O17) + 4*BW17/((BW17+1)*(BW17+1))*(2*1/P17*1/O17-1/O17*1/O17)))</f>
        <v>0.48603421043091</v>
      </c>
      <c r="O17">
        <f t="shared" ref="O17:O40" si="7">AF17+AE17*BV17+AD17*BV17*BV17</f>
        <v>2.2519852116642087</v>
      </c>
      <c r="P17">
        <f t="shared" ref="P17:P40" si="8">H17*(1000-(1000*0.61365*EXP(17.502*T17/(240.97+T17))/(CE17+CF17)+CB17)/2)/(1000*0.61365*EXP(17.502*T17/(240.97+T17))/(CE17+CF17)-CB17)</f>
        <v>0.43440391887360008</v>
      </c>
      <c r="Q17">
        <f t="shared" ref="Q17:Q40" si="9">1/((BW17+1)/(N17/1.6)+1/(O17/1.37)) + BW17/((BW17+1)/(N17/1.6) + BW17/(O17/1.37))</f>
        <v>0.27568277631785104</v>
      </c>
      <c r="R17">
        <f t="shared" ref="R17:R40" si="10">(BS17*BU17)</f>
        <v>273.59894092519721</v>
      </c>
      <c r="S17">
        <f t="shared" ref="S17:S40" si="11">(CG17+(R17+2*0.95*0.0000000567*(((CG17+$B$7)+273)^4-(CG17+273)^4)-44100*H17)/(1.84*29.3*O17+8*0.95*0.0000000567*(CG17+273)^3))</f>
        <v>30.532422896024769</v>
      </c>
      <c r="T17">
        <f t="shared" ref="T17:T40" si="12">($C$7*CH17+$D$7*CI17+$E$7*S17)</f>
        <v>30.4620483870968</v>
      </c>
      <c r="U17">
        <f t="shared" ref="U17:U40" si="13">0.61365*EXP(17.502*T17/(240.97+T17))</f>
        <v>4.374836896332611</v>
      </c>
      <c r="V17">
        <f t="shared" ref="V17:V40" si="14">(W17/X17*100)</f>
        <v>65.293419365988825</v>
      </c>
      <c r="W17">
        <f t="shared" ref="W17:W40" si="15">CB17*(CE17+CF17)/1000</f>
        <v>2.8952106631898253</v>
      </c>
      <c r="X17">
        <f t="shared" ref="X17:X40" si="16">0.61365*EXP(17.502*CG17/(240.97+CG17))</f>
        <v>4.4341538416931696</v>
      </c>
      <c r="Y17">
        <f t="shared" ref="Y17:Y40" si="17">(U17-CB17*(CE17+CF17)/1000)</f>
        <v>1.4796262331427856</v>
      </c>
      <c r="Z17">
        <f t="shared" ref="Z17:Z40" si="18">(-H17*44100)</f>
        <v>-295.63591574093545</v>
      </c>
      <c r="AA17">
        <f t="shared" ref="AA17:AA40" si="19">2*29.3*O17*0.92*(CG17-T17)</f>
        <v>28.588301017007513</v>
      </c>
      <c r="AB17">
        <f t="shared" ref="AB17:AB40" si="20">2*0.95*0.0000000567*(((CG17+$B$7)+273)^4-(T17+273)^4)</f>
        <v>2.8389165557360885</v>
      </c>
      <c r="AC17">
        <f t="shared" ref="AC17:AC40" si="21">R17+AB17+Z17+AA17</f>
        <v>9.390242757005371</v>
      </c>
      <c r="AD17">
        <v>-4.1237213419379498E-2</v>
      </c>
      <c r="AE17">
        <v>4.6292384641561803E-2</v>
      </c>
      <c r="AF17">
        <v>3.4587705869124998</v>
      </c>
      <c r="AG17">
        <v>0</v>
      </c>
      <c r="AH17">
        <v>0</v>
      </c>
      <c r="AI17">
        <f t="shared" ref="AI17:AI40" si="22">IF(AG17*$H$13&gt;=AK17,1,(AK17/(AK17-AG17*$H$13)))</f>
        <v>1</v>
      </c>
      <c r="AJ17">
        <f t="shared" ref="AJ17:AJ40" si="23">(AI17-1)*100</f>
        <v>0</v>
      </c>
      <c r="AK17">
        <f t="shared" ref="AK17:AK40" si="24">MAX(0,($B$13+$C$13*CJ17)/(1+$D$13*CJ17)*CE17/(CG17+273)*$E$13)</f>
        <v>51943.124621069408</v>
      </c>
      <c r="AL17">
        <v>0</v>
      </c>
      <c r="AM17">
        <v>0</v>
      </c>
      <c r="AN17">
        <v>0</v>
      </c>
      <c r="AO17">
        <f t="shared" ref="AO17:AO40" si="25">AN17-AM17</f>
        <v>0</v>
      </c>
      <c r="AP17" t="e">
        <f t="shared" ref="AP17:AP40" si="26">AO17/AN17</f>
        <v>#DIV/0!</v>
      </c>
      <c r="AQ17">
        <v>-1</v>
      </c>
      <c r="AR17" t="s">
        <v>287</v>
      </c>
      <c r="AS17">
        <v>823.63107692307699</v>
      </c>
      <c r="AT17">
        <v>1111.3399999999999</v>
      </c>
      <c r="AU17">
        <f t="shared" ref="AU17:AU40" si="27">1-AS17/AT17</f>
        <v>0.25888470052092338</v>
      </c>
      <c r="AV17">
        <v>0.5</v>
      </c>
      <c r="AW17">
        <f t="shared" ref="AW17:AW40" si="28">BS17</f>
        <v>1429.2033868026904</v>
      </c>
      <c r="AX17">
        <f t="shared" ref="AX17:AX40" si="29">I17</f>
        <v>25.598776022284742</v>
      </c>
      <c r="AY17">
        <f t="shared" ref="AY17:AY40" si="30">AU17*AV17*AW17</f>
        <v>184.99944538795197</v>
      </c>
      <c r="AZ17">
        <f t="shared" ref="AZ17:AZ40" si="31">BE17/AT17</f>
        <v>0.48787949682365428</v>
      </c>
      <c r="BA17">
        <f t="shared" ref="BA17:BA40" si="32">(AX17-AQ17)/AW17</f>
        <v>1.8610910293033651E-2</v>
      </c>
      <c r="BB17">
        <f t="shared" ref="BB17:BB40" si="33">(AN17-AT17)/AT17</f>
        <v>-1</v>
      </c>
      <c r="BC17" t="s">
        <v>288</v>
      </c>
      <c r="BD17">
        <v>569.14</v>
      </c>
      <c r="BE17">
        <f t="shared" ref="BE17:BE40" si="34">AT17-BD17</f>
        <v>542.19999999999993</v>
      </c>
      <c r="BF17">
        <f t="shared" ref="BF17:BF40" si="35">(AT17-AS17)/(AT17-BD17)</f>
        <v>0.53063246602162106</v>
      </c>
      <c r="BG17">
        <f t="shared" ref="BG17:BG40" si="36">(AN17-AT17)/(AN17-BD17)</f>
        <v>1.9526654250272339</v>
      </c>
      <c r="BH17">
        <f t="shared" ref="BH17:BH40" si="37">(AT17-AS17)/(AT17-AM17)</f>
        <v>0.25888470052092333</v>
      </c>
      <c r="BI17" t="e">
        <f t="shared" ref="BI17:BI40" si="38">(AN17-AT17)/(AN17-AM17)</f>
        <v>#DIV/0!</v>
      </c>
      <c r="BJ17" t="s">
        <v>277</v>
      </c>
      <c r="BK17" t="s">
        <v>277</v>
      </c>
      <c r="BL17" t="s">
        <v>277</v>
      </c>
      <c r="BM17" t="s">
        <v>277</v>
      </c>
      <c r="BN17" t="s">
        <v>277</v>
      </c>
      <c r="BO17" t="s">
        <v>277</v>
      </c>
      <c r="BP17" t="s">
        <v>277</v>
      </c>
      <c r="BQ17" t="s">
        <v>277</v>
      </c>
      <c r="BR17">
        <f t="shared" ref="BR17:BR40" si="39">$B$11*CK17+$C$11*CL17+$F$11*CM17</f>
        <v>1699.98096774194</v>
      </c>
      <c r="BS17">
        <f t="shared" ref="BS17:BS40" si="40">BR17*BT17</f>
        <v>1429.2033868026904</v>
      </c>
      <c r="BT17">
        <f t="shared" ref="BT17:BT40" si="41">($B$11*$D$9+$C$11*$D$9+$F$11*((CZ17+CR17)/MAX(CZ17+CR17+DA17, 0.1)*$I$9+DA17/MAX(CZ17+CR17+DA17, 0.1)*$J$9))/($B$11+$C$11+$F$11)</f>
        <v>0.84071728679473412</v>
      </c>
      <c r="BU17">
        <f t="shared" ref="BU17:BU40" si="42">($B$11*$K$9+$C$11*$K$9+$F$11*((CZ17+CR17)/MAX(CZ17+CR17+DA17, 0.1)*$P$9+DA17/MAX(CZ17+CR17+DA17, 0.1)*$Q$9))/($B$11+$C$11+$F$11)</f>
        <v>0.19143457358946847</v>
      </c>
      <c r="BV17">
        <v>6</v>
      </c>
      <c r="BW17">
        <v>0.5</v>
      </c>
      <c r="BX17" t="s">
        <v>278</v>
      </c>
      <c r="BY17">
        <v>1531238272.0548401</v>
      </c>
      <c r="BZ17">
        <v>357.99367741935498</v>
      </c>
      <c r="CA17">
        <v>399.988</v>
      </c>
      <c r="CB17">
        <v>29.0932580645161</v>
      </c>
      <c r="CC17">
        <v>19.331025806451599</v>
      </c>
      <c r="CD17">
        <v>400.03522580645199</v>
      </c>
      <c r="CE17">
        <v>99.414838709677397</v>
      </c>
      <c r="CF17">
        <v>9.9992416129032299E-2</v>
      </c>
      <c r="CG17">
        <v>30.6975193548387</v>
      </c>
      <c r="CH17">
        <v>30.4620483870968</v>
      </c>
      <c r="CI17">
        <v>999.9</v>
      </c>
      <c r="CJ17">
        <v>10003.0887096774</v>
      </c>
      <c r="CK17">
        <v>0</v>
      </c>
      <c r="CL17">
        <v>1.5682799999999999</v>
      </c>
      <c r="CM17">
        <v>1699.98096774194</v>
      </c>
      <c r="CN17">
        <v>0.97602038709677497</v>
      </c>
      <c r="CO17">
        <v>2.3979522580645202E-2</v>
      </c>
      <c r="CP17">
        <v>0</v>
      </c>
      <c r="CQ17">
        <v>823.64148387096805</v>
      </c>
      <c r="CR17">
        <v>5.0004099999999996</v>
      </c>
      <c r="CS17">
        <v>14673.603225806501</v>
      </c>
      <c r="CT17">
        <v>15716.177419354801</v>
      </c>
      <c r="CU17">
        <v>49.061999999999998</v>
      </c>
      <c r="CV17">
        <v>50.566064516129003</v>
      </c>
      <c r="CW17">
        <v>50.179000000000002</v>
      </c>
      <c r="CX17">
        <v>50.149000000000001</v>
      </c>
      <c r="CY17">
        <v>50.883000000000003</v>
      </c>
      <c r="CZ17">
        <v>1654.33516129032</v>
      </c>
      <c r="DA17">
        <v>40.645806451612899</v>
      </c>
      <c r="DB17">
        <v>0</v>
      </c>
      <c r="DC17">
        <v>740.39999985694897</v>
      </c>
      <c r="DD17">
        <v>823.63107692307699</v>
      </c>
      <c r="DE17">
        <v>-2.4635213624988901</v>
      </c>
      <c r="DF17">
        <v>-19.6717950054874</v>
      </c>
      <c r="DG17">
        <v>14673.5</v>
      </c>
      <c r="DH17">
        <v>15</v>
      </c>
      <c r="DI17">
        <v>1531238238.5999999</v>
      </c>
      <c r="DJ17" t="s">
        <v>289</v>
      </c>
      <c r="DK17">
        <v>41</v>
      </c>
      <c r="DL17">
        <v>2.6640000000000001</v>
      </c>
      <c r="DM17">
        <v>-0.151</v>
      </c>
      <c r="DN17">
        <v>400</v>
      </c>
      <c r="DO17">
        <v>19</v>
      </c>
      <c r="DP17">
        <v>0.06</v>
      </c>
      <c r="DQ17">
        <v>0.01</v>
      </c>
      <c r="DR17">
        <v>25.5997096049181</v>
      </c>
      <c r="DS17">
        <v>2.9472703585802399E-2</v>
      </c>
      <c r="DT17">
        <v>0.10860525101316799</v>
      </c>
      <c r="DU17">
        <v>1</v>
      </c>
      <c r="DV17">
        <v>0.48436485075293101</v>
      </c>
      <c r="DW17">
        <v>1.5518711716720699E-2</v>
      </c>
      <c r="DX17">
        <v>2.9420676465944698E-3</v>
      </c>
      <c r="DY17">
        <v>1</v>
      </c>
      <c r="DZ17">
        <v>2</v>
      </c>
      <c r="EA17">
        <v>2</v>
      </c>
      <c r="EB17" t="s">
        <v>279</v>
      </c>
      <c r="EC17">
        <v>1.86463</v>
      </c>
      <c r="ED17">
        <v>1.86554</v>
      </c>
      <c r="EE17">
        <v>1.8681300000000001</v>
      </c>
      <c r="EF17">
        <v>1.8675200000000001</v>
      </c>
      <c r="EG17">
        <v>1.8696600000000001</v>
      </c>
      <c r="EH17">
        <v>1.8674999999999999</v>
      </c>
      <c r="EI17">
        <v>1.86829</v>
      </c>
      <c r="EJ17">
        <v>1.8725400000000001</v>
      </c>
      <c r="EK17" t="s">
        <v>280</v>
      </c>
      <c r="EL17" t="s">
        <v>19</v>
      </c>
      <c r="EM17" t="s">
        <v>19</v>
      </c>
      <c r="EN17" t="s">
        <v>19</v>
      </c>
      <c r="EO17" t="s">
        <v>281</v>
      </c>
      <c r="EP17" t="s">
        <v>282</v>
      </c>
      <c r="EQ17" t="s">
        <v>283</v>
      </c>
      <c r="ER17" t="s">
        <v>283</v>
      </c>
      <c r="ES17" t="s">
        <v>283</v>
      </c>
      <c r="ET17" t="s">
        <v>283</v>
      </c>
      <c r="EU17">
        <v>0</v>
      </c>
      <c r="EV17">
        <v>100</v>
      </c>
      <c r="EW17">
        <v>100</v>
      </c>
      <c r="EX17">
        <v>2.6640000000000001</v>
      </c>
      <c r="EY17">
        <v>-0.151</v>
      </c>
      <c r="EZ17">
        <v>2</v>
      </c>
      <c r="FA17">
        <v>403.17899999999997</v>
      </c>
      <c r="FB17">
        <v>555.14599999999996</v>
      </c>
      <c r="FC17">
        <v>24.999700000000001</v>
      </c>
      <c r="FD17">
        <v>34.726300000000002</v>
      </c>
      <c r="FE17">
        <v>30.0002</v>
      </c>
      <c r="FF17">
        <v>34.6798</v>
      </c>
      <c r="FG17">
        <v>34.663600000000002</v>
      </c>
      <c r="FH17">
        <v>19.854500000000002</v>
      </c>
      <c r="FI17">
        <v>49.948900000000002</v>
      </c>
      <c r="FJ17">
        <v>0</v>
      </c>
      <c r="FK17">
        <v>25</v>
      </c>
      <c r="FL17">
        <v>400</v>
      </c>
      <c r="FM17">
        <v>19.2806</v>
      </c>
      <c r="FN17">
        <v>107.675</v>
      </c>
      <c r="FO17">
        <v>106.504</v>
      </c>
    </row>
    <row r="18" spans="1:171" x14ac:dyDescent="0.2">
      <c r="A18">
        <v>42</v>
      </c>
      <c r="B18">
        <v>1531238378.0999999</v>
      </c>
      <c r="C18">
        <v>7452.1999998092697</v>
      </c>
      <c r="D18" t="s">
        <v>290</v>
      </c>
      <c r="E18" t="s">
        <v>291</v>
      </c>
      <c r="F18" t="s">
        <v>538</v>
      </c>
      <c r="G18">
        <v>1531238370.0999999</v>
      </c>
      <c r="H18">
        <f t="shared" si="0"/>
        <v>6.7682809057665041E-3</v>
      </c>
      <c r="I18">
        <f t="shared" si="1"/>
        <v>19.205611564649839</v>
      </c>
      <c r="J18">
        <f t="shared" si="2"/>
        <v>268.47500000000002</v>
      </c>
      <c r="K18">
        <f t="shared" si="3"/>
        <v>194.46627191329932</v>
      </c>
      <c r="L18">
        <f t="shared" si="4"/>
        <v>19.352157472536632</v>
      </c>
      <c r="M18">
        <f t="shared" si="5"/>
        <v>26.717077600765968</v>
      </c>
      <c r="N18">
        <f t="shared" si="6"/>
        <v>0.49576925739336014</v>
      </c>
      <c r="O18">
        <f t="shared" si="7"/>
        <v>2.2506788808201055</v>
      </c>
      <c r="P18">
        <f t="shared" si="8"/>
        <v>0.44214423041970163</v>
      </c>
      <c r="Q18">
        <f t="shared" si="9"/>
        <v>0.28067324472738275</v>
      </c>
      <c r="R18">
        <f t="shared" si="10"/>
        <v>273.59537489488599</v>
      </c>
      <c r="S18">
        <f t="shared" si="11"/>
        <v>30.492423635243362</v>
      </c>
      <c r="T18">
        <f t="shared" si="12"/>
        <v>30.418880645161298</v>
      </c>
      <c r="U18">
        <f t="shared" si="13"/>
        <v>4.3640379317460463</v>
      </c>
      <c r="V18">
        <f t="shared" si="14"/>
        <v>65.386345085333716</v>
      </c>
      <c r="W18">
        <f t="shared" si="15"/>
        <v>2.8962583654026641</v>
      </c>
      <c r="X18">
        <f t="shared" si="16"/>
        <v>4.4294544397960243</v>
      </c>
      <c r="Y18">
        <f t="shared" si="17"/>
        <v>1.4677795663433821</v>
      </c>
      <c r="Z18">
        <f t="shared" si="18"/>
        <v>-298.4811879443028</v>
      </c>
      <c r="AA18">
        <f t="shared" si="19"/>
        <v>31.558212739707781</v>
      </c>
      <c r="AB18">
        <f t="shared" si="20"/>
        <v>3.134701837139521</v>
      </c>
      <c r="AC18">
        <f t="shared" si="21"/>
        <v>9.8071015274304862</v>
      </c>
      <c r="AD18">
        <v>-4.1202026267434501E-2</v>
      </c>
      <c r="AE18">
        <v>4.6252883980939699E-2</v>
      </c>
      <c r="AF18">
        <v>3.4564345225621098</v>
      </c>
      <c r="AG18">
        <v>0</v>
      </c>
      <c r="AH18">
        <v>0</v>
      </c>
      <c r="AI18">
        <f t="shared" si="22"/>
        <v>1</v>
      </c>
      <c r="AJ18">
        <f t="shared" si="23"/>
        <v>0</v>
      </c>
      <c r="AK18">
        <f t="shared" si="24"/>
        <v>51903.769523634488</v>
      </c>
      <c r="AL18">
        <v>0</v>
      </c>
      <c r="AM18">
        <v>0</v>
      </c>
      <c r="AN18">
        <v>0</v>
      </c>
      <c r="AO18">
        <f t="shared" si="25"/>
        <v>0</v>
      </c>
      <c r="AP18" t="e">
        <f t="shared" si="26"/>
        <v>#DIV/0!</v>
      </c>
      <c r="AQ18">
        <v>-1</v>
      </c>
      <c r="AR18" t="s">
        <v>292</v>
      </c>
      <c r="AS18">
        <v>789.09734615384605</v>
      </c>
      <c r="AT18">
        <v>1035.77</v>
      </c>
      <c r="AU18">
        <f t="shared" si="27"/>
        <v>0.23815388922845215</v>
      </c>
      <c r="AV18">
        <v>0.5</v>
      </c>
      <c r="AW18">
        <f t="shared" si="28"/>
        <v>1429.1873609963095</v>
      </c>
      <c r="AX18">
        <f t="shared" si="29"/>
        <v>19.205611564649839</v>
      </c>
      <c r="AY18">
        <f t="shared" si="30"/>
        <v>170.18326422870948</v>
      </c>
      <c r="AZ18">
        <f t="shared" si="31"/>
        <v>0.45702231190322179</v>
      </c>
      <c r="BA18">
        <f t="shared" si="32"/>
        <v>1.4137832530623683E-2</v>
      </c>
      <c r="BB18">
        <f t="shared" si="33"/>
        <v>-1</v>
      </c>
      <c r="BC18" t="s">
        <v>293</v>
      </c>
      <c r="BD18">
        <v>562.4</v>
      </c>
      <c r="BE18">
        <f t="shared" si="34"/>
        <v>473.37</v>
      </c>
      <c r="BF18">
        <f t="shared" si="35"/>
        <v>0.52109904270687613</v>
      </c>
      <c r="BG18">
        <f t="shared" si="36"/>
        <v>1.8416963015647227</v>
      </c>
      <c r="BH18">
        <f t="shared" si="37"/>
        <v>0.23815388922845221</v>
      </c>
      <c r="BI18" t="e">
        <f t="shared" si="38"/>
        <v>#DIV/0!</v>
      </c>
      <c r="BJ18" t="s">
        <v>277</v>
      </c>
      <c r="BK18" t="s">
        <v>277</v>
      </c>
      <c r="BL18" t="s">
        <v>277</v>
      </c>
      <c r="BM18" t="s">
        <v>277</v>
      </c>
      <c r="BN18" t="s">
        <v>277</v>
      </c>
      <c r="BO18" t="s">
        <v>277</v>
      </c>
      <c r="BP18" t="s">
        <v>277</v>
      </c>
      <c r="BQ18" t="s">
        <v>277</v>
      </c>
      <c r="BR18">
        <f t="shared" si="39"/>
        <v>1699.96225806452</v>
      </c>
      <c r="BS18">
        <f t="shared" si="40"/>
        <v>1429.1873609963095</v>
      </c>
      <c r="BT18">
        <f t="shared" si="41"/>
        <v>0.84071711252195724</v>
      </c>
      <c r="BU18">
        <f t="shared" si="42"/>
        <v>0.19143422504391464</v>
      </c>
      <c r="BV18">
        <v>6</v>
      </c>
      <c r="BW18">
        <v>0.5</v>
      </c>
      <c r="BX18" t="s">
        <v>278</v>
      </c>
      <c r="BY18">
        <v>1531238370.0999999</v>
      </c>
      <c r="BZ18">
        <v>268.47500000000002</v>
      </c>
      <c r="CA18">
        <v>300.00706451612899</v>
      </c>
      <c r="CB18">
        <v>29.103967741935499</v>
      </c>
      <c r="CC18">
        <v>19.2476548387097</v>
      </c>
      <c r="CD18">
        <v>400.02567741935502</v>
      </c>
      <c r="CE18">
        <v>99.414206451612898</v>
      </c>
      <c r="CF18">
        <v>0.10000381290322601</v>
      </c>
      <c r="CG18">
        <v>30.678964516129</v>
      </c>
      <c r="CH18">
        <v>30.418880645161298</v>
      </c>
      <c r="CI18">
        <v>999.9</v>
      </c>
      <c r="CJ18">
        <v>9994.6167741935496</v>
      </c>
      <c r="CK18">
        <v>0</v>
      </c>
      <c r="CL18">
        <v>1.5130951612903201</v>
      </c>
      <c r="CM18">
        <v>1699.96225806452</v>
      </c>
      <c r="CN18">
        <v>0.97602580645161297</v>
      </c>
      <c r="CO18">
        <v>2.3974103225806499E-2</v>
      </c>
      <c r="CP18">
        <v>0</v>
      </c>
      <c r="CQ18">
        <v>789.13374193548395</v>
      </c>
      <c r="CR18">
        <v>5.0004099999999996</v>
      </c>
      <c r="CS18">
        <v>14058.3612903226</v>
      </c>
      <c r="CT18">
        <v>15716.0290322581</v>
      </c>
      <c r="CU18">
        <v>49.061999999999998</v>
      </c>
      <c r="CV18">
        <v>50.561999999999998</v>
      </c>
      <c r="CW18">
        <v>50.133000000000003</v>
      </c>
      <c r="CX18">
        <v>50.125</v>
      </c>
      <c r="CY18">
        <v>50.878999999999998</v>
      </c>
      <c r="CZ18">
        <v>1654.3267741935499</v>
      </c>
      <c r="DA18">
        <v>40.635483870967697</v>
      </c>
      <c r="DB18">
        <v>0</v>
      </c>
      <c r="DC18">
        <v>97.200000047683702</v>
      </c>
      <c r="DD18">
        <v>789.09734615384605</v>
      </c>
      <c r="DE18">
        <v>-8.2829059862350398</v>
      </c>
      <c r="DF18">
        <v>-143.456410117296</v>
      </c>
      <c r="DG18">
        <v>14057.75</v>
      </c>
      <c r="DH18">
        <v>15</v>
      </c>
      <c r="DI18">
        <v>1531238345.5</v>
      </c>
      <c r="DJ18" t="s">
        <v>294</v>
      </c>
      <c r="DK18">
        <v>42</v>
      </c>
      <c r="DL18">
        <v>2.2480000000000002</v>
      </c>
      <c r="DM18">
        <v>-0.151</v>
      </c>
      <c r="DN18">
        <v>300</v>
      </c>
      <c r="DO18">
        <v>19</v>
      </c>
      <c r="DP18">
        <v>0.05</v>
      </c>
      <c r="DQ18">
        <v>0.01</v>
      </c>
      <c r="DR18">
        <v>19.202035828979</v>
      </c>
      <c r="DS18">
        <v>0.181196779629197</v>
      </c>
      <c r="DT18">
        <v>6.5393903037603895E-2</v>
      </c>
      <c r="DU18">
        <v>1</v>
      </c>
      <c r="DV18">
        <v>0.48999072325215198</v>
      </c>
      <c r="DW18">
        <v>6.0346955453338798E-2</v>
      </c>
      <c r="DX18">
        <v>7.9112029092110198E-3</v>
      </c>
      <c r="DY18">
        <v>1</v>
      </c>
      <c r="DZ18">
        <v>2</v>
      </c>
      <c r="EA18">
        <v>2</v>
      </c>
      <c r="EB18" t="s">
        <v>279</v>
      </c>
      <c r="EC18">
        <v>1.8646199999999999</v>
      </c>
      <c r="ED18">
        <v>1.86554</v>
      </c>
      <c r="EE18">
        <v>1.8681300000000001</v>
      </c>
      <c r="EF18">
        <v>1.8675200000000001</v>
      </c>
      <c r="EG18">
        <v>1.8696699999999999</v>
      </c>
      <c r="EH18">
        <v>1.86748</v>
      </c>
      <c r="EI18">
        <v>1.86829</v>
      </c>
      <c r="EJ18">
        <v>1.87256</v>
      </c>
      <c r="EK18" t="s">
        <v>280</v>
      </c>
      <c r="EL18" t="s">
        <v>19</v>
      </c>
      <c r="EM18" t="s">
        <v>19</v>
      </c>
      <c r="EN18" t="s">
        <v>19</v>
      </c>
      <c r="EO18" t="s">
        <v>281</v>
      </c>
      <c r="EP18" t="s">
        <v>282</v>
      </c>
      <c r="EQ18" t="s">
        <v>283</v>
      </c>
      <c r="ER18" t="s">
        <v>283</v>
      </c>
      <c r="ES18" t="s">
        <v>283</v>
      </c>
      <c r="ET18" t="s">
        <v>283</v>
      </c>
      <c r="EU18">
        <v>0</v>
      </c>
      <c r="EV18">
        <v>100</v>
      </c>
      <c r="EW18">
        <v>100</v>
      </c>
      <c r="EX18">
        <v>2.2480000000000002</v>
      </c>
      <c r="EY18">
        <v>-0.151</v>
      </c>
      <c r="EZ18">
        <v>2</v>
      </c>
      <c r="FA18">
        <v>403.25900000000001</v>
      </c>
      <c r="FB18">
        <v>554.976</v>
      </c>
      <c r="FC18">
        <v>25.000299999999999</v>
      </c>
      <c r="FD18">
        <v>34.719900000000003</v>
      </c>
      <c r="FE18">
        <v>30.0001</v>
      </c>
      <c r="FF18">
        <v>34.680599999999998</v>
      </c>
      <c r="FG18">
        <v>34.663600000000002</v>
      </c>
      <c r="FH18">
        <v>15.78</v>
      </c>
      <c r="FI18">
        <v>50.445900000000002</v>
      </c>
      <c r="FJ18">
        <v>0</v>
      </c>
      <c r="FK18">
        <v>25</v>
      </c>
      <c r="FL18">
        <v>300</v>
      </c>
      <c r="FM18">
        <v>19.081099999999999</v>
      </c>
      <c r="FN18">
        <v>107.67400000000001</v>
      </c>
      <c r="FO18">
        <v>106.505</v>
      </c>
    </row>
    <row r="19" spans="1:171" x14ac:dyDescent="0.2">
      <c r="A19">
        <v>43</v>
      </c>
      <c r="B19">
        <v>1531238479.0999999</v>
      </c>
      <c r="C19">
        <v>7553.1999998092697</v>
      </c>
      <c r="D19" t="s">
        <v>295</v>
      </c>
      <c r="E19" t="s">
        <v>296</v>
      </c>
      <c r="F19" t="s">
        <v>538</v>
      </c>
      <c r="G19">
        <v>1531238471.0999999</v>
      </c>
      <c r="H19">
        <f t="shared" si="0"/>
        <v>6.9897099462148853E-3</v>
      </c>
      <c r="I19">
        <f t="shared" si="1"/>
        <v>15.752639465188121</v>
      </c>
      <c r="J19">
        <f t="shared" si="2"/>
        <v>224.05696774193501</v>
      </c>
      <c r="K19">
        <f t="shared" si="3"/>
        <v>165.80927203445481</v>
      </c>
      <c r="L19">
        <f t="shared" si="4"/>
        <v>16.500145579719756</v>
      </c>
      <c r="M19">
        <f t="shared" si="5"/>
        <v>22.296537102727754</v>
      </c>
      <c r="N19">
        <f t="shared" si="6"/>
        <v>0.52155199930144758</v>
      </c>
      <c r="O19">
        <f t="shared" si="7"/>
        <v>2.2501130794900304</v>
      </c>
      <c r="P19">
        <f t="shared" si="8"/>
        <v>0.46254547857198708</v>
      </c>
      <c r="Q19">
        <f t="shared" si="9"/>
        <v>0.293834206215979</v>
      </c>
      <c r="R19">
        <f t="shared" si="10"/>
        <v>273.5991983428919</v>
      </c>
      <c r="S19">
        <f t="shared" si="11"/>
        <v>30.413181250017413</v>
      </c>
      <c r="T19">
        <f t="shared" si="12"/>
        <v>30.3706483870968</v>
      </c>
      <c r="U19">
        <f t="shared" si="13"/>
        <v>4.3519994932577948</v>
      </c>
      <c r="V19">
        <f t="shared" si="14"/>
        <v>65.561942780567406</v>
      </c>
      <c r="W19">
        <f t="shared" si="15"/>
        <v>2.9030385570322941</v>
      </c>
      <c r="X19">
        <f t="shared" si="16"/>
        <v>4.427932477151602</v>
      </c>
      <c r="Y19">
        <f t="shared" si="17"/>
        <v>1.4489609362255007</v>
      </c>
      <c r="Z19">
        <f t="shared" si="18"/>
        <v>-308.24620862807643</v>
      </c>
      <c r="AA19">
        <f t="shared" si="19"/>
        <v>36.671828840459042</v>
      </c>
      <c r="AB19">
        <f t="shared" si="20"/>
        <v>3.6425809130985094</v>
      </c>
      <c r="AC19">
        <f t="shared" si="21"/>
        <v>5.6673994683730342</v>
      </c>
      <c r="AD19">
        <v>-4.1186791655228601E-2</v>
      </c>
      <c r="AE19">
        <v>4.62357817941133E-2</v>
      </c>
      <c r="AF19">
        <v>3.45542288831358</v>
      </c>
      <c r="AG19">
        <v>0</v>
      </c>
      <c r="AH19">
        <v>0</v>
      </c>
      <c r="AI19">
        <f t="shared" si="22"/>
        <v>1</v>
      </c>
      <c r="AJ19">
        <f t="shared" si="23"/>
        <v>0</v>
      </c>
      <c r="AK19">
        <f t="shared" si="24"/>
        <v>51886.356006461116</v>
      </c>
      <c r="AL19">
        <v>0</v>
      </c>
      <c r="AM19">
        <v>0</v>
      </c>
      <c r="AN19">
        <v>0</v>
      </c>
      <c r="AO19">
        <f t="shared" si="25"/>
        <v>0</v>
      </c>
      <c r="AP19" t="e">
        <f t="shared" si="26"/>
        <v>#DIV/0!</v>
      </c>
      <c r="AQ19">
        <v>-1</v>
      </c>
      <c r="AR19" t="s">
        <v>297</v>
      </c>
      <c r="AS19">
        <v>771.32557692307705</v>
      </c>
      <c r="AT19">
        <v>996.83</v>
      </c>
      <c r="AU19">
        <f t="shared" si="27"/>
        <v>0.22622154537576411</v>
      </c>
      <c r="AV19">
        <v>0.5</v>
      </c>
      <c r="AW19">
        <f t="shared" si="28"/>
        <v>1429.2047416413952</v>
      </c>
      <c r="AX19">
        <f t="shared" si="29"/>
        <v>15.752639465188121</v>
      </c>
      <c r="AY19">
        <f t="shared" si="30"/>
        <v>161.65845265624304</v>
      </c>
      <c r="AZ19">
        <f t="shared" si="31"/>
        <v>0.4390016351835318</v>
      </c>
      <c r="BA19">
        <f t="shared" si="32"/>
        <v>1.1721651193200113E-2</v>
      </c>
      <c r="BB19">
        <f t="shared" si="33"/>
        <v>-1</v>
      </c>
      <c r="BC19" t="s">
        <v>298</v>
      </c>
      <c r="BD19">
        <v>559.22</v>
      </c>
      <c r="BE19">
        <f t="shared" si="34"/>
        <v>437.61</v>
      </c>
      <c r="BF19">
        <f t="shared" si="35"/>
        <v>0.51530911788332756</v>
      </c>
      <c r="BG19">
        <f t="shared" si="36"/>
        <v>1.7825363899717463</v>
      </c>
      <c r="BH19">
        <f t="shared" si="37"/>
        <v>0.22622154537576417</v>
      </c>
      <c r="BI19" t="e">
        <f t="shared" si="38"/>
        <v>#DIV/0!</v>
      </c>
      <c r="BJ19" t="s">
        <v>277</v>
      </c>
      <c r="BK19" t="s">
        <v>277</v>
      </c>
      <c r="BL19" t="s">
        <v>277</v>
      </c>
      <c r="BM19" t="s">
        <v>277</v>
      </c>
      <c r="BN19" t="s">
        <v>277</v>
      </c>
      <c r="BO19" t="s">
        <v>277</v>
      </c>
      <c r="BP19" t="s">
        <v>277</v>
      </c>
      <c r="BQ19" t="s">
        <v>277</v>
      </c>
      <c r="BR19">
        <f t="shared" si="39"/>
        <v>1699.9825806451599</v>
      </c>
      <c r="BS19">
        <f t="shared" si="40"/>
        <v>1429.2047416413952</v>
      </c>
      <c r="BT19">
        <f t="shared" si="41"/>
        <v>0.84071728611418961</v>
      </c>
      <c r="BU19">
        <f t="shared" si="42"/>
        <v>0.19143457222837931</v>
      </c>
      <c r="BV19">
        <v>6</v>
      </c>
      <c r="BW19">
        <v>0.5</v>
      </c>
      <c r="BX19" t="s">
        <v>278</v>
      </c>
      <c r="BY19">
        <v>1531238471.0999999</v>
      </c>
      <c r="BZ19">
        <v>224.05696774193501</v>
      </c>
      <c r="CA19">
        <v>250.03345161290301</v>
      </c>
      <c r="CB19">
        <v>29.172512903225801</v>
      </c>
      <c r="CC19">
        <v>18.994441935483898</v>
      </c>
      <c r="CD19">
        <v>400.024870967742</v>
      </c>
      <c r="CE19">
        <v>99.4127838709678</v>
      </c>
      <c r="CF19">
        <v>0.100020070967742</v>
      </c>
      <c r="CG19">
        <v>30.672951612903201</v>
      </c>
      <c r="CH19">
        <v>30.3706483870968</v>
      </c>
      <c r="CI19">
        <v>999.9</v>
      </c>
      <c r="CJ19">
        <v>9991.0641935483909</v>
      </c>
      <c r="CK19">
        <v>0</v>
      </c>
      <c r="CL19">
        <v>1.5682799999999999</v>
      </c>
      <c r="CM19">
        <v>1699.9825806451599</v>
      </c>
      <c r="CN19">
        <v>0.97601783870967795</v>
      </c>
      <c r="CO19">
        <v>2.39821387096774E-2</v>
      </c>
      <c r="CP19">
        <v>0</v>
      </c>
      <c r="CQ19">
        <v>771.39719354838701</v>
      </c>
      <c r="CR19">
        <v>5.0004099999999996</v>
      </c>
      <c r="CS19">
        <v>13746.722580645201</v>
      </c>
      <c r="CT19">
        <v>15716.1870967742</v>
      </c>
      <c r="CU19">
        <v>49.061999999999998</v>
      </c>
      <c r="CV19">
        <v>50.561999999999998</v>
      </c>
      <c r="CW19">
        <v>50.137</v>
      </c>
      <c r="CX19">
        <v>50.125</v>
      </c>
      <c r="CY19">
        <v>50.875</v>
      </c>
      <c r="CZ19">
        <v>1654.3367741935499</v>
      </c>
      <c r="DA19">
        <v>40.645806451612899</v>
      </c>
      <c r="DB19">
        <v>0</v>
      </c>
      <c r="DC19">
        <v>100.59999990463299</v>
      </c>
      <c r="DD19">
        <v>771.32557692307705</v>
      </c>
      <c r="DE19">
        <v>-5.2564444442975304</v>
      </c>
      <c r="DF19">
        <v>-76.899145294895405</v>
      </c>
      <c r="DG19">
        <v>13745.9115384615</v>
      </c>
      <c r="DH19">
        <v>15</v>
      </c>
      <c r="DI19">
        <v>1531238446.5999999</v>
      </c>
      <c r="DJ19" t="s">
        <v>299</v>
      </c>
      <c r="DK19">
        <v>43</v>
      </c>
      <c r="DL19">
        <v>2.0310000000000001</v>
      </c>
      <c r="DM19">
        <v>-0.15</v>
      </c>
      <c r="DN19">
        <v>250</v>
      </c>
      <c r="DO19">
        <v>19</v>
      </c>
      <c r="DP19">
        <v>0.05</v>
      </c>
      <c r="DQ19">
        <v>0.02</v>
      </c>
      <c r="DR19">
        <v>15.7609083388925</v>
      </c>
      <c r="DS19">
        <v>5.50123940268629E-2</v>
      </c>
      <c r="DT19">
        <v>5.7737603249351802E-2</v>
      </c>
      <c r="DU19">
        <v>1</v>
      </c>
      <c r="DV19">
        <v>0.51351044135539903</v>
      </c>
      <c r="DW19">
        <v>8.6431207545072206E-2</v>
      </c>
      <c r="DX19">
        <v>1.13629853982105E-2</v>
      </c>
      <c r="DY19">
        <v>1</v>
      </c>
      <c r="DZ19">
        <v>2</v>
      </c>
      <c r="EA19">
        <v>2</v>
      </c>
      <c r="EB19" t="s">
        <v>279</v>
      </c>
      <c r="EC19">
        <v>1.8646199999999999</v>
      </c>
      <c r="ED19">
        <v>1.86554</v>
      </c>
      <c r="EE19">
        <v>1.8681300000000001</v>
      </c>
      <c r="EF19">
        <v>1.8675200000000001</v>
      </c>
      <c r="EG19">
        <v>1.8696600000000001</v>
      </c>
      <c r="EH19">
        <v>1.86751</v>
      </c>
      <c r="EI19">
        <v>1.86829</v>
      </c>
      <c r="EJ19">
        <v>1.87256</v>
      </c>
      <c r="EK19" t="s">
        <v>280</v>
      </c>
      <c r="EL19" t="s">
        <v>19</v>
      </c>
      <c r="EM19" t="s">
        <v>19</v>
      </c>
      <c r="EN19" t="s">
        <v>19</v>
      </c>
      <c r="EO19" t="s">
        <v>281</v>
      </c>
      <c r="EP19" t="s">
        <v>282</v>
      </c>
      <c r="EQ19" t="s">
        <v>283</v>
      </c>
      <c r="ER19" t="s">
        <v>283</v>
      </c>
      <c r="ES19" t="s">
        <v>283</v>
      </c>
      <c r="ET19" t="s">
        <v>283</v>
      </c>
      <c r="EU19">
        <v>0</v>
      </c>
      <c r="EV19">
        <v>100</v>
      </c>
      <c r="EW19">
        <v>100</v>
      </c>
      <c r="EX19">
        <v>2.0310000000000001</v>
      </c>
      <c r="EY19">
        <v>-0.15</v>
      </c>
      <c r="EZ19">
        <v>2</v>
      </c>
      <c r="FA19">
        <v>403.53</v>
      </c>
      <c r="FB19">
        <v>554.74099999999999</v>
      </c>
      <c r="FC19">
        <v>25</v>
      </c>
      <c r="FD19">
        <v>34.716799999999999</v>
      </c>
      <c r="FE19">
        <v>30.000299999999999</v>
      </c>
      <c r="FF19">
        <v>34.683799999999998</v>
      </c>
      <c r="FG19">
        <v>34.666800000000002</v>
      </c>
      <c r="FH19">
        <v>13.6675</v>
      </c>
      <c r="FI19">
        <v>51.157899999999998</v>
      </c>
      <c r="FJ19">
        <v>0</v>
      </c>
      <c r="FK19">
        <v>25</v>
      </c>
      <c r="FL19">
        <v>250</v>
      </c>
      <c r="FM19">
        <v>18.768799999999999</v>
      </c>
      <c r="FN19">
        <v>107.672</v>
      </c>
      <c r="FO19">
        <v>106.504</v>
      </c>
    </row>
    <row r="20" spans="1:171" x14ac:dyDescent="0.2">
      <c r="A20">
        <v>44</v>
      </c>
      <c r="B20">
        <v>1531238592.5999999</v>
      </c>
      <c r="C20">
        <v>7666.6999998092697</v>
      </c>
      <c r="D20" t="s">
        <v>300</v>
      </c>
      <c r="E20" t="s">
        <v>301</v>
      </c>
      <c r="F20" t="s">
        <v>538</v>
      </c>
      <c r="G20">
        <v>1531238584.5999999</v>
      </c>
      <c r="H20">
        <f t="shared" si="0"/>
        <v>7.2627391413225733E-3</v>
      </c>
      <c r="I20">
        <f t="shared" si="1"/>
        <v>9.8835373727600011</v>
      </c>
      <c r="J20">
        <f t="shared" si="2"/>
        <v>158.48699999999999</v>
      </c>
      <c r="K20">
        <f t="shared" si="3"/>
        <v>123.04209133873694</v>
      </c>
      <c r="L20">
        <f t="shared" si="4"/>
        <v>12.244730030452761</v>
      </c>
      <c r="M20">
        <f t="shared" si="5"/>
        <v>15.772086667429752</v>
      </c>
      <c r="N20">
        <f t="shared" si="6"/>
        <v>0.54888708967206601</v>
      </c>
      <c r="O20">
        <f t="shared" si="7"/>
        <v>2.2521125222502594</v>
      </c>
      <c r="P20">
        <f t="shared" si="8"/>
        <v>0.48399445516063283</v>
      </c>
      <c r="Q20">
        <f t="shared" si="9"/>
        <v>0.30768519260488886</v>
      </c>
      <c r="R20">
        <f t="shared" si="10"/>
        <v>273.60012137242211</v>
      </c>
      <c r="S20">
        <f t="shared" si="11"/>
        <v>30.338606272706865</v>
      </c>
      <c r="T20">
        <f t="shared" si="12"/>
        <v>30.332783870967699</v>
      </c>
      <c r="U20">
        <f t="shared" si="13"/>
        <v>4.3425690560033665</v>
      </c>
      <c r="V20">
        <f t="shared" si="14"/>
        <v>65.517072874098687</v>
      </c>
      <c r="W20">
        <f t="shared" si="15"/>
        <v>2.9036072630105938</v>
      </c>
      <c r="X20">
        <f t="shared" si="16"/>
        <v>4.4318330102908137</v>
      </c>
      <c r="Y20">
        <f t="shared" si="17"/>
        <v>1.4389617929927727</v>
      </c>
      <c r="Z20">
        <f t="shared" si="18"/>
        <v>-320.28679613232549</v>
      </c>
      <c r="AA20">
        <f t="shared" si="19"/>
        <v>43.172357277225544</v>
      </c>
      <c r="AB20">
        <f t="shared" si="20"/>
        <v>4.2839904996791356</v>
      </c>
      <c r="AC20">
        <f t="shared" si="21"/>
        <v>0.76967301700129553</v>
      </c>
      <c r="AD20">
        <v>-4.1240643629414597E-2</v>
      </c>
      <c r="AE20">
        <v>4.6296235352829097E-2</v>
      </c>
      <c r="AF20">
        <v>3.4589982807922102</v>
      </c>
      <c r="AG20">
        <v>0</v>
      </c>
      <c r="AH20">
        <v>0</v>
      </c>
      <c r="AI20">
        <f t="shared" si="22"/>
        <v>1</v>
      </c>
      <c r="AJ20">
        <f t="shared" si="23"/>
        <v>0</v>
      </c>
      <c r="AK20">
        <f t="shared" si="24"/>
        <v>51948.873529297554</v>
      </c>
      <c r="AL20">
        <v>0</v>
      </c>
      <c r="AM20">
        <v>0</v>
      </c>
      <c r="AN20">
        <v>0</v>
      </c>
      <c r="AO20">
        <f t="shared" si="25"/>
        <v>0</v>
      </c>
      <c r="AP20" t="e">
        <f t="shared" si="26"/>
        <v>#DIV/0!</v>
      </c>
      <c r="AQ20">
        <v>-1</v>
      </c>
      <c r="AR20" t="s">
        <v>302</v>
      </c>
      <c r="AS20">
        <v>763.46</v>
      </c>
      <c r="AT20">
        <v>956.11400000000003</v>
      </c>
      <c r="AU20">
        <f t="shared" si="27"/>
        <v>0.20149689262995829</v>
      </c>
      <c r="AV20">
        <v>0.5</v>
      </c>
      <c r="AW20">
        <f t="shared" si="28"/>
        <v>1429.2083997058819</v>
      </c>
      <c r="AX20">
        <f t="shared" si="29"/>
        <v>9.8835373727600011</v>
      </c>
      <c r="AY20">
        <f t="shared" si="30"/>
        <v>143.99052573068531</v>
      </c>
      <c r="AZ20">
        <f t="shared" si="31"/>
        <v>0.41557178328107325</v>
      </c>
      <c r="BA20">
        <f t="shared" si="32"/>
        <v>7.6150807502948729E-3</v>
      </c>
      <c r="BB20">
        <f t="shared" si="33"/>
        <v>-1</v>
      </c>
      <c r="BC20" t="s">
        <v>303</v>
      </c>
      <c r="BD20">
        <v>558.78</v>
      </c>
      <c r="BE20">
        <f t="shared" si="34"/>
        <v>397.33400000000006</v>
      </c>
      <c r="BF20">
        <f t="shared" si="35"/>
        <v>0.48486663612980507</v>
      </c>
      <c r="BG20">
        <f t="shared" si="36"/>
        <v>1.7110741257740079</v>
      </c>
      <c r="BH20">
        <f t="shared" si="37"/>
        <v>0.20149689262995835</v>
      </c>
      <c r="BI20" t="e">
        <f t="shared" si="38"/>
        <v>#DIV/0!</v>
      </c>
      <c r="BJ20" t="s">
        <v>277</v>
      </c>
      <c r="BK20" t="s">
        <v>277</v>
      </c>
      <c r="BL20" t="s">
        <v>277</v>
      </c>
      <c r="BM20" t="s">
        <v>277</v>
      </c>
      <c r="BN20" t="s">
        <v>277</v>
      </c>
      <c r="BO20" t="s">
        <v>277</v>
      </c>
      <c r="BP20" t="s">
        <v>277</v>
      </c>
      <c r="BQ20" t="s">
        <v>277</v>
      </c>
      <c r="BR20">
        <f t="shared" si="39"/>
        <v>1699.98677419355</v>
      </c>
      <c r="BS20">
        <f t="shared" si="40"/>
        <v>1429.2083997058819</v>
      </c>
      <c r="BT20">
        <f t="shared" si="41"/>
        <v>0.84071736404177522</v>
      </c>
      <c r="BU20">
        <f t="shared" si="42"/>
        <v>0.19143472808355066</v>
      </c>
      <c r="BV20">
        <v>6</v>
      </c>
      <c r="BW20">
        <v>0.5</v>
      </c>
      <c r="BX20" t="s">
        <v>278</v>
      </c>
      <c r="BY20">
        <v>1531238584.5999999</v>
      </c>
      <c r="BZ20">
        <v>158.48699999999999</v>
      </c>
      <c r="CA20">
        <v>175.037580645161</v>
      </c>
      <c r="CB20">
        <v>29.177116129032299</v>
      </c>
      <c r="CC20">
        <v>18.601696774193499</v>
      </c>
      <c r="CD20">
        <v>400.03141935483899</v>
      </c>
      <c r="CE20">
        <v>99.416616129032207</v>
      </c>
      <c r="CF20">
        <v>9.9979348387096795E-2</v>
      </c>
      <c r="CG20">
        <v>30.688358064516098</v>
      </c>
      <c r="CH20">
        <v>30.332783870967699</v>
      </c>
      <c r="CI20">
        <v>999.9</v>
      </c>
      <c r="CJ20">
        <v>10003.7419354839</v>
      </c>
      <c r="CK20">
        <v>0</v>
      </c>
      <c r="CL20">
        <v>1.5682799999999999</v>
      </c>
      <c r="CM20">
        <v>1699.98677419355</v>
      </c>
      <c r="CN20">
        <v>0.97601558064516103</v>
      </c>
      <c r="CO20">
        <v>2.3984390322580599E-2</v>
      </c>
      <c r="CP20">
        <v>0</v>
      </c>
      <c r="CQ20">
        <v>763.50229032258096</v>
      </c>
      <c r="CR20">
        <v>5.0004099999999996</v>
      </c>
      <c r="CS20">
        <v>13603.6</v>
      </c>
      <c r="CT20">
        <v>15716.206451612899</v>
      </c>
      <c r="CU20">
        <v>49.061999999999998</v>
      </c>
      <c r="CV20">
        <v>50.570129032258002</v>
      </c>
      <c r="CW20">
        <v>50.164999999999999</v>
      </c>
      <c r="CX20">
        <v>50.125</v>
      </c>
      <c r="CY20">
        <v>50.878999999999998</v>
      </c>
      <c r="CZ20">
        <v>1654.3364516129</v>
      </c>
      <c r="DA20">
        <v>40.650322580645202</v>
      </c>
      <c r="DB20">
        <v>0</v>
      </c>
      <c r="DC20">
        <v>112.799999952316</v>
      </c>
      <c r="DD20">
        <v>763.46</v>
      </c>
      <c r="DE20">
        <v>-4.9803760648369702</v>
      </c>
      <c r="DF20">
        <v>-77.641025598530902</v>
      </c>
      <c r="DG20">
        <v>13603.2384615385</v>
      </c>
      <c r="DH20">
        <v>15</v>
      </c>
      <c r="DI20">
        <v>1531238561.0999999</v>
      </c>
      <c r="DJ20" t="s">
        <v>304</v>
      </c>
      <c r="DK20">
        <v>44</v>
      </c>
      <c r="DL20">
        <v>1.784</v>
      </c>
      <c r="DM20">
        <v>-0.153</v>
      </c>
      <c r="DN20">
        <v>175</v>
      </c>
      <c r="DO20">
        <v>18</v>
      </c>
      <c r="DP20">
        <v>0.11</v>
      </c>
      <c r="DQ20">
        <v>0.02</v>
      </c>
      <c r="DR20">
        <v>9.8934520197832896</v>
      </c>
      <c r="DS20">
        <v>-6.8930828795986596E-2</v>
      </c>
      <c r="DT20">
        <v>7.2756893279046803E-2</v>
      </c>
      <c r="DU20">
        <v>1</v>
      </c>
      <c r="DV20">
        <v>0.53781229574932798</v>
      </c>
      <c r="DW20">
        <v>0.115606677814412</v>
      </c>
      <c r="DX20">
        <v>1.49178601921652E-2</v>
      </c>
      <c r="DY20">
        <v>1</v>
      </c>
      <c r="DZ20">
        <v>2</v>
      </c>
      <c r="EA20">
        <v>2</v>
      </c>
      <c r="EB20" t="s">
        <v>279</v>
      </c>
      <c r="EC20">
        <v>1.8646199999999999</v>
      </c>
      <c r="ED20">
        <v>1.86554</v>
      </c>
      <c r="EE20">
        <v>1.8681300000000001</v>
      </c>
      <c r="EF20">
        <v>1.8675200000000001</v>
      </c>
      <c r="EG20">
        <v>1.8696600000000001</v>
      </c>
      <c r="EH20">
        <v>1.86751</v>
      </c>
      <c r="EI20">
        <v>1.86829</v>
      </c>
      <c r="EJ20">
        <v>1.87256</v>
      </c>
      <c r="EK20" t="s">
        <v>280</v>
      </c>
      <c r="EL20" t="s">
        <v>19</v>
      </c>
      <c r="EM20" t="s">
        <v>19</v>
      </c>
      <c r="EN20" t="s">
        <v>19</v>
      </c>
      <c r="EO20" t="s">
        <v>281</v>
      </c>
      <c r="EP20" t="s">
        <v>282</v>
      </c>
      <c r="EQ20" t="s">
        <v>283</v>
      </c>
      <c r="ER20" t="s">
        <v>283</v>
      </c>
      <c r="ES20" t="s">
        <v>283</v>
      </c>
      <c r="ET20" t="s">
        <v>283</v>
      </c>
      <c r="EU20">
        <v>0</v>
      </c>
      <c r="EV20">
        <v>100</v>
      </c>
      <c r="EW20">
        <v>100</v>
      </c>
      <c r="EX20">
        <v>1.784</v>
      </c>
      <c r="EY20">
        <v>-0.153</v>
      </c>
      <c r="EZ20">
        <v>2</v>
      </c>
      <c r="FA20">
        <v>403.589</v>
      </c>
      <c r="FB20">
        <v>554.13499999999999</v>
      </c>
      <c r="FC20">
        <v>25.000399999999999</v>
      </c>
      <c r="FD20">
        <v>34.749600000000001</v>
      </c>
      <c r="FE20">
        <v>30.000299999999999</v>
      </c>
      <c r="FF20">
        <v>34.709000000000003</v>
      </c>
      <c r="FG20">
        <v>34.691899999999997</v>
      </c>
      <c r="FH20">
        <v>10.4313</v>
      </c>
      <c r="FI20">
        <v>52.514499999999998</v>
      </c>
      <c r="FJ20">
        <v>0</v>
      </c>
      <c r="FK20">
        <v>25</v>
      </c>
      <c r="FL20">
        <v>175</v>
      </c>
      <c r="FM20">
        <v>18.374099999999999</v>
      </c>
      <c r="FN20">
        <v>107.66</v>
      </c>
      <c r="FO20">
        <v>106.494</v>
      </c>
    </row>
    <row r="21" spans="1:171" x14ac:dyDescent="0.2">
      <c r="A21">
        <v>45</v>
      </c>
      <c r="B21">
        <v>1531238698.0999999</v>
      </c>
      <c r="C21">
        <v>7772.1999998092697</v>
      </c>
      <c r="D21" t="s">
        <v>305</v>
      </c>
      <c r="E21" t="s">
        <v>306</v>
      </c>
      <c r="F21" t="s">
        <v>538</v>
      </c>
      <c r="G21">
        <v>1531238690.0999999</v>
      </c>
      <c r="H21">
        <f t="shared" si="0"/>
        <v>7.5081897273361403E-3</v>
      </c>
      <c r="I21">
        <f t="shared" si="1"/>
        <v>3.4635860825377747</v>
      </c>
      <c r="J21">
        <f t="shared" si="2"/>
        <v>93.755683870967701</v>
      </c>
      <c r="K21">
        <f t="shared" si="3"/>
        <v>80.874652723921031</v>
      </c>
      <c r="L21">
        <f t="shared" si="4"/>
        <v>8.048347120927291</v>
      </c>
      <c r="M21">
        <f t="shared" si="5"/>
        <v>9.3302198270866104</v>
      </c>
      <c r="N21">
        <f t="shared" si="6"/>
        <v>0.57305055362876389</v>
      </c>
      <c r="O21">
        <f t="shared" si="7"/>
        <v>2.2517587862946309</v>
      </c>
      <c r="P21">
        <f t="shared" si="8"/>
        <v>0.50269938393882008</v>
      </c>
      <c r="Q21">
        <f t="shared" si="9"/>
        <v>0.31978534056520019</v>
      </c>
      <c r="R21">
        <f t="shared" si="10"/>
        <v>273.6023351646017</v>
      </c>
      <c r="S21">
        <f t="shared" si="11"/>
        <v>30.277981973844287</v>
      </c>
      <c r="T21">
        <f t="shared" si="12"/>
        <v>30.3165709677419</v>
      </c>
      <c r="U21">
        <f t="shared" si="13"/>
        <v>4.3385365602902768</v>
      </c>
      <c r="V21">
        <f t="shared" si="14"/>
        <v>65.500812635320784</v>
      </c>
      <c r="W21">
        <f t="shared" si="15"/>
        <v>2.9062897656897464</v>
      </c>
      <c r="X21">
        <f t="shared" si="16"/>
        <v>4.4370285630968693</v>
      </c>
      <c r="Y21">
        <f t="shared" si="17"/>
        <v>1.4322467946005304</v>
      </c>
      <c r="Z21">
        <f t="shared" si="18"/>
        <v>-331.11116697552376</v>
      </c>
      <c r="AA21">
        <f t="shared" si="19"/>
        <v>47.622797555172838</v>
      </c>
      <c r="AB21">
        <f t="shared" si="20"/>
        <v>4.7264503581402639</v>
      </c>
      <c r="AC21">
        <f t="shared" si="21"/>
        <v>-5.1595838976089681</v>
      </c>
      <c r="AD21">
        <v>-4.1231113131023803E-2</v>
      </c>
      <c r="AE21">
        <v>4.6285536533467897E-2</v>
      </c>
      <c r="AF21">
        <v>3.4583656398106801</v>
      </c>
      <c r="AG21">
        <v>0</v>
      </c>
      <c r="AH21">
        <v>0</v>
      </c>
      <c r="AI21">
        <f t="shared" si="22"/>
        <v>1</v>
      </c>
      <c r="AJ21">
        <f t="shared" si="23"/>
        <v>0</v>
      </c>
      <c r="AK21">
        <f t="shared" si="24"/>
        <v>51933.846425108371</v>
      </c>
      <c r="AL21">
        <v>0</v>
      </c>
      <c r="AM21">
        <v>0</v>
      </c>
      <c r="AN21">
        <v>0</v>
      </c>
      <c r="AO21">
        <f t="shared" si="25"/>
        <v>0</v>
      </c>
      <c r="AP21" t="e">
        <f t="shared" si="26"/>
        <v>#DIV/0!</v>
      </c>
      <c r="AQ21">
        <v>-1</v>
      </c>
      <c r="AR21" t="s">
        <v>307</v>
      </c>
      <c r="AS21">
        <v>771.52688461538503</v>
      </c>
      <c r="AT21">
        <v>932.08900000000006</v>
      </c>
      <c r="AU21">
        <f t="shared" si="27"/>
        <v>0.17226049806897736</v>
      </c>
      <c r="AV21">
        <v>0.5</v>
      </c>
      <c r="AW21">
        <f t="shared" si="28"/>
        <v>1429.2200513187861</v>
      </c>
      <c r="AX21">
        <f t="shared" si="29"/>
        <v>3.4635860825377747</v>
      </c>
      <c r="AY21">
        <f t="shared" si="30"/>
        <v>123.09907894517174</v>
      </c>
      <c r="AZ21">
        <f t="shared" si="31"/>
        <v>0.38928578708685546</v>
      </c>
      <c r="BA21">
        <f t="shared" si="32"/>
        <v>3.1230922616983189E-3</v>
      </c>
      <c r="BB21">
        <f t="shared" si="33"/>
        <v>-1</v>
      </c>
      <c r="BC21" t="s">
        <v>308</v>
      </c>
      <c r="BD21">
        <v>569.24</v>
      </c>
      <c r="BE21">
        <f t="shared" si="34"/>
        <v>362.84900000000005</v>
      </c>
      <c r="BF21">
        <f t="shared" si="35"/>
        <v>0.4425039489832272</v>
      </c>
      <c r="BG21">
        <f t="shared" si="36"/>
        <v>1.6374270957768253</v>
      </c>
      <c r="BH21">
        <f t="shared" si="37"/>
        <v>0.17226049806897734</v>
      </c>
      <c r="BI21" t="e">
        <f t="shared" si="38"/>
        <v>#DIV/0!</v>
      </c>
      <c r="BJ21" t="s">
        <v>277</v>
      </c>
      <c r="BK21" t="s">
        <v>277</v>
      </c>
      <c r="BL21" t="s">
        <v>277</v>
      </c>
      <c r="BM21" t="s">
        <v>277</v>
      </c>
      <c r="BN21" t="s">
        <v>277</v>
      </c>
      <c r="BO21" t="s">
        <v>277</v>
      </c>
      <c r="BP21" t="s">
        <v>277</v>
      </c>
      <c r="BQ21" t="s">
        <v>277</v>
      </c>
      <c r="BR21">
        <f t="shared" si="39"/>
        <v>1700.0006451612901</v>
      </c>
      <c r="BS21">
        <f t="shared" si="40"/>
        <v>1429.2200513187861</v>
      </c>
      <c r="BT21">
        <f t="shared" si="41"/>
        <v>0.84071735818852389</v>
      </c>
      <c r="BU21">
        <f t="shared" si="42"/>
        <v>0.19143471637704793</v>
      </c>
      <c r="BV21">
        <v>6</v>
      </c>
      <c r="BW21">
        <v>0.5</v>
      </c>
      <c r="BX21" t="s">
        <v>278</v>
      </c>
      <c r="BY21">
        <v>1531238690.0999999</v>
      </c>
      <c r="BZ21">
        <v>93.755683870967701</v>
      </c>
      <c r="CA21">
        <v>100.006522580645</v>
      </c>
      <c r="CB21">
        <v>29.204154838709702</v>
      </c>
      <c r="CC21">
        <v>18.271551612903199</v>
      </c>
      <c r="CD21">
        <v>400.028387096774</v>
      </c>
      <c r="CE21">
        <v>99.416283870967703</v>
      </c>
      <c r="CF21">
        <v>0.100027480645161</v>
      </c>
      <c r="CG21">
        <v>30.708861290322599</v>
      </c>
      <c r="CH21">
        <v>30.3165709677419</v>
      </c>
      <c r="CI21">
        <v>999.9</v>
      </c>
      <c r="CJ21">
        <v>10001.463548387101</v>
      </c>
      <c r="CK21">
        <v>0</v>
      </c>
      <c r="CL21">
        <v>1.5682799999999999</v>
      </c>
      <c r="CM21">
        <v>1700.0006451612901</v>
      </c>
      <c r="CN21">
        <v>0.97601609677419299</v>
      </c>
      <c r="CO21">
        <v>2.3983848387096801E-2</v>
      </c>
      <c r="CP21">
        <v>0</v>
      </c>
      <c r="CQ21">
        <v>771.53793548387102</v>
      </c>
      <c r="CR21">
        <v>5.0004099999999996</v>
      </c>
      <c r="CS21">
        <v>13744.603225806401</v>
      </c>
      <c r="CT21">
        <v>15716.3387096774</v>
      </c>
      <c r="CU21">
        <v>49.082322580645098</v>
      </c>
      <c r="CV21">
        <v>50.625</v>
      </c>
      <c r="CW21">
        <v>50.186999999999998</v>
      </c>
      <c r="CX21">
        <v>50.162999999999997</v>
      </c>
      <c r="CY21">
        <v>50.933</v>
      </c>
      <c r="CZ21">
        <v>1654.3503225806501</v>
      </c>
      <c r="DA21">
        <v>40.650322580645202</v>
      </c>
      <c r="DB21">
        <v>0</v>
      </c>
      <c r="DC21">
        <v>104.799999952316</v>
      </c>
      <c r="DD21">
        <v>771.52688461538503</v>
      </c>
      <c r="DE21">
        <v>-1.3807521364673701</v>
      </c>
      <c r="DF21">
        <v>-34.957264908463401</v>
      </c>
      <c r="DG21">
        <v>13744.265384615401</v>
      </c>
      <c r="DH21">
        <v>15</v>
      </c>
      <c r="DI21">
        <v>1531238666.5999999</v>
      </c>
      <c r="DJ21" t="s">
        <v>309</v>
      </c>
      <c r="DK21">
        <v>45</v>
      </c>
      <c r="DL21">
        <v>1.605</v>
      </c>
      <c r="DM21">
        <v>-0.152</v>
      </c>
      <c r="DN21">
        <v>100</v>
      </c>
      <c r="DO21">
        <v>18</v>
      </c>
      <c r="DP21">
        <v>0.43</v>
      </c>
      <c r="DQ21">
        <v>0.01</v>
      </c>
      <c r="DR21">
        <v>3.4689052485577001</v>
      </c>
      <c r="DS21">
        <v>2.5706400497706801E-3</v>
      </c>
      <c r="DT21">
        <v>6.5098918934440697E-2</v>
      </c>
      <c r="DU21">
        <v>1</v>
      </c>
      <c r="DV21">
        <v>0.56301652762409804</v>
      </c>
      <c r="DW21">
        <v>0.10639681166908201</v>
      </c>
      <c r="DX21">
        <v>1.38947227550351E-2</v>
      </c>
      <c r="DY21">
        <v>1</v>
      </c>
      <c r="DZ21">
        <v>2</v>
      </c>
      <c r="EA21">
        <v>2</v>
      </c>
      <c r="EB21" t="s">
        <v>279</v>
      </c>
      <c r="EC21">
        <v>1.86463</v>
      </c>
      <c r="ED21">
        <v>1.86554</v>
      </c>
      <c r="EE21">
        <v>1.8681300000000001</v>
      </c>
      <c r="EF21">
        <v>1.8675200000000001</v>
      </c>
      <c r="EG21">
        <v>1.8696600000000001</v>
      </c>
      <c r="EH21">
        <v>1.8674999999999999</v>
      </c>
      <c r="EI21">
        <v>1.86829</v>
      </c>
      <c r="EJ21">
        <v>1.87256</v>
      </c>
      <c r="EK21" t="s">
        <v>280</v>
      </c>
      <c r="EL21" t="s">
        <v>19</v>
      </c>
      <c r="EM21" t="s">
        <v>19</v>
      </c>
      <c r="EN21" t="s">
        <v>19</v>
      </c>
      <c r="EO21" t="s">
        <v>281</v>
      </c>
      <c r="EP21" t="s">
        <v>282</v>
      </c>
      <c r="EQ21" t="s">
        <v>283</v>
      </c>
      <c r="ER21" t="s">
        <v>283</v>
      </c>
      <c r="ES21" t="s">
        <v>283</v>
      </c>
      <c r="ET21" t="s">
        <v>283</v>
      </c>
      <c r="EU21">
        <v>0</v>
      </c>
      <c r="EV21">
        <v>100</v>
      </c>
      <c r="EW21">
        <v>100</v>
      </c>
      <c r="EX21">
        <v>1.605</v>
      </c>
      <c r="EY21">
        <v>-0.152</v>
      </c>
      <c r="EZ21">
        <v>2</v>
      </c>
      <c r="FA21">
        <v>403.7</v>
      </c>
      <c r="FB21">
        <v>553.42499999999995</v>
      </c>
      <c r="FC21">
        <v>25</v>
      </c>
      <c r="FD21">
        <v>34.7864</v>
      </c>
      <c r="FE21">
        <v>30.000299999999999</v>
      </c>
      <c r="FF21">
        <v>34.740499999999997</v>
      </c>
      <c r="FG21">
        <v>34.7224</v>
      </c>
      <c r="FH21">
        <v>7.1356999999999999</v>
      </c>
      <c r="FI21">
        <v>53.091500000000003</v>
      </c>
      <c r="FJ21">
        <v>0</v>
      </c>
      <c r="FK21">
        <v>25</v>
      </c>
      <c r="FL21">
        <v>100</v>
      </c>
      <c r="FM21">
        <v>18.0534</v>
      </c>
      <c r="FN21">
        <v>107.652</v>
      </c>
      <c r="FO21">
        <v>106.488</v>
      </c>
    </row>
    <row r="22" spans="1:171" x14ac:dyDescent="0.2">
      <c r="A22">
        <v>46</v>
      </c>
      <c r="B22">
        <v>1531238801.5999999</v>
      </c>
      <c r="C22">
        <v>7875.6999998092697</v>
      </c>
      <c r="D22" t="s">
        <v>310</v>
      </c>
      <c r="E22" t="s">
        <v>311</v>
      </c>
      <c r="F22" t="s">
        <v>538</v>
      </c>
      <c r="G22">
        <v>1531238793.5999999</v>
      </c>
      <c r="H22">
        <f t="shared" si="0"/>
        <v>7.7661340988334996E-3</v>
      </c>
      <c r="I22">
        <f t="shared" si="1"/>
        <v>-0.91951060791598915</v>
      </c>
      <c r="J22">
        <f t="shared" si="2"/>
        <v>50.809887096774197</v>
      </c>
      <c r="K22">
        <f t="shared" si="3"/>
        <v>52.359252891993727</v>
      </c>
      <c r="L22">
        <f t="shared" si="4"/>
        <v>5.2105754864800744</v>
      </c>
      <c r="M22">
        <f t="shared" si="5"/>
        <v>5.0563890344920237</v>
      </c>
      <c r="N22">
        <f t="shared" si="6"/>
        <v>0.60353999937578173</v>
      </c>
      <c r="O22">
        <f t="shared" si="7"/>
        <v>2.2519392093684267</v>
      </c>
      <c r="P22">
        <f t="shared" si="8"/>
        <v>0.52604829130691844</v>
      </c>
      <c r="Q22">
        <f t="shared" si="9"/>
        <v>0.33490988474765826</v>
      </c>
      <c r="R22">
        <f t="shared" si="10"/>
        <v>273.60197477982763</v>
      </c>
      <c r="S22">
        <f t="shared" si="11"/>
        <v>30.188215132244135</v>
      </c>
      <c r="T22">
        <f t="shared" si="12"/>
        <v>30.269764516129001</v>
      </c>
      <c r="U22">
        <f t="shared" si="13"/>
        <v>4.3269130964654385</v>
      </c>
      <c r="V22">
        <f t="shared" si="14"/>
        <v>65.628017025267994</v>
      </c>
      <c r="W22">
        <f t="shared" si="15"/>
        <v>2.9111733958319226</v>
      </c>
      <c r="X22">
        <f t="shared" si="16"/>
        <v>4.4358698126001084</v>
      </c>
      <c r="Y22">
        <f t="shared" si="17"/>
        <v>1.415739700633516</v>
      </c>
      <c r="Z22">
        <f t="shared" si="18"/>
        <v>-342.48651375855735</v>
      </c>
      <c r="AA22">
        <f t="shared" si="19"/>
        <v>52.754277593984192</v>
      </c>
      <c r="AB22">
        <f t="shared" si="20"/>
        <v>5.2339894578870547</v>
      </c>
      <c r="AC22">
        <f t="shared" si="21"/>
        <v>-10.896271926858482</v>
      </c>
      <c r="AD22">
        <v>-4.1235973993519401E-2</v>
      </c>
      <c r="AE22">
        <v>4.6290993277454201E-2</v>
      </c>
      <c r="AF22">
        <v>3.4586883134703998</v>
      </c>
      <c r="AG22">
        <v>0</v>
      </c>
      <c r="AH22">
        <v>0</v>
      </c>
      <c r="AI22">
        <f t="shared" si="22"/>
        <v>1</v>
      </c>
      <c r="AJ22">
        <f t="shared" si="23"/>
        <v>0</v>
      </c>
      <c r="AK22">
        <f t="shared" si="24"/>
        <v>51940.491467954154</v>
      </c>
      <c r="AL22">
        <v>0</v>
      </c>
      <c r="AM22">
        <v>0</v>
      </c>
      <c r="AN22">
        <v>0</v>
      </c>
      <c r="AO22">
        <f t="shared" si="25"/>
        <v>0</v>
      </c>
      <c r="AP22" t="e">
        <f t="shared" si="26"/>
        <v>#DIV/0!</v>
      </c>
      <c r="AQ22">
        <v>-1</v>
      </c>
      <c r="AR22" t="s">
        <v>312</v>
      </c>
      <c r="AS22">
        <v>784.20611538461503</v>
      </c>
      <c r="AT22">
        <v>916.53800000000001</v>
      </c>
      <c r="AU22">
        <f t="shared" si="27"/>
        <v>0.1443823219717949</v>
      </c>
      <c r="AV22">
        <v>0.5</v>
      </c>
      <c r="AW22">
        <f t="shared" si="28"/>
        <v>1429.2181545445887</v>
      </c>
      <c r="AX22">
        <f t="shared" si="29"/>
        <v>-0.91951060791598915</v>
      </c>
      <c r="AY22">
        <f t="shared" si="30"/>
        <v>103.17691787869568</v>
      </c>
      <c r="AZ22">
        <f t="shared" si="31"/>
        <v>0.36537273959181182</v>
      </c>
      <c r="BA22">
        <f t="shared" si="32"/>
        <v>5.6317079256286304E-5</v>
      </c>
      <c r="BB22">
        <f t="shared" si="33"/>
        <v>-1</v>
      </c>
      <c r="BC22" t="s">
        <v>313</v>
      </c>
      <c r="BD22">
        <v>581.66</v>
      </c>
      <c r="BE22">
        <f t="shared" si="34"/>
        <v>334.87800000000004</v>
      </c>
      <c r="BF22">
        <f t="shared" si="35"/>
        <v>0.39516446173049574</v>
      </c>
      <c r="BG22">
        <f t="shared" si="36"/>
        <v>1.5757280885740812</v>
      </c>
      <c r="BH22">
        <f t="shared" si="37"/>
        <v>0.14438232197179493</v>
      </c>
      <c r="BI22" t="e">
        <f t="shared" si="38"/>
        <v>#DIV/0!</v>
      </c>
      <c r="BJ22" t="s">
        <v>277</v>
      </c>
      <c r="BK22" t="s">
        <v>277</v>
      </c>
      <c r="BL22" t="s">
        <v>277</v>
      </c>
      <c r="BM22" t="s">
        <v>277</v>
      </c>
      <c r="BN22" t="s">
        <v>277</v>
      </c>
      <c r="BO22" t="s">
        <v>277</v>
      </c>
      <c r="BP22" t="s">
        <v>277</v>
      </c>
      <c r="BQ22" t="s">
        <v>277</v>
      </c>
      <c r="BR22">
        <f t="shared" si="39"/>
        <v>1699.9983870967701</v>
      </c>
      <c r="BS22">
        <f t="shared" si="40"/>
        <v>1429.2181545445887</v>
      </c>
      <c r="BT22">
        <f t="shared" si="41"/>
        <v>0.84071735914137224</v>
      </c>
      <c r="BU22">
        <f t="shared" si="42"/>
        <v>0.19143471828274469</v>
      </c>
      <c r="BV22">
        <v>6</v>
      </c>
      <c r="BW22">
        <v>0.5</v>
      </c>
      <c r="BX22" t="s">
        <v>278</v>
      </c>
      <c r="BY22">
        <v>1531238793.5999999</v>
      </c>
      <c r="BZ22">
        <v>50.809887096774197</v>
      </c>
      <c r="CA22">
        <v>50.022574193548401</v>
      </c>
      <c r="CB22">
        <v>29.253364516129</v>
      </c>
      <c r="CC22">
        <v>17.9457806451613</v>
      </c>
      <c r="CD22">
        <v>400.02967741935498</v>
      </c>
      <c r="CE22">
        <v>99.415874193548404</v>
      </c>
      <c r="CF22">
        <v>9.99744612903226E-2</v>
      </c>
      <c r="CG22">
        <v>30.7042903225807</v>
      </c>
      <c r="CH22">
        <v>30.269764516129001</v>
      </c>
      <c r="CI22">
        <v>999.9</v>
      </c>
      <c r="CJ22">
        <v>10002.683870967699</v>
      </c>
      <c r="CK22">
        <v>0</v>
      </c>
      <c r="CL22">
        <v>1.5682799999999999</v>
      </c>
      <c r="CM22">
        <v>1699.9983870967701</v>
      </c>
      <c r="CN22">
        <v>0.97601570967741902</v>
      </c>
      <c r="CO22">
        <v>2.3984254838709699E-2</v>
      </c>
      <c r="CP22">
        <v>0</v>
      </c>
      <c r="CQ22">
        <v>784.16741935483799</v>
      </c>
      <c r="CR22">
        <v>5.0004099999999996</v>
      </c>
      <c r="CS22">
        <v>13960.3129032258</v>
      </c>
      <c r="CT22">
        <v>15716.316129032301</v>
      </c>
      <c r="CU22">
        <v>49.108741935483899</v>
      </c>
      <c r="CV22">
        <v>50.625</v>
      </c>
      <c r="CW22">
        <v>50.186999999999998</v>
      </c>
      <c r="CX22">
        <v>50.155000000000001</v>
      </c>
      <c r="CY22">
        <v>50.936999999999998</v>
      </c>
      <c r="CZ22">
        <v>1654.3480645161301</v>
      </c>
      <c r="DA22">
        <v>40.650322580645202</v>
      </c>
      <c r="DB22">
        <v>0</v>
      </c>
      <c r="DC22">
        <v>103</v>
      </c>
      <c r="DD22">
        <v>784.20611538461503</v>
      </c>
      <c r="DE22">
        <v>2.9188717850667198</v>
      </c>
      <c r="DF22">
        <v>53.087179579823797</v>
      </c>
      <c r="DG22">
        <v>13960.9230769231</v>
      </c>
      <c r="DH22">
        <v>15</v>
      </c>
      <c r="DI22">
        <v>1531238770.0999999</v>
      </c>
      <c r="DJ22" t="s">
        <v>314</v>
      </c>
      <c r="DK22">
        <v>46</v>
      </c>
      <c r="DL22">
        <v>1.52</v>
      </c>
      <c r="DM22">
        <v>-0.151</v>
      </c>
      <c r="DN22">
        <v>50</v>
      </c>
      <c r="DO22">
        <v>18</v>
      </c>
      <c r="DP22">
        <v>0.64</v>
      </c>
      <c r="DQ22">
        <v>0.01</v>
      </c>
      <c r="DR22">
        <v>-0.92008973700502805</v>
      </c>
      <c r="DS22">
        <v>5.5205218970179902E-2</v>
      </c>
      <c r="DT22">
        <v>7.86293801338592E-2</v>
      </c>
      <c r="DU22">
        <v>1</v>
      </c>
      <c r="DV22">
        <v>0.58960524077161902</v>
      </c>
      <c r="DW22">
        <v>0.142544447960612</v>
      </c>
      <c r="DX22">
        <v>1.93086440985644E-2</v>
      </c>
      <c r="DY22">
        <v>1</v>
      </c>
      <c r="DZ22">
        <v>2</v>
      </c>
      <c r="EA22">
        <v>2</v>
      </c>
      <c r="EB22" t="s">
        <v>279</v>
      </c>
      <c r="EC22">
        <v>1.86463</v>
      </c>
      <c r="ED22">
        <v>1.86554</v>
      </c>
      <c r="EE22">
        <v>1.8681300000000001</v>
      </c>
      <c r="EF22">
        <v>1.8675200000000001</v>
      </c>
      <c r="EG22">
        <v>1.8696600000000001</v>
      </c>
      <c r="EH22">
        <v>1.8675200000000001</v>
      </c>
      <c r="EI22">
        <v>1.86829</v>
      </c>
      <c r="EJ22">
        <v>1.87256</v>
      </c>
      <c r="EK22" t="s">
        <v>280</v>
      </c>
      <c r="EL22" t="s">
        <v>19</v>
      </c>
      <c r="EM22" t="s">
        <v>19</v>
      </c>
      <c r="EN22" t="s">
        <v>19</v>
      </c>
      <c r="EO22" t="s">
        <v>281</v>
      </c>
      <c r="EP22" t="s">
        <v>282</v>
      </c>
      <c r="EQ22" t="s">
        <v>283</v>
      </c>
      <c r="ER22" t="s">
        <v>283</v>
      </c>
      <c r="ES22" t="s">
        <v>283</v>
      </c>
      <c r="ET22" t="s">
        <v>283</v>
      </c>
      <c r="EU22">
        <v>0</v>
      </c>
      <c r="EV22">
        <v>100</v>
      </c>
      <c r="EW22">
        <v>100</v>
      </c>
      <c r="EX22">
        <v>1.52</v>
      </c>
      <c r="EY22">
        <v>-0.151</v>
      </c>
      <c r="EZ22">
        <v>2</v>
      </c>
      <c r="FA22">
        <v>403.67700000000002</v>
      </c>
      <c r="FB22">
        <v>553.12199999999996</v>
      </c>
      <c r="FC22">
        <v>24.999700000000001</v>
      </c>
      <c r="FD22">
        <v>34.802199999999999</v>
      </c>
      <c r="FE22">
        <v>30.0001</v>
      </c>
      <c r="FF22">
        <v>34.759500000000003</v>
      </c>
      <c r="FG22">
        <v>34.739199999999997</v>
      </c>
      <c r="FH22">
        <v>4.9436200000000001</v>
      </c>
      <c r="FI22">
        <v>53.939100000000003</v>
      </c>
      <c r="FJ22">
        <v>0</v>
      </c>
      <c r="FK22">
        <v>25</v>
      </c>
      <c r="FL22">
        <v>50</v>
      </c>
      <c r="FM22">
        <v>17.694099999999999</v>
      </c>
      <c r="FN22">
        <v>107.649</v>
      </c>
      <c r="FO22">
        <v>106.48399999999999</v>
      </c>
    </row>
    <row r="23" spans="1:171" x14ac:dyDescent="0.2">
      <c r="A23">
        <v>47</v>
      </c>
      <c r="B23">
        <v>1531238914.0999999</v>
      </c>
      <c r="C23">
        <v>7988.1999998092697</v>
      </c>
      <c r="D23" t="s">
        <v>315</v>
      </c>
      <c r="E23" t="s">
        <v>316</v>
      </c>
      <c r="F23" t="s">
        <v>538</v>
      </c>
      <c r="G23">
        <v>1531238906.0999999</v>
      </c>
      <c r="H23">
        <f t="shared" si="0"/>
        <v>7.9768405720994986E-3</v>
      </c>
      <c r="I23">
        <f t="shared" si="1"/>
        <v>25.94860270756374</v>
      </c>
      <c r="J23">
        <f t="shared" si="2"/>
        <v>356.83300000000003</v>
      </c>
      <c r="K23">
        <f t="shared" si="3"/>
        <v>275.25174605195082</v>
      </c>
      <c r="L23">
        <f t="shared" si="4"/>
        <v>27.391239297813186</v>
      </c>
      <c r="M23">
        <f t="shared" si="5"/>
        <v>35.509667904202203</v>
      </c>
      <c r="N23">
        <f t="shared" si="6"/>
        <v>0.63226263221037804</v>
      </c>
      <c r="O23">
        <f t="shared" si="7"/>
        <v>2.2502923198262978</v>
      </c>
      <c r="P23">
        <f t="shared" si="8"/>
        <v>0.54771650312683806</v>
      </c>
      <c r="Q23">
        <f t="shared" si="9"/>
        <v>0.34897260036416355</v>
      </c>
      <c r="R23">
        <f t="shared" si="10"/>
        <v>273.59994879726554</v>
      </c>
      <c r="S23">
        <f t="shared" si="11"/>
        <v>30.090018269104025</v>
      </c>
      <c r="T23">
        <f t="shared" si="12"/>
        <v>30.144796774193502</v>
      </c>
      <c r="U23">
        <f t="shared" si="13"/>
        <v>4.2960126473509446</v>
      </c>
      <c r="V23">
        <f t="shared" si="14"/>
        <v>65.461382074922909</v>
      </c>
      <c r="W23">
        <f t="shared" si="15"/>
        <v>2.8991122368234938</v>
      </c>
      <c r="X23">
        <f t="shared" si="16"/>
        <v>4.4287366763893798</v>
      </c>
      <c r="Y23">
        <f t="shared" si="17"/>
        <v>1.3969004105274507</v>
      </c>
      <c r="Z23">
        <f t="shared" si="18"/>
        <v>-351.77866922958788</v>
      </c>
      <c r="AA23">
        <f t="shared" si="19"/>
        <v>64.460039123166709</v>
      </c>
      <c r="AB23">
        <f t="shared" si="20"/>
        <v>6.3952102466775047</v>
      </c>
      <c r="AC23">
        <f t="shared" si="21"/>
        <v>-7.3234710624781343</v>
      </c>
      <c r="AD23">
        <v>-4.1191617456642002E-2</v>
      </c>
      <c r="AE23">
        <v>4.6241199178963299E-2</v>
      </c>
      <c r="AF23">
        <v>3.4557433531916302</v>
      </c>
      <c r="AG23">
        <v>0</v>
      </c>
      <c r="AH23">
        <v>0</v>
      </c>
      <c r="AI23">
        <f t="shared" si="22"/>
        <v>1</v>
      </c>
      <c r="AJ23">
        <f t="shared" si="23"/>
        <v>0</v>
      </c>
      <c r="AK23">
        <f t="shared" si="24"/>
        <v>51891.658382292997</v>
      </c>
      <c r="AL23">
        <v>0</v>
      </c>
      <c r="AM23">
        <v>0</v>
      </c>
      <c r="AN23">
        <v>0</v>
      </c>
      <c r="AO23">
        <f t="shared" si="25"/>
        <v>0</v>
      </c>
      <c r="AP23" t="e">
        <f t="shared" si="26"/>
        <v>#DIV/0!</v>
      </c>
      <c r="AQ23">
        <v>-1</v>
      </c>
      <c r="AR23" t="s">
        <v>317</v>
      </c>
      <c r="AS23">
        <v>746.47053846153801</v>
      </c>
      <c r="AT23">
        <v>973.26599999999996</v>
      </c>
      <c r="AU23">
        <f t="shared" si="27"/>
        <v>0.2330251560605856</v>
      </c>
      <c r="AV23">
        <v>0.5</v>
      </c>
      <c r="AW23">
        <f t="shared" si="28"/>
        <v>1429.2075771252353</v>
      </c>
      <c r="AX23">
        <f t="shared" si="29"/>
        <v>25.94860270756374</v>
      </c>
      <c r="AY23">
        <f t="shared" si="30"/>
        <v>166.52065935128968</v>
      </c>
      <c r="AZ23">
        <f t="shared" si="31"/>
        <v>0.44640005918217635</v>
      </c>
      <c r="BA23">
        <f t="shared" si="32"/>
        <v>1.8855625410109586E-2</v>
      </c>
      <c r="BB23">
        <f t="shared" si="33"/>
        <v>-1</v>
      </c>
      <c r="BC23" t="s">
        <v>318</v>
      </c>
      <c r="BD23">
        <v>538.79999999999995</v>
      </c>
      <c r="BE23">
        <f t="shared" si="34"/>
        <v>434.46600000000001</v>
      </c>
      <c r="BF23">
        <f t="shared" si="35"/>
        <v>0.52200968899398792</v>
      </c>
      <c r="BG23">
        <f t="shared" si="36"/>
        <v>1.8063585746102451</v>
      </c>
      <c r="BH23">
        <f t="shared" si="37"/>
        <v>0.23302515606058566</v>
      </c>
      <c r="BI23" t="e">
        <f t="shared" si="38"/>
        <v>#DIV/0!</v>
      </c>
      <c r="BJ23" t="s">
        <v>277</v>
      </c>
      <c r="BK23" t="s">
        <v>277</v>
      </c>
      <c r="BL23" t="s">
        <v>277</v>
      </c>
      <c r="BM23" t="s">
        <v>277</v>
      </c>
      <c r="BN23" t="s">
        <v>277</v>
      </c>
      <c r="BO23" t="s">
        <v>277</v>
      </c>
      <c r="BP23" t="s">
        <v>277</v>
      </c>
      <c r="BQ23" t="s">
        <v>277</v>
      </c>
      <c r="BR23">
        <f t="shared" si="39"/>
        <v>1699.98580645161</v>
      </c>
      <c r="BS23">
        <f t="shared" si="40"/>
        <v>1429.2075771252353</v>
      </c>
      <c r="BT23">
        <f t="shared" si="41"/>
        <v>0.84071735875749953</v>
      </c>
      <c r="BU23">
        <f t="shared" si="42"/>
        <v>0.19143471751499899</v>
      </c>
      <c r="BV23">
        <v>6</v>
      </c>
      <c r="BW23">
        <v>0.5</v>
      </c>
      <c r="BX23" t="s">
        <v>278</v>
      </c>
      <c r="BY23">
        <v>1531238906.0999999</v>
      </c>
      <c r="BZ23">
        <v>356.83300000000003</v>
      </c>
      <c r="CA23">
        <v>400.02274193548402</v>
      </c>
      <c r="CB23">
        <v>29.1328806451613</v>
      </c>
      <c r="CC23">
        <v>17.516945161290302</v>
      </c>
      <c r="CD23">
        <v>400.02558064516103</v>
      </c>
      <c r="CE23">
        <v>99.413403225806505</v>
      </c>
      <c r="CF23">
        <v>0.10000473870967699</v>
      </c>
      <c r="CG23">
        <v>30.6761290322581</v>
      </c>
      <c r="CH23">
        <v>30.144796774193502</v>
      </c>
      <c r="CI23">
        <v>999.9</v>
      </c>
      <c r="CJ23">
        <v>9992.1725806451595</v>
      </c>
      <c r="CK23">
        <v>0</v>
      </c>
      <c r="CL23">
        <v>1.5682799999999999</v>
      </c>
      <c r="CM23">
        <v>1699.98580645161</v>
      </c>
      <c r="CN23">
        <v>0.97601622580645098</v>
      </c>
      <c r="CO23">
        <v>2.39837129032258E-2</v>
      </c>
      <c r="CP23">
        <v>0</v>
      </c>
      <c r="CQ23">
        <v>746.44803225806402</v>
      </c>
      <c r="CR23">
        <v>5.0004099999999996</v>
      </c>
      <c r="CS23">
        <v>13334.445161290299</v>
      </c>
      <c r="CT23">
        <v>15716.2</v>
      </c>
      <c r="CU23">
        <v>49.078258064516099</v>
      </c>
      <c r="CV23">
        <v>50.616870967741903</v>
      </c>
      <c r="CW23">
        <v>50.186999999999998</v>
      </c>
      <c r="CX23">
        <v>50.125</v>
      </c>
      <c r="CY23">
        <v>50.936999999999998</v>
      </c>
      <c r="CZ23">
        <v>1654.3358064516101</v>
      </c>
      <c r="DA23">
        <v>40.65</v>
      </c>
      <c r="DB23">
        <v>0</v>
      </c>
      <c r="DC23">
        <v>111.59999990463299</v>
      </c>
      <c r="DD23">
        <v>746.47053846153801</v>
      </c>
      <c r="DE23">
        <v>4.4246153900620699</v>
      </c>
      <c r="DF23">
        <v>74.352136818051804</v>
      </c>
      <c r="DG23">
        <v>13334.746153846199</v>
      </c>
      <c r="DH23">
        <v>15</v>
      </c>
      <c r="DI23">
        <v>1531238874.5999999</v>
      </c>
      <c r="DJ23" t="s">
        <v>319</v>
      </c>
      <c r="DK23">
        <v>47</v>
      </c>
      <c r="DL23">
        <v>2.6280000000000001</v>
      </c>
      <c r="DM23">
        <v>-0.152</v>
      </c>
      <c r="DN23">
        <v>400</v>
      </c>
      <c r="DO23">
        <v>17</v>
      </c>
      <c r="DP23">
        <v>7.0000000000000007E-2</v>
      </c>
      <c r="DQ23">
        <v>0.01</v>
      </c>
      <c r="DR23">
        <v>25.968641959384399</v>
      </c>
      <c r="DS23">
        <v>-0.13927498852942899</v>
      </c>
      <c r="DT23">
        <v>6.7984103851963906E-2</v>
      </c>
      <c r="DU23">
        <v>1</v>
      </c>
      <c r="DV23">
        <v>0.62900671452905799</v>
      </c>
      <c r="DW23">
        <v>3.5031258506737301E-2</v>
      </c>
      <c r="DX23">
        <v>5.32494105437579E-3</v>
      </c>
      <c r="DY23">
        <v>1</v>
      </c>
      <c r="DZ23">
        <v>2</v>
      </c>
      <c r="EA23">
        <v>2</v>
      </c>
      <c r="EB23" t="s">
        <v>279</v>
      </c>
      <c r="EC23">
        <v>1.8646199999999999</v>
      </c>
      <c r="ED23">
        <v>1.86554</v>
      </c>
      <c r="EE23">
        <v>1.8681300000000001</v>
      </c>
      <c r="EF23">
        <v>1.8675200000000001</v>
      </c>
      <c r="EG23">
        <v>1.8696600000000001</v>
      </c>
      <c r="EH23">
        <v>1.86748</v>
      </c>
      <c r="EI23">
        <v>1.86829</v>
      </c>
      <c r="EJ23">
        <v>1.87256</v>
      </c>
      <c r="EK23" t="s">
        <v>280</v>
      </c>
      <c r="EL23" t="s">
        <v>19</v>
      </c>
      <c r="EM23" t="s">
        <v>19</v>
      </c>
      <c r="EN23" t="s">
        <v>19</v>
      </c>
      <c r="EO23" t="s">
        <v>281</v>
      </c>
      <c r="EP23" t="s">
        <v>282</v>
      </c>
      <c r="EQ23" t="s">
        <v>283</v>
      </c>
      <c r="ER23" t="s">
        <v>283</v>
      </c>
      <c r="ES23" t="s">
        <v>283</v>
      </c>
      <c r="ET23" t="s">
        <v>283</v>
      </c>
      <c r="EU23">
        <v>0</v>
      </c>
      <c r="EV23">
        <v>100</v>
      </c>
      <c r="EW23">
        <v>100</v>
      </c>
      <c r="EX23">
        <v>2.6280000000000001</v>
      </c>
      <c r="EY23">
        <v>-0.152</v>
      </c>
      <c r="EZ23">
        <v>2</v>
      </c>
      <c r="FA23">
        <v>403.95400000000001</v>
      </c>
      <c r="FB23">
        <v>553.63800000000003</v>
      </c>
      <c r="FC23">
        <v>24.999400000000001</v>
      </c>
      <c r="FD23">
        <v>34.795900000000003</v>
      </c>
      <c r="FE23">
        <v>30.0001</v>
      </c>
      <c r="FF23">
        <v>34.755699999999997</v>
      </c>
      <c r="FG23">
        <v>34.735999999999997</v>
      </c>
      <c r="FH23">
        <v>19.847899999999999</v>
      </c>
      <c r="FI23">
        <v>54.802100000000003</v>
      </c>
      <c r="FJ23">
        <v>0</v>
      </c>
      <c r="FK23">
        <v>25</v>
      </c>
      <c r="FL23">
        <v>400</v>
      </c>
      <c r="FM23">
        <v>17.366499999999998</v>
      </c>
      <c r="FN23">
        <v>107.654</v>
      </c>
      <c r="FO23">
        <v>106.492</v>
      </c>
    </row>
    <row r="24" spans="1:171" x14ac:dyDescent="0.2">
      <c r="A24">
        <v>48</v>
      </c>
      <c r="B24">
        <v>1531239034.5999999</v>
      </c>
      <c r="C24">
        <v>8108.6999998092697</v>
      </c>
      <c r="D24" t="s">
        <v>320</v>
      </c>
      <c r="E24" t="s">
        <v>321</v>
      </c>
      <c r="F24" t="s">
        <v>538</v>
      </c>
      <c r="G24">
        <v>1531239026.5999999</v>
      </c>
      <c r="H24">
        <f t="shared" si="0"/>
        <v>8.1398022222453729E-3</v>
      </c>
      <c r="I24">
        <f t="shared" si="1"/>
        <v>30.744178566447488</v>
      </c>
      <c r="J24">
        <f t="shared" si="2"/>
        <v>547.23477419354799</v>
      </c>
      <c r="K24">
        <f t="shared" si="3"/>
        <v>450.30106457544042</v>
      </c>
      <c r="L24">
        <f t="shared" si="4"/>
        <v>44.810967123447298</v>
      </c>
      <c r="M24">
        <f t="shared" si="5"/>
        <v>54.457165226368048</v>
      </c>
      <c r="N24">
        <f t="shared" si="6"/>
        <v>0.65293226687895101</v>
      </c>
      <c r="O24">
        <f t="shared" si="7"/>
        <v>2.2517919291913882</v>
      </c>
      <c r="P24">
        <f t="shared" si="8"/>
        <v>0.56323653520144379</v>
      </c>
      <c r="Q24">
        <f t="shared" si="9"/>
        <v>0.3590500242088806</v>
      </c>
      <c r="R24">
        <f t="shared" si="10"/>
        <v>273.60436114716379</v>
      </c>
      <c r="S24">
        <f t="shared" si="11"/>
        <v>30.023921070026429</v>
      </c>
      <c r="T24">
        <f t="shared" si="12"/>
        <v>30.064125806451599</v>
      </c>
      <c r="U24">
        <f t="shared" si="13"/>
        <v>4.2761676405629192</v>
      </c>
      <c r="V24">
        <f t="shared" si="14"/>
        <v>65.298190389758034</v>
      </c>
      <c r="W24">
        <f t="shared" si="15"/>
        <v>2.8897976829419787</v>
      </c>
      <c r="X24">
        <f t="shared" si="16"/>
        <v>4.4255402266021155</v>
      </c>
      <c r="Y24">
        <f t="shared" si="17"/>
        <v>1.3863699576209405</v>
      </c>
      <c r="Z24">
        <f t="shared" si="18"/>
        <v>-358.96527800102092</v>
      </c>
      <c r="AA24">
        <f t="shared" si="19"/>
        <v>72.762800252383457</v>
      </c>
      <c r="AB24">
        <f t="shared" si="20"/>
        <v>7.2108106846480053</v>
      </c>
      <c r="AC24">
        <f t="shared" si="21"/>
        <v>-5.3873059168256958</v>
      </c>
      <c r="AD24">
        <v>-4.1232006022857801E-2</v>
      </c>
      <c r="AE24">
        <v>4.6286538882773197E-2</v>
      </c>
      <c r="AF24">
        <v>3.4584249127176299</v>
      </c>
      <c r="AG24">
        <v>0</v>
      </c>
      <c r="AH24">
        <v>0</v>
      </c>
      <c r="AI24">
        <f t="shared" si="22"/>
        <v>1</v>
      </c>
      <c r="AJ24">
        <f t="shared" si="23"/>
        <v>0</v>
      </c>
      <c r="AK24">
        <f t="shared" si="24"/>
        <v>51942.620371347548</v>
      </c>
      <c r="AL24">
        <v>0</v>
      </c>
      <c r="AM24">
        <v>0</v>
      </c>
      <c r="AN24">
        <v>0</v>
      </c>
      <c r="AO24">
        <f t="shared" si="25"/>
        <v>0</v>
      </c>
      <c r="AP24" t="e">
        <f t="shared" si="26"/>
        <v>#DIV/0!</v>
      </c>
      <c r="AQ24">
        <v>-1</v>
      </c>
      <c r="AR24" t="s">
        <v>322</v>
      </c>
      <c r="AS24">
        <v>750.95161538461502</v>
      </c>
      <c r="AT24">
        <v>968.63400000000001</v>
      </c>
      <c r="AU24">
        <f t="shared" si="27"/>
        <v>0.22473130678397102</v>
      </c>
      <c r="AV24">
        <v>0.5</v>
      </c>
      <c r="AW24">
        <f t="shared" si="28"/>
        <v>1429.2306287381396</v>
      </c>
      <c r="AX24">
        <f t="shared" si="29"/>
        <v>30.744178566447488</v>
      </c>
      <c r="AY24">
        <f t="shared" si="30"/>
        <v>160.59643344599931</v>
      </c>
      <c r="AZ24">
        <f t="shared" si="31"/>
        <v>0.44767579911504241</v>
      </c>
      <c r="BA24">
        <f t="shared" si="32"/>
        <v>2.2210676099541936E-2</v>
      </c>
      <c r="BB24">
        <f t="shared" si="33"/>
        <v>-1</v>
      </c>
      <c r="BC24" t="s">
        <v>323</v>
      </c>
      <c r="BD24">
        <v>535</v>
      </c>
      <c r="BE24">
        <f t="shared" si="34"/>
        <v>433.63400000000001</v>
      </c>
      <c r="BF24">
        <f t="shared" si="35"/>
        <v>0.50199565674136482</v>
      </c>
      <c r="BG24">
        <f t="shared" si="36"/>
        <v>1.8105308411214953</v>
      </c>
      <c r="BH24">
        <f t="shared" si="37"/>
        <v>0.22473130678397102</v>
      </c>
      <c r="BI24" t="e">
        <f t="shared" si="38"/>
        <v>#DIV/0!</v>
      </c>
      <c r="BJ24" t="s">
        <v>277</v>
      </c>
      <c r="BK24" t="s">
        <v>277</v>
      </c>
      <c r="BL24" t="s">
        <v>277</v>
      </c>
      <c r="BM24" t="s">
        <v>277</v>
      </c>
      <c r="BN24" t="s">
        <v>277</v>
      </c>
      <c r="BO24" t="s">
        <v>277</v>
      </c>
      <c r="BP24" t="s">
        <v>277</v>
      </c>
      <c r="BQ24" t="s">
        <v>277</v>
      </c>
      <c r="BR24">
        <f t="shared" si="39"/>
        <v>1700.01322580645</v>
      </c>
      <c r="BS24">
        <f t="shared" si="40"/>
        <v>1429.2306287381396</v>
      </c>
      <c r="BT24">
        <f t="shared" si="41"/>
        <v>0.8407173585723976</v>
      </c>
      <c r="BU24">
        <f t="shared" si="42"/>
        <v>0.19143471714479535</v>
      </c>
      <c r="BV24">
        <v>6</v>
      </c>
      <c r="BW24">
        <v>0.5</v>
      </c>
      <c r="BX24" t="s">
        <v>278</v>
      </c>
      <c r="BY24">
        <v>1531239026.5999999</v>
      </c>
      <c r="BZ24">
        <v>547.23477419354799</v>
      </c>
      <c r="CA24">
        <v>600.02790322580597</v>
      </c>
      <c r="CB24">
        <v>29.039296774193499</v>
      </c>
      <c r="CC24">
        <v>17.1852129032258</v>
      </c>
      <c r="CD24">
        <v>400.03570967741899</v>
      </c>
      <c r="CE24">
        <v>99.413322580645101</v>
      </c>
      <c r="CF24">
        <v>0.100026706451613</v>
      </c>
      <c r="CG24">
        <v>30.6634967741936</v>
      </c>
      <c r="CH24">
        <v>30.064125806451599</v>
      </c>
      <c r="CI24">
        <v>999.9</v>
      </c>
      <c r="CJ24">
        <v>10001.978064516101</v>
      </c>
      <c r="CK24">
        <v>0</v>
      </c>
      <c r="CL24">
        <v>1.5682799999999999</v>
      </c>
      <c r="CM24">
        <v>1700.01322580645</v>
      </c>
      <c r="CN24">
        <v>0.976015967741936</v>
      </c>
      <c r="CO24">
        <v>2.3983983870967798E-2</v>
      </c>
      <c r="CP24">
        <v>0</v>
      </c>
      <c r="CQ24">
        <v>750.98912903225801</v>
      </c>
      <c r="CR24">
        <v>5.0004099999999996</v>
      </c>
      <c r="CS24">
        <v>13415.603225806501</v>
      </c>
      <c r="CT24">
        <v>15716.4516129032</v>
      </c>
      <c r="CU24">
        <v>49.068096774193499</v>
      </c>
      <c r="CV24">
        <v>50.570129032258102</v>
      </c>
      <c r="CW24">
        <v>50.186999999999998</v>
      </c>
      <c r="CX24">
        <v>50.125</v>
      </c>
      <c r="CY24">
        <v>50.906999999999996</v>
      </c>
      <c r="CZ24">
        <v>1654.3625806451601</v>
      </c>
      <c r="DA24">
        <v>40.650645161290299</v>
      </c>
      <c r="DB24">
        <v>0</v>
      </c>
      <c r="DC24">
        <v>119.799999952316</v>
      </c>
      <c r="DD24">
        <v>750.95161538461502</v>
      </c>
      <c r="DE24">
        <v>-1.34365810754583</v>
      </c>
      <c r="DF24">
        <v>-30.222222218938199</v>
      </c>
      <c r="DG24">
        <v>13415.3461538462</v>
      </c>
      <c r="DH24">
        <v>15</v>
      </c>
      <c r="DI24">
        <v>1531238981.5999999</v>
      </c>
      <c r="DJ24" t="s">
        <v>324</v>
      </c>
      <c r="DK24">
        <v>48</v>
      </c>
      <c r="DL24">
        <v>3.1669999999999998</v>
      </c>
      <c r="DM24">
        <v>-0.15</v>
      </c>
      <c r="DN24">
        <v>600</v>
      </c>
      <c r="DO24">
        <v>17</v>
      </c>
      <c r="DP24">
        <v>0.05</v>
      </c>
      <c r="DQ24">
        <v>0.01</v>
      </c>
      <c r="DR24">
        <v>30.805816886149199</v>
      </c>
      <c r="DS24">
        <v>-0.86044324193646105</v>
      </c>
      <c r="DT24">
        <v>0.122086959545014</v>
      </c>
      <c r="DU24">
        <v>0</v>
      </c>
      <c r="DV24">
        <v>0.65269673407568096</v>
      </c>
      <c r="DW24">
        <v>3.8051017570638499E-3</v>
      </c>
      <c r="DX24">
        <v>8.3679746974778702E-4</v>
      </c>
      <c r="DY24">
        <v>1</v>
      </c>
      <c r="DZ24">
        <v>1</v>
      </c>
      <c r="EA24">
        <v>2</v>
      </c>
      <c r="EB24" t="s">
        <v>284</v>
      </c>
      <c r="EC24">
        <v>1.86463</v>
      </c>
      <c r="ED24">
        <v>1.86554</v>
      </c>
      <c r="EE24">
        <v>1.8681300000000001</v>
      </c>
      <c r="EF24">
        <v>1.8675200000000001</v>
      </c>
      <c r="EG24">
        <v>1.8696600000000001</v>
      </c>
      <c r="EH24">
        <v>1.86751</v>
      </c>
      <c r="EI24">
        <v>1.86829</v>
      </c>
      <c r="EJ24">
        <v>1.87256</v>
      </c>
      <c r="EK24" t="s">
        <v>280</v>
      </c>
      <c r="EL24" t="s">
        <v>19</v>
      </c>
      <c r="EM24" t="s">
        <v>19</v>
      </c>
      <c r="EN24" t="s">
        <v>19</v>
      </c>
      <c r="EO24" t="s">
        <v>281</v>
      </c>
      <c r="EP24" t="s">
        <v>282</v>
      </c>
      <c r="EQ24" t="s">
        <v>283</v>
      </c>
      <c r="ER24" t="s">
        <v>283</v>
      </c>
      <c r="ES24" t="s">
        <v>283</v>
      </c>
      <c r="ET24" t="s">
        <v>283</v>
      </c>
      <c r="EU24">
        <v>0</v>
      </c>
      <c r="EV24">
        <v>100</v>
      </c>
      <c r="EW24">
        <v>100</v>
      </c>
      <c r="EX24">
        <v>3.1669999999999998</v>
      </c>
      <c r="EY24">
        <v>-0.15</v>
      </c>
      <c r="EZ24">
        <v>2</v>
      </c>
      <c r="FA24">
        <v>404.21699999999998</v>
      </c>
      <c r="FB24">
        <v>554.07299999999998</v>
      </c>
      <c r="FC24">
        <v>24.9999</v>
      </c>
      <c r="FD24">
        <v>34.770600000000002</v>
      </c>
      <c r="FE24">
        <v>30</v>
      </c>
      <c r="FF24">
        <v>34.739699999999999</v>
      </c>
      <c r="FG24">
        <v>34.723399999999998</v>
      </c>
      <c r="FH24">
        <v>27.544</v>
      </c>
      <c r="FI24">
        <v>55.904299999999999</v>
      </c>
      <c r="FJ24">
        <v>0</v>
      </c>
      <c r="FK24">
        <v>25</v>
      </c>
      <c r="FL24">
        <v>600</v>
      </c>
      <c r="FM24">
        <v>17.049099999999999</v>
      </c>
      <c r="FN24">
        <v>107.66</v>
      </c>
      <c r="FO24">
        <v>106.498</v>
      </c>
    </row>
    <row r="25" spans="1:171" x14ac:dyDescent="0.2">
      <c r="A25">
        <v>49</v>
      </c>
      <c r="B25">
        <v>1531239155.0999999</v>
      </c>
      <c r="C25">
        <v>8229.1999998092706</v>
      </c>
      <c r="D25" t="s">
        <v>325</v>
      </c>
      <c r="E25" t="s">
        <v>326</v>
      </c>
      <c r="F25" t="s">
        <v>538</v>
      </c>
      <c r="G25">
        <v>1531239147.0999999</v>
      </c>
      <c r="H25">
        <f t="shared" si="0"/>
        <v>8.136993465778012E-3</v>
      </c>
      <c r="I25">
        <f t="shared" si="1"/>
        <v>30.396576908274948</v>
      </c>
      <c r="J25">
        <f t="shared" si="2"/>
        <v>745.31477419354906</v>
      </c>
      <c r="K25">
        <f t="shared" si="3"/>
        <v>644.91187570441298</v>
      </c>
      <c r="L25">
        <f t="shared" si="4"/>
        <v>64.175099970932791</v>
      </c>
      <c r="M25">
        <f t="shared" si="5"/>
        <v>74.166179823313982</v>
      </c>
      <c r="N25">
        <f t="shared" si="6"/>
        <v>0.65298757013514197</v>
      </c>
      <c r="O25">
        <f t="shared" si="7"/>
        <v>2.2519789611267753</v>
      </c>
      <c r="P25">
        <f t="shared" si="8"/>
        <v>0.56328411559635794</v>
      </c>
      <c r="Q25">
        <f t="shared" si="9"/>
        <v>0.35908036554603096</v>
      </c>
      <c r="R25">
        <f t="shared" si="10"/>
        <v>273.60583893533584</v>
      </c>
      <c r="S25">
        <f t="shared" si="11"/>
        <v>30.021241862047347</v>
      </c>
      <c r="T25">
        <f t="shared" si="12"/>
        <v>30.040538709677399</v>
      </c>
      <c r="U25">
        <f t="shared" si="13"/>
        <v>4.2703803449875783</v>
      </c>
      <c r="V25">
        <f t="shared" si="14"/>
        <v>65.193866658329483</v>
      </c>
      <c r="W25">
        <f t="shared" si="15"/>
        <v>2.884576520039027</v>
      </c>
      <c r="X25">
        <f t="shared" si="16"/>
        <v>4.4246133384856989</v>
      </c>
      <c r="Y25">
        <f t="shared" si="17"/>
        <v>1.3858038249485514</v>
      </c>
      <c r="Z25">
        <f t="shared" si="18"/>
        <v>-358.84141184081034</v>
      </c>
      <c r="AA25">
        <f t="shared" si="19"/>
        <v>75.18761828171003</v>
      </c>
      <c r="AB25">
        <f t="shared" si="20"/>
        <v>7.4494884966127852</v>
      </c>
      <c r="AC25">
        <f t="shared" si="21"/>
        <v>-2.5984661271516813</v>
      </c>
      <c r="AD25">
        <v>-4.1237045011703902E-2</v>
      </c>
      <c r="AE25">
        <v>4.6292195589192599E-2</v>
      </c>
      <c r="AF25">
        <v>3.45875940801296</v>
      </c>
      <c r="AG25">
        <v>0</v>
      </c>
      <c r="AH25">
        <v>0</v>
      </c>
      <c r="AI25">
        <f t="shared" si="22"/>
        <v>1</v>
      </c>
      <c r="AJ25">
        <f t="shared" si="23"/>
        <v>0</v>
      </c>
      <c r="AK25">
        <f t="shared" si="24"/>
        <v>51949.261205966133</v>
      </c>
      <c r="AL25">
        <v>0</v>
      </c>
      <c r="AM25">
        <v>0</v>
      </c>
      <c r="AN25">
        <v>0</v>
      </c>
      <c r="AO25">
        <f t="shared" si="25"/>
        <v>0</v>
      </c>
      <c r="AP25" t="e">
        <f t="shared" si="26"/>
        <v>#DIV/0!</v>
      </c>
      <c r="AQ25">
        <v>-1</v>
      </c>
      <c r="AR25" t="s">
        <v>327</v>
      </c>
      <c r="AS25">
        <v>753.56076923076898</v>
      </c>
      <c r="AT25">
        <v>947.23299999999995</v>
      </c>
      <c r="AU25">
        <f t="shared" si="27"/>
        <v>0.20446102571303049</v>
      </c>
      <c r="AV25">
        <v>0.5</v>
      </c>
      <c r="AW25">
        <f t="shared" si="28"/>
        <v>1429.2382351897538</v>
      </c>
      <c r="AX25">
        <f t="shared" si="29"/>
        <v>30.396576908274948</v>
      </c>
      <c r="AY25">
        <f t="shared" si="30"/>
        <v>146.11175777758928</v>
      </c>
      <c r="AZ25">
        <f t="shared" si="31"/>
        <v>0.43815302042897569</v>
      </c>
      <c r="BA25">
        <f t="shared" si="32"/>
        <v>2.1967350253617138E-2</v>
      </c>
      <c r="BB25">
        <f t="shared" si="33"/>
        <v>-1</v>
      </c>
      <c r="BC25" t="s">
        <v>328</v>
      </c>
      <c r="BD25">
        <v>532.20000000000005</v>
      </c>
      <c r="BE25">
        <f t="shared" si="34"/>
        <v>415.0329999999999</v>
      </c>
      <c r="BF25">
        <f t="shared" si="35"/>
        <v>0.46664296759349499</v>
      </c>
      <c r="BG25">
        <f t="shared" si="36"/>
        <v>1.7798440435926342</v>
      </c>
      <c r="BH25">
        <f t="shared" si="37"/>
        <v>0.20446102571303046</v>
      </c>
      <c r="BI25" t="e">
        <f t="shared" si="38"/>
        <v>#DIV/0!</v>
      </c>
      <c r="BJ25" t="s">
        <v>277</v>
      </c>
      <c r="BK25" t="s">
        <v>277</v>
      </c>
      <c r="BL25" t="s">
        <v>277</v>
      </c>
      <c r="BM25" t="s">
        <v>277</v>
      </c>
      <c r="BN25" t="s">
        <v>277</v>
      </c>
      <c r="BO25" t="s">
        <v>277</v>
      </c>
      <c r="BP25" t="s">
        <v>277</v>
      </c>
      <c r="BQ25" t="s">
        <v>277</v>
      </c>
      <c r="BR25">
        <f t="shared" si="39"/>
        <v>1700.02225806452</v>
      </c>
      <c r="BS25">
        <f t="shared" si="40"/>
        <v>1429.2382351897538</v>
      </c>
      <c r="BT25">
        <f t="shared" si="41"/>
        <v>0.84071736614610304</v>
      </c>
      <c r="BU25">
        <f t="shared" si="42"/>
        <v>0.19143473229220626</v>
      </c>
      <c r="BV25">
        <v>6</v>
      </c>
      <c r="BW25">
        <v>0.5</v>
      </c>
      <c r="BX25" t="s">
        <v>278</v>
      </c>
      <c r="BY25">
        <v>1531239147.0999999</v>
      </c>
      <c r="BZ25">
        <v>745.31477419354906</v>
      </c>
      <c r="CA25">
        <v>800.002677419355</v>
      </c>
      <c r="CB25">
        <v>28.9878419354839</v>
      </c>
      <c r="CC25">
        <v>17.137006451612901</v>
      </c>
      <c r="CD25">
        <v>400.02848387096799</v>
      </c>
      <c r="CE25">
        <v>99.409858064516101</v>
      </c>
      <c r="CF25">
        <v>0.10001667741935499</v>
      </c>
      <c r="CG25">
        <v>30.659832258064501</v>
      </c>
      <c r="CH25">
        <v>30.040538709677399</v>
      </c>
      <c r="CI25">
        <v>999.9</v>
      </c>
      <c r="CJ25">
        <v>10003.549032258101</v>
      </c>
      <c r="CK25">
        <v>0</v>
      </c>
      <c r="CL25">
        <v>1.45211</v>
      </c>
      <c r="CM25">
        <v>1700.02225806452</v>
      </c>
      <c r="CN25">
        <v>0.97601558064516103</v>
      </c>
      <c r="CO25">
        <v>2.3984390322580599E-2</v>
      </c>
      <c r="CP25">
        <v>0</v>
      </c>
      <c r="CQ25">
        <v>753.59790322580602</v>
      </c>
      <c r="CR25">
        <v>5.0004099999999996</v>
      </c>
      <c r="CS25">
        <v>13437.3322580645</v>
      </c>
      <c r="CT25">
        <v>15716.535483871001</v>
      </c>
      <c r="CU25">
        <v>49.061999999999998</v>
      </c>
      <c r="CV25">
        <v>50.561999999999998</v>
      </c>
      <c r="CW25">
        <v>50.155000000000001</v>
      </c>
      <c r="CX25">
        <v>50.125</v>
      </c>
      <c r="CY25">
        <v>50.875</v>
      </c>
      <c r="CZ25">
        <v>1654.3709677419399</v>
      </c>
      <c r="DA25">
        <v>40.651290322580699</v>
      </c>
      <c r="DB25">
        <v>0</v>
      </c>
      <c r="DC25">
        <v>119.799999952316</v>
      </c>
      <c r="DD25">
        <v>753.56076923076898</v>
      </c>
      <c r="DE25">
        <v>-2.7038632413427699</v>
      </c>
      <c r="DF25">
        <v>-60.044444347601903</v>
      </c>
      <c r="DG25">
        <v>13436.7038461538</v>
      </c>
      <c r="DH25">
        <v>15</v>
      </c>
      <c r="DI25">
        <v>1531239108.5999999</v>
      </c>
      <c r="DJ25" t="s">
        <v>329</v>
      </c>
      <c r="DK25">
        <v>49</v>
      </c>
      <c r="DL25">
        <v>3.4</v>
      </c>
      <c r="DM25">
        <v>-0.14599999999999999</v>
      </c>
      <c r="DN25">
        <v>800</v>
      </c>
      <c r="DO25">
        <v>17</v>
      </c>
      <c r="DP25">
        <v>7.0000000000000007E-2</v>
      </c>
      <c r="DQ25">
        <v>0.01</v>
      </c>
      <c r="DR25">
        <v>30.4591889818414</v>
      </c>
      <c r="DS25">
        <v>-0.67173474172374403</v>
      </c>
      <c r="DT25">
        <v>0.114442462850529</v>
      </c>
      <c r="DU25">
        <v>0</v>
      </c>
      <c r="DV25">
        <v>0.65344464944423097</v>
      </c>
      <c r="DW25">
        <v>-1.03212684301008E-2</v>
      </c>
      <c r="DX25">
        <v>1.9606477754658702E-3</v>
      </c>
      <c r="DY25">
        <v>1</v>
      </c>
      <c r="DZ25">
        <v>1</v>
      </c>
      <c r="EA25">
        <v>2</v>
      </c>
      <c r="EB25" t="s">
        <v>284</v>
      </c>
      <c r="EC25">
        <v>1.8646199999999999</v>
      </c>
      <c r="ED25">
        <v>1.86554</v>
      </c>
      <c r="EE25">
        <v>1.8681300000000001</v>
      </c>
      <c r="EF25">
        <v>1.8675200000000001</v>
      </c>
      <c r="EG25">
        <v>1.8696600000000001</v>
      </c>
      <c r="EH25">
        <v>1.86751</v>
      </c>
      <c r="EI25">
        <v>1.86829</v>
      </c>
      <c r="EJ25">
        <v>1.87256</v>
      </c>
      <c r="EK25" t="s">
        <v>280</v>
      </c>
      <c r="EL25" t="s">
        <v>19</v>
      </c>
      <c r="EM25" t="s">
        <v>19</v>
      </c>
      <c r="EN25" t="s">
        <v>19</v>
      </c>
      <c r="EO25" t="s">
        <v>281</v>
      </c>
      <c r="EP25" t="s">
        <v>282</v>
      </c>
      <c r="EQ25" t="s">
        <v>283</v>
      </c>
      <c r="ER25" t="s">
        <v>283</v>
      </c>
      <c r="ES25" t="s">
        <v>283</v>
      </c>
      <c r="ET25" t="s">
        <v>283</v>
      </c>
      <c r="EU25">
        <v>0</v>
      </c>
      <c r="EV25">
        <v>100</v>
      </c>
      <c r="EW25">
        <v>100</v>
      </c>
      <c r="EX25">
        <v>3.4</v>
      </c>
      <c r="EY25">
        <v>-0.14599999999999999</v>
      </c>
      <c r="EZ25">
        <v>2</v>
      </c>
      <c r="FA25">
        <v>404.24400000000003</v>
      </c>
      <c r="FB25">
        <v>554.572</v>
      </c>
      <c r="FC25">
        <v>25.0002</v>
      </c>
      <c r="FD25">
        <v>34.764299999999999</v>
      </c>
      <c r="FE25">
        <v>30.0002</v>
      </c>
      <c r="FF25">
        <v>34.734200000000001</v>
      </c>
      <c r="FG25">
        <v>34.718400000000003</v>
      </c>
      <c r="FH25">
        <v>34.833799999999997</v>
      </c>
      <c r="FI25">
        <v>55.611899999999999</v>
      </c>
      <c r="FJ25">
        <v>0</v>
      </c>
      <c r="FK25">
        <v>25</v>
      </c>
      <c r="FL25">
        <v>800</v>
      </c>
      <c r="FM25">
        <v>17.109500000000001</v>
      </c>
      <c r="FN25">
        <v>107.66</v>
      </c>
      <c r="FO25">
        <v>106.498</v>
      </c>
    </row>
    <row r="26" spans="1:171" x14ac:dyDescent="0.2">
      <c r="A26">
        <v>50</v>
      </c>
      <c r="B26">
        <v>1531239273.5999999</v>
      </c>
      <c r="C26">
        <v>8347.6999998092706</v>
      </c>
      <c r="D26" t="s">
        <v>330</v>
      </c>
      <c r="E26" t="s">
        <v>331</v>
      </c>
      <c r="F26" t="s">
        <v>538</v>
      </c>
      <c r="G26">
        <v>1531239265.5999999</v>
      </c>
      <c r="H26">
        <f t="shared" si="0"/>
        <v>7.7097611785250783E-3</v>
      </c>
      <c r="I26">
        <f t="shared" si="1"/>
        <v>30.047072511385284</v>
      </c>
      <c r="J26">
        <f t="shared" si="2"/>
        <v>944.01729032258095</v>
      </c>
      <c r="K26">
        <f t="shared" si="3"/>
        <v>832.43166118663805</v>
      </c>
      <c r="L26">
        <f t="shared" si="4"/>
        <v>82.833553571019635</v>
      </c>
      <c r="M26">
        <f t="shared" si="5"/>
        <v>93.93720882556876</v>
      </c>
      <c r="N26">
        <f t="shared" si="6"/>
        <v>0.59493998348762023</v>
      </c>
      <c r="O26">
        <f t="shared" si="7"/>
        <v>2.2508197777105998</v>
      </c>
      <c r="P26">
        <f t="shared" si="8"/>
        <v>0.51946144212917666</v>
      </c>
      <c r="Q26">
        <f t="shared" si="9"/>
        <v>0.33064357281550411</v>
      </c>
      <c r="R26">
        <f t="shared" si="10"/>
        <v>273.59698087653851</v>
      </c>
      <c r="S26">
        <f t="shared" si="11"/>
        <v>30.182605908274486</v>
      </c>
      <c r="T26">
        <f t="shared" si="12"/>
        <v>30.113648387096799</v>
      </c>
      <c r="U26">
        <f t="shared" si="13"/>
        <v>4.2883406728538684</v>
      </c>
      <c r="V26">
        <f t="shared" si="14"/>
        <v>64.665252342074723</v>
      </c>
      <c r="W26">
        <f t="shared" si="15"/>
        <v>2.8645412733941384</v>
      </c>
      <c r="X26">
        <f t="shared" si="16"/>
        <v>4.4297998842421782</v>
      </c>
      <c r="Y26">
        <f t="shared" si="17"/>
        <v>1.42379939945973</v>
      </c>
      <c r="Z26">
        <f t="shared" si="18"/>
        <v>-340.00046797295596</v>
      </c>
      <c r="AA26">
        <f t="shared" si="19"/>
        <v>68.764540555510322</v>
      </c>
      <c r="AB26">
        <f t="shared" si="20"/>
        <v>6.8197618262217761</v>
      </c>
      <c r="AC26">
        <f t="shared" si="21"/>
        <v>9.1808152853146652</v>
      </c>
      <c r="AD26">
        <v>-4.1205820557628399E-2</v>
      </c>
      <c r="AE26">
        <v>4.6257143404080402E-2</v>
      </c>
      <c r="AF26">
        <v>3.4566864573607399</v>
      </c>
      <c r="AG26">
        <v>0</v>
      </c>
      <c r="AH26">
        <v>0</v>
      </c>
      <c r="AI26">
        <f t="shared" si="22"/>
        <v>1</v>
      </c>
      <c r="AJ26">
        <f t="shared" si="23"/>
        <v>0</v>
      </c>
      <c r="AK26">
        <f t="shared" si="24"/>
        <v>51907.987235495959</v>
      </c>
      <c r="AL26">
        <v>0</v>
      </c>
      <c r="AM26">
        <v>0</v>
      </c>
      <c r="AN26">
        <v>0</v>
      </c>
      <c r="AO26">
        <f t="shared" si="25"/>
        <v>0</v>
      </c>
      <c r="AP26" t="e">
        <f t="shared" si="26"/>
        <v>#DIV/0!</v>
      </c>
      <c r="AQ26">
        <v>-1</v>
      </c>
      <c r="AR26" t="s">
        <v>332</v>
      </c>
      <c r="AS26">
        <v>753.23538461538499</v>
      </c>
      <c r="AT26">
        <v>935.15200000000004</v>
      </c>
      <c r="AU26">
        <f t="shared" si="27"/>
        <v>0.19453160062173325</v>
      </c>
      <c r="AV26">
        <v>0.5</v>
      </c>
      <c r="AW26">
        <f t="shared" si="28"/>
        <v>1429.191870673616</v>
      </c>
      <c r="AX26">
        <f t="shared" si="29"/>
        <v>30.047072511385284</v>
      </c>
      <c r="AY26">
        <f t="shared" si="30"/>
        <v>139.01149109885384</v>
      </c>
      <c r="AZ26">
        <f t="shared" si="31"/>
        <v>0.42956866905059282</v>
      </c>
      <c r="BA26">
        <f t="shared" si="32"/>
        <v>2.1723516029203256E-2</v>
      </c>
      <c r="BB26">
        <f t="shared" si="33"/>
        <v>-1</v>
      </c>
      <c r="BC26" t="s">
        <v>333</v>
      </c>
      <c r="BD26">
        <v>533.44000000000005</v>
      </c>
      <c r="BE26">
        <f t="shared" si="34"/>
        <v>401.71199999999999</v>
      </c>
      <c r="BF26">
        <f t="shared" si="35"/>
        <v>0.4528533262252934</v>
      </c>
      <c r="BG26">
        <f t="shared" si="36"/>
        <v>1.7530593881223755</v>
      </c>
      <c r="BH26">
        <f t="shared" si="37"/>
        <v>0.19453160062173319</v>
      </c>
      <c r="BI26" t="e">
        <f t="shared" si="38"/>
        <v>#DIV/0!</v>
      </c>
      <c r="BJ26" t="s">
        <v>277</v>
      </c>
      <c r="BK26" t="s">
        <v>277</v>
      </c>
      <c r="BL26" t="s">
        <v>277</v>
      </c>
      <c r="BM26" t="s">
        <v>277</v>
      </c>
      <c r="BN26" t="s">
        <v>277</v>
      </c>
      <c r="BO26" t="s">
        <v>277</v>
      </c>
      <c r="BP26" t="s">
        <v>277</v>
      </c>
      <c r="BQ26" t="s">
        <v>277</v>
      </c>
      <c r="BR26">
        <f t="shared" si="39"/>
        <v>1699.9670967741899</v>
      </c>
      <c r="BS26">
        <f t="shared" si="40"/>
        <v>1429.191870673616</v>
      </c>
      <c r="BT26">
        <f t="shared" si="41"/>
        <v>0.84071737234538868</v>
      </c>
      <c r="BU26">
        <f t="shared" si="42"/>
        <v>0.19143474469077759</v>
      </c>
      <c r="BV26">
        <v>6</v>
      </c>
      <c r="BW26">
        <v>0.5</v>
      </c>
      <c r="BX26" t="s">
        <v>278</v>
      </c>
      <c r="BY26">
        <v>1531239265.5999999</v>
      </c>
      <c r="BZ26">
        <v>944.01729032258095</v>
      </c>
      <c r="CA26">
        <v>1000.00138709677</v>
      </c>
      <c r="CB26">
        <v>28.787064516129</v>
      </c>
      <c r="CC26">
        <v>17.556083870967701</v>
      </c>
      <c r="CD26">
        <v>400.026677419355</v>
      </c>
      <c r="CE26">
        <v>99.407909677419298</v>
      </c>
      <c r="CF26">
        <v>0.10002284516128999</v>
      </c>
      <c r="CG26">
        <v>30.680329032258101</v>
      </c>
      <c r="CH26">
        <v>30.113648387096799</v>
      </c>
      <c r="CI26">
        <v>999.9</v>
      </c>
      <c r="CJ26">
        <v>9996.1703225806505</v>
      </c>
      <c r="CK26">
        <v>0</v>
      </c>
      <c r="CL26">
        <v>1.5682799999999999</v>
      </c>
      <c r="CM26">
        <v>1699.9670967741899</v>
      </c>
      <c r="CN26">
        <v>0.97601532258064505</v>
      </c>
      <c r="CO26">
        <v>2.39846612903226E-2</v>
      </c>
      <c r="CP26">
        <v>0</v>
      </c>
      <c r="CQ26">
        <v>753.28209677419397</v>
      </c>
      <c r="CR26">
        <v>5.0004099999999996</v>
      </c>
      <c r="CS26">
        <v>13441.4741935484</v>
      </c>
      <c r="CT26">
        <v>15716.0032258065</v>
      </c>
      <c r="CU26">
        <v>49.061999999999998</v>
      </c>
      <c r="CV26">
        <v>50.561999999999998</v>
      </c>
      <c r="CW26">
        <v>50.152999999999999</v>
      </c>
      <c r="CX26">
        <v>50.125</v>
      </c>
      <c r="CY26">
        <v>50.875</v>
      </c>
      <c r="CZ26">
        <v>1654.3167741935499</v>
      </c>
      <c r="DA26">
        <v>40.650322580645202</v>
      </c>
      <c r="DB26">
        <v>0</v>
      </c>
      <c r="DC26">
        <v>118</v>
      </c>
      <c r="DD26">
        <v>753.23538461538499</v>
      </c>
      <c r="DE26">
        <v>-3.2218803423193099</v>
      </c>
      <c r="DF26">
        <v>-69.798290561108203</v>
      </c>
      <c r="DG26">
        <v>13440.907692307699</v>
      </c>
      <c r="DH26">
        <v>15</v>
      </c>
      <c r="DI26">
        <v>1531239224.5999999</v>
      </c>
      <c r="DJ26" t="s">
        <v>334</v>
      </c>
      <c r="DK26">
        <v>50</v>
      </c>
      <c r="DL26">
        <v>3.6989999999999998</v>
      </c>
      <c r="DM26">
        <v>-0.14699999999999999</v>
      </c>
      <c r="DN26">
        <v>1000</v>
      </c>
      <c r="DO26">
        <v>17</v>
      </c>
      <c r="DP26">
        <v>0.06</v>
      </c>
      <c r="DQ26">
        <v>0.01</v>
      </c>
      <c r="DR26">
        <v>30.052947294563999</v>
      </c>
      <c r="DS26">
        <v>-0.168411511260951</v>
      </c>
      <c r="DT26">
        <v>0.114514531959357</v>
      </c>
      <c r="DU26">
        <v>1</v>
      </c>
      <c r="DV26">
        <v>0.597809215390944</v>
      </c>
      <c r="DW26">
        <v>-3.0771026251432101E-2</v>
      </c>
      <c r="DX26">
        <v>3.9744588860955703E-3</v>
      </c>
      <c r="DY26">
        <v>1</v>
      </c>
      <c r="DZ26">
        <v>2</v>
      </c>
      <c r="EA26">
        <v>2</v>
      </c>
      <c r="EB26" t="s">
        <v>279</v>
      </c>
      <c r="EC26">
        <v>1.8646199999999999</v>
      </c>
      <c r="ED26">
        <v>1.86554</v>
      </c>
      <c r="EE26">
        <v>1.8681300000000001</v>
      </c>
      <c r="EF26">
        <v>1.8675200000000001</v>
      </c>
      <c r="EG26">
        <v>1.8696600000000001</v>
      </c>
      <c r="EH26">
        <v>1.8674200000000001</v>
      </c>
      <c r="EI26">
        <v>1.86829</v>
      </c>
      <c r="EJ26">
        <v>1.87256</v>
      </c>
      <c r="EK26" t="s">
        <v>280</v>
      </c>
      <c r="EL26" t="s">
        <v>19</v>
      </c>
      <c r="EM26" t="s">
        <v>19</v>
      </c>
      <c r="EN26" t="s">
        <v>19</v>
      </c>
      <c r="EO26" t="s">
        <v>281</v>
      </c>
      <c r="EP26" t="s">
        <v>282</v>
      </c>
      <c r="EQ26" t="s">
        <v>283</v>
      </c>
      <c r="ER26" t="s">
        <v>283</v>
      </c>
      <c r="ES26" t="s">
        <v>283</v>
      </c>
      <c r="ET26" t="s">
        <v>283</v>
      </c>
      <c r="EU26">
        <v>0</v>
      </c>
      <c r="EV26">
        <v>100</v>
      </c>
      <c r="EW26">
        <v>100</v>
      </c>
      <c r="EX26">
        <v>3.6989999999999998</v>
      </c>
      <c r="EY26">
        <v>-0.14699999999999999</v>
      </c>
      <c r="EZ26">
        <v>2</v>
      </c>
      <c r="FA26">
        <v>403.935</v>
      </c>
      <c r="FB26">
        <v>555.55700000000002</v>
      </c>
      <c r="FC26">
        <v>24.9999</v>
      </c>
      <c r="FD26">
        <v>34.773699999999998</v>
      </c>
      <c r="FE26">
        <v>30.0001</v>
      </c>
      <c r="FF26">
        <v>34.737400000000001</v>
      </c>
      <c r="FG26">
        <v>34.723399999999998</v>
      </c>
      <c r="FH26">
        <v>41.799599999999998</v>
      </c>
      <c r="FI26">
        <v>53.388199999999998</v>
      </c>
      <c r="FJ26">
        <v>0</v>
      </c>
      <c r="FK26">
        <v>25</v>
      </c>
      <c r="FL26">
        <v>1000</v>
      </c>
      <c r="FM26">
        <v>17.784199999999998</v>
      </c>
      <c r="FN26">
        <v>107.658</v>
      </c>
      <c r="FO26">
        <v>106.497</v>
      </c>
    </row>
    <row r="27" spans="1:171" x14ac:dyDescent="0.2">
      <c r="A27">
        <v>51</v>
      </c>
      <c r="B27">
        <v>1531239761.7</v>
      </c>
      <c r="C27">
        <v>8835.7999999523199</v>
      </c>
      <c r="D27" t="s">
        <v>335</v>
      </c>
      <c r="E27" t="s">
        <v>336</v>
      </c>
      <c r="F27" t="s">
        <v>539</v>
      </c>
      <c r="G27">
        <v>1531239753.7451601</v>
      </c>
      <c r="H27">
        <f t="shared" si="0"/>
        <v>8.9614743261845851E-3</v>
      </c>
      <c r="I27">
        <f t="shared" si="1"/>
        <v>29.261202835369751</v>
      </c>
      <c r="J27">
        <f t="shared" si="2"/>
        <v>351.39603225806502</v>
      </c>
      <c r="K27">
        <f t="shared" si="3"/>
        <v>275.2197763062992</v>
      </c>
      <c r="L27">
        <f t="shared" si="4"/>
        <v>27.391401935588021</v>
      </c>
      <c r="M27">
        <f t="shared" si="5"/>
        <v>34.972886350431978</v>
      </c>
      <c r="N27">
        <f t="shared" si="6"/>
        <v>0.78382368959317006</v>
      </c>
      <c r="O27">
        <f t="shared" si="7"/>
        <v>2.2513212640289488</v>
      </c>
      <c r="P27">
        <f t="shared" si="8"/>
        <v>0.65821561376331561</v>
      </c>
      <c r="Q27">
        <f t="shared" si="9"/>
        <v>0.42098293195311365</v>
      </c>
      <c r="R27">
        <f t="shared" si="10"/>
        <v>273.60186260512455</v>
      </c>
      <c r="S27">
        <f t="shared" si="11"/>
        <v>29.658530203288365</v>
      </c>
      <c r="T27">
        <f t="shared" si="12"/>
        <v>29.6792290322581</v>
      </c>
      <c r="U27">
        <f t="shared" si="13"/>
        <v>4.1825791453235315</v>
      </c>
      <c r="V27">
        <f t="shared" si="14"/>
        <v>65.326293807726259</v>
      </c>
      <c r="W27">
        <f t="shared" si="15"/>
        <v>2.8756064077873416</v>
      </c>
      <c r="X27">
        <f t="shared" si="16"/>
        <v>4.4019126758531009</v>
      </c>
      <c r="Y27">
        <f t="shared" si="17"/>
        <v>1.3069727375361899</v>
      </c>
      <c r="Z27">
        <f t="shared" si="18"/>
        <v>-395.2010177847402</v>
      </c>
      <c r="AA27">
        <f t="shared" si="19"/>
        <v>108.10048177878888</v>
      </c>
      <c r="AB27">
        <f t="shared" si="20"/>
        <v>10.689703070140528</v>
      </c>
      <c r="AC27">
        <f t="shared" si="21"/>
        <v>-2.8089703306862503</v>
      </c>
      <c r="AD27">
        <v>-4.1219327104305398E-2</v>
      </c>
      <c r="AE27">
        <v>4.6272305685963903E-2</v>
      </c>
      <c r="AF27">
        <v>3.4575832056681599</v>
      </c>
      <c r="AG27">
        <v>0</v>
      </c>
      <c r="AH27">
        <v>0</v>
      </c>
      <c r="AI27">
        <f t="shared" si="22"/>
        <v>1</v>
      </c>
      <c r="AJ27">
        <f t="shared" si="23"/>
        <v>0</v>
      </c>
      <c r="AK27">
        <f t="shared" si="24"/>
        <v>51943.57726588512</v>
      </c>
      <c r="AL27">
        <v>0</v>
      </c>
      <c r="AM27">
        <v>0</v>
      </c>
      <c r="AN27">
        <v>0</v>
      </c>
      <c r="AO27">
        <f t="shared" si="25"/>
        <v>0</v>
      </c>
      <c r="AP27" t="e">
        <f t="shared" si="26"/>
        <v>#DIV/0!</v>
      </c>
      <c r="AQ27">
        <v>-1</v>
      </c>
      <c r="AR27" t="s">
        <v>337</v>
      </c>
      <c r="AS27">
        <v>909.41938461538496</v>
      </c>
      <c r="AT27">
        <v>1237.08</v>
      </c>
      <c r="AU27">
        <f t="shared" si="27"/>
        <v>0.26486614882191528</v>
      </c>
      <c r="AV27">
        <v>0.5</v>
      </c>
      <c r="AW27">
        <f t="shared" si="28"/>
        <v>1429.2229642221619</v>
      </c>
      <c r="AX27">
        <f t="shared" si="29"/>
        <v>29.261202835369751</v>
      </c>
      <c r="AY27">
        <f t="shared" si="30"/>
        <v>189.27639117068301</v>
      </c>
      <c r="AZ27">
        <f t="shared" si="31"/>
        <v>0.49831862126944093</v>
      </c>
      <c r="BA27">
        <f t="shared" si="32"/>
        <v>2.1173185425157972E-2</v>
      </c>
      <c r="BB27">
        <f t="shared" si="33"/>
        <v>-1</v>
      </c>
      <c r="BC27" t="s">
        <v>338</v>
      </c>
      <c r="BD27">
        <v>620.62</v>
      </c>
      <c r="BE27">
        <f t="shared" si="34"/>
        <v>616.45999999999992</v>
      </c>
      <c r="BF27">
        <f t="shared" si="35"/>
        <v>0.53151966937776174</v>
      </c>
      <c r="BG27">
        <f t="shared" si="36"/>
        <v>1.9932970255550899</v>
      </c>
      <c r="BH27">
        <f t="shared" si="37"/>
        <v>0.26486614882191528</v>
      </c>
      <c r="BI27" t="e">
        <f t="shared" si="38"/>
        <v>#DIV/0!</v>
      </c>
      <c r="BJ27" t="s">
        <v>277</v>
      </c>
      <c r="BK27" t="s">
        <v>277</v>
      </c>
      <c r="BL27" t="s">
        <v>277</v>
      </c>
      <c r="BM27" t="s">
        <v>277</v>
      </c>
      <c r="BN27" t="s">
        <v>277</v>
      </c>
      <c r="BO27" t="s">
        <v>277</v>
      </c>
      <c r="BP27" t="s">
        <v>277</v>
      </c>
      <c r="BQ27" t="s">
        <v>277</v>
      </c>
      <c r="BR27">
        <f t="shared" si="39"/>
        <v>1700.0048387096799</v>
      </c>
      <c r="BS27">
        <f t="shared" si="40"/>
        <v>1429.2229642221619</v>
      </c>
      <c r="BT27">
        <f t="shared" si="41"/>
        <v>0.84071699778628628</v>
      </c>
      <c r="BU27">
        <f t="shared" si="42"/>
        <v>0.19143399557257268</v>
      </c>
      <c r="BV27">
        <v>6</v>
      </c>
      <c r="BW27">
        <v>0.5</v>
      </c>
      <c r="BX27" t="s">
        <v>278</v>
      </c>
      <c r="BY27">
        <v>1531239753.7451601</v>
      </c>
      <c r="BZ27">
        <v>351.39603225806502</v>
      </c>
      <c r="CA27">
        <v>400.00803225806402</v>
      </c>
      <c r="CB27">
        <v>28.893145161290299</v>
      </c>
      <c r="CC27">
        <v>15.8402193548387</v>
      </c>
      <c r="CD27">
        <v>400.02751612903199</v>
      </c>
      <c r="CE27">
        <v>99.425593548387099</v>
      </c>
      <c r="CF27">
        <v>9.9964909677419306E-2</v>
      </c>
      <c r="CG27">
        <v>30.569874193548401</v>
      </c>
      <c r="CH27">
        <v>29.6792290322581</v>
      </c>
      <c r="CI27">
        <v>999.9</v>
      </c>
      <c r="CJ27">
        <v>9997.6683870967699</v>
      </c>
      <c r="CK27">
        <v>0</v>
      </c>
      <c r="CL27">
        <v>1.1879648387096799</v>
      </c>
      <c r="CM27">
        <v>1700.0048387096799</v>
      </c>
      <c r="CN27">
        <v>0.97602925806451601</v>
      </c>
      <c r="CO27">
        <v>2.39705290322581E-2</v>
      </c>
      <c r="CP27">
        <v>0</v>
      </c>
      <c r="CQ27">
        <v>909.46664516128999</v>
      </c>
      <c r="CR27">
        <v>5.0004099999999996</v>
      </c>
      <c r="CS27">
        <v>16138.848387096799</v>
      </c>
      <c r="CT27">
        <v>15716.4290322581</v>
      </c>
      <c r="CU27">
        <v>49.061999999999998</v>
      </c>
      <c r="CV27">
        <v>50.612806451612897</v>
      </c>
      <c r="CW27">
        <v>50.186999999999998</v>
      </c>
      <c r="CX27">
        <v>50.186999999999998</v>
      </c>
      <c r="CY27">
        <v>50.875</v>
      </c>
      <c r="CZ27">
        <v>1654.37483870968</v>
      </c>
      <c r="DA27">
        <v>40.630000000000003</v>
      </c>
      <c r="DB27">
        <v>0</v>
      </c>
      <c r="DC27">
        <v>487.200000047684</v>
      </c>
      <c r="DD27">
        <v>909.41938461538496</v>
      </c>
      <c r="DE27">
        <v>-5.2804786230059202</v>
      </c>
      <c r="DF27">
        <v>20.909401779937301</v>
      </c>
      <c r="DG27">
        <v>16138.6615384615</v>
      </c>
      <c r="DH27">
        <v>15</v>
      </c>
      <c r="DI27">
        <v>1531239721.2</v>
      </c>
      <c r="DJ27" t="s">
        <v>339</v>
      </c>
      <c r="DK27">
        <v>51</v>
      </c>
      <c r="DL27">
        <v>2.5680000000000001</v>
      </c>
      <c r="DM27">
        <v>-0.152</v>
      </c>
      <c r="DN27">
        <v>400</v>
      </c>
      <c r="DO27">
        <v>16</v>
      </c>
      <c r="DP27">
        <v>0.06</v>
      </c>
      <c r="DQ27">
        <v>0.01</v>
      </c>
      <c r="DR27">
        <v>29.274410523200199</v>
      </c>
      <c r="DS27">
        <v>-0.140404180462947</v>
      </c>
      <c r="DT27">
        <v>5.0392971296597998E-2</v>
      </c>
      <c r="DU27">
        <v>1</v>
      </c>
      <c r="DV27">
        <v>0.78416606483705098</v>
      </c>
      <c r="DW27">
        <v>-4.8058916841949902E-3</v>
      </c>
      <c r="DX27">
        <v>2.5626627532178399E-3</v>
      </c>
      <c r="DY27">
        <v>1</v>
      </c>
      <c r="DZ27">
        <v>2</v>
      </c>
      <c r="EA27">
        <v>2</v>
      </c>
      <c r="EB27" t="s">
        <v>279</v>
      </c>
      <c r="EC27">
        <v>1.86463</v>
      </c>
      <c r="ED27">
        <v>1.86554</v>
      </c>
      <c r="EE27">
        <v>1.8681300000000001</v>
      </c>
      <c r="EF27">
        <v>1.8675200000000001</v>
      </c>
      <c r="EG27">
        <v>1.8696600000000001</v>
      </c>
      <c r="EH27">
        <v>1.8674500000000001</v>
      </c>
      <c r="EI27">
        <v>1.86829</v>
      </c>
      <c r="EJ27">
        <v>1.87256</v>
      </c>
      <c r="EK27" t="s">
        <v>280</v>
      </c>
      <c r="EL27" t="s">
        <v>19</v>
      </c>
      <c r="EM27" t="s">
        <v>19</v>
      </c>
      <c r="EN27" t="s">
        <v>19</v>
      </c>
      <c r="EO27" t="s">
        <v>281</v>
      </c>
      <c r="EP27" t="s">
        <v>282</v>
      </c>
      <c r="EQ27" t="s">
        <v>283</v>
      </c>
      <c r="ER27" t="s">
        <v>283</v>
      </c>
      <c r="ES27" t="s">
        <v>283</v>
      </c>
      <c r="ET27" t="s">
        <v>283</v>
      </c>
      <c r="EU27">
        <v>0</v>
      </c>
      <c r="EV27">
        <v>100</v>
      </c>
      <c r="EW27">
        <v>100</v>
      </c>
      <c r="EX27">
        <v>2.5680000000000001</v>
      </c>
      <c r="EY27">
        <v>-0.152</v>
      </c>
      <c r="EZ27">
        <v>2</v>
      </c>
      <c r="FA27">
        <v>403.47899999999998</v>
      </c>
      <c r="FB27">
        <v>552.50099999999998</v>
      </c>
      <c r="FC27">
        <v>25.000699999999998</v>
      </c>
      <c r="FD27">
        <v>34.894399999999997</v>
      </c>
      <c r="FE27">
        <v>30.000299999999999</v>
      </c>
      <c r="FF27">
        <v>34.845300000000002</v>
      </c>
      <c r="FG27">
        <v>34.8294</v>
      </c>
      <c r="FH27">
        <v>19.8169</v>
      </c>
      <c r="FI27">
        <v>58.734499999999997</v>
      </c>
      <c r="FJ27">
        <v>0</v>
      </c>
      <c r="FK27">
        <v>25</v>
      </c>
      <c r="FL27">
        <v>400</v>
      </c>
      <c r="FM27">
        <v>15.8</v>
      </c>
      <c r="FN27">
        <v>107.627</v>
      </c>
      <c r="FO27">
        <v>106.46899999999999</v>
      </c>
    </row>
    <row r="28" spans="1:171" x14ac:dyDescent="0.2">
      <c r="A28">
        <v>52</v>
      </c>
      <c r="B28">
        <v>1531239862.3</v>
      </c>
      <c r="C28">
        <v>8936.3999998569507</v>
      </c>
      <c r="D28" t="s">
        <v>340</v>
      </c>
      <c r="E28" t="s">
        <v>341</v>
      </c>
      <c r="F28" t="s">
        <v>539</v>
      </c>
      <c r="G28">
        <v>1531239854.2903199</v>
      </c>
      <c r="H28">
        <f t="shared" si="0"/>
        <v>8.8488761046186786E-3</v>
      </c>
      <c r="I28">
        <f t="shared" si="1"/>
        <v>22.173129117671984</v>
      </c>
      <c r="J28">
        <f t="shared" si="2"/>
        <v>263.27677419354802</v>
      </c>
      <c r="K28">
        <f t="shared" si="3"/>
        <v>204.53571102413611</v>
      </c>
      <c r="L28">
        <f t="shared" si="4"/>
        <v>20.356247834375463</v>
      </c>
      <c r="M28">
        <f t="shared" si="5"/>
        <v>26.202403666743287</v>
      </c>
      <c r="N28">
        <f t="shared" si="6"/>
        <v>0.76596181080818826</v>
      </c>
      <c r="O28">
        <f t="shared" si="7"/>
        <v>2.2517090513299602</v>
      </c>
      <c r="P28">
        <f t="shared" si="8"/>
        <v>0.64556361637150317</v>
      </c>
      <c r="Q28">
        <f t="shared" si="9"/>
        <v>0.4127085069723162</v>
      </c>
      <c r="R28">
        <f t="shared" si="10"/>
        <v>273.59666276764557</v>
      </c>
      <c r="S28">
        <f t="shared" si="11"/>
        <v>29.724291500594074</v>
      </c>
      <c r="T28">
        <f t="shared" si="12"/>
        <v>29.7273967741936</v>
      </c>
      <c r="U28">
        <f t="shared" si="13"/>
        <v>4.194192628101642</v>
      </c>
      <c r="V28">
        <f t="shared" si="14"/>
        <v>65.285057938378628</v>
      </c>
      <c r="W28">
        <f t="shared" si="15"/>
        <v>2.8784670745087482</v>
      </c>
      <c r="X28">
        <f t="shared" si="16"/>
        <v>4.4090748563410642</v>
      </c>
      <c r="Y28">
        <f t="shared" si="17"/>
        <v>1.3157255535928938</v>
      </c>
      <c r="Z28">
        <f t="shared" si="18"/>
        <v>-390.23543621368373</v>
      </c>
      <c r="AA28">
        <f t="shared" si="19"/>
        <v>105.7225467050377</v>
      </c>
      <c r="AB28">
        <f t="shared" si="20"/>
        <v>10.456717685366259</v>
      </c>
      <c r="AC28">
        <f t="shared" si="21"/>
        <v>-0.45950905563421429</v>
      </c>
      <c r="AD28">
        <v>-4.1229773260112998E-2</v>
      </c>
      <c r="AE28">
        <v>4.6284032410991403E-2</v>
      </c>
      <c r="AF28">
        <v>3.45827669422808</v>
      </c>
      <c r="AG28">
        <v>0</v>
      </c>
      <c r="AH28">
        <v>0</v>
      </c>
      <c r="AI28">
        <f t="shared" si="22"/>
        <v>1</v>
      </c>
      <c r="AJ28">
        <f t="shared" si="23"/>
        <v>0</v>
      </c>
      <c r="AK28">
        <f t="shared" si="24"/>
        <v>51951.308655815134</v>
      </c>
      <c r="AL28">
        <v>0</v>
      </c>
      <c r="AM28">
        <v>0</v>
      </c>
      <c r="AN28">
        <v>0</v>
      </c>
      <c r="AO28">
        <f t="shared" si="25"/>
        <v>0</v>
      </c>
      <c r="AP28" t="e">
        <f t="shared" si="26"/>
        <v>#DIV/0!</v>
      </c>
      <c r="AQ28">
        <v>-1</v>
      </c>
      <c r="AR28" t="s">
        <v>342</v>
      </c>
      <c r="AS28">
        <v>881.63688461538504</v>
      </c>
      <c r="AT28">
        <v>1165.43</v>
      </c>
      <c r="AU28">
        <f t="shared" si="27"/>
        <v>0.24350936168162396</v>
      </c>
      <c r="AV28">
        <v>0.5</v>
      </c>
      <c r="AW28">
        <f t="shared" si="28"/>
        <v>1429.1955964802219</v>
      </c>
      <c r="AX28">
        <f t="shared" si="29"/>
        <v>22.173129117671984</v>
      </c>
      <c r="AY28">
        <f t="shared" si="30"/>
        <v>174.01125370854331</v>
      </c>
      <c r="AZ28">
        <f t="shared" si="31"/>
        <v>0.46232720969942426</v>
      </c>
      <c r="BA28">
        <f t="shared" si="32"/>
        <v>1.621410615505816E-2</v>
      </c>
      <c r="BB28">
        <f t="shared" si="33"/>
        <v>-1</v>
      </c>
      <c r="BC28" t="s">
        <v>343</v>
      </c>
      <c r="BD28">
        <v>626.62</v>
      </c>
      <c r="BE28">
        <f t="shared" si="34"/>
        <v>538.81000000000006</v>
      </c>
      <c r="BF28">
        <f t="shared" si="35"/>
        <v>0.52670350473193706</v>
      </c>
      <c r="BG28">
        <f t="shared" si="36"/>
        <v>1.8598672241549903</v>
      </c>
      <c r="BH28">
        <f t="shared" si="37"/>
        <v>0.24350936168162396</v>
      </c>
      <c r="BI28" t="e">
        <f t="shared" si="38"/>
        <v>#DIV/0!</v>
      </c>
      <c r="BJ28" t="s">
        <v>277</v>
      </c>
      <c r="BK28" t="s">
        <v>277</v>
      </c>
      <c r="BL28" t="s">
        <v>277</v>
      </c>
      <c r="BM28" t="s">
        <v>277</v>
      </c>
      <c r="BN28" t="s">
        <v>277</v>
      </c>
      <c r="BO28" t="s">
        <v>277</v>
      </c>
      <c r="BP28" t="s">
        <v>277</v>
      </c>
      <c r="BQ28" t="s">
        <v>277</v>
      </c>
      <c r="BR28">
        <f t="shared" si="39"/>
        <v>1699.97225806452</v>
      </c>
      <c r="BS28">
        <f t="shared" si="40"/>
        <v>1429.1955964802219</v>
      </c>
      <c r="BT28">
        <f t="shared" si="41"/>
        <v>0.84071701152783096</v>
      </c>
      <c r="BU28">
        <f t="shared" si="42"/>
        <v>0.19143402305566212</v>
      </c>
      <c r="BV28">
        <v>6</v>
      </c>
      <c r="BW28">
        <v>0.5</v>
      </c>
      <c r="BX28" t="s">
        <v>278</v>
      </c>
      <c r="BY28">
        <v>1531239854.2903199</v>
      </c>
      <c r="BZ28">
        <v>263.27677419354802</v>
      </c>
      <c r="CA28">
        <v>300.02854838709698</v>
      </c>
      <c r="CB28">
        <v>28.9222903225807</v>
      </c>
      <c r="CC28">
        <v>16.033738709677401</v>
      </c>
      <c r="CD28">
        <v>400.026935483871</v>
      </c>
      <c r="CE28">
        <v>99.4241806451613</v>
      </c>
      <c r="CF28">
        <v>9.9994045161290304E-2</v>
      </c>
      <c r="CG28">
        <v>30.598299999999998</v>
      </c>
      <c r="CH28">
        <v>29.7273967741936</v>
      </c>
      <c r="CI28">
        <v>999.9</v>
      </c>
      <c r="CJ28">
        <v>10000.344193548401</v>
      </c>
      <c r="CK28">
        <v>0</v>
      </c>
      <c r="CL28">
        <v>1.51562741935484</v>
      </c>
      <c r="CM28">
        <v>1699.97225806452</v>
      </c>
      <c r="CN28">
        <v>0.97603003225806495</v>
      </c>
      <c r="CO28">
        <v>2.39697161290322E-2</v>
      </c>
      <c r="CP28">
        <v>0</v>
      </c>
      <c r="CQ28">
        <v>881.71416129032195</v>
      </c>
      <c r="CR28">
        <v>5.0004099999999996</v>
      </c>
      <c r="CS28">
        <v>15649.8</v>
      </c>
      <c r="CT28">
        <v>15716.125806451601</v>
      </c>
      <c r="CU28">
        <v>49.120935483871001</v>
      </c>
      <c r="CV28">
        <v>50.625</v>
      </c>
      <c r="CW28">
        <v>50.186999999999998</v>
      </c>
      <c r="CX28">
        <v>50.195129032258002</v>
      </c>
      <c r="CY28">
        <v>50.936999999999998</v>
      </c>
      <c r="CZ28">
        <v>1654.3422580645199</v>
      </c>
      <c r="DA28">
        <v>40.630000000000003</v>
      </c>
      <c r="DB28">
        <v>0</v>
      </c>
      <c r="DC28">
        <v>100</v>
      </c>
      <c r="DD28">
        <v>881.63688461538504</v>
      </c>
      <c r="DE28">
        <v>-6.8999316345774</v>
      </c>
      <c r="DF28">
        <v>-248.735042889347</v>
      </c>
      <c r="DG28">
        <v>15647.5884615385</v>
      </c>
      <c r="DH28">
        <v>15</v>
      </c>
      <c r="DI28">
        <v>1531239830.7</v>
      </c>
      <c r="DJ28" t="s">
        <v>344</v>
      </c>
      <c r="DK28">
        <v>52</v>
      </c>
      <c r="DL28">
        <v>2.2120000000000002</v>
      </c>
      <c r="DM28">
        <v>-0.14899999999999999</v>
      </c>
      <c r="DN28">
        <v>300</v>
      </c>
      <c r="DO28">
        <v>16</v>
      </c>
      <c r="DP28">
        <v>0.09</v>
      </c>
      <c r="DQ28">
        <v>0.01</v>
      </c>
      <c r="DR28">
        <v>22.197036888906101</v>
      </c>
      <c r="DS28">
        <v>-0.101592413974104</v>
      </c>
      <c r="DT28">
        <v>0.13752345838931401</v>
      </c>
      <c r="DU28">
        <v>1</v>
      </c>
      <c r="DV28">
        <v>0.75098456637842304</v>
      </c>
      <c r="DW28">
        <v>0.15908902835642</v>
      </c>
      <c r="DX28">
        <v>2.2604836678850999E-2</v>
      </c>
      <c r="DY28">
        <v>1</v>
      </c>
      <c r="DZ28">
        <v>2</v>
      </c>
      <c r="EA28">
        <v>2</v>
      </c>
      <c r="EB28" t="s">
        <v>279</v>
      </c>
      <c r="EC28">
        <v>1.8646199999999999</v>
      </c>
      <c r="ED28">
        <v>1.86554</v>
      </c>
      <c r="EE28">
        <v>1.8681300000000001</v>
      </c>
      <c r="EF28">
        <v>1.8675200000000001</v>
      </c>
      <c r="EG28">
        <v>1.8696600000000001</v>
      </c>
      <c r="EH28">
        <v>1.8674200000000001</v>
      </c>
      <c r="EI28">
        <v>1.86829</v>
      </c>
      <c r="EJ28">
        <v>1.8725499999999999</v>
      </c>
      <c r="EK28" t="s">
        <v>280</v>
      </c>
      <c r="EL28" t="s">
        <v>19</v>
      </c>
      <c r="EM28" t="s">
        <v>19</v>
      </c>
      <c r="EN28" t="s">
        <v>19</v>
      </c>
      <c r="EO28" t="s">
        <v>281</v>
      </c>
      <c r="EP28" t="s">
        <v>282</v>
      </c>
      <c r="EQ28" t="s">
        <v>283</v>
      </c>
      <c r="ER28" t="s">
        <v>283</v>
      </c>
      <c r="ES28" t="s">
        <v>283</v>
      </c>
      <c r="ET28" t="s">
        <v>283</v>
      </c>
      <c r="EU28">
        <v>0</v>
      </c>
      <c r="EV28">
        <v>100</v>
      </c>
      <c r="EW28">
        <v>100</v>
      </c>
      <c r="EX28">
        <v>2.2120000000000002</v>
      </c>
      <c r="EY28">
        <v>-0.14899999999999999</v>
      </c>
      <c r="EZ28">
        <v>2</v>
      </c>
      <c r="FA28">
        <v>403.39100000000002</v>
      </c>
      <c r="FB28">
        <v>552.17499999999995</v>
      </c>
      <c r="FC28">
        <v>25.0001</v>
      </c>
      <c r="FD28">
        <v>34.950800000000001</v>
      </c>
      <c r="FE28">
        <v>30.0001</v>
      </c>
      <c r="FF28">
        <v>34.898899999999998</v>
      </c>
      <c r="FG28">
        <v>34.878</v>
      </c>
      <c r="FH28">
        <v>15.746700000000001</v>
      </c>
      <c r="FI28">
        <v>58.346200000000003</v>
      </c>
      <c r="FJ28">
        <v>0</v>
      </c>
      <c r="FK28">
        <v>25</v>
      </c>
      <c r="FL28">
        <v>300</v>
      </c>
      <c r="FM28">
        <v>15.9008</v>
      </c>
      <c r="FN28">
        <v>107.61</v>
      </c>
      <c r="FO28">
        <v>106.455</v>
      </c>
    </row>
    <row r="29" spans="1:171" x14ac:dyDescent="0.2">
      <c r="A29">
        <v>53</v>
      </c>
      <c r="B29">
        <v>1531239976.3</v>
      </c>
      <c r="C29">
        <v>9050.3999998569507</v>
      </c>
      <c r="D29" t="s">
        <v>345</v>
      </c>
      <c r="E29" t="s">
        <v>346</v>
      </c>
      <c r="F29" t="s">
        <v>539</v>
      </c>
      <c r="G29">
        <v>1531239968.3</v>
      </c>
      <c r="H29">
        <f t="shared" si="0"/>
        <v>8.9301188220772144E-3</v>
      </c>
      <c r="I29">
        <f t="shared" si="1"/>
        <v>18.088032466993283</v>
      </c>
      <c r="J29">
        <f t="shared" si="2"/>
        <v>219.95906451612899</v>
      </c>
      <c r="K29">
        <f t="shared" si="3"/>
        <v>172.67749078218748</v>
      </c>
      <c r="L29">
        <f t="shared" si="4"/>
        <v>17.185052586833319</v>
      </c>
      <c r="M29">
        <f t="shared" si="5"/>
        <v>21.890566474749036</v>
      </c>
      <c r="N29">
        <f t="shared" si="6"/>
        <v>0.78087378647836347</v>
      </c>
      <c r="O29">
        <f t="shared" si="7"/>
        <v>2.2521068314580508</v>
      </c>
      <c r="P29">
        <f t="shared" si="8"/>
        <v>0.65616564034898361</v>
      </c>
      <c r="Q29">
        <f t="shared" si="9"/>
        <v>0.41963869741295484</v>
      </c>
      <c r="R29">
        <f t="shared" si="10"/>
        <v>273.60160518742686</v>
      </c>
      <c r="S29">
        <f t="shared" si="11"/>
        <v>29.704535046696144</v>
      </c>
      <c r="T29">
        <f t="shared" si="12"/>
        <v>29.713032258064501</v>
      </c>
      <c r="U29">
        <f t="shared" si="13"/>
        <v>4.190726334101087</v>
      </c>
      <c r="V29">
        <f t="shared" si="14"/>
        <v>65.394569541506115</v>
      </c>
      <c r="W29">
        <f t="shared" si="15"/>
        <v>2.8844339585708405</v>
      </c>
      <c r="X29">
        <f t="shared" si="16"/>
        <v>4.410815727963592</v>
      </c>
      <c r="Y29">
        <f t="shared" si="17"/>
        <v>1.3062923755302465</v>
      </c>
      <c r="Z29">
        <f t="shared" si="18"/>
        <v>-393.81824005360517</v>
      </c>
      <c r="AA29">
        <f t="shared" si="19"/>
        <v>108.32345862797099</v>
      </c>
      <c r="AB29">
        <f t="shared" si="20"/>
        <v>10.71167979287176</v>
      </c>
      <c r="AC29">
        <f t="shared" si="21"/>
        <v>-1.1814964453355827</v>
      </c>
      <c r="AD29">
        <v>-4.1240490295029901E-2</v>
      </c>
      <c r="AE29">
        <v>4.6296063221549499E-2</v>
      </c>
      <c r="AF29">
        <v>3.4589881027498302</v>
      </c>
      <c r="AG29">
        <v>0</v>
      </c>
      <c r="AH29">
        <v>0</v>
      </c>
      <c r="AI29">
        <f t="shared" si="22"/>
        <v>1</v>
      </c>
      <c r="AJ29">
        <f t="shared" si="23"/>
        <v>0</v>
      </c>
      <c r="AK29">
        <f t="shared" si="24"/>
        <v>51963.013540412947</v>
      </c>
      <c r="AL29">
        <v>0</v>
      </c>
      <c r="AM29">
        <v>0</v>
      </c>
      <c r="AN29">
        <v>0</v>
      </c>
      <c r="AO29">
        <f t="shared" si="25"/>
        <v>0</v>
      </c>
      <c r="AP29" t="e">
        <f t="shared" si="26"/>
        <v>#DIV/0!</v>
      </c>
      <c r="AQ29">
        <v>-1</v>
      </c>
      <c r="AR29" t="s">
        <v>347</v>
      </c>
      <c r="AS29">
        <v>862.71765384615401</v>
      </c>
      <c r="AT29">
        <v>1118.21</v>
      </c>
      <c r="AU29">
        <f t="shared" si="27"/>
        <v>0.22848333153329514</v>
      </c>
      <c r="AV29">
        <v>0.5</v>
      </c>
      <c r="AW29">
        <f t="shared" si="28"/>
        <v>1429.2216093834486</v>
      </c>
      <c r="AX29">
        <f t="shared" si="29"/>
        <v>18.088032466993283</v>
      </c>
      <c r="AY29">
        <f t="shared" si="30"/>
        <v>163.27665740565408</v>
      </c>
      <c r="AZ29">
        <f t="shared" si="31"/>
        <v>0.43845968109746836</v>
      </c>
      <c r="BA29">
        <f t="shared" si="32"/>
        <v>1.3355544263865184E-2</v>
      </c>
      <c r="BB29">
        <f t="shared" si="33"/>
        <v>-1</v>
      </c>
      <c r="BC29" t="s">
        <v>348</v>
      </c>
      <c r="BD29">
        <v>627.91999999999996</v>
      </c>
      <c r="BE29">
        <f t="shared" si="34"/>
        <v>490.29000000000008</v>
      </c>
      <c r="BF29">
        <f t="shared" si="35"/>
        <v>0.52110454252349836</v>
      </c>
      <c r="BG29">
        <f t="shared" si="36"/>
        <v>1.7808160275194294</v>
      </c>
      <c r="BH29">
        <f t="shared" si="37"/>
        <v>0.2284833315332952</v>
      </c>
      <c r="BI29" t="e">
        <f t="shared" si="38"/>
        <v>#DIV/0!</v>
      </c>
      <c r="BJ29" t="s">
        <v>277</v>
      </c>
      <c r="BK29" t="s">
        <v>277</v>
      </c>
      <c r="BL29" t="s">
        <v>277</v>
      </c>
      <c r="BM29" t="s">
        <v>277</v>
      </c>
      <c r="BN29" t="s">
        <v>277</v>
      </c>
      <c r="BO29" t="s">
        <v>277</v>
      </c>
      <c r="BP29" t="s">
        <v>277</v>
      </c>
      <c r="BQ29" t="s">
        <v>277</v>
      </c>
      <c r="BR29">
        <f t="shared" si="39"/>
        <v>1700.00322580645</v>
      </c>
      <c r="BS29">
        <f t="shared" si="40"/>
        <v>1429.2216093834486</v>
      </c>
      <c r="BT29">
        <f t="shared" si="41"/>
        <v>0.84071699846654835</v>
      </c>
      <c r="BU29">
        <f t="shared" si="42"/>
        <v>0.19143399693309687</v>
      </c>
      <c r="BV29">
        <v>6</v>
      </c>
      <c r="BW29">
        <v>0.5</v>
      </c>
      <c r="BX29" t="s">
        <v>278</v>
      </c>
      <c r="BY29">
        <v>1531239968.3</v>
      </c>
      <c r="BZ29">
        <v>219.95906451612899</v>
      </c>
      <c r="CA29">
        <v>250.03590322580601</v>
      </c>
      <c r="CB29">
        <v>28.9831419354839</v>
      </c>
      <c r="CC29">
        <v>15.9768903225806</v>
      </c>
      <c r="CD29">
        <v>400.02129032258102</v>
      </c>
      <c r="CE29">
        <v>99.421145161290298</v>
      </c>
      <c r="CF29">
        <v>9.9947651612903199E-2</v>
      </c>
      <c r="CG29">
        <v>30.605203225806399</v>
      </c>
      <c r="CH29">
        <v>29.713032258064501</v>
      </c>
      <c r="CI29">
        <v>999.9</v>
      </c>
      <c r="CJ29">
        <v>10003.2490322581</v>
      </c>
      <c r="CK29">
        <v>0</v>
      </c>
      <c r="CL29">
        <v>1.5682799999999999</v>
      </c>
      <c r="CM29">
        <v>1700.00322580645</v>
      </c>
      <c r="CN29">
        <v>0.97603093548387099</v>
      </c>
      <c r="CO29">
        <v>2.3968767741935501E-2</v>
      </c>
      <c r="CP29">
        <v>0</v>
      </c>
      <c r="CQ29">
        <v>862.77193548387095</v>
      </c>
      <c r="CR29">
        <v>5.0004099999999996</v>
      </c>
      <c r="CS29">
        <v>15333.729032258099</v>
      </c>
      <c r="CT29">
        <v>15716.435483871001</v>
      </c>
      <c r="CU29">
        <v>49.125</v>
      </c>
      <c r="CV29">
        <v>50.686999999999998</v>
      </c>
      <c r="CW29">
        <v>50.25</v>
      </c>
      <c r="CX29">
        <v>50.25</v>
      </c>
      <c r="CY29">
        <v>50.936999999999998</v>
      </c>
      <c r="CZ29">
        <v>1654.3732258064499</v>
      </c>
      <c r="DA29">
        <v>40.630000000000003</v>
      </c>
      <c r="DB29">
        <v>0</v>
      </c>
      <c r="DC29">
        <v>113.40000009536701</v>
      </c>
      <c r="DD29">
        <v>862.71765384615401</v>
      </c>
      <c r="DE29">
        <v>-4.3272820474671301</v>
      </c>
      <c r="DF29">
        <v>-58.574358994152398</v>
      </c>
      <c r="DG29">
        <v>15333.188461538501</v>
      </c>
      <c r="DH29">
        <v>15</v>
      </c>
      <c r="DI29">
        <v>1531239945.3</v>
      </c>
      <c r="DJ29" t="s">
        <v>349</v>
      </c>
      <c r="DK29">
        <v>53</v>
      </c>
      <c r="DL29">
        <v>2.0270000000000001</v>
      </c>
      <c r="DM29">
        <v>-0.153</v>
      </c>
      <c r="DN29">
        <v>250</v>
      </c>
      <c r="DO29">
        <v>16</v>
      </c>
      <c r="DP29">
        <v>7.0000000000000007E-2</v>
      </c>
      <c r="DQ29">
        <v>0.01</v>
      </c>
      <c r="DR29">
        <v>18.094299832189702</v>
      </c>
      <c r="DS29">
        <v>0.18551719556590399</v>
      </c>
      <c r="DT29">
        <v>0.25467445006060302</v>
      </c>
      <c r="DU29">
        <v>1</v>
      </c>
      <c r="DV29">
        <v>0.76085199174771001</v>
      </c>
      <c r="DW29">
        <v>0.21577505207505901</v>
      </c>
      <c r="DX29">
        <v>3.2091006213841401E-2</v>
      </c>
      <c r="DY29">
        <v>1</v>
      </c>
      <c r="DZ29">
        <v>2</v>
      </c>
      <c r="EA29">
        <v>2</v>
      </c>
      <c r="EB29" t="s">
        <v>279</v>
      </c>
      <c r="EC29">
        <v>1.8646199999999999</v>
      </c>
      <c r="ED29">
        <v>1.8655299999999999</v>
      </c>
      <c r="EE29">
        <v>1.86812</v>
      </c>
      <c r="EF29">
        <v>1.86751</v>
      </c>
      <c r="EG29">
        <v>1.8696600000000001</v>
      </c>
      <c r="EH29">
        <v>1.86744</v>
      </c>
      <c r="EI29">
        <v>1.86829</v>
      </c>
      <c r="EJ29">
        <v>1.87256</v>
      </c>
      <c r="EK29" t="s">
        <v>280</v>
      </c>
      <c r="EL29" t="s">
        <v>19</v>
      </c>
      <c r="EM29" t="s">
        <v>19</v>
      </c>
      <c r="EN29" t="s">
        <v>19</v>
      </c>
      <c r="EO29" t="s">
        <v>281</v>
      </c>
      <c r="EP29" t="s">
        <v>282</v>
      </c>
      <c r="EQ29" t="s">
        <v>283</v>
      </c>
      <c r="ER29" t="s">
        <v>283</v>
      </c>
      <c r="ES29" t="s">
        <v>283</v>
      </c>
      <c r="ET29" t="s">
        <v>283</v>
      </c>
      <c r="EU29">
        <v>0</v>
      </c>
      <c r="EV29">
        <v>100</v>
      </c>
      <c r="EW29">
        <v>100</v>
      </c>
      <c r="EX29">
        <v>2.0270000000000001</v>
      </c>
      <c r="EY29">
        <v>-0.153</v>
      </c>
      <c r="EZ29">
        <v>2</v>
      </c>
      <c r="FA29">
        <v>403.38299999999998</v>
      </c>
      <c r="FB29">
        <v>551.95899999999995</v>
      </c>
      <c r="FC29">
        <v>25</v>
      </c>
      <c r="FD29">
        <v>35.0107</v>
      </c>
      <c r="FE29">
        <v>30.000299999999999</v>
      </c>
      <c r="FF29">
        <v>34.956200000000003</v>
      </c>
      <c r="FG29">
        <v>34.935099999999998</v>
      </c>
      <c r="FH29">
        <v>13.6417</v>
      </c>
      <c r="FI29">
        <v>58.661999999999999</v>
      </c>
      <c r="FJ29">
        <v>0</v>
      </c>
      <c r="FK29">
        <v>25</v>
      </c>
      <c r="FL29">
        <v>250</v>
      </c>
      <c r="FM29">
        <v>15.7965</v>
      </c>
      <c r="FN29">
        <v>107.59399999999999</v>
      </c>
      <c r="FO29">
        <v>106.441</v>
      </c>
    </row>
    <row r="30" spans="1:171" x14ac:dyDescent="0.2">
      <c r="A30">
        <v>54</v>
      </c>
      <c r="B30">
        <v>1531240093.3</v>
      </c>
      <c r="C30">
        <v>9167.3999998569507</v>
      </c>
      <c r="D30" t="s">
        <v>350</v>
      </c>
      <c r="E30" t="s">
        <v>351</v>
      </c>
      <c r="F30" t="s">
        <v>539</v>
      </c>
      <c r="G30">
        <v>1531240085.3</v>
      </c>
      <c r="H30">
        <f t="shared" si="0"/>
        <v>9.0118612853626948E-3</v>
      </c>
      <c r="I30">
        <f t="shared" si="1"/>
        <v>11.516266645735817</v>
      </c>
      <c r="J30">
        <f t="shared" si="2"/>
        <v>155.653161290323</v>
      </c>
      <c r="K30">
        <f t="shared" si="3"/>
        <v>125.69454845492851</v>
      </c>
      <c r="L30">
        <f t="shared" si="4"/>
        <v>12.508894409224018</v>
      </c>
      <c r="M30">
        <f t="shared" si="5"/>
        <v>15.490321441750815</v>
      </c>
      <c r="N30">
        <f t="shared" si="6"/>
        <v>0.79631502190635273</v>
      </c>
      <c r="O30">
        <f t="shared" si="7"/>
        <v>2.2504457009978953</v>
      </c>
      <c r="P30">
        <f t="shared" si="8"/>
        <v>0.66698043436626342</v>
      </c>
      <c r="Q30">
        <f t="shared" si="9"/>
        <v>0.4267220242327624</v>
      </c>
      <c r="R30">
        <f t="shared" si="10"/>
        <v>273.60129628619052</v>
      </c>
      <c r="S30">
        <f t="shared" si="11"/>
        <v>29.688479589894893</v>
      </c>
      <c r="T30">
        <f t="shared" si="12"/>
        <v>29.711132258064499</v>
      </c>
      <c r="U30">
        <f t="shared" si="13"/>
        <v>4.190268033113175</v>
      </c>
      <c r="V30">
        <f t="shared" si="14"/>
        <v>65.556518627371815</v>
      </c>
      <c r="W30">
        <f t="shared" si="15"/>
        <v>2.8934905162158628</v>
      </c>
      <c r="X30">
        <f t="shared" si="16"/>
        <v>4.4137342506893642</v>
      </c>
      <c r="Y30">
        <f t="shared" si="17"/>
        <v>1.2967775168973121</v>
      </c>
      <c r="Z30">
        <f t="shared" si="18"/>
        <v>-397.42308268449483</v>
      </c>
      <c r="AA30">
        <f t="shared" si="19"/>
        <v>109.8775480207477</v>
      </c>
      <c r="AB30">
        <f t="shared" si="20"/>
        <v>10.873898507725309</v>
      </c>
      <c r="AC30">
        <f t="shared" si="21"/>
        <v>-3.0703398698313151</v>
      </c>
      <c r="AD30">
        <v>-4.1195747311411603E-2</v>
      </c>
      <c r="AE30">
        <v>4.6245835302737202E-2</v>
      </c>
      <c r="AF30">
        <v>3.45601759239229</v>
      </c>
      <c r="AG30">
        <v>0</v>
      </c>
      <c r="AH30">
        <v>0</v>
      </c>
      <c r="AI30">
        <f t="shared" si="22"/>
        <v>1</v>
      </c>
      <c r="AJ30">
        <f t="shared" si="23"/>
        <v>0</v>
      </c>
      <c r="AK30">
        <f t="shared" si="24"/>
        <v>51906.896292104444</v>
      </c>
      <c r="AL30">
        <v>0</v>
      </c>
      <c r="AM30">
        <v>0</v>
      </c>
      <c r="AN30">
        <v>0</v>
      </c>
      <c r="AO30">
        <f t="shared" si="25"/>
        <v>0</v>
      </c>
      <c r="AP30" t="e">
        <f t="shared" si="26"/>
        <v>#DIV/0!</v>
      </c>
      <c r="AQ30">
        <v>-1</v>
      </c>
      <c r="AR30" t="s">
        <v>352</v>
      </c>
      <c r="AS30">
        <v>849.71073076923096</v>
      </c>
      <c r="AT30">
        <v>1066.94</v>
      </c>
      <c r="AU30">
        <f t="shared" si="27"/>
        <v>0.20360026733534131</v>
      </c>
      <c r="AV30">
        <v>0.5</v>
      </c>
      <c r="AW30">
        <f t="shared" si="28"/>
        <v>1429.219983576997</v>
      </c>
      <c r="AX30">
        <f t="shared" si="29"/>
        <v>11.516266645735817</v>
      </c>
      <c r="AY30">
        <f t="shared" si="30"/>
        <v>145.49478536864436</v>
      </c>
      <c r="AZ30">
        <f t="shared" si="31"/>
        <v>0.40174705231784363</v>
      </c>
      <c r="BA30">
        <f t="shared" si="32"/>
        <v>8.7574108881479425E-3</v>
      </c>
      <c r="BB30">
        <f t="shared" si="33"/>
        <v>-1</v>
      </c>
      <c r="BC30" t="s">
        <v>353</v>
      </c>
      <c r="BD30">
        <v>638.29999999999995</v>
      </c>
      <c r="BE30">
        <f t="shared" si="34"/>
        <v>428.6400000000001</v>
      </c>
      <c r="BF30">
        <f t="shared" si="35"/>
        <v>0.50678720891836748</v>
      </c>
      <c r="BG30">
        <f t="shared" si="36"/>
        <v>1.6715337615541284</v>
      </c>
      <c r="BH30">
        <f t="shared" si="37"/>
        <v>0.20360026733534134</v>
      </c>
      <c r="BI30" t="e">
        <f t="shared" si="38"/>
        <v>#DIV/0!</v>
      </c>
      <c r="BJ30" t="s">
        <v>277</v>
      </c>
      <c r="BK30" t="s">
        <v>277</v>
      </c>
      <c r="BL30" t="s">
        <v>277</v>
      </c>
      <c r="BM30" t="s">
        <v>277</v>
      </c>
      <c r="BN30" t="s">
        <v>277</v>
      </c>
      <c r="BO30" t="s">
        <v>277</v>
      </c>
      <c r="BP30" t="s">
        <v>277</v>
      </c>
      <c r="BQ30" t="s">
        <v>277</v>
      </c>
      <c r="BR30">
        <f t="shared" si="39"/>
        <v>1700.00129032258</v>
      </c>
      <c r="BS30">
        <f t="shared" si="40"/>
        <v>1429.219983576997</v>
      </c>
      <c r="BT30">
        <f t="shared" si="41"/>
        <v>0.84071699928286447</v>
      </c>
      <c r="BU30">
        <f t="shared" si="42"/>
        <v>0.19143399856572932</v>
      </c>
      <c r="BV30">
        <v>6</v>
      </c>
      <c r="BW30">
        <v>0.5</v>
      </c>
      <c r="BX30" t="s">
        <v>278</v>
      </c>
      <c r="BY30">
        <v>1531240085.3</v>
      </c>
      <c r="BZ30">
        <v>155.653161290323</v>
      </c>
      <c r="CA30">
        <v>175.030741935484</v>
      </c>
      <c r="CB30">
        <v>29.0749903225806</v>
      </c>
      <c r="CC30">
        <v>15.950841935483901</v>
      </c>
      <c r="CD30">
        <v>400.018709677419</v>
      </c>
      <c r="CE30">
        <v>99.418158064516106</v>
      </c>
      <c r="CF30">
        <v>0.100035548387097</v>
      </c>
      <c r="CG30">
        <v>30.6167709677419</v>
      </c>
      <c r="CH30">
        <v>29.711132258064499</v>
      </c>
      <c r="CI30">
        <v>999.9</v>
      </c>
      <c r="CJ30">
        <v>9992.6964516128992</v>
      </c>
      <c r="CK30">
        <v>0</v>
      </c>
      <c r="CL30">
        <v>1.5682799999999999</v>
      </c>
      <c r="CM30">
        <v>1700.00129032258</v>
      </c>
      <c r="CN30">
        <v>0.97603093548387099</v>
      </c>
      <c r="CO30">
        <v>2.3968767741935501E-2</v>
      </c>
      <c r="CP30">
        <v>0</v>
      </c>
      <c r="CQ30">
        <v>849.757322580645</v>
      </c>
      <c r="CR30">
        <v>5.0004099999999996</v>
      </c>
      <c r="CS30">
        <v>15106.8774193548</v>
      </c>
      <c r="CT30">
        <v>15716.4</v>
      </c>
      <c r="CU30">
        <v>49.156999999999996</v>
      </c>
      <c r="CV30">
        <v>50.707322580645098</v>
      </c>
      <c r="CW30">
        <v>50.25</v>
      </c>
      <c r="CX30">
        <v>50.25</v>
      </c>
      <c r="CY30">
        <v>50.939032258064501</v>
      </c>
      <c r="CZ30">
        <v>1654.3712903225801</v>
      </c>
      <c r="DA30">
        <v>40.630000000000003</v>
      </c>
      <c r="DB30">
        <v>0</v>
      </c>
      <c r="DC30">
        <v>116.40000009536701</v>
      </c>
      <c r="DD30">
        <v>849.71073076923096</v>
      </c>
      <c r="DE30">
        <v>-3.85452992401461</v>
      </c>
      <c r="DF30">
        <v>-72.652991536818007</v>
      </c>
      <c r="DG30">
        <v>15106.365384615399</v>
      </c>
      <c r="DH30">
        <v>15</v>
      </c>
      <c r="DI30">
        <v>1531240061.8</v>
      </c>
      <c r="DJ30" t="s">
        <v>354</v>
      </c>
      <c r="DK30">
        <v>54</v>
      </c>
      <c r="DL30">
        <v>1.7310000000000001</v>
      </c>
      <c r="DM30">
        <v>-0.14899999999999999</v>
      </c>
      <c r="DN30">
        <v>175</v>
      </c>
      <c r="DO30">
        <v>16</v>
      </c>
      <c r="DP30">
        <v>0.06</v>
      </c>
      <c r="DQ30">
        <v>0.01</v>
      </c>
      <c r="DR30">
        <v>11.5402120074578</v>
      </c>
      <c r="DS30">
        <v>-9.3815108250939E-2</v>
      </c>
      <c r="DT30">
        <v>0.11073500973417399</v>
      </c>
      <c r="DU30">
        <v>1</v>
      </c>
      <c r="DV30">
        <v>0.77533457833271602</v>
      </c>
      <c r="DW30">
        <v>0.220346733019778</v>
      </c>
      <c r="DX30">
        <v>3.12099239349353E-2</v>
      </c>
      <c r="DY30">
        <v>1</v>
      </c>
      <c r="DZ30">
        <v>2</v>
      </c>
      <c r="EA30">
        <v>2</v>
      </c>
      <c r="EB30" t="s">
        <v>279</v>
      </c>
      <c r="EC30">
        <v>1.8646199999999999</v>
      </c>
      <c r="ED30">
        <v>1.86554</v>
      </c>
      <c r="EE30">
        <v>1.8681300000000001</v>
      </c>
      <c r="EF30">
        <v>1.8675200000000001</v>
      </c>
      <c r="EG30">
        <v>1.8696600000000001</v>
      </c>
      <c r="EH30">
        <v>1.8674500000000001</v>
      </c>
      <c r="EI30">
        <v>1.86829</v>
      </c>
      <c r="EJ30">
        <v>1.8725499999999999</v>
      </c>
      <c r="EK30" t="s">
        <v>280</v>
      </c>
      <c r="EL30" t="s">
        <v>19</v>
      </c>
      <c r="EM30" t="s">
        <v>19</v>
      </c>
      <c r="EN30" t="s">
        <v>19</v>
      </c>
      <c r="EO30" t="s">
        <v>281</v>
      </c>
      <c r="EP30" t="s">
        <v>282</v>
      </c>
      <c r="EQ30" t="s">
        <v>283</v>
      </c>
      <c r="ER30" t="s">
        <v>283</v>
      </c>
      <c r="ES30" t="s">
        <v>283</v>
      </c>
      <c r="ET30" t="s">
        <v>283</v>
      </c>
      <c r="EU30">
        <v>0</v>
      </c>
      <c r="EV30">
        <v>100</v>
      </c>
      <c r="EW30">
        <v>100</v>
      </c>
      <c r="EX30">
        <v>1.7310000000000001</v>
      </c>
      <c r="EY30">
        <v>-0.14899999999999999</v>
      </c>
      <c r="EZ30">
        <v>2</v>
      </c>
      <c r="FA30">
        <v>403.68200000000002</v>
      </c>
      <c r="FB30">
        <v>551.76499999999999</v>
      </c>
      <c r="FC30">
        <v>25.000399999999999</v>
      </c>
      <c r="FD30">
        <v>35.047800000000002</v>
      </c>
      <c r="FE30">
        <v>30.000299999999999</v>
      </c>
      <c r="FF30">
        <v>34.994500000000002</v>
      </c>
      <c r="FG30">
        <v>34.973199999999999</v>
      </c>
      <c r="FH30">
        <v>10.410600000000001</v>
      </c>
      <c r="FI30">
        <v>58.965699999999998</v>
      </c>
      <c r="FJ30">
        <v>0</v>
      </c>
      <c r="FK30">
        <v>25</v>
      </c>
      <c r="FL30">
        <v>175</v>
      </c>
      <c r="FM30">
        <v>15.6995</v>
      </c>
      <c r="FN30">
        <v>107.59</v>
      </c>
      <c r="FO30">
        <v>106.44</v>
      </c>
    </row>
    <row r="31" spans="1:171" x14ac:dyDescent="0.2">
      <c r="A31">
        <v>55</v>
      </c>
      <c r="B31">
        <v>1531240204.3</v>
      </c>
      <c r="C31">
        <v>9278.3999998569507</v>
      </c>
      <c r="D31" t="s">
        <v>355</v>
      </c>
      <c r="E31" t="s">
        <v>356</v>
      </c>
      <c r="F31" t="s">
        <v>539</v>
      </c>
      <c r="G31">
        <v>1531240196.3</v>
      </c>
      <c r="H31">
        <f t="shared" si="0"/>
        <v>9.1865634046219211E-3</v>
      </c>
      <c r="I31">
        <f t="shared" si="1"/>
        <v>4.3494142361876689</v>
      </c>
      <c r="J31">
        <f t="shared" si="2"/>
        <v>92.219632258064493</v>
      </c>
      <c r="K31">
        <f t="shared" si="3"/>
        <v>80.439258744567795</v>
      </c>
      <c r="L31">
        <f t="shared" si="4"/>
        <v>8.0049254281587654</v>
      </c>
      <c r="M31">
        <f t="shared" si="5"/>
        <v>9.1772511427808681</v>
      </c>
      <c r="N31">
        <f t="shared" si="6"/>
        <v>0.81758839783525461</v>
      </c>
      <c r="O31">
        <f t="shared" si="7"/>
        <v>2.2523384707993284</v>
      </c>
      <c r="P31">
        <f t="shared" si="8"/>
        <v>0.6819700687367023</v>
      </c>
      <c r="Q31">
        <f t="shared" si="9"/>
        <v>0.43652989059129976</v>
      </c>
      <c r="R31">
        <f t="shared" si="10"/>
        <v>273.59846469152427</v>
      </c>
      <c r="S31">
        <f t="shared" si="11"/>
        <v>29.644945070959789</v>
      </c>
      <c r="T31">
        <f t="shared" si="12"/>
        <v>29.691280645161299</v>
      </c>
      <c r="U31">
        <f t="shared" si="13"/>
        <v>4.1854822169242176</v>
      </c>
      <c r="V31">
        <f t="shared" si="14"/>
        <v>65.486393796231269</v>
      </c>
      <c r="W31">
        <f t="shared" si="15"/>
        <v>2.8926240698361565</v>
      </c>
      <c r="X31">
        <f t="shared" si="16"/>
        <v>4.4171375184239059</v>
      </c>
      <c r="Y31">
        <f t="shared" si="17"/>
        <v>1.2928581470880611</v>
      </c>
      <c r="Z31">
        <f t="shared" si="18"/>
        <v>-405.12744614382672</v>
      </c>
      <c r="AA31">
        <f t="shared" si="19"/>
        <v>114.01743393671553</v>
      </c>
      <c r="AB31">
        <f t="shared" si="20"/>
        <v>11.273761550867452</v>
      </c>
      <c r="AC31">
        <f t="shared" si="21"/>
        <v>-6.237785964719464</v>
      </c>
      <c r="AD31">
        <v>-4.1246731937667501E-2</v>
      </c>
      <c r="AE31">
        <v>4.6303070012208097E-2</v>
      </c>
      <c r="AF31">
        <v>3.45940240048211</v>
      </c>
      <c r="AG31">
        <v>0</v>
      </c>
      <c r="AH31">
        <v>0</v>
      </c>
      <c r="AI31">
        <f t="shared" si="22"/>
        <v>1</v>
      </c>
      <c r="AJ31">
        <f t="shared" si="23"/>
        <v>0</v>
      </c>
      <c r="AK31">
        <f t="shared" si="24"/>
        <v>51966.141218932098</v>
      </c>
      <c r="AL31">
        <v>0</v>
      </c>
      <c r="AM31">
        <v>0</v>
      </c>
      <c r="AN31">
        <v>0</v>
      </c>
      <c r="AO31">
        <f t="shared" si="25"/>
        <v>0</v>
      </c>
      <c r="AP31" t="e">
        <f t="shared" si="26"/>
        <v>#DIV/0!</v>
      </c>
      <c r="AQ31">
        <v>-1</v>
      </c>
      <c r="AR31" t="s">
        <v>357</v>
      </c>
      <c r="AS31">
        <v>851.84980769230799</v>
      </c>
      <c r="AT31">
        <v>1031.8</v>
      </c>
      <c r="AU31">
        <f t="shared" si="27"/>
        <v>0.1744041406354836</v>
      </c>
      <c r="AV31">
        <v>0.5</v>
      </c>
      <c r="AW31">
        <f t="shared" si="28"/>
        <v>1429.2050803511911</v>
      </c>
      <c r="AX31">
        <f t="shared" si="29"/>
        <v>4.3494142361876689</v>
      </c>
      <c r="AY31">
        <f t="shared" si="30"/>
        <v>124.62964191525839</v>
      </c>
      <c r="AZ31">
        <f t="shared" si="31"/>
        <v>0.36824966078697419</v>
      </c>
      <c r="BA31">
        <f t="shared" si="32"/>
        <v>3.7429297654561831E-3</v>
      </c>
      <c r="BB31">
        <f t="shared" si="33"/>
        <v>-1</v>
      </c>
      <c r="BC31" t="s">
        <v>358</v>
      </c>
      <c r="BD31">
        <v>651.84</v>
      </c>
      <c r="BE31">
        <f t="shared" si="34"/>
        <v>379.95999999999992</v>
      </c>
      <c r="BF31">
        <f t="shared" si="35"/>
        <v>0.47360299059819982</v>
      </c>
      <c r="BG31">
        <f t="shared" si="36"/>
        <v>1.5829037800687284</v>
      </c>
      <c r="BH31">
        <f t="shared" si="37"/>
        <v>0.1744041406354836</v>
      </c>
      <c r="BI31" t="e">
        <f t="shared" si="38"/>
        <v>#DIV/0!</v>
      </c>
      <c r="BJ31" t="s">
        <v>277</v>
      </c>
      <c r="BK31" t="s">
        <v>277</v>
      </c>
      <c r="BL31" t="s">
        <v>277</v>
      </c>
      <c r="BM31" t="s">
        <v>277</v>
      </c>
      <c r="BN31" t="s">
        <v>277</v>
      </c>
      <c r="BO31" t="s">
        <v>277</v>
      </c>
      <c r="BP31" t="s">
        <v>277</v>
      </c>
      <c r="BQ31" t="s">
        <v>277</v>
      </c>
      <c r="BR31">
        <f t="shared" si="39"/>
        <v>1699.9835483871</v>
      </c>
      <c r="BS31">
        <f t="shared" si="40"/>
        <v>1429.2050803511911</v>
      </c>
      <c r="BT31">
        <f t="shared" si="41"/>
        <v>0.84071700676584993</v>
      </c>
      <c r="BU31">
        <f t="shared" si="42"/>
        <v>0.19143401353169998</v>
      </c>
      <c r="BV31">
        <v>6</v>
      </c>
      <c r="BW31">
        <v>0.5</v>
      </c>
      <c r="BX31" t="s">
        <v>278</v>
      </c>
      <c r="BY31">
        <v>1531240196.3</v>
      </c>
      <c r="BZ31">
        <v>92.219632258064493</v>
      </c>
      <c r="CA31">
        <v>100.014209677419</v>
      </c>
      <c r="CB31">
        <v>29.067170967741902</v>
      </c>
      <c r="CC31">
        <v>15.688409677419401</v>
      </c>
      <c r="CD31">
        <v>400.01622580645198</v>
      </c>
      <c r="CE31">
        <v>99.415209677419298</v>
      </c>
      <c r="CF31">
        <v>9.9946890322580598E-2</v>
      </c>
      <c r="CG31">
        <v>30.630251612903201</v>
      </c>
      <c r="CH31">
        <v>29.691280645161299</v>
      </c>
      <c r="CI31">
        <v>999.9</v>
      </c>
      <c r="CJ31">
        <v>10005.3603225806</v>
      </c>
      <c r="CK31">
        <v>0</v>
      </c>
      <c r="CL31">
        <v>1.5682799999999999</v>
      </c>
      <c r="CM31">
        <v>1699.9835483871</v>
      </c>
      <c r="CN31">
        <v>0.97603093548387099</v>
      </c>
      <c r="CO31">
        <v>2.3968767741935501E-2</v>
      </c>
      <c r="CP31">
        <v>0</v>
      </c>
      <c r="CQ31">
        <v>851.85348387096803</v>
      </c>
      <c r="CR31">
        <v>5.0004099999999996</v>
      </c>
      <c r="CS31">
        <v>15141.1612903226</v>
      </c>
      <c r="CT31">
        <v>15716.2580645161</v>
      </c>
      <c r="CU31">
        <v>49.186999999999998</v>
      </c>
      <c r="CV31">
        <v>50.75</v>
      </c>
      <c r="CW31">
        <v>50.276000000000003</v>
      </c>
      <c r="CX31">
        <v>50.262</v>
      </c>
      <c r="CY31">
        <v>51</v>
      </c>
      <c r="CZ31">
        <v>1654.3535483871001</v>
      </c>
      <c r="DA31">
        <v>40.630000000000003</v>
      </c>
      <c r="DB31">
        <v>0</v>
      </c>
      <c r="DC31">
        <v>110.40000009536701</v>
      </c>
      <c r="DD31">
        <v>851.84980769230799</v>
      </c>
      <c r="DE31">
        <v>-4.8209572717070497</v>
      </c>
      <c r="DF31">
        <v>-85.613675204336502</v>
      </c>
      <c r="DG31">
        <v>15140.5769230769</v>
      </c>
      <c r="DH31">
        <v>15</v>
      </c>
      <c r="DI31">
        <v>1531240172.8</v>
      </c>
      <c r="DJ31" t="s">
        <v>359</v>
      </c>
      <c r="DK31">
        <v>55</v>
      </c>
      <c r="DL31">
        <v>1.5589999999999999</v>
      </c>
      <c r="DM31">
        <v>-0.14899999999999999</v>
      </c>
      <c r="DN31">
        <v>100</v>
      </c>
      <c r="DO31">
        <v>16</v>
      </c>
      <c r="DP31">
        <v>0.19</v>
      </c>
      <c r="DQ31">
        <v>0.01</v>
      </c>
      <c r="DR31">
        <v>4.3578822596209896</v>
      </c>
      <c r="DS31">
        <v>-4.3366202049901999E-2</v>
      </c>
      <c r="DT31">
        <v>4.78731714183845E-2</v>
      </c>
      <c r="DU31">
        <v>1</v>
      </c>
      <c r="DV31">
        <v>0.80523986832386996</v>
      </c>
      <c r="DW31">
        <v>0.13742298411202999</v>
      </c>
      <c r="DX31">
        <v>1.8809802380491701E-2</v>
      </c>
      <c r="DY31">
        <v>1</v>
      </c>
      <c r="DZ31">
        <v>2</v>
      </c>
      <c r="EA31">
        <v>2</v>
      </c>
      <c r="EB31" t="s">
        <v>279</v>
      </c>
      <c r="EC31">
        <v>1.8646199999999999</v>
      </c>
      <c r="ED31">
        <v>1.86554</v>
      </c>
      <c r="EE31">
        <v>1.8681300000000001</v>
      </c>
      <c r="EF31">
        <v>1.8675200000000001</v>
      </c>
      <c r="EG31">
        <v>1.8696600000000001</v>
      </c>
      <c r="EH31">
        <v>1.86744</v>
      </c>
      <c r="EI31">
        <v>1.86829</v>
      </c>
      <c r="EJ31">
        <v>1.8725400000000001</v>
      </c>
      <c r="EK31" t="s">
        <v>280</v>
      </c>
      <c r="EL31" t="s">
        <v>19</v>
      </c>
      <c r="EM31" t="s">
        <v>19</v>
      </c>
      <c r="EN31" t="s">
        <v>19</v>
      </c>
      <c r="EO31" t="s">
        <v>281</v>
      </c>
      <c r="EP31" t="s">
        <v>282</v>
      </c>
      <c r="EQ31" t="s">
        <v>283</v>
      </c>
      <c r="ER31" t="s">
        <v>283</v>
      </c>
      <c r="ES31" t="s">
        <v>283</v>
      </c>
      <c r="ET31" t="s">
        <v>283</v>
      </c>
      <c r="EU31">
        <v>0</v>
      </c>
      <c r="EV31">
        <v>100</v>
      </c>
      <c r="EW31">
        <v>100</v>
      </c>
      <c r="EX31">
        <v>1.5589999999999999</v>
      </c>
      <c r="EY31">
        <v>-0.14899999999999999</v>
      </c>
      <c r="EZ31">
        <v>2</v>
      </c>
      <c r="FA31">
        <v>403.59300000000002</v>
      </c>
      <c r="FB31">
        <v>551.44799999999998</v>
      </c>
      <c r="FC31">
        <v>24.999700000000001</v>
      </c>
      <c r="FD31">
        <v>35.063800000000001</v>
      </c>
      <c r="FE31">
        <v>30.0001</v>
      </c>
      <c r="FF31">
        <v>35.020099999999999</v>
      </c>
      <c r="FG31">
        <v>34.997100000000003</v>
      </c>
      <c r="FH31">
        <v>7.1204799999999997</v>
      </c>
      <c r="FI31">
        <v>59.527200000000001</v>
      </c>
      <c r="FJ31">
        <v>0</v>
      </c>
      <c r="FK31">
        <v>25</v>
      </c>
      <c r="FL31">
        <v>100</v>
      </c>
      <c r="FM31">
        <v>15.5015</v>
      </c>
      <c r="FN31">
        <v>107.583</v>
      </c>
      <c r="FO31">
        <v>106.43600000000001</v>
      </c>
    </row>
    <row r="32" spans="1:171" x14ac:dyDescent="0.2">
      <c r="A32">
        <v>56</v>
      </c>
      <c r="B32">
        <v>1531240302.8</v>
      </c>
      <c r="C32">
        <v>9376.8999998569507</v>
      </c>
      <c r="D32" t="s">
        <v>360</v>
      </c>
      <c r="E32" t="s">
        <v>361</v>
      </c>
      <c r="F32" t="s">
        <v>539</v>
      </c>
      <c r="G32">
        <v>1531240294.8</v>
      </c>
      <c r="H32">
        <f t="shared" si="0"/>
        <v>9.3001548076585144E-3</v>
      </c>
      <c r="I32">
        <f t="shared" si="1"/>
        <v>-0.7363110670848334</v>
      </c>
      <c r="J32">
        <f t="shared" si="2"/>
        <v>50.418651612903197</v>
      </c>
      <c r="K32">
        <f t="shared" si="3"/>
        <v>51.013523408341598</v>
      </c>
      <c r="L32">
        <f t="shared" si="4"/>
        <v>5.0765466527162788</v>
      </c>
      <c r="M32">
        <f t="shared" si="5"/>
        <v>5.0173487338084799</v>
      </c>
      <c r="N32">
        <f t="shared" si="6"/>
        <v>0.83593487347609685</v>
      </c>
      <c r="O32">
        <f t="shared" si="7"/>
        <v>2.2519337793343284</v>
      </c>
      <c r="P32">
        <f t="shared" si="8"/>
        <v>0.69469855063824104</v>
      </c>
      <c r="Q32">
        <f t="shared" si="9"/>
        <v>0.44487502017515113</v>
      </c>
      <c r="R32">
        <f t="shared" si="10"/>
        <v>273.60206853928202</v>
      </c>
      <c r="S32">
        <f t="shared" si="11"/>
        <v>29.607117289379975</v>
      </c>
      <c r="T32">
        <f t="shared" si="12"/>
        <v>29.680261290322601</v>
      </c>
      <c r="U32">
        <f t="shared" si="13"/>
        <v>4.1828277336725357</v>
      </c>
      <c r="V32">
        <f t="shared" si="14"/>
        <v>65.60874263072202</v>
      </c>
      <c r="W32">
        <f t="shared" si="15"/>
        <v>2.8980016622272209</v>
      </c>
      <c r="X32">
        <f t="shared" si="16"/>
        <v>4.4170967862295223</v>
      </c>
      <c r="Y32">
        <f t="shared" si="17"/>
        <v>1.2848260714453148</v>
      </c>
      <c r="Z32">
        <f t="shared" si="18"/>
        <v>-410.13682701774047</v>
      </c>
      <c r="AA32">
        <f t="shared" si="19"/>
        <v>115.31518466280258</v>
      </c>
      <c r="AB32">
        <f t="shared" si="20"/>
        <v>11.403498747230518</v>
      </c>
      <c r="AC32">
        <f t="shared" si="21"/>
        <v>-9.8160750684253628</v>
      </c>
      <c r="AD32">
        <v>-4.1235827695276797E-2</v>
      </c>
      <c r="AE32">
        <v>4.6290829044860503E-2</v>
      </c>
      <c r="AF32">
        <v>3.4586786020951301</v>
      </c>
      <c r="AG32">
        <v>0</v>
      </c>
      <c r="AH32">
        <v>0</v>
      </c>
      <c r="AI32">
        <f t="shared" si="22"/>
        <v>1</v>
      </c>
      <c r="AJ32">
        <f t="shared" si="23"/>
        <v>0</v>
      </c>
      <c r="AK32">
        <f t="shared" si="24"/>
        <v>51952.962789952442</v>
      </c>
      <c r="AL32">
        <v>0</v>
      </c>
      <c r="AM32">
        <v>0</v>
      </c>
      <c r="AN32">
        <v>0</v>
      </c>
      <c r="AO32">
        <f t="shared" si="25"/>
        <v>0</v>
      </c>
      <c r="AP32" t="e">
        <f t="shared" si="26"/>
        <v>#DIV/0!</v>
      </c>
      <c r="AQ32">
        <v>-1</v>
      </c>
      <c r="AR32" t="s">
        <v>362</v>
      </c>
      <c r="AS32">
        <v>858.47473076923097</v>
      </c>
      <c r="AT32">
        <v>1011.45</v>
      </c>
      <c r="AU32">
        <f t="shared" si="27"/>
        <v>0.15124353080307384</v>
      </c>
      <c r="AV32">
        <v>0.5</v>
      </c>
      <c r="AW32">
        <f t="shared" si="28"/>
        <v>1429.2240480931293</v>
      </c>
      <c r="AX32">
        <f t="shared" si="29"/>
        <v>-0.7363110670848334</v>
      </c>
      <c r="AY32">
        <f t="shared" si="30"/>
        <v>108.08044567113355</v>
      </c>
      <c r="AZ32">
        <f t="shared" si="31"/>
        <v>0.35850511641702504</v>
      </c>
      <c r="BA32">
        <f t="shared" si="32"/>
        <v>1.8449796815760296E-4</v>
      </c>
      <c r="BB32">
        <f t="shared" si="33"/>
        <v>-1</v>
      </c>
      <c r="BC32" t="s">
        <v>363</v>
      </c>
      <c r="BD32">
        <v>648.84</v>
      </c>
      <c r="BE32">
        <f t="shared" si="34"/>
        <v>362.61</v>
      </c>
      <c r="BF32">
        <f t="shared" si="35"/>
        <v>0.42187272615418514</v>
      </c>
      <c r="BG32">
        <f t="shared" si="36"/>
        <v>1.5588588866284445</v>
      </c>
      <c r="BH32">
        <f t="shared" si="37"/>
        <v>0.15124353080307387</v>
      </c>
      <c r="BI32" t="e">
        <f t="shared" si="38"/>
        <v>#DIV/0!</v>
      </c>
      <c r="BJ32" t="s">
        <v>277</v>
      </c>
      <c r="BK32" t="s">
        <v>277</v>
      </c>
      <c r="BL32" t="s">
        <v>277</v>
      </c>
      <c r="BM32" t="s">
        <v>277</v>
      </c>
      <c r="BN32" t="s">
        <v>277</v>
      </c>
      <c r="BO32" t="s">
        <v>277</v>
      </c>
      <c r="BP32" t="s">
        <v>277</v>
      </c>
      <c r="BQ32" t="s">
        <v>277</v>
      </c>
      <c r="BR32">
        <f t="shared" si="39"/>
        <v>1700.0061290322601</v>
      </c>
      <c r="BS32">
        <f t="shared" si="40"/>
        <v>1429.2240480931293</v>
      </c>
      <c r="BT32">
        <f t="shared" si="41"/>
        <v>0.84071699724207749</v>
      </c>
      <c r="BU32">
        <f t="shared" si="42"/>
        <v>0.19143399448415516</v>
      </c>
      <c r="BV32">
        <v>6</v>
      </c>
      <c r="BW32">
        <v>0.5</v>
      </c>
      <c r="BX32" t="s">
        <v>278</v>
      </c>
      <c r="BY32">
        <v>1531240294.8</v>
      </c>
      <c r="BZ32">
        <v>50.418651612903197</v>
      </c>
      <c r="CA32">
        <v>50.017558064516102</v>
      </c>
      <c r="CB32">
        <v>29.121622580645202</v>
      </c>
      <c r="CC32">
        <v>15.578358064516101</v>
      </c>
      <c r="CD32">
        <v>400.02109677419401</v>
      </c>
      <c r="CE32">
        <v>99.413774193548406</v>
      </c>
      <c r="CF32">
        <v>9.9968703225806504E-2</v>
      </c>
      <c r="CG32">
        <v>30.6300903225806</v>
      </c>
      <c r="CH32">
        <v>29.680261290322601</v>
      </c>
      <c r="CI32">
        <v>999.9</v>
      </c>
      <c r="CJ32">
        <v>10002.859677419399</v>
      </c>
      <c r="CK32">
        <v>0</v>
      </c>
      <c r="CL32">
        <v>1.5682799999999999</v>
      </c>
      <c r="CM32">
        <v>1700.0061290322601</v>
      </c>
      <c r="CN32">
        <v>0.97603106451612898</v>
      </c>
      <c r="CO32">
        <v>2.39686322580645E-2</v>
      </c>
      <c r="CP32">
        <v>0</v>
      </c>
      <c r="CQ32">
        <v>858.506096774193</v>
      </c>
      <c r="CR32">
        <v>5.0004099999999996</v>
      </c>
      <c r="CS32">
        <v>15251.2322580645</v>
      </c>
      <c r="CT32">
        <v>15716.4483870968</v>
      </c>
      <c r="CU32">
        <v>49.186999999999998</v>
      </c>
      <c r="CV32">
        <v>50.75</v>
      </c>
      <c r="CW32">
        <v>50.311999999999998</v>
      </c>
      <c r="CX32">
        <v>50.311999999999998</v>
      </c>
      <c r="CY32">
        <v>51</v>
      </c>
      <c r="CZ32">
        <v>1654.37612903226</v>
      </c>
      <c r="DA32">
        <v>40.630000000000003</v>
      </c>
      <c r="DB32">
        <v>0</v>
      </c>
      <c r="DC32">
        <v>98.200000047683702</v>
      </c>
      <c r="DD32">
        <v>858.47473076923097</v>
      </c>
      <c r="DE32">
        <v>-1.2339487240090199</v>
      </c>
      <c r="DF32">
        <v>-9.51452993594323</v>
      </c>
      <c r="DG32">
        <v>15250.973076923099</v>
      </c>
      <c r="DH32">
        <v>15</v>
      </c>
      <c r="DI32">
        <v>1531240271.8</v>
      </c>
      <c r="DJ32" t="s">
        <v>364</v>
      </c>
      <c r="DK32">
        <v>56</v>
      </c>
      <c r="DL32">
        <v>1.4990000000000001</v>
      </c>
      <c r="DM32">
        <v>-0.155</v>
      </c>
      <c r="DN32">
        <v>50</v>
      </c>
      <c r="DO32">
        <v>15</v>
      </c>
      <c r="DP32">
        <v>0.4</v>
      </c>
      <c r="DQ32">
        <v>0.01</v>
      </c>
      <c r="DR32">
        <v>-0.72953670987735297</v>
      </c>
      <c r="DS32">
        <v>0.102249553654366</v>
      </c>
      <c r="DT32">
        <v>0.13415772582195401</v>
      </c>
      <c r="DU32">
        <v>1</v>
      </c>
      <c r="DV32">
        <v>0.81405314182372301</v>
      </c>
      <c r="DW32">
        <v>0.23305564340089799</v>
      </c>
      <c r="DX32">
        <v>3.2932224813276997E-2</v>
      </c>
      <c r="DY32">
        <v>1</v>
      </c>
      <c r="DZ32">
        <v>2</v>
      </c>
      <c r="EA32">
        <v>2</v>
      </c>
      <c r="EB32" t="s">
        <v>279</v>
      </c>
      <c r="EC32">
        <v>1.8646199999999999</v>
      </c>
      <c r="ED32">
        <v>1.8655299999999999</v>
      </c>
      <c r="EE32">
        <v>1.8681300000000001</v>
      </c>
      <c r="EF32">
        <v>1.8675200000000001</v>
      </c>
      <c r="EG32">
        <v>1.8696600000000001</v>
      </c>
      <c r="EH32">
        <v>1.8674299999999999</v>
      </c>
      <c r="EI32">
        <v>1.86829</v>
      </c>
      <c r="EJ32">
        <v>1.87253</v>
      </c>
      <c r="EK32" t="s">
        <v>280</v>
      </c>
      <c r="EL32" t="s">
        <v>19</v>
      </c>
      <c r="EM32" t="s">
        <v>19</v>
      </c>
      <c r="EN32" t="s">
        <v>19</v>
      </c>
      <c r="EO32" t="s">
        <v>281</v>
      </c>
      <c r="EP32" t="s">
        <v>282</v>
      </c>
      <c r="EQ32" t="s">
        <v>283</v>
      </c>
      <c r="ER32" t="s">
        <v>283</v>
      </c>
      <c r="ES32" t="s">
        <v>283</v>
      </c>
      <c r="ET32" t="s">
        <v>283</v>
      </c>
      <c r="EU32">
        <v>0</v>
      </c>
      <c r="EV32">
        <v>100</v>
      </c>
      <c r="EW32">
        <v>100</v>
      </c>
      <c r="EX32">
        <v>1.4990000000000001</v>
      </c>
      <c r="EY32">
        <v>-0.155</v>
      </c>
      <c r="EZ32">
        <v>2</v>
      </c>
      <c r="FA32">
        <v>403.76799999999997</v>
      </c>
      <c r="FB32">
        <v>551.18399999999997</v>
      </c>
      <c r="FC32">
        <v>25</v>
      </c>
      <c r="FD32">
        <v>35.067</v>
      </c>
      <c r="FE32">
        <v>30.0001</v>
      </c>
      <c r="FF32">
        <v>35.029600000000002</v>
      </c>
      <c r="FG32">
        <v>35.005499999999998</v>
      </c>
      <c r="FH32">
        <v>4.9358000000000004</v>
      </c>
      <c r="FI32">
        <v>60.003500000000003</v>
      </c>
      <c r="FJ32">
        <v>0</v>
      </c>
      <c r="FK32">
        <v>25</v>
      </c>
      <c r="FL32">
        <v>50</v>
      </c>
      <c r="FM32">
        <v>15.3485</v>
      </c>
      <c r="FN32">
        <v>107.58199999999999</v>
      </c>
      <c r="FO32">
        <v>106.437</v>
      </c>
    </row>
    <row r="33" spans="1:171" x14ac:dyDescent="0.2">
      <c r="A33">
        <v>57</v>
      </c>
      <c r="B33">
        <v>1531240423.3</v>
      </c>
      <c r="C33">
        <v>9497.3999998569507</v>
      </c>
      <c r="D33" t="s">
        <v>365</v>
      </c>
      <c r="E33" t="s">
        <v>366</v>
      </c>
      <c r="F33" t="s">
        <v>539</v>
      </c>
      <c r="G33">
        <v>1531240415.3</v>
      </c>
      <c r="H33">
        <f t="shared" si="0"/>
        <v>9.3908460269230675E-3</v>
      </c>
      <c r="I33">
        <f t="shared" si="1"/>
        <v>27.282356472763375</v>
      </c>
      <c r="J33">
        <f t="shared" si="2"/>
        <v>354.12216129032299</v>
      </c>
      <c r="K33">
        <f t="shared" si="3"/>
        <v>287.63242189541415</v>
      </c>
      <c r="L33">
        <f t="shared" si="4"/>
        <v>28.62329215453444</v>
      </c>
      <c r="M33">
        <f t="shared" si="5"/>
        <v>35.239914938009591</v>
      </c>
      <c r="N33">
        <f t="shared" si="6"/>
        <v>0.85977250001338845</v>
      </c>
      <c r="O33">
        <f t="shared" si="7"/>
        <v>2.2516340320290764</v>
      </c>
      <c r="P33">
        <f t="shared" si="8"/>
        <v>0.71110959467277046</v>
      </c>
      <c r="Q33">
        <f t="shared" si="9"/>
        <v>0.45564422401643312</v>
      </c>
      <c r="R33">
        <f t="shared" si="10"/>
        <v>273.60153779585278</v>
      </c>
      <c r="S33">
        <f t="shared" si="11"/>
        <v>29.57528942695204</v>
      </c>
      <c r="T33">
        <f t="shared" si="12"/>
        <v>29.578870967741899</v>
      </c>
      <c r="U33">
        <f t="shared" si="13"/>
        <v>4.1584723206137015</v>
      </c>
      <c r="V33">
        <f t="shared" si="14"/>
        <v>65.453385395487814</v>
      </c>
      <c r="W33">
        <f t="shared" si="15"/>
        <v>2.8908535946032869</v>
      </c>
      <c r="X33">
        <f t="shared" si="16"/>
        <v>4.4166601576617222</v>
      </c>
      <c r="Y33">
        <f t="shared" si="17"/>
        <v>1.2676187260104146</v>
      </c>
      <c r="Z33">
        <f t="shared" si="18"/>
        <v>-414.13630978730725</v>
      </c>
      <c r="AA33">
        <f t="shared" si="19"/>
        <v>127.39772884168416</v>
      </c>
      <c r="AB33">
        <f t="shared" si="20"/>
        <v>12.593595624228827</v>
      </c>
      <c r="AC33">
        <f t="shared" si="21"/>
        <v>-0.54344752554148101</v>
      </c>
      <c r="AD33">
        <v>-4.1227752274341799E-2</v>
      </c>
      <c r="AE33">
        <v>4.6281763677415197E-2</v>
      </c>
      <c r="AF33">
        <v>3.45814253184089</v>
      </c>
      <c r="AG33">
        <v>0</v>
      </c>
      <c r="AH33">
        <v>0</v>
      </c>
      <c r="AI33">
        <f t="shared" si="22"/>
        <v>1</v>
      </c>
      <c r="AJ33">
        <f t="shared" si="23"/>
        <v>0</v>
      </c>
      <c r="AK33">
        <f t="shared" si="24"/>
        <v>51943.493472967231</v>
      </c>
      <c r="AL33">
        <v>0</v>
      </c>
      <c r="AM33">
        <v>0</v>
      </c>
      <c r="AN33">
        <v>0</v>
      </c>
      <c r="AO33">
        <f t="shared" si="25"/>
        <v>0</v>
      </c>
      <c r="AP33" t="e">
        <f t="shared" si="26"/>
        <v>#DIV/0!</v>
      </c>
      <c r="AQ33">
        <v>-1</v>
      </c>
      <c r="AR33" t="s">
        <v>367</v>
      </c>
      <c r="AS33">
        <v>827.93050000000005</v>
      </c>
      <c r="AT33">
        <v>1071.83</v>
      </c>
      <c r="AU33">
        <f t="shared" si="27"/>
        <v>0.22755427633113445</v>
      </c>
      <c r="AV33">
        <v>0.5</v>
      </c>
      <c r="AW33">
        <f t="shared" si="28"/>
        <v>1429.223764707687</v>
      </c>
      <c r="AX33">
        <f t="shared" si="29"/>
        <v>27.282356472763375</v>
      </c>
      <c r="AY33">
        <f t="shared" si="30"/>
        <v>162.61298974665866</v>
      </c>
      <c r="AZ33">
        <f t="shared" si="31"/>
        <v>0.46372092589309871</v>
      </c>
      <c r="BA33">
        <f t="shared" si="32"/>
        <v>1.9788613351631363E-2</v>
      </c>
      <c r="BB33">
        <f t="shared" si="33"/>
        <v>-1</v>
      </c>
      <c r="BC33" t="s">
        <v>368</v>
      </c>
      <c r="BD33">
        <v>574.79999999999995</v>
      </c>
      <c r="BE33">
        <f t="shared" si="34"/>
        <v>497.03</v>
      </c>
      <c r="BF33">
        <f t="shared" si="35"/>
        <v>0.49071384021085224</v>
      </c>
      <c r="BG33">
        <f t="shared" si="36"/>
        <v>1.8647007654836465</v>
      </c>
      <c r="BH33">
        <f t="shared" si="37"/>
        <v>0.22755427633113451</v>
      </c>
      <c r="BI33" t="e">
        <f t="shared" si="38"/>
        <v>#DIV/0!</v>
      </c>
      <c r="BJ33" t="s">
        <v>277</v>
      </c>
      <c r="BK33" t="s">
        <v>277</v>
      </c>
      <c r="BL33" t="s">
        <v>277</v>
      </c>
      <c r="BM33" t="s">
        <v>277</v>
      </c>
      <c r="BN33" t="s">
        <v>277</v>
      </c>
      <c r="BO33" t="s">
        <v>277</v>
      </c>
      <c r="BP33" t="s">
        <v>277</v>
      </c>
      <c r="BQ33" t="s">
        <v>277</v>
      </c>
      <c r="BR33">
        <f t="shared" si="39"/>
        <v>1700.0061290322601</v>
      </c>
      <c r="BS33">
        <f t="shared" si="40"/>
        <v>1429.223764707687</v>
      </c>
      <c r="BT33">
        <f t="shared" si="41"/>
        <v>0.84071683054535939</v>
      </c>
      <c r="BU33">
        <f t="shared" si="42"/>
        <v>0.19143366109071894</v>
      </c>
      <c r="BV33">
        <v>6</v>
      </c>
      <c r="BW33">
        <v>0.5</v>
      </c>
      <c r="BX33" t="s">
        <v>278</v>
      </c>
      <c r="BY33">
        <v>1531240415.3</v>
      </c>
      <c r="BZ33">
        <v>354.12216129032299</v>
      </c>
      <c r="CA33">
        <v>400.03106451612899</v>
      </c>
      <c r="CB33">
        <v>29.049880645161299</v>
      </c>
      <c r="CC33">
        <v>15.3736774193548</v>
      </c>
      <c r="CD33">
        <v>400.02519354838699</v>
      </c>
      <c r="CE33">
        <v>99.413438709677393</v>
      </c>
      <c r="CF33">
        <v>0.100002667741935</v>
      </c>
      <c r="CG33">
        <v>30.628361290322601</v>
      </c>
      <c r="CH33">
        <v>29.578870967741899</v>
      </c>
      <c r="CI33">
        <v>999.9</v>
      </c>
      <c r="CJ33">
        <v>10000.934516129</v>
      </c>
      <c r="CK33">
        <v>0</v>
      </c>
      <c r="CL33">
        <v>1.5624235483871001</v>
      </c>
      <c r="CM33">
        <v>1700.0061290322601</v>
      </c>
      <c r="CN33">
        <v>0.97603222580645199</v>
      </c>
      <c r="CO33">
        <v>2.39674129032258E-2</v>
      </c>
      <c r="CP33">
        <v>0</v>
      </c>
      <c r="CQ33">
        <v>827.90106451612905</v>
      </c>
      <c r="CR33">
        <v>5.0004099999999996</v>
      </c>
      <c r="CS33">
        <v>14755.2677419355</v>
      </c>
      <c r="CT33">
        <v>15716.4741935484</v>
      </c>
      <c r="CU33">
        <v>49.243903225806399</v>
      </c>
      <c r="CV33">
        <v>50.75</v>
      </c>
      <c r="CW33">
        <v>50.311999999999998</v>
      </c>
      <c r="CX33">
        <v>50.311999999999998</v>
      </c>
      <c r="CY33">
        <v>51.03</v>
      </c>
      <c r="CZ33">
        <v>1654.37612903226</v>
      </c>
      <c r="DA33">
        <v>40.620322580645102</v>
      </c>
      <c r="DB33">
        <v>0</v>
      </c>
      <c r="DC33">
        <v>120</v>
      </c>
      <c r="DD33">
        <v>827.93050000000005</v>
      </c>
      <c r="DE33">
        <v>4.8308034254290204</v>
      </c>
      <c r="DF33">
        <v>-17.008546822127499</v>
      </c>
      <c r="DG33">
        <v>14754.657692307699</v>
      </c>
      <c r="DH33">
        <v>15</v>
      </c>
      <c r="DI33">
        <v>1531240387.3</v>
      </c>
      <c r="DJ33" t="s">
        <v>369</v>
      </c>
      <c r="DK33">
        <v>57</v>
      </c>
      <c r="DL33">
        <v>2.6150000000000002</v>
      </c>
      <c r="DM33">
        <v>-0.14899999999999999</v>
      </c>
      <c r="DN33">
        <v>400</v>
      </c>
      <c r="DO33">
        <v>15</v>
      </c>
      <c r="DP33">
        <v>0.03</v>
      </c>
      <c r="DQ33">
        <v>0.01</v>
      </c>
      <c r="DR33">
        <v>27.396872884559599</v>
      </c>
      <c r="DS33">
        <v>-1.1780443930250899</v>
      </c>
      <c r="DT33">
        <v>0.160785424799407</v>
      </c>
      <c r="DU33">
        <v>0</v>
      </c>
      <c r="DV33">
        <v>0.85003388918696998</v>
      </c>
      <c r="DW33">
        <v>0.106645092240889</v>
      </c>
      <c r="DX33">
        <v>1.6023964377808099E-2</v>
      </c>
      <c r="DY33">
        <v>1</v>
      </c>
      <c r="DZ33">
        <v>1</v>
      </c>
      <c r="EA33">
        <v>2</v>
      </c>
      <c r="EB33" t="s">
        <v>284</v>
      </c>
      <c r="EC33">
        <v>1.8646199999999999</v>
      </c>
      <c r="ED33">
        <v>1.86554</v>
      </c>
      <c r="EE33">
        <v>1.8681300000000001</v>
      </c>
      <c r="EF33">
        <v>1.8675200000000001</v>
      </c>
      <c r="EG33">
        <v>1.8696600000000001</v>
      </c>
      <c r="EH33">
        <v>1.86747</v>
      </c>
      <c r="EI33">
        <v>1.86829</v>
      </c>
      <c r="EJ33">
        <v>1.87256</v>
      </c>
      <c r="EK33" t="s">
        <v>280</v>
      </c>
      <c r="EL33" t="s">
        <v>19</v>
      </c>
      <c r="EM33" t="s">
        <v>19</v>
      </c>
      <c r="EN33" t="s">
        <v>19</v>
      </c>
      <c r="EO33" t="s">
        <v>281</v>
      </c>
      <c r="EP33" t="s">
        <v>282</v>
      </c>
      <c r="EQ33" t="s">
        <v>283</v>
      </c>
      <c r="ER33" t="s">
        <v>283</v>
      </c>
      <c r="ES33" t="s">
        <v>283</v>
      </c>
      <c r="ET33" t="s">
        <v>283</v>
      </c>
      <c r="EU33">
        <v>0</v>
      </c>
      <c r="EV33">
        <v>100</v>
      </c>
      <c r="EW33">
        <v>100</v>
      </c>
      <c r="EX33">
        <v>2.6150000000000002</v>
      </c>
      <c r="EY33">
        <v>-0.14899999999999999</v>
      </c>
      <c r="EZ33">
        <v>2</v>
      </c>
      <c r="FA33">
        <v>403.88799999999998</v>
      </c>
      <c r="FB33">
        <v>551.99800000000005</v>
      </c>
      <c r="FC33">
        <v>25.0001</v>
      </c>
      <c r="FD33">
        <v>35.061199999999999</v>
      </c>
      <c r="FE33">
        <v>30.0002</v>
      </c>
      <c r="FF33">
        <v>35.029600000000002</v>
      </c>
      <c r="FG33">
        <v>35.008600000000001</v>
      </c>
      <c r="FH33">
        <v>19.807200000000002</v>
      </c>
      <c r="FI33">
        <v>60.380200000000002</v>
      </c>
      <c r="FJ33">
        <v>0</v>
      </c>
      <c r="FK33">
        <v>25</v>
      </c>
      <c r="FL33">
        <v>400</v>
      </c>
      <c r="FM33">
        <v>15.203099999999999</v>
      </c>
      <c r="FN33">
        <v>107.586</v>
      </c>
      <c r="FO33">
        <v>106.441</v>
      </c>
    </row>
    <row r="34" spans="1:171" x14ac:dyDescent="0.2">
      <c r="A34">
        <v>58</v>
      </c>
      <c r="B34">
        <v>1531240543.8</v>
      </c>
      <c r="C34">
        <v>9617.8999998569507</v>
      </c>
      <c r="D34" t="s">
        <v>370</v>
      </c>
      <c r="E34" t="s">
        <v>371</v>
      </c>
      <c r="F34" t="s">
        <v>539</v>
      </c>
      <c r="G34">
        <v>1531240535.8</v>
      </c>
      <c r="H34">
        <f t="shared" si="0"/>
        <v>9.4048867106973234E-3</v>
      </c>
      <c r="I34">
        <f t="shared" si="1"/>
        <v>32.068236558075924</v>
      </c>
      <c r="J34">
        <f t="shared" si="2"/>
        <v>544.23464516129002</v>
      </c>
      <c r="K34">
        <f t="shared" si="3"/>
        <v>463.58537496734249</v>
      </c>
      <c r="L34">
        <f t="shared" si="4"/>
        <v>46.130697900441753</v>
      </c>
      <c r="M34">
        <f t="shared" si="5"/>
        <v>54.155987998236959</v>
      </c>
      <c r="N34">
        <f t="shared" si="6"/>
        <v>0.86150894845230086</v>
      </c>
      <c r="O34">
        <f t="shared" si="7"/>
        <v>2.2504323856567776</v>
      </c>
      <c r="P34">
        <f t="shared" si="8"/>
        <v>0.71223514573312052</v>
      </c>
      <c r="Q34">
        <f t="shared" si="9"/>
        <v>0.45638916541466013</v>
      </c>
      <c r="R34">
        <f t="shared" si="10"/>
        <v>273.60230667506414</v>
      </c>
      <c r="S34">
        <f t="shared" si="11"/>
        <v>29.571927223723378</v>
      </c>
      <c r="T34">
        <f t="shared" si="12"/>
        <v>29.535709677419401</v>
      </c>
      <c r="U34">
        <f t="shared" si="13"/>
        <v>4.1481419301352576</v>
      </c>
      <c r="V34">
        <f t="shared" si="14"/>
        <v>65.213736599464184</v>
      </c>
      <c r="W34">
        <f t="shared" si="15"/>
        <v>2.8805628949064017</v>
      </c>
      <c r="X34">
        <f t="shared" si="16"/>
        <v>4.4171106351389007</v>
      </c>
      <c r="Y34">
        <f t="shared" si="17"/>
        <v>1.2675790352288558</v>
      </c>
      <c r="Z34">
        <f t="shared" si="18"/>
        <v>-414.75550394175195</v>
      </c>
      <c r="AA34">
        <f t="shared" si="19"/>
        <v>132.78272520440248</v>
      </c>
      <c r="AB34">
        <f t="shared" si="20"/>
        <v>13.130239635782809</v>
      </c>
      <c r="AC34">
        <f t="shared" si="21"/>
        <v>4.75976757349747</v>
      </c>
      <c r="AD34">
        <v>-4.1195388779966001E-2</v>
      </c>
      <c r="AE34">
        <v>4.6245432819780601E-2</v>
      </c>
      <c r="AF34">
        <v>3.45599378481687</v>
      </c>
      <c r="AG34">
        <v>0</v>
      </c>
      <c r="AH34">
        <v>0</v>
      </c>
      <c r="AI34">
        <f t="shared" si="22"/>
        <v>1</v>
      </c>
      <c r="AJ34">
        <f t="shared" si="23"/>
        <v>0</v>
      </c>
      <c r="AK34">
        <f t="shared" si="24"/>
        <v>51903.971167383352</v>
      </c>
      <c r="AL34">
        <v>0</v>
      </c>
      <c r="AM34">
        <v>0</v>
      </c>
      <c r="AN34">
        <v>0</v>
      </c>
      <c r="AO34">
        <f t="shared" si="25"/>
        <v>0</v>
      </c>
      <c r="AP34" t="e">
        <f t="shared" si="26"/>
        <v>#DIV/0!</v>
      </c>
      <c r="AQ34">
        <v>-1</v>
      </c>
      <c r="AR34" t="s">
        <v>372</v>
      </c>
      <c r="AS34">
        <v>835.16965384615401</v>
      </c>
      <c r="AT34">
        <v>1069.93</v>
      </c>
      <c r="AU34">
        <f t="shared" si="27"/>
        <v>0.21941654702068925</v>
      </c>
      <c r="AV34">
        <v>0.5</v>
      </c>
      <c r="AW34">
        <f t="shared" si="28"/>
        <v>1429.2256361150403</v>
      </c>
      <c r="AX34">
        <f t="shared" si="29"/>
        <v>32.068236558075924</v>
      </c>
      <c r="AY34">
        <f t="shared" si="30"/>
        <v>156.79787699490512</v>
      </c>
      <c r="AZ34">
        <f t="shared" si="31"/>
        <v>0.46947931173067398</v>
      </c>
      <c r="BA34">
        <f t="shared" si="32"/>
        <v>2.3137170032831833E-2</v>
      </c>
      <c r="BB34">
        <f t="shared" si="33"/>
        <v>-1</v>
      </c>
      <c r="BC34" t="s">
        <v>373</v>
      </c>
      <c r="BD34">
        <v>567.62</v>
      </c>
      <c r="BE34">
        <f t="shared" si="34"/>
        <v>502.31000000000006</v>
      </c>
      <c r="BF34">
        <f t="shared" si="35"/>
        <v>0.46736148225965246</v>
      </c>
      <c r="BG34">
        <f t="shared" si="36"/>
        <v>1.8849406292942463</v>
      </c>
      <c r="BH34">
        <f t="shared" si="37"/>
        <v>0.21941654702068925</v>
      </c>
      <c r="BI34" t="e">
        <f t="shared" si="38"/>
        <v>#DIV/0!</v>
      </c>
      <c r="BJ34" t="s">
        <v>277</v>
      </c>
      <c r="BK34" t="s">
        <v>277</v>
      </c>
      <c r="BL34" t="s">
        <v>277</v>
      </c>
      <c r="BM34" t="s">
        <v>277</v>
      </c>
      <c r="BN34" t="s">
        <v>277</v>
      </c>
      <c r="BO34" t="s">
        <v>277</v>
      </c>
      <c r="BP34" t="s">
        <v>277</v>
      </c>
      <c r="BQ34" t="s">
        <v>277</v>
      </c>
      <c r="BR34">
        <f t="shared" si="39"/>
        <v>1700.0080645161299</v>
      </c>
      <c r="BS34">
        <f t="shared" si="40"/>
        <v>1429.2256361150403</v>
      </c>
      <c r="BT34">
        <f t="shared" si="41"/>
        <v>0.84071697419967129</v>
      </c>
      <c r="BU34">
        <f t="shared" si="42"/>
        <v>0.19143394839934255</v>
      </c>
      <c r="BV34">
        <v>6</v>
      </c>
      <c r="BW34">
        <v>0.5</v>
      </c>
      <c r="BX34" t="s">
        <v>278</v>
      </c>
      <c r="BY34">
        <v>1531240535.8</v>
      </c>
      <c r="BZ34">
        <v>544.23464516129002</v>
      </c>
      <c r="CA34">
        <v>600.01045161290301</v>
      </c>
      <c r="CB34">
        <v>28.947900000000001</v>
      </c>
      <c r="CC34">
        <v>15.249990322580601</v>
      </c>
      <c r="CD34">
        <v>400.03045161290299</v>
      </c>
      <c r="CE34">
        <v>99.408493548387099</v>
      </c>
      <c r="CF34">
        <v>0.100033664516129</v>
      </c>
      <c r="CG34">
        <v>30.630145161290301</v>
      </c>
      <c r="CH34">
        <v>29.535709677419401</v>
      </c>
      <c r="CI34">
        <v>999.9</v>
      </c>
      <c r="CJ34">
        <v>9993.5809677419402</v>
      </c>
      <c r="CK34">
        <v>0</v>
      </c>
      <c r="CL34">
        <v>1.52026161290323</v>
      </c>
      <c r="CM34">
        <v>1700.0080645161299</v>
      </c>
      <c r="CN34">
        <v>0.97603158064516105</v>
      </c>
      <c r="CO34">
        <v>2.3968090322580599E-2</v>
      </c>
      <c r="CP34">
        <v>0</v>
      </c>
      <c r="CQ34">
        <v>835.20658064516101</v>
      </c>
      <c r="CR34">
        <v>5.0004099999999996</v>
      </c>
      <c r="CS34">
        <v>14890.796774193501</v>
      </c>
      <c r="CT34">
        <v>15716.4709677419</v>
      </c>
      <c r="CU34">
        <v>49.25</v>
      </c>
      <c r="CV34">
        <v>50.804000000000002</v>
      </c>
      <c r="CW34">
        <v>50.375</v>
      </c>
      <c r="CX34">
        <v>50.366870967741903</v>
      </c>
      <c r="CY34">
        <v>51.061999999999998</v>
      </c>
      <c r="CZ34">
        <v>1654.3780645161301</v>
      </c>
      <c r="DA34">
        <v>40.628709677419302</v>
      </c>
      <c r="DB34">
        <v>0</v>
      </c>
      <c r="DC34">
        <v>120</v>
      </c>
      <c r="DD34">
        <v>835.16965384615401</v>
      </c>
      <c r="DE34">
        <v>-3.4242393143286098</v>
      </c>
      <c r="DF34">
        <v>-67.644444573422206</v>
      </c>
      <c r="DG34">
        <v>14890.276923076901</v>
      </c>
      <c r="DH34">
        <v>15</v>
      </c>
      <c r="DI34">
        <v>1531240492.3</v>
      </c>
      <c r="DJ34" t="s">
        <v>374</v>
      </c>
      <c r="DK34">
        <v>58</v>
      </c>
      <c r="DL34">
        <v>3.1459999999999999</v>
      </c>
      <c r="DM34">
        <v>-0.152</v>
      </c>
      <c r="DN34">
        <v>600</v>
      </c>
      <c r="DO34">
        <v>15</v>
      </c>
      <c r="DP34">
        <v>0.05</v>
      </c>
      <c r="DQ34">
        <v>0.01</v>
      </c>
      <c r="DR34">
        <v>32.186059977803197</v>
      </c>
      <c r="DS34">
        <v>-1.3469022075013799</v>
      </c>
      <c r="DT34">
        <v>0.169690847537491</v>
      </c>
      <c r="DU34">
        <v>0</v>
      </c>
      <c r="DV34">
        <v>0.86276773202173596</v>
      </c>
      <c r="DW34">
        <v>-1.29961478696084E-2</v>
      </c>
      <c r="DX34">
        <v>1.94886441584291E-3</v>
      </c>
      <c r="DY34">
        <v>1</v>
      </c>
      <c r="DZ34">
        <v>1</v>
      </c>
      <c r="EA34">
        <v>2</v>
      </c>
      <c r="EB34" t="s">
        <v>284</v>
      </c>
      <c r="EC34">
        <v>1.8646199999999999</v>
      </c>
      <c r="ED34">
        <v>1.86554</v>
      </c>
      <c r="EE34">
        <v>1.8681300000000001</v>
      </c>
      <c r="EF34">
        <v>1.86751</v>
      </c>
      <c r="EG34">
        <v>1.8696600000000001</v>
      </c>
      <c r="EH34">
        <v>1.8674900000000001</v>
      </c>
      <c r="EI34">
        <v>1.86829</v>
      </c>
      <c r="EJ34">
        <v>1.87256</v>
      </c>
      <c r="EK34" t="s">
        <v>280</v>
      </c>
      <c r="EL34" t="s">
        <v>19</v>
      </c>
      <c r="EM34" t="s">
        <v>19</v>
      </c>
      <c r="EN34" t="s">
        <v>19</v>
      </c>
      <c r="EO34" t="s">
        <v>281</v>
      </c>
      <c r="EP34" t="s">
        <v>282</v>
      </c>
      <c r="EQ34" t="s">
        <v>283</v>
      </c>
      <c r="ER34" t="s">
        <v>283</v>
      </c>
      <c r="ES34" t="s">
        <v>283</v>
      </c>
      <c r="ET34" t="s">
        <v>283</v>
      </c>
      <c r="EU34">
        <v>0</v>
      </c>
      <c r="EV34">
        <v>100</v>
      </c>
      <c r="EW34">
        <v>100</v>
      </c>
      <c r="EX34">
        <v>3.1459999999999999</v>
      </c>
      <c r="EY34">
        <v>-0.152</v>
      </c>
      <c r="EZ34">
        <v>2</v>
      </c>
      <c r="FA34">
        <v>404.06</v>
      </c>
      <c r="FB34">
        <v>552.34400000000005</v>
      </c>
      <c r="FC34">
        <v>24.9999</v>
      </c>
      <c r="FD34">
        <v>35.073500000000003</v>
      </c>
      <c r="FE34">
        <v>30</v>
      </c>
      <c r="FF34">
        <v>35.036000000000001</v>
      </c>
      <c r="FG34">
        <v>35.0182</v>
      </c>
      <c r="FH34">
        <v>27.496500000000001</v>
      </c>
      <c r="FI34">
        <v>60.619700000000002</v>
      </c>
      <c r="FJ34">
        <v>0</v>
      </c>
      <c r="FK34">
        <v>25</v>
      </c>
      <c r="FL34">
        <v>600</v>
      </c>
      <c r="FM34">
        <v>15.1623</v>
      </c>
      <c r="FN34">
        <v>107.584</v>
      </c>
      <c r="FO34">
        <v>106.43899999999999</v>
      </c>
    </row>
    <row r="35" spans="1:171" x14ac:dyDescent="0.2">
      <c r="A35">
        <v>59</v>
      </c>
      <c r="B35">
        <v>1531240664.3</v>
      </c>
      <c r="C35">
        <v>9738.3999998569507</v>
      </c>
      <c r="D35" t="s">
        <v>375</v>
      </c>
      <c r="E35" t="s">
        <v>376</v>
      </c>
      <c r="F35" t="s">
        <v>539</v>
      </c>
      <c r="G35">
        <v>1531240656.3</v>
      </c>
      <c r="H35">
        <f t="shared" si="0"/>
        <v>9.0589156359696561E-3</v>
      </c>
      <c r="I35">
        <f t="shared" si="1"/>
        <v>32.15158950763125</v>
      </c>
      <c r="J35">
        <f t="shared" si="2"/>
        <v>741.69793548387099</v>
      </c>
      <c r="K35">
        <f t="shared" si="3"/>
        <v>652.03917067414534</v>
      </c>
      <c r="L35">
        <f t="shared" si="4"/>
        <v>64.880633312236483</v>
      </c>
      <c r="M35">
        <f t="shared" si="5"/>
        <v>73.802056601628024</v>
      </c>
      <c r="N35">
        <f t="shared" si="6"/>
        <v>0.80134725124506156</v>
      </c>
      <c r="O35">
        <f t="shared" si="7"/>
        <v>2.2494620193453945</v>
      </c>
      <c r="P35">
        <f t="shared" si="8"/>
        <v>0.67046809022536469</v>
      </c>
      <c r="Q35">
        <f t="shared" si="9"/>
        <v>0.4290095120199755</v>
      </c>
      <c r="R35">
        <f t="shared" si="10"/>
        <v>273.60028449941501</v>
      </c>
      <c r="S35">
        <f t="shared" si="11"/>
        <v>29.698894084908819</v>
      </c>
      <c r="T35">
        <f t="shared" si="12"/>
        <v>29.5977580645161</v>
      </c>
      <c r="U35">
        <f t="shared" si="13"/>
        <v>4.1629998806926833</v>
      </c>
      <c r="V35">
        <f t="shared" si="14"/>
        <v>64.837165696731702</v>
      </c>
      <c r="W35">
        <f t="shared" si="15"/>
        <v>2.8660517709221809</v>
      </c>
      <c r="X35">
        <f t="shared" si="16"/>
        <v>4.4203841116803355</v>
      </c>
      <c r="Y35">
        <f t="shared" si="17"/>
        <v>1.2969481097705025</v>
      </c>
      <c r="Z35">
        <f t="shared" si="18"/>
        <v>-399.49817954626184</v>
      </c>
      <c r="AA35">
        <f t="shared" si="19"/>
        <v>126.77213996827302</v>
      </c>
      <c r="AB35">
        <f t="shared" si="20"/>
        <v>12.545942234001888</v>
      </c>
      <c r="AC35">
        <f t="shared" si="21"/>
        <v>13.420187155428067</v>
      </c>
      <c r="AD35">
        <v>-4.11692656734833E-2</v>
      </c>
      <c r="AE35">
        <v>4.6216107344243897E-2</v>
      </c>
      <c r="AF35">
        <v>3.4542589395253298</v>
      </c>
      <c r="AG35">
        <v>0</v>
      </c>
      <c r="AH35">
        <v>0</v>
      </c>
      <c r="AI35">
        <f t="shared" si="22"/>
        <v>1</v>
      </c>
      <c r="AJ35">
        <f t="shared" si="23"/>
        <v>0</v>
      </c>
      <c r="AK35">
        <f t="shared" si="24"/>
        <v>51870.089476198948</v>
      </c>
      <c r="AL35">
        <v>0</v>
      </c>
      <c r="AM35">
        <v>0</v>
      </c>
      <c r="AN35">
        <v>0</v>
      </c>
      <c r="AO35">
        <f t="shared" si="25"/>
        <v>0</v>
      </c>
      <c r="AP35" t="e">
        <f t="shared" si="26"/>
        <v>#DIV/0!</v>
      </c>
      <c r="AQ35">
        <v>-1</v>
      </c>
      <c r="AR35" t="s">
        <v>377</v>
      </c>
      <c r="AS35">
        <v>832.539076923077</v>
      </c>
      <c r="AT35">
        <v>1046.94</v>
      </c>
      <c r="AU35">
        <f t="shared" si="27"/>
        <v>0.20478816653955623</v>
      </c>
      <c r="AV35">
        <v>0.5</v>
      </c>
      <c r="AW35">
        <f t="shared" si="28"/>
        <v>1429.2172520356698</v>
      </c>
      <c r="AX35">
        <f t="shared" si="29"/>
        <v>32.15158950763125</v>
      </c>
      <c r="AY35">
        <f t="shared" si="30"/>
        <v>146.34339031554384</v>
      </c>
      <c r="AZ35">
        <f t="shared" si="31"/>
        <v>0.46178386536000154</v>
      </c>
      <c r="BA35">
        <f t="shared" si="32"/>
        <v>2.3195626459457171E-2</v>
      </c>
      <c r="BB35">
        <f t="shared" si="33"/>
        <v>-1</v>
      </c>
      <c r="BC35" t="s">
        <v>378</v>
      </c>
      <c r="BD35">
        <v>563.48</v>
      </c>
      <c r="BE35">
        <f t="shared" si="34"/>
        <v>483.46000000000004</v>
      </c>
      <c r="BF35">
        <f t="shared" si="35"/>
        <v>0.44347189648972624</v>
      </c>
      <c r="BG35">
        <f t="shared" si="36"/>
        <v>1.8579896358344574</v>
      </c>
      <c r="BH35">
        <f t="shared" si="37"/>
        <v>0.20478816653955625</v>
      </c>
      <c r="BI35" t="e">
        <f t="shared" si="38"/>
        <v>#DIV/0!</v>
      </c>
      <c r="BJ35" t="s">
        <v>277</v>
      </c>
      <c r="BK35" t="s">
        <v>277</v>
      </c>
      <c r="BL35" t="s">
        <v>277</v>
      </c>
      <c r="BM35" t="s">
        <v>277</v>
      </c>
      <c r="BN35" t="s">
        <v>277</v>
      </c>
      <c r="BO35" t="s">
        <v>277</v>
      </c>
      <c r="BP35" t="s">
        <v>277</v>
      </c>
      <c r="BQ35" t="s">
        <v>277</v>
      </c>
      <c r="BR35">
        <f t="shared" si="39"/>
        <v>1699.9983870967701</v>
      </c>
      <c r="BS35">
        <f t="shared" si="40"/>
        <v>1429.2172520356698</v>
      </c>
      <c r="BT35">
        <f t="shared" si="41"/>
        <v>0.84071682825326921</v>
      </c>
      <c r="BU35">
        <f t="shared" si="42"/>
        <v>0.19143365650653832</v>
      </c>
      <c r="BV35">
        <v>6</v>
      </c>
      <c r="BW35">
        <v>0.5</v>
      </c>
      <c r="BX35" t="s">
        <v>278</v>
      </c>
      <c r="BY35">
        <v>1531240656.3</v>
      </c>
      <c r="BZ35">
        <v>741.69793548387099</v>
      </c>
      <c r="CA35">
        <v>799.99890322580598</v>
      </c>
      <c r="CB35">
        <v>28.8033258064516</v>
      </c>
      <c r="CC35">
        <v>15.607448387096801</v>
      </c>
      <c r="CD35">
        <v>400.03351612903202</v>
      </c>
      <c r="CE35">
        <v>99.404167741935495</v>
      </c>
      <c r="CF35">
        <v>0.100028064516129</v>
      </c>
      <c r="CG35">
        <v>30.643103225806399</v>
      </c>
      <c r="CH35">
        <v>29.5977580645161</v>
      </c>
      <c r="CI35">
        <v>999.9</v>
      </c>
      <c r="CJ35">
        <v>9987.6783870967793</v>
      </c>
      <c r="CK35">
        <v>0</v>
      </c>
      <c r="CL35">
        <v>1.41931677419355</v>
      </c>
      <c r="CM35">
        <v>1699.9983870967701</v>
      </c>
      <c r="CN35">
        <v>0.97603235483870998</v>
      </c>
      <c r="CO35">
        <v>2.39672774193548E-2</v>
      </c>
      <c r="CP35">
        <v>0</v>
      </c>
      <c r="CQ35">
        <v>832.61625806451605</v>
      </c>
      <c r="CR35">
        <v>5.0004099999999996</v>
      </c>
      <c r="CS35">
        <v>14830.964516128999</v>
      </c>
      <c r="CT35">
        <v>15716.3870967742</v>
      </c>
      <c r="CU35">
        <v>49.311999999999998</v>
      </c>
      <c r="CV35">
        <v>50.811999999999998</v>
      </c>
      <c r="CW35">
        <v>50.375</v>
      </c>
      <c r="CX35">
        <v>50.375</v>
      </c>
      <c r="CY35">
        <v>51.0843548387097</v>
      </c>
      <c r="CZ35">
        <v>1654.36838709677</v>
      </c>
      <c r="DA35">
        <v>40.619999999999997</v>
      </c>
      <c r="DB35">
        <v>0</v>
      </c>
      <c r="DC35">
        <v>120.10000014305101</v>
      </c>
      <c r="DD35">
        <v>832.539076923077</v>
      </c>
      <c r="DE35">
        <v>-5.38331623232793</v>
      </c>
      <c r="DF35">
        <v>-56.1470083349191</v>
      </c>
      <c r="DG35">
        <v>14829.5346153846</v>
      </c>
      <c r="DH35">
        <v>15</v>
      </c>
      <c r="DI35">
        <v>1531240611.3</v>
      </c>
      <c r="DJ35" t="s">
        <v>379</v>
      </c>
      <c r="DK35">
        <v>59</v>
      </c>
      <c r="DL35">
        <v>3.4780000000000002</v>
      </c>
      <c r="DM35">
        <v>-0.14799999999999999</v>
      </c>
      <c r="DN35">
        <v>800</v>
      </c>
      <c r="DO35">
        <v>15</v>
      </c>
      <c r="DP35">
        <v>7.0000000000000007E-2</v>
      </c>
      <c r="DQ35">
        <v>0.01</v>
      </c>
      <c r="DR35">
        <v>32.229866340425403</v>
      </c>
      <c r="DS35">
        <v>-0.82562881625041695</v>
      </c>
      <c r="DT35">
        <v>0.105649584101472</v>
      </c>
      <c r="DU35">
        <v>0</v>
      </c>
      <c r="DV35">
        <v>0.80530128580696503</v>
      </c>
      <c r="DW35">
        <v>-4.2629272120476701E-2</v>
      </c>
      <c r="DX35">
        <v>5.3032791434691204E-3</v>
      </c>
      <c r="DY35">
        <v>1</v>
      </c>
      <c r="DZ35">
        <v>1</v>
      </c>
      <c r="EA35">
        <v>2</v>
      </c>
      <c r="EB35" t="s">
        <v>284</v>
      </c>
      <c r="EC35">
        <v>1.8646199999999999</v>
      </c>
      <c r="ED35">
        <v>1.8655299999999999</v>
      </c>
      <c r="EE35">
        <v>1.86812</v>
      </c>
      <c r="EF35">
        <v>1.8674999999999999</v>
      </c>
      <c r="EG35">
        <v>1.8696600000000001</v>
      </c>
      <c r="EH35">
        <v>1.8674900000000001</v>
      </c>
      <c r="EI35">
        <v>1.86829</v>
      </c>
      <c r="EJ35">
        <v>1.8725400000000001</v>
      </c>
      <c r="EK35" t="s">
        <v>280</v>
      </c>
      <c r="EL35" t="s">
        <v>19</v>
      </c>
      <c r="EM35" t="s">
        <v>19</v>
      </c>
      <c r="EN35" t="s">
        <v>19</v>
      </c>
      <c r="EO35" t="s">
        <v>281</v>
      </c>
      <c r="EP35" t="s">
        <v>282</v>
      </c>
      <c r="EQ35" t="s">
        <v>283</v>
      </c>
      <c r="ER35" t="s">
        <v>283</v>
      </c>
      <c r="ES35" t="s">
        <v>283</v>
      </c>
      <c r="ET35" t="s">
        <v>283</v>
      </c>
      <c r="EU35">
        <v>0</v>
      </c>
      <c r="EV35">
        <v>100</v>
      </c>
      <c r="EW35">
        <v>100</v>
      </c>
      <c r="EX35">
        <v>3.4780000000000002</v>
      </c>
      <c r="EY35">
        <v>-0.14799999999999999</v>
      </c>
      <c r="EZ35">
        <v>2</v>
      </c>
      <c r="FA35">
        <v>403.81400000000002</v>
      </c>
      <c r="FB35">
        <v>553.23400000000004</v>
      </c>
      <c r="FC35">
        <v>25.0001</v>
      </c>
      <c r="FD35">
        <v>35.076599999999999</v>
      </c>
      <c r="FE35">
        <v>30.000299999999999</v>
      </c>
      <c r="FF35">
        <v>35.042400000000001</v>
      </c>
      <c r="FG35">
        <v>35.027799999999999</v>
      </c>
      <c r="FH35">
        <v>34.781599999999997</v>
      </c>
      <c r="FI35">
        <v>59.201300000000003</v>
      </c>
      <c r="FJ35">
        <v>0</v>
      </c>
      <c r="FK35">
        <v>25</v>
      </c>
      <c r="FL35">
        <v>800</v>
      </c>
      <c r="FM35">
        <v>15.648300000000001</v>
      </c>
      <c r="FN35">
        <v>107.58799999999999</v>
      </c>
      <c r="FO35">
        <v>106.438</v>
      </c>
    </row>
    <row r="36" spans="1:171" x14ac:dyDescent="0.2">
      <c r="A36">
        <v>60</v>
      </c>
      <c r="B36">
        <v>1531240784.8</v>
      </c>
      <c r="C36">
        <v>9858.8999998569507</v>
      </c>
      <c r="D36" t="s">
        <v>380</v>
      </c>
      <c r="E36" t="s">
        <v>381</v>
      </c>
      <c r="F36" t="s">
        <v>539</v>
      </c>
      <c r="G36">
        <v>1531240776.80323</v>
      </c>
      <c r="H36">
        <f t="shared" si="0"/>
        <v>8.3570742813929844E-3</v>
      </c>
      <c r="I36">
        <f t="shared" si="1"/>
        <v>32.016258172239397</v>
      </c>
      <c r="J36">
        <f t="shared" si="2"/>
        <v>940.16287096774204</v>
      </c>
      <c r="K36">
        <f t="shared" si="3"/>
        <v>836.03777387777836</v>
      </c>
      <c r="L36">
        <f t="shared" si="4"/>
        <v>83.184517416248056</v>
      </c>
      <c r="M36">
        <f t="shared" si="5"/>
        <v>93.544810004672243</v>
      </c>
      <c r="N36">
        <f t="shared" si="6"/>
        <v>0.69397349459815283</v>
      </c>
      <c r="O36">
        <f t="shared" si="7"/>
        <v>2.2504830121066268</v>
      </c>
      <c r="P36">
        <f t="shared" si="8"/>
        <v>0.59352030031220115</v>
      </c>
      <c r="Q36">
        <f t="shared" si="9"/>
        <v>0.37875766398547539</v>
      </c>
      <c r="R36">
        <f t="shared" si="10"/>
        <v>273.60193883731534</v>
      </c>
      <c r="S36">
        <f t="shared" si="11"/>
        <v>29.980075305546755</v>
      </c>
      <c r="T36">
        <f t="shared" si="12"/>
        <v>29.7922096774194</v>
      </c>
      <c r="U36">
        <f t="shared" si="13"/>
        <v>4.2098636911880343</v>
      </c>
      <c r="V36">
        <f t="shared" si="14"/>
        <v>64.489604223855139</v>
      </c>
      <c r="W36">
        <f t="shared" si="15"/>
        <v>2.8586369646288934</v>
      </c>
      <c r="X36">
        <f t="shared" si="16"/>
        <v>4.4327097352094844</v>
      </c>
      <c r="Y36">
        <f t="shared" si="17"/>
        <v>1.3512267265591409</v>
      </c>
      <c r="Z36">
        <f t="shared" si="18"/>
        <v>-368.54697580943059</v>
      </c>
      <c r="AA36">
        <f t="shared" si="19"/>
        <v>109.14787906008101</v>
      </c>
      <c r="AB36">
        <f t="shared" si="20"/>
        <v>10.80985440750996</v>
      </c>
      <c r="AC36">
        <f t="shared" si="21"/>
        <v>25.012696495475694</v>
      </c>
      <c r="AD36">
        <v>-4.1196751967751799E-2</v>
      </c>
      <c r="AE36">
        <v>4.62469631174919E-2</v>
      </c>
      <c r="AF36">
        <v>3.4560843042407399</v>
      </c>
      <c r="AG36">
        <v>0</v>
      </c>
      <c r="AH36">
        <v>0</v>
      </c>
      <c r="AI36">
        <f t="shared" si="22"/>
        <v>1</v>
      </c>
      <c r="AJ36">
        <f t="shared" si="23"/>
        <v>0</v>
      </c>
      <c r="AK36">
        <f t="shared" si="24"/>
        <v>51894.86522259724</v>
      </c>
      <c r="AL36">
        <v>0</v>
      </c>
      <c r="AM36">
        <v>0</v>
      </c>
      <c r="AN36">
        <v>0</v>
      </c>
      <c r="AO36">
        <f t="shared" si="25"/>
        <v>0</v>
      </c>
      <c r="AP36" t="e">
        <f t="shared" si="26"/>
        <v>#DIV/0!</v>
      </c>
      <c r="AQ36">
        <v>-1</v>
      </c>
      <c r="AR36" t="s">
        <v>382</v>
      </c>
      <c r="AS36">
        <v>827.74407692307705</v>
      </c>
      <c r="AT36">
        <v>1028.98</v>
      </c>
      <c r="AU36">
        <f t="shared" si="27"/>
        <v>0.19556835222931734</v>
      </c>
      <c r="AV36">
        <v>0.5</v>
      </c>
      <c r="AW36">
        <f t="shared" si="28"/>
        <v>1429.2259266687245</v>
      </c>
      <c r="AX36">
        <f t="shared" si="29"/>
        <v>32.016258172239397</v>
      </c>
      <c r="AY36">
        <f t="shared" si="30"/>
        <v>139.75567972101081</v>
      </c>
      <c r="AZ36">
        <f t="shared" si="31"/>
        <v>0.45132072537853019</v>
      </c>
      <c r="BA36">
        <f t="shared" si="32"/>
        <v>2.3100797121134317E-2</v>
      </c>
      <c r="BB36">
        <f t="shared" si="33"/>
        <v>-1</v>
      </c>
      <c r="BC36" t="s">
        <v>383</v>
      </c>
      <c r="BD36">
        <v>564.58000000000004</v>
      </c>
      <c r="BE36">
        <f t="shared" si="34"/>
        <v>464.4</v>
      </c>
      <c r="BF36">
        <f t="shared" si="35"/>
        <v>0.43332455442920537</v>
      </c>
      <c r="BG36">
        <f t="shared" si="36"/>
        <v>1.8225583619681887</v>
      </c>
      <c r="BH36">
        <f t="shared" si="37"/>
        <v>0.19556835222931734</v>
      </c>
      <c r="BI36" t="e">
        <f t="shared" si="38"/>
        <v>#DIV/0!</v>
      </c>
      <c r="BJ36" t="s">
        <v>277</v>
      </c>
      <c r="BK36" t="s">
        <v>277</v>
      </c>
      <c r="BL36" t="s">
        <v>277</v>
      </c>
      <c r="BM36" t="s">
        <v>277</v>
      </c>
      <c r="BN36" t="s">
        <v>277</v>
      </c>
      <c r="BO36" t="s">
        <v>277</v>
      </c>
      <c r="BP36" t="s">
        <v>277</v>
      </c>
      <c r="BQ36" t="s">
        <v>277</v>
      </c>
      <c r="BR36">
        <f t="shared" si="39"/>
        <v>1700.00870967742</v>
      </c>
      <c r="BS36">
        <f t="shared" si="40"/>
        <v>1429.2259266687245</v>
      </c>
      <c r="BT36">
        <f t="shared" si="41"/>
        <v>0.84071682605668707</v>
      </c>
      <c r="BU36">
        <f t="shared" si="42"/>
        <v>0.19143365211337413</v>
      </c>
      <c r="BV36">
        <v>6</v>
      </c>
      <c r="BW36">
        <v>0.5</v>
      </c>
      <c r="BX36" t="s">
        <v>278</v>
      </c>
      <c r="BY36">
        <v>1531240776.80323</v>
      </c>
      <c r="BZ36">
        <v>940.16287096774204</v>
      </c>
      <c r="CA36">
        <v>999.96748387096795</v>
      </c>
      <c r="CB36">
        <v>28.7304483870968</v>
      </c>
      <c r="CC36">
        <v>16.5560677419355</v>
      </c>
      <c r="CD36">
        <v>400.035387096774</v>
      </c>
      <c r="CE36">
        <v>99.398503225806394</v>
      </c>
      <c r="CF36">
        <v>0.10001229032258099</v>
      </c>
      <c r="CG36">
        <v>30.691819354838699</v>
      </c>
      <c r="CH36">
        <v>29.7922096774194</v>
      </c>
      <c r="CI36">
        <v>999.9</v>
      </c>
      <c r="CJ36">
        <v>9994.9161290322609</v>
      </c>
      <c r="CK36">
        <v>0</v>
      </c>
      <c r="CL36">
        <v>1.4802148387096801</v>
      </c>
      <c r="CM36">
        <v>1700.00870967742</v>
      </c>
      <c r="CN36">
        <v>0.97603274193548395</v>
      </c>
      <c r="CO36">
        <v>2.3966870967741902E-2</v>
      </c>
      <c r="CP36">
        <v>0</v>
      </c>
      <c r="CQ36">
        <v>827.81012903225803</v>
      </c>
      <c r="CR36">
        <v>5.0004099999999996</v>
      </c>
      <c r="CS36">
        <v>14771.8774193548</v>
      </c>
      <c r="CT36">
        <v>15716.487096774201</v>
      </c>
      <c r="CU36">
        <v>49.311999999999998</v>
      </c>
      <c r="CV36">
        <v>50.875</v>
      </c>
      <c r="CW36">
        <v>50.420999999999999</v>
      </c>
      <c r="CX36">
        <v>50.433</v>
      </c>
      <c r="CY36">
        <v>51.125</v>
      </c>
      <c r="CZ36">
        <v>1654.3867741935501</v>
      </c>
      <c r="DA36">
        <v>40.620322580645102</v>
      </c>
      <c r="DB36">
        <v>0</v>
      </c>
      <c r="DC36">
        <v>120.10000014305101</v>
      </c>
      <c r="DD36">
        <v>827.74407692307705</v>
      </c>
      <c r="DE36">
        <v>-6.6490256393016098</v>
      </c>
      <c r="DF36">
        <v>45.798290430344402</v>
      </c>
      <c r="DG36">
        <v>14771.6538461538</v>
      </c>
      <c r="DH36">
        <v>15</v>
      </c>
      <c r="DI36">
        <v>1531240823.8</v>
      </c>
      <c r="DJ36" t="s">
        <v>384</v>
      </c>
      <c r="DK36">
        <v>60</v>
      </c>
      <c r="DL36">
        <v>3.7490000000000001</v>
      </c>
      <c r="DM36">
        <v>-0.14299999999999999</v>
      </c>
      <c r="DN36">
        <v>1000</v>
      </c>
      <c r="DO36">
        <v>17</v>
      </c>
      <c r="DP36">
        <v>0.1</v>
      </c>
      <c r="DQ36">
        <v>0.01</v>
      </c>
      <c r="DR36">
        <v>32.240049046963598</v>
      </c>
      <c r="DS36">
        <v>-0.47227646645531701</v>
      </c>
      <c r="DT36">
        <v>9.8390247279184398E-2</v>
      </c>
      <c r="DU36">
        <v>0</v>
      </c>
      <c r="DV36">
        <v>0.69773846672246098</v>
      </c>
      <c r="DW36">
        <v>-4.65754930133601E-2</v>
      </c>
      <c r="DX36">
        <v>5.8815307139781199E-3</v>
      </c>
      <c r="DY36">
        <v>1</v>
      </c>
      <c r="DZ36">
        <v>1</v>
      </c>
      <c r="EA36">
        <v>2</v>
      </c>
      <c r="EB36" t="s">
        <v>284</v>
      </c>
      <c r="EC36">
        <v>1.8646199999999999</v>
      </c>
      <c r="ED36">
        <v>1.86554</v>
      </c>
      <c r="EE36">
        <v>1.8681300000000001</v>
      </c>
      <c r="EF36">
        <v>1.8674900000000001</v>
      </c>
      <c r="EG36">
        <v>1.8696600000000001</v>
      </c>
      <c r="EH36">
        <v>1.86741</v>
      </c>
      <c r="EI36">
        <v>1.8682700000000001</v>
      </c>
      <c r="EJ36">
        <v>1.8725499999999999</v>
      </c>
      <c r="EK36" t="s">
        <v>280</v>
      </c>
      <c r="EL36" t="s">
        <v>19</v>
      </c>
      <c r="EM36" t="s">
        <v>19</v>
      </c>
      <c r="EN36" t="s">
        <v>19</v>
      </c>
      <c r="EO36" t="s">
        <v>281</v>
      </c>
      <c r="EP36" t="s">
        <v>282</v>
      </c>
      <c r="EQ36" t="s">
        <v>283</v>
      </c>
      <c r="ER36" t="s">
        <v>283</v>
      </c>
      <c r="ES36" t="s">
        <v>283</v>
      </c>
      <c r="ET36" t="s">
        <v>283</v>
      </c>
      <c r="EU36">
        <v>0</v>
      </c>
      <c r="EV36">
        <v>100</v>
      </c>
      <c r="EW36">
        <v>100</v>
      </c>
      <c r="EX36">
        <v>3.7490000000000001</v>
      </c>
      <c r="EY36">
        <v>-0.14299999999999999</v>
      </c>
      <c r="EZ36">
        <v>2</v>
      </c>
      <c r="FA36">
        <v>403.45499999999998</v>
      </c>
      <c r="FB36">
        <v>554.91499999999996</v>
      </c>
      <c r="FC36">
        <v>25.0002</v>
      </c>
      <c r="FD36">
        <v>35.0961</v>
      </c>
      <c r="FE36">
        <v>30.0002</v>
      </c>
      <c r="FF36">
        <v>35.055199999999999</v>
      </c>
      <c r="FG36">
        <v>35.043700000000001</v>
      </c>
      <c r="FH36">
        <v>41.756700000000002</v>
      </c>
      <c r="FI36">
        <v>53.986800000000002</v>
      </c>
      <c r="FJ36">
        <v>0</v>
      </c>
      <c r="FK36">
        <v>25</v>
      </c>
      <c r="FL36">
        <v>1000</v>
      </c>
      <c r="FM36">
        <v>16.7075</v>
      </c>
      <c r="FN36">
        <v>107.581</v>
      </c>
      <c r="FO36">
        <v>106.434</v>
      </c>
    </row>
    <row r="37" spans="1:171" x14ac:dyDescent="0.2">
      <c r="A37">
        <v>61</v>
      </c>
      <c r="B37">
        <v>1531241605.4000001</v>
      </c>
      <c r="C37">
        <v>10679.5</v>
      </c>
      <c r="D37" t="s">
        <v>387</v>
      </c>
      <c r="E37" t="s">
        <v>388</v>
      </c>
      <c r="F37" t="s">
        <v>540</v>
      </c>
      <c r="G37">
        <v>1531241597.4000001</v>
      </c>
      <c r="H37">
        <f t="shared" si="0"/>
        <v>5.1747657839068695E-3</v>
      </c>
      <c r="I37">
        <f t="shared" si="1"/>
        <v>27.612990277827386</v>
      </c>
      <c r="J37">
        <f t="shared" si="2"/>
        <v>355.87687096774198</v>
      </c>
      <c r="K37">
        <f t="shared" si="3"/>
        <v>226.90417670575695</v>
      </c>
      <c r="L37">
        <f t="shared" si="4"/>
        <v>22.57772390915644</v>
      </c>
      <c r="M37">
        <f t="shared" si="5"/>
        <v>35.410938022456904</v>
      </c>
      <c r="N37">
        <f t="shared" si="6"/>
        <v>0.3908975488324074</v>
      </c>
      <c r="O37">
        <f t="shared" si="7"/>
        <v>2.2529836127918528</v>
      </c>
      <c r="P37">
        <f t="shared" si="8"/>
        <v>0.35675599185623202</v>
      </c>
      <c r="Q37">
        <f t="shared" si="9"/>
        <v>0.22579095642662661</v>
      </c>
      <c r="R37">
        <f t="shared" si="10"/>
        <v>273.60280297479744</v>
      </c>
      <c r="S37">
        <f t="shared" si="11"/>
        <v>31.194551821759124</v>
      </c>
      <c r="T37">
        <f t="shared" si="12"/>
        <v>30.2058161290323</v>
      </c>
      <c r="U37">
        <f t="shared" si="13"/>
        <v>4.3110766353402203</v>
      </c>
      <c r="V37">
        <f t="shared" si="14"/>
        <v>65.269111305183827</v>
      </c>
      <c r="W37">
        <f t="shared" si="15"/>
        <v>2.9202202309778049</v>
      </c>
      <c r="X37">
        <f t="shared" si="16"/>
        <v>4.4741228623804998</v>
      </c>
      <c r="Y37">
        <f t="shared" si="17"/>
        <v>1.3908564043624154</v>
      </c>
      <c r="Z37">
        <f t="shared" si="18"/>
        <v>-228.20717107029296</v>
      </c>
      <c r="AA37">
        <f t="shared" si="19"/>
        <v>78.808233248528168</v>
      </c>
      <c r="AB37">
        <f t="shared" si="20"/>
        <v>7.8186380969962848</v>
      </c>
      <c r="AC37">
        <f t="shared" si="21"/>
        <v>132.02250325002893</v>
      </c>
      <c r="AD37">
        <v>-4.1264118693479797E-2</v>
      </c>
      <c r="AE37">
        <v>4.6322588168770898E-2</v>
      </c>
      <c r="AF37">
        <v>3.4605563567445001</v>
      </c>
      <c r="AG37">
        <v>0</v>
      </c>
      <c r="AH37">
        <v>0</v>
      </c>
      <c r="AI37">
        <f t="shared" si="22"/>
        <v>1</v>
      </c>
      <c r="AJ37">
        <f t="shared" si="23"/>
        <v>0</v>
      </c>
      <c r="AK37">
        <f t="shared" si="24"/>
        <v>51948.501420021239</v>
      </c>
      <c r="AL37">
        <v>0</v>
      </c>
      <c r="AM37">
        <v>0</v>
      </c>
      <c r="AN37">
        <v>0</v>
      </c>
      <c r="AO37">
        <f t="shared" si="25"/>
        <v>0</v>
      </c>
      <c r="AP37" t="e">
        <f t="shared" si="26"/>
        <v>#DIV/0!</v>
      </c>
      <c r="AQ37">
        <v>-1</v>
      </c>
      <c r="AR37" t="s">
        <v>389</v>
      </c>
      <c r="AS37">
        <v>947.42688461538501</v>
      </c>
      <c r="AT37">
        <v>1368.39</v>
      </c>
      <c r="AU37">
        <f t="shared" si="27"/>
        <v>0.30763387293433531</v>
      </c>
      <c r="AV37">
        <v>0.5</v>
      </c>
      <c r="AW37">
        <f t="shared" si="28"/>
        <v>1429.2251706736954</v>
      </c>
      <c r="AX37">
        <f t="shared" si="29"/>
        <v>27.612990277827386</v>
      </c>
      <c r="AY37">
        <f t="shared" si="30"/>
        <v>219.83903727479264</v>
      </c>
      <c r="AZ37">
        <f t="shared" si="31"/>
        <v>0.52973932870015128</v>
      </c>
      <c r="BA37">
        <f t="shared" si="32"/>
        <v>2.0019931683920772E-2</v>
      </c>
      <c r="BB37">
        <f t="shared" si="33"/>
        <v>-1</v>
      </c>
      <c r="BC37" t="s">
        <v>390</v>
      </c>
      <c r="BD37">
        <v>643.5</v>
      </c>
      <c r="BE37">
        <f t="shared" si="34"/>
        <v>724.8900000000001</v>
      </c>
      <c r="BF37">
        <f t="shared" si="35"/>
        <v>0.58072689012762635</v>
      </c>
      <c r="BG37">
        <f t="shared" si="36"/>
        <v>2.1264801864801868</v>
      </c>
      <c r="BH37">
        <f t="shared" si="37"/>
        <v>0.30763387293433531</v>
      </c>
      <c r="BI37" t="e">
        <f t="shared" si="38"/>
        <v>#DIV/0!</v>
      </c>
      <c r="BJ37" t="s">
        <v>277</v>
      </c>
      <c r="BK37" t="s">
        <v>277</v>
      </c>
      <c r="BL37" t="s">
        <v>277</v>
      </c>
      <c r="BM37" t="s">
        <v>277</v>
      </c>
      <c r="BN37" t="s">
        <v>277</v>
      </c>
      <c r="BO37" t="s">
        <v>277</v>
      </c>
      <c r="BP37" t="s">
        <v>277</v>
      </c>
      <c r="BQ37" t="s">
        <v>277</v>
      </c>
      <c r="BR37">
        <f t="shared" si="39"/>
        <v>1700.0070967741899</v>
      </c>
      <c r="BS37">
        <f t="shared" si="40"/>
        <v>1429.2251706736954</v>
      </c>
      <c r="BT37">
        <f t="shared" si="41"/>
        <v>0.84071717899630494</v>
      </c>
      <c r="BU37">
        <f t="shared" si="42"/>
        <v>0.19143435799261008</v>
      </c>
      <c r="BV37">
        <v>6</v>
      </c>
      <c r="BW37">
        <v>0.5</v>
      </c>
      <c r="BX37" t="s">
        <v>278</v>
      </c>
      <c r="BY37">
        <v>1531241597.4000001</v>
      </c>
      <c r="BZ37">
        <v>355.87687096774198</v>
      </c>
      <c r="CA37">
        <v>400.05599999999998</v>
      </c>
      <c r="CB37">
        <v>29.347961290322601</v>
      </c>
      <c r="CC37">
        <v>21.814080645161301</v>
      </c>
      <c r="CD37">
        <v>400.02467741935499</v>
      </c>
      <c r="CE37">
        <v>99.403377419354797</v>
      </c>
      <c r="CF37">
        <v>9.9964638709677395E-2</v>
      </c>
      <c r="CG37">
        <v>30.854641935483901</v>
      </c>
      <c r="CH37">
        <v>30.2058161290323</v>
      </c>
      <c r="CI37">
        <v>999.9</v>
      </c>
      <c r="CJ37">
        <v>10010.7693548387</v>
      </c>
      <c r="CK37">
        <v>0</v>
      </c>
      <c r="CL37">
        <v>1.57670741935484</v>
      </c>
      <c r="CM37">
        <v>1700.0070967741899</v>
      </c>
      <c r="CN37">
        <v>0.97602229032258103</v>
      </c>
      <c r="CO37">
        <v>2.3977590322580601E-2</v>
      </c>
      <c r="CP37">
        <v>0</v>
      </c>
      <c r="CQ37">
        <v>947.44006451612904</v>
      </c>
      <c r="CR37">
        <v>5.0004099999999996</v>
      </c>
      <c r="CS37">
        <v>16859.045161290302</v>
      </c>
      <c r="CT37">
        <v>15716.4258064516</v>
      </c>
      <c r="CU37">
        <v>49.875</v>
      </c>
      <c r="CV37">
        <v>51.524000000000001</v>
      </c>
      <c r="CW37">
        <v>50.936999999999998</v>
      </c>
      <c r="CX37">
        <v>51.186999999999998</v>
      </c>
      <c r="CY37">
        <v>51.686999999999998</v>
      </c>
      <c r="CZ37">
        <v>1654.3667741935501</v>
      </c>
      <c r="DA37">
        <v>40.640322580645197</v>
      </c>
      <c r="DB37">
        <v>0</v>
      </c>
      <c r="DC37">
        <v>819.70000004768394</v>
      </c>
      <c r="DD37">
        <v>947.42688461538501</v>
      </c>
      <c r="DE37">
        <v>-8.6377093923011508</v>
      </c>
      <c r="DF37">
        <v>-119.124786064231</v>
      </c>
      <c r="DG37">
        <v>16858.2</v>
      </c>
      <c r="DH37">
        <v>15</v>
      </c>
      <c r="DI37">
        <v>1531241573.4000001</v>
      </c>
      <c r="DJ37" t="s">
        <v>391</v>
      </c>
      <c r="DK37">
        <v>61</v>
      </c>
      <c r="DL37">
        <v>2.6019999999999999</v>
      </c>
      <c r="DM37">
        <v>-0.14699999999999999</v>
      </c>
      <c r="DN37">
        <v>400</v>
      </c>
      <c r="DO37">
        <v>21</v>
      </c>
      <c r="DP37">
        <v>0.03</v>
      </c>
      <c r="DQ37">
        <v>0.02</v>
      </c>
      <c r="DR37">
        <v>27.6088459552826</v>
      </c>
      <c r="DS37">
        <v>0.15942742807216201</v>
      </c>
      <c r="DT37">
        <v>8.4499238793819098E-2</v>
      </c>
      <c r="DU37">
        <v>1</v>
      </c>
      <c r="DV37">
        <v>0.37918599480068199</v>
      </c>
      <c r="DW37">
        <v>0.12247826709026099</v>
      </c>
      <c r="DX37">
        <v>1.62515932287992E-2</v>
      </c>
      <c r="DY37">
        <v>1</v>
      </c>
      <c r="DZ37">
        <v>2</v>
      </c>
      <c r="EA37">
        <v>2</v>
      </c>
      <c r="EB37" t="s">
        <v>279</v>
      </c>
      <c r="EC37">
        <v>1.8646199999999999</v>
      </c>
      <c r="ED37">
        <v>1.86554</v>
      </c>
      <c r="EE37">
        <v>1.8681300000000001</v>
      </c>
      <c r="EF37">
        <v>1.86751</v>
      </c>
      <c r="EG37">
        <v>1.8696600000000001</v>
      </c>
      <c r="EH37">
        <v>1.8674599999999999</v>
      </c>
      <c r="EI37">
        <v>1.86825</v>
      </c>
      <c r="EJ37">
        <v>1.8725499999999999</v>
      </c>
      <c r="EK37" t="s">
        <v>280</v>
      </c>
      <c r="EL37" t="s">
        <v>19</v>
      </c>
      <c r="EM37" t="s">
        <v>19</v>
      </c>
      <c r="EN37" t="s">
        <v>19</v>
      </c>
      <c r="EO37" t="s">
        <v>281</v>
      </c>
      <c r="EP37" t="s">
        <v>282</v>
      </c>
      <c r="EQ37" t="s">
        <v>283</v>
      </c>
      <c r="ER37" t="s">
        <v>283</v>
      </c>
      <c r="ES37" t="s">
        <v>283</v>
      </c>
      <c r="ET37" t="s">
        <v>283</v>
      </c>
      <c r="EU37">
        <v>0</v>
      </c>
      <c r="EV37">
        <v>100</v>
      </c>
      <c r="EW37">
        <v>100</v>
      </c>
      <c r="EX37">
        <v>2.6019999999999999</v>
      </c>
      <c r="EY37">
        <v>-0.14699999999999999</v>
      </c>
      <c r="EZ37">
        <v>2</v>
      </c>
      <c r="FA37">
        <v>401.77600000000001</v>
      </c>
      <c r="FB37">
        <v>558.61500000000001</v>
      </c>
      <c r="FC37">
        <v>24.9998</v>
      </c>
      <c r="FD37">
        <v>35.4801</v>
      </c>
      <c r="FE37">
        <v>30.0001</v>
      </c>
      <c r="FF37">
        <v>35.429299999999998</v>
      </c>
      <c r="FG37">
        <v>35.413800000000002</v>
      </c>
      <c r="FH37">
        <v>19.903199999999998</v>
      </c>
      <c r="FI37">
        <v>41.489100000000001</v>
      </c>
      <c r="FJ37">
        <v>0</v>
      </c>
      <c r="FK37">
        <v>25</v>
      </c>
      <c r="FL37">
        <v>400</v>
      </c>
      <c r="FM37">
        <v>21.629300000000001</v>
      </c>
      <c r="FN37">
        <v>107.498</v>
      </c>
      <c r="FO37">
        <v>106.35899999999999</v>
      </c>
    </row>
    <row r="38" spans="1:171" x14ac:dyDescent="0.2">
      <c r="A38">
        <v>62</v>
      </c>
      <c r="B38">
        <v>1531241725.9000001</v>
      </c>
      <c r="C38">
        <v>10800</v>
      </c>
      <c r="D38" t="s">
        <v>392</v>
      </c>
      <c r="E38" t="s">
        <v>393</v>
      </c>
      <c r="F38" t="s">
        <v>540</v>
      </c>
      <c r="G38">
        <v>1531241717.9000001</v>
      </c>
      <c r="H38">
        <f t="shared" si="0"/>
        <v>5.8683698147739567E-3</v>
      </c>
      <c r="I38">
        <f t="shared" si="1"/>
        <v>21.048656187554428</v>
      </c>
      <c r="J38">
        <f t="shared" si="2"/>
        <v>266.10525806451602</v>
      </c>
      <c r="K38">
        <f t="shared" si="3"/>
        <v>181.02230189832025</v>
      </c>
      <c r="L38">
        <f t="shared" si="4"/>
        <v>18.012129478923164</v>
      </c>
      <c r="M38">
        <f t="shared" si="5"/>
        <v>26.478076529888618</v>
      </c>
      <c r="N38">
        <f t="shared" si="6"/>
        <v>0.46118664286759298</v>
      </c>
      <c r="O38">
        <f t="shared" si="7"/>
        <v>2.250661141049318</v>
      </c>
      <c r="P38">
        <f t="shared" si="8"/>
        <v>0.41440467597793601</v>
      </c>
      <c r="Q38">
        <f t="shared" si="9"/>
        <v>0.26280952300242527</v>
      </c>
      <c r="R38">
        <f t="shared" si="10"/>
        <v>273.60002977907618</v>
      </c>
      <c r="S38">
        <f t="shared" si="11"/>
        <v>30.960449998604684</v>
      </c>
      <c r="T38">
        <f t="shared" si="12"/>
        <v>30.148832258064498</v>
      </c>
      <c r="U38">
        <f t="shared" si="13"/>
        <v>4.2970074780949652</v>
      </c>
      <c r="V38">
        <f t="shared" si="14"/>
        <v>65.712536796132397</v>
      </c>
      <c r="W38">
        <f t="shared" si="15"/>
        <v>2.9391952282833245</v>
      </c>
      <c r="X38">
        <f t="shared" si="16"/>
        <v>4.4728074300371778</v>
      </c>
      <c r="Y38">
        <f t="shared" si="17"/>
        <v>1.3578122498116407</v>
      </c>
      <c r="Z38">
        <f t="shared" si="18"/>
        <v>-258.79510883153148</v>
      </c>
      <c r="AA38">
        <f t="shared" si="19"/>
        <v>85.016198402988366</v>
      </c>
      <c r="AB38">
        <f t="shared" si="20"/>
        <v>8.440648998560043</v>
      </c>
      <c r="AC38">
        <f t="shared" si="21"/>
        <v>108.26176834909312</v>
      </c>
      <c r="AD38">
        <v>-4.1201548558583698E-2</v>
      </c>
      <c r="AE38">
        <v>4.6252347710905202E-2</v>
      </c>
      <c r="AF38">
        <v>3.4564028028928999</v>
      </c>
      <c r="AG38">
        <v>0</v>
      </c>
      <c r="AH38">
        <v>0</v>
      </c>
      <c r="AI38">
        <f t="shared" si="22"/>
        <v>1</v>
      </c>
      <c r="AJ38">
        <f t="shared" si="23"/>
        <v>0</v>
      </c>
      <c r="AK38">
        <f t="shared" si="24"/>
        <v>51873.809072685304</v>
      </c>
      <c r="AL38">
        <v>0</v>
      </c>
      <c r="AM38">
        <v>0</v>
      </c>
      <c r="AN38">
        <v>0</v>
      </c>
      <c r="AO38">
        <f t="shared" si="25"/>
        <v>0</v>
      </c>
      <c r="AP38" t="e">
        <f t="shared" si="26"/>
        <v>#DIV/0!</v>
      </c>
      <c r="AQ38">
        <v>-1</v>
      </c>
      <c r="AR38" t="s">
        <v>394</v>
      </c>
      <c r="AS38">
        <v>880.91415384615402</v>
      </c>
      <c r="AT38">
        <v>1230.45</v>
      </c>
      <c r="AU38">
        <f t="shared" si="27"/>
        <v>0.2840715560598529</v>
      </c>
      <c r="AV38">
        <v>0.5</v>
      </c>
      <c r="AW38">
        <f t="shared" si="28"/>
        <v>1429.2129768940788</v>
      </c>
      <c r="AX38">
        <f t="shared" si="29"/>
        <v>21.048656187554428</v>
      </c>
      <c r="AY38">
        <f t="shared" si="30"/>
        <v>202.99937714361778</v>
      </c>
      <c r="AZ38">
        <f t="shared" si="31"/>
        <v>0.48805721484009923</v>
      </c>
      <c r="BA38">
        <f t="shared" si="32"/>
        <v>1.5427131256161613E-2</v>
      </c>
      <c r="BB38">
        <f t="shared" si="33"/>
        <v>-1</v>
      </c>
      <c r="BC38" t="s">
        <v>395</v>
      </c>
      <c r="BD38">
        <v>629.91999999999996</v>
      </c>
      <c r="BE38">
        <f t="shared" si="34"/>
        <v>600.53000000000009</v>
      </c>
      <c r="BF38">
        <f t="shared" si="35"/>
        <v>0.58204560330682231</v>
      </c>
      <c r="BG38">
        <f t="shared" si="36"/>
        <v>1.9533432816865637</v>
      </c>
      <c r="BH38">
        <f t="shared" si="37"/>
        <v>0.2840715560598529</v>
      </c>
      <c r="BI38" t="e">
        <f t="shared" si="38"/>
        <v>#DIV/0!</v>
      </c>
      <c r="BJ38" t="s">
        <v>277</v>
      </c>
      <c r="BK38" t="s">
        <v>277</v>
      </c>
      <c r="BL38" t="s">
        <v>277</v>
      </c>
      <c r="BM38" t="s">
        <v>277</v>
      </c>
      <c r="BN38" t="s">
        <v>277</v>
      </c>
      <c r="BO38" t="s">
        <v>277</v>
      </c>
      <c r="BP38" t="s">
        <v>277</v>
      </c>
      <c r="BQ38" t="s">
        <v>277</v>
      </c>
      <c r="BR38">
        <f t="shared" si="39"/>
        <v>1699.9929032258101</v>
      </c>
      <c r="BS38">
        <f t="shared" si="40"/>
        <v>1429.2129768940788</v>
      </c>
      <c r="BT38">
        <f t="shared" si="41"/>
        <v>0.84071702545468596</v>
      </c>
      <c r="BU38">
        <f t="shared" si="42"/>
        <v>0.19143405090937199</v>
      </c>
      <c r="BV38">
        <v>6</v>
      </c>
      <c r="BW38">
        <v>0.5</v>
      </c>
      <c r="BX38" t="s">
        <v>278</v>
      </c>
      <c r="BY38">
        <v>1531241717.9000001</v>
      </c>
      <c r="BZ38">
        <v>266.10525806451602</v>
      </c>
      <c r="CA38">
        <v>300.018096774193</v>
      </c>
      <c r="CB38">
        <v>29.538977419354801</v>
      </c>
      <c r="CC38">
        <v>20.9970838709677</v>
      </c>
      <c r="CD38">
        <v>400.03009677419402</v>
      </c>
      <c r="CE38">
        <v>99.402254838709695</v>
      </c>
      <c r="CF38">
        <v>0.100012506451613</v>
      </c>
      <c r="CG38">
        <v>30.8494903225806</v>
      </c>
      <c r="CH38">
        <v>30.148832258064498</v>
      </c>
      <c r="CI38">
        <v>999.9</v>
      </c>
      <c r="CJ38">
        <v>9995.7025806451602</v>
      </c>
      <c r="CK38">
        <v>0</v>
      </c>
      <c r="CL38">
        <v>1.6044396774193499</v>
      </c>
      <c r="CM38">
        <v>1699.9929032258101</v>
      </c>
      <c r="CN38">
        <v>0.97602664516129001</v>
      </c>
      <c r="CO38">
        <v>2.3973722580645101E-2</v>
      </c>
      <c r="CP38">
        <v>0</v>
      </c>
      <c r="CQ38">
        <v>880.95916129032298</v>
      </c>
      <c r="CR38">
        <v>5.0004099999999996</v>
      </c>
      <c r="CS38">
        <v>15702.1225806452</v>
      </c>
      <c r="CT38">
        <v>15716.3096774194</v>
      </c>
      <c r="CU38">
        <v>49.975612903225802</v>
      </c>
      <c r="CV38">
        <v>51.561999999999998</v>
      </c>
      <c r="CW38">
        <v>51.058</v>
      </c>
      <c r="CX38">
        <v>51.1991935483871</v>
      </c>
      <c r="CY38">
        <v>51.781999999999996</v>
      </c>
      <c r="CZ38">
        <v>1654.36193548387</v>
      </c>
      <c r="DA38">
        <v>40.631290322580703</v>
      </c>
      <c r="DB38">
        <v>0</v>
      </c>
      <c r="DC38">
        <v>119.799999952316</v>
      </c>
      <c r="DD38">
        <v>880.91415384615402</v>
      </c>
      <c r="DE38">
        <v>-6.1357948743790702</v>
      </c>
      <c r="DF38">
        <v>-112.365812062099</v>
      </c>
      <c r="DG38">
        <v>15701.288461538499</v>
      </c>
      <c r="DH38">
        <v>15</v>
      </c>
      <c r="DI38">
        <v>1531241673.4000001</v>
      </c>
      <c r="DJ38" t="s">
        <v>396</v>
      </c>
      <c r="DK38">
        <v>62</v>
      </c>
      <c r="DL38">
        <v>2.1669999999999998</v>
      </c>
      <c r="DM38">
        <v>-0.14599999999999999</v>
      </c>
      <c r="DN38">
        <v>300</v>
      </c>
      <c r="DO38">
        <v>22</v>
      </c>
      <c r="DP38">
        <v>0.09</v>
      </c>
      <c r="DQ38">
        <v>0.03</v>
      </c>
      <c r="DR38">
        <v>20.9860505946837</v>
      </c>
      <c r="DS38">
        <v>0.78679447030002003</v>
      </c>
      <c r="DT38">
        <v>0.101911811205959</v>
      </c>
      <c r="DU38">
        <v>0</v>
      </c>
      <c r="DV38">
        <v>0.45641125645867098</v>
      </c>
      <c r="DW38">
        <v>5.5456059867607002E-2</v>
      </c>
      <c r="DX38">
        <v>6.8249715072039897E-3</v>
      </c>
      <c r="DY38">
        <v>1</v>
      </c>
      <c r="DZ38">
        <v>1</v>
      </c>
      <c r="EA38">
        <v>2</v>
      </c>
      <c r="EB38" t="s">
        <v>284</v>
      </c>
      <c r="EC38">
        <v>1.8646199999999999</v>
      </c>
      <c r="ED38">
        <v>1.86554</v>
      </c>
      <c r="EE38">
        <v>1.8681300000000001</v>
      </c>
      <c r="EF38">
        <v>1.8675200000000001</v>
      </c>
      <c r="EG38">
        <v>1.8696600000000001</v>
      </c>
      <c r="EH38">
        <v>1.8674599999999999</v>
      </c>
      <c r="EI38">
        <v>1.8682399999999999</v>
      </c>
      <c r="EJ38">
        <v>1.87253</v>
      </c>
      <c r="EK38" t="s">
        <v>280</v>
      </c>
      <c r="EL38" t="s">
        <v>19</v>
      </c>
      <c r="EM38" t="s">
        <v>19</v>
      </c>
      <c r="EN38" t="s">
        <v>19</v>
      </c>
      <c r="EO38" t="s">
        <v>281</v>
      </c>
      <c r="EP38" t="s">
        <v>282</v>
      </c>
      <c r="EQ38" t="s">
        <v>283</v>
      </c>
      <c r="ER38" t="s">
        <v>283</v>
      </c>
      <c r="ES38" t="s">
        <v>283</v>
      </c>
      <c r="ET38" t="s">
        <v>283</v>
      </c>
      <c r="EU38">
        <v>0</v>
      </c>
      <c r="EV38">
        <v>100</v>
      </c>
      <c r="EW38">
        <v>100</v>
      </c>
      <c r="EX38">
        <v>2.1669999999999998</v>
      </c>
      <c r="EY38">
        <v>-0.14599999999999999</v>
      </c>
      <c r="EZ38">
        <v>2</v>
      </c>
      <c r="FA38">
        <v>402.27300000000002</v>
      </c>
      <c r="FB38">
        <v>557.55399999999997</v>
      </c>
      <c r="FC38">
        <v>25.000599999999999</v>
      </c>
      <c r="FD38">
        <v>35.474699999999999</v>
      </c>
      <c r="FE38">
        <v>30.0001</v>
      </c>
      <c r="FF38">
        <v>35.432499999999997</v>
      </c>
      <c r="FG38">
        <v>35.420299999999997</v>
      </c>
      <c r="FH38">
        <v>15.805999999999999</v>
      </c>
      <c r="FI38">
        <v>44.940399999999997</v>
      </c>
      <c r="FJ38">
        <v>0</v>
      </c>
      <c r="FK38">
        <v>25</v>
      </c>
      <c r="FL38">
        <v>300</v>
      </c>
      <c r="FM38">
        <v>20.715499999999999</v>
      </c>
      <c r="FN38">
        <v>107.5</v>
      </c>
      <c r="FO38">
        <v>106.36</v>
      </c>
    </row>
    <row r="39" spans="1:171" x14ac:dyDescent="0.2">
      <c r="A39">
        <v>63</v>
      </c>
      <c r="B39">
        <v>1531241800.9000001</v>
      </c>
      <c r="C39">
        <v>10875</v>
      </c>
      <c r="D39" t="s">
        <v>397</v>
      </c>
      <c r="E39" t="s">
        <v>398</v>
      </c>
      <c r="F39" t="s">
        <v>540</v>
      </c>
      <c r="G39">
        <v>1531241792.9000001</v>
      </c>
      <c r="H39">
        <f t="shared" si="0"/>
        <v>6.4091278730706996E-3</v>
      </c>
      <c r="I39">
        <f t="shared" si="1"/>
        <v>17.527175224384806</v>
      </c>
      <c r="J39">
        <f t="shared" si="2"/>
        <v>221.58454838709699</v>
      </c>
      <c r="K39">
        <f t="shared" si="3"/>
        <v>156.10270162304835</v>
      </c>
      <c r="L39">
        <f t="shared" si="4"/>
        <v>15.532434541398491</v>
      </c>
      <c r="M39">
        <f t="shared" si="5"/>
        <v>22.047968788643701</v>
      </c>
      <c r="N39">
        <f t="shared" si="6"/>
        <v>0.50641653780179263</v>
      </c>
      <c r="O39">
        <f t="shared" si="7"/>
        <v>2.2524473622874512</v>
      </c>
      <c r="P39">
        <f t="shared" si="8"/>
        <v>0.45064051798817367</v>
      </c>
      <c r="Q39">
        <f t="shared" si="9"/>
        <v>0.28614797979924933</v>
      </c>
      <c r="R39">
        <f t="shared" si="10"/>
        <v>273.6033585178015</v>
      </c>
      <c r="S39">
        <f t="shared" si="11"/>
        <v>30.791864058390995</v>
      </c>
      <c r="T39">
        <f t="shared" si="12"/>
        <v>30.1027967741936</v>
      </c>
      <c r="U39">
        <f t="shared" si="13"/>
        <v>4.2856706822284831</v>
      </c>
      <c r="V39">
        <f t="shared" si="14"/>
        <v>65.285842259138235</v>
      </c>
      <c r="W39">
        <f t="shared" si="15"/>
        <v>2.9217890726492102</v>
      </c>
      <c r="X39">
        <f t="shared" si="16"/>
        <v>4.4753793036042806</v>
      </c>
      <c r="Y39">
        <f t="shared" si="17"/>
        <v>1.363881609579273</v>
      </c>
      <c r="Z39">
        <f t="shared" si="18"/>
        <v>-282.64253920241788</v>
      </c>
      <c r="AA39">
        <f t="shared" si="19"/>
        <v>91.896898507321225</v>
      </c>
      <c r="AB39">
        <f t="shared" si="20"/>
        <v>9.1149307710947394</v>
      </c>
      <c r="AC39">
        <f t="shared" si="21"/>
        <v>91.97264859379959</v>
      </c>
      <c r="AD39">
        <v>-4.1249666276643802E-2</v>
      </c>
      <c r="AE39">
        <v>4.6306364064771302E-2</v>
      </c>
      <c r="AF39">
        <v>3.4595971638580001</v>
      </c>
      <c r="AG39">
        <v>0</v>
      </c>
      <c r="AH39">
        <v>0</v>
      </c>
      <c r="AI39">
        <f t="shared" si="22"/>
        <v>1</v>
      </c>
      <c r="AJ39">
        <f t="shared" si="23"/>
        <v>0</v>
      </c>
      <c r="AK39">
        <f t="shared" si="24"/>
        <v>51930.170736256136</v>
      </c>
      <c r="AL39">
        <v>0</v>
      </c>
      <c r="AM39">
        <v>0</v>
      </c>
      <c r="AN39">
        <v>0</v>
      </c>
      <c r="AO39">
        <f t="shared" si="25"/>
        <v>0</v>
      </c>
      <c r="AP39" t="e">
        <f t="shared" si="26"/>
        <v>#DIV/0!</v>
      </c>
      <c r="AQ39">
        <v>-1</v>
      </c>
      <c r="AR39" t="s">
        <v>399</v>
      </c>
      <c r="AS39">
        <v>854.685846153846</v>
      </c>
      <c r="AT39">
        <v>1167</v>
      </c>
      <c r="AU39">
        <f t="shared" si="27"/>
        <v>0.26762138290158866</v>
      </c>
      <c r="AV39">
        <v>0.5</v>
      </c>
      <c r="AW39">
        <f t="shared" si="28"/>
        <v>1429.2305803511852</v>
      </c>
      <c r="AX39">
        <f t="shared" si="29"/>
        <v>17.527175224384806</v>
      </c>
      <c r="AY39">
        <f t="shared" si="30"/>
        <v>191.24633219941214</v>
      </c>
      <c r="AZ39">
        <f t="shared" si="31"/>
        <v>0.46015424164524421</v>
      </c>
      <c r="BA39">
        <f t="shared" si="32"/>
        <v>1.2963041428789172E-2</v>
      </c>
      <c r="BB39">
        <f t="shared" si="33"/>
        <v>-1</v>
      </c>
      <c r="BC39" t="s">
        <v>400</v>
      </c>
      <c r="BD39">
        <v>630</v>
      </c>
      <c r="BE39">
        <f t="shared" si="34"/>
        <v>537</v>
      </c>
      <c r="BF39">
        <f t="shared" si="35"/>
        <v>0.58159060306546373</v>
      </c>
      <c r="BG39">
        <f t="shared" si="36"/>
        <v>1.8523809523809525</v>
      </c>
      <c r="BH39">
        <f t="shared" si="37"/>
        <v>0.26762138290158871</v>
      </c>
      <c r="BI39" t="e">
        <f t="shared" si="38"/>
        <v>#DIV/0!</v>
      </c>
      <c r="BJ39" t="s">
        <v>277</v>
      </c>
      <c r="BK39" t="s">
        <v>277</v>
      </c>
      <c r="BL39" t="s">
        <v>277</v>
      </c>
      <c r="BM39" t="s">
        <v>277</v>
      </c>
      <c r="BN39" t="s">
        <v>277</v>
      </c>
      <c r="BO39" t="s">
        <v>277</v>
      </c>
      <c r="BP39" t="s">
        <v>277</v>
      </c>
      <c r="BQ39" t="s">
        <v>277</v>
      </c>
      <c r="BR39">
        <f t="shared" si="39"/>
        <v>1700.0138709677401</v>
      </c>
      <c r="BS39">
        <f t="shared" si="40"/>
        <v>1429.2305803511852</v>
      </c>
      <c r="BT39">
        <f t="shared" si="41"/>
        <v>0.84071701105449781</v>
      </c>
      <c r="BU39">
        <f t="shared" si="42"/>
        <v>0.19143402210899568</v>
      </c>
      <c r="BV39">
        <v>6</v>
      </c>
      <c r="BW39">
        <v>0.5</v>
      </c>
      <c r="BX39" t="s">
        <v>278</v>
      </c>
      <c r="BY39">
        <v>1531241792.9000001</v>
      </c>
      <c r="BZ39">
        <v>221.58454838709699</v>
      </c>
      <c r="CA39">
        <v>250.00283870967701</v>
      </c>
      <c r="CB39">
        <v>29.364306451612901</v>
      </c>
      <c r="CC39">
        <v>20.0338064516129</v>
      </c>
      <c r="CD39">
        <v>400.03825806451601</v>
      </c>
      <c r="CE39">
        <v>99.401377419354802</v>
      </c>
      <c r="CF39">
        <v>0.10000455483871</v>
      </c>
      <c r="CG39">
        <v>30.859561290322599</v>
      </c>
      <c r="CH39">
        <v>30.1027967741936</v>
      </c>
      <c r="CI39">
        <v>999.9</v>
      </c>
      <c r="CJ39">
        <v>10007.464516128999</v>
      </c>
      <c r="CK39">
        <v>0</v>
      </c>
      <c r="CL39">
        <v>1.61141774193548</v>
      </c>
      <c r="CM39">
        <v>1700.0138709677401</v>
      </c>
      <c r="CN39">
        <v>0.97602870967741995</v>
      </c>
      <c r="CO39">
        <v>2.3971554838709701E-2</v>
      </c>
      <c r="CP39">
        <v>0</v>
      </c>
      <c r="CQ39">
        <v>854.77435483871</v>
      </c>
      <c r="CR39">
        <v>5.0004099999999996</v>
      </c>
      <c r="CS39">
        <v>15247.270967741901</v>
      </c>
      <c r="CT39">
        <v>15716.535483871001</v>
      </c>
      <c r="CU39">
        <v>50.061999999999998</v>
      </c>
      <c r="CV39">
        <v>51.625</v>
      </c>
      <c r="CW39">
        <v>51.125</v>
      </c>
      <c r="CX39">
        <v>51.292000000000002</v>
      </c>
      <c r="CY39">
        <v>51.872967741935497</v>
      </c>
      <c r="CZ39">
        <v>1654.38290322581</v>
      </c>
      <c r="DA39">
        <v>40.6309677419355</v>
      </c>
      <c r="DB39">
        <v>0</v>
      </c>
      <c r="DC39">
        <v>74.200000047683702</v>
      </c>
      <c r="DD39">
        <v>854.685846153846</v>
      </c>
      <c r="DE39">
        <v>-16.189470063397401</v>
      </c>
      <c r="DF39">
        <v>-300.31452943981702</v>
      </c>
      <c r="DG39">
        <v>15245.6538461538</v>
      </c>
      <c r="DH39">
        <v>15</v>
      </c>
      <c r="DI39">
        <v>1531241827.4000001</v>
      </c>
      <c r="DJ39" t="s">
        <v>401</v>
      </c>
      <c r="DK39">
        <v>63</v>
      </c>
      <c r="DL39">
        <v>2.04</v>
      </c>
      <c r="DM39">
        <v>-0.154</v>
      </c>
      <c r="DN39">
        <v>250</v>
      </c>
      <c r="DO39">
        <v>20</v>
      </c>
      <c r="DP39">
        <v>0.05</v>
      </c>
      <c r="DQ39">
        <v>0.01</v>
      </c>
      <c r="DR39">
        <v>17.396426537182499</v>
      </c>
      <c r="DS39">
        <v>0.49549064468419401</v>
      </c>
      <c r="DT39">
        <v>7.1076350459482796E-2</v>
      </c>
      <c r="DU39">
        <v>1</v>
      </c>
      <c r="DV39">
        <v>0.50432761255317604</v>
      </c>
      <c r="DW39">
        <v>3.1708400993574602E-2</v>
      </c>
      <c r="DX39">
        <v>3.9857503146185002E-3</v>
      </c>
      <c r="DY39">
        <v>1</v>
      </c>
      <c r="DZ39">
        <v>2</v>
      </c>
      <c r="EA39">
        <v>2</v>
      </c>
      <c r="EB39" t="s">
        <v>279</v>
      </c>
      <c r="EC39">
        <v>1.8646199999999999</v>
      </c>
      <c r="ED39">
        <v>1.86554</v>
      </c>
      <c r="EE39">
        <v>1.8681300000000001</v>
      </c>
      <c r="EF39">
        <v>1.8675200000000001</v>
      </c>
      <c r="EG39">
        <v>1.8696600000000001</v>
      </c>
      <c r="EH39">
        <v>1.8674599999999999</v>
      </c>
      <c r="EI39">
        <v>1.86826</v>
      </c>
      <c r="EJ39">
        <v>1.8725499999999999</v>
      </c>
      <c r="EK39" t="s">
        <v>280</v>
      </c>
      <c r="EL39" t="s">
        <v>19</v>
      </c>
      <c r="EM39" t="s">
        <v>19</v>
      </c>
      <c r="EN39" t="s">
        <v>19</v>
      </c>
      <c r="EO39" t="s">
        <v>281</v>
      </c>
      <c r="EP39" t="s">
        <v>282</v>
      </c>
      <c r="EQ39" t="s">
        <v>283</v>
      </c>
      <c r="ER39" t="s">
        <v>283</v>
      </c>
      <c r="ES39" t="s">
        <v>283</v>
      </c>
      <c r="ET39" t="s">
        <v>283</v>
      </c>
      <c r="EU39">
        <v>0</v>
      </c>
      <c r="EV39">
        <v>100</v>
      </c>
      <c r="EW39">
        <v>100</v>
      </c>
      <c r="EX39">
        <v>2.04</v>
      </c>
      <c r="EY39">
        <v>-0.154</v>
      </c>
      <c r="EZ39">
        <v>2</v>
      </c>
      <c r="FA39">
        <v>402.64699999999999</v>
      </c>
      <c r="FB39">
        <v>556.20299999999997</v>
      </c>
      <c r="FC39">
        <v>24.9999</v>
      </c>
      <c r="FD39">
        <v>35.4878</v>
      </c>
      <c r="FE39">
        <v>30.000299999999999</v>
      </c>
      <c r="FF39">
        <v>35.445500000000003</v>
      </c>
      <c r="FG39">
        <v>35.434699999999999</v>
      </c>
      <c r="FH39">
        <v>13.686199999999999</v>
      </c>
      <c r="FI39">
        <v>47.679200000000002</v>
      </c>
      <c r="FJ39">
        <v>0</v>
      </c>
      <c r="FK39">
        <v>25</v>
      </c>
      <c r="FL39">
        <v>250</v>
      </c>
      <c r="FM39">
        <v>19.807400000000001</v>
      </c>
      <c r="FN39">
        <v>107.494</v>
      </c>
      <c r="FO39">
        <v>106.358</v>
      </c>
    </row>
    <row r="40" spans="1:171" x14ac:dyDescent="0.2">
      <c r="A40">
        <v>64</v>
      </c>
      <c r="B40">
        <v>1531241908.4000001</v>
      </c>
      <c r="C40">
        <v>10982.5</v>
      </c>
      <c r="D40" t="s">
        <v>402</v>
      </c>
      <c r="E40" t="s">
        <v>403</v>
      </c>
      <c r="F40" t="s">
        <v>540</v>
      </c>
      <c r="G40">
        <v>1531241900.4000001</v>
      </c>
      <c r="H40">
        <f t="shared" si="0"/>
        <v>6.9268222552969633E-3</v>
      </c>
      <c r="I40">
        <f t="shared" si="1"/>
        <v>11.337291004836532</v>
      </c>
      <c r="J40">
        <f t="shared" si="2"/>
        <v>156.38054838709701</v>
      </c>
      <c r="K40">
        <f t="shared" si="3"/>
        <v>117.38304416118817</v>
      </c>
      <c r="L40">
        <f t="shared" si="4"/>
        <v>11.679774172661075</v>
      </c>
      <c r="M40">
        <f t="shared" si="5"/>
        <v>15.560079423822833</v>
      </c>
      <c r="N40">
        <f t="shared" si="6"/>
        <v>0.56347831038965346</v>
      </c>
      <c r="O40">
        <f t="shared" si="7"/>
        <v>2.2537237406904138</v>
      </c>
      <c r="P40">
        <f t="shared" si="8"/>
        <v>0.49536055855797639</v>
      </c>
      <c r="Q40">
        <f t="shared" si="9"/>
        <v>0.31503161859909951</v>
      </c>
      <c r="R40">
        <f t="shared" si="10"/>
        <v>273.60067891689488</v>
      </c>
      <c r="S40">
        <f t="shared" si="11"/>
        <v>30.610403893288776</v>
      </c>
      <c r="T40">
        <f t="shared" si="12"/>
        <v>30.0339064516129</v>
      </c>
      <c r="U40">
        <f t="shared" si="13"/>
        <v>4.2687542938359204</v>
      </c>
      <c r="V40">
        <f t="shared" si="14"/>
        <v>65.457487996403955</v>
      </c>
      <c r="W40">
        <f t="shared" si="15"/>
        <v>2.9277027493783376</v>
      </c>
      <c r="X40">
        <f t="shared" si="16"/>
        <v>4.4726781289547448</v>
      </c>
      <c r="Y40">
        <f t="shared" si="17"/>
        <v>1.3410515444575828</v>
      </c>
      <c r="Z40">
        <f t="shared" si="18"/>
        <v>-305.47286145859607</v>
      </c>
      <c r="AA40">
        <f t="shared" si="19"/>
        <v>99.034151425947812</v>
      </c>
      <c r="AB40">
        <f t="shared" si="20"/>
        <v>9.8134336495831711</v>
      </c>
      <c r="AC40">
        <f t="shared" si="21"/>
        <v>76.975402533829765</v>
      </c>
      <c r="AD40">
        <v>-4.1284070912185798E-2</v>
      </c>
      <c r="AE40">
        <v>4.6344986282178799E-2</v>
      </c>
      <c r="AF40">
        <v>3.4618803758360301</v>
      </c>
      <c r="AG40">
        <v>0</v>
      </c>
      <c r="AH40">
        <v>0</v>
      </c>
      <c r="AI40">
        <f t="shared" si="22"/>
        <v>1</v>
      </c>
      <c r="AJ40">
        <f t="shared" si="23"/>
        <v>0</v>
      </c>
      <c r="AK40">
        <f t="shared" si="24"/>
        <v>51973.510638851134</v>
      </c>
      <c r="AL40">
        <v>0</v>
      </c>
      <c r="AM40">
        <v>0</v>
      </c>
      <c r="AN40">
        <v>0</v>
      </c>
      <c r="AO40">
        <f t="shared" si="25"/>
        <v>0</v>
      </c>
      <c r="AP40" t="e">
        <f t="shared" si="26"/>
        <v>#DIV/0!</v>
      </c>
      <c r="AQ40">
        <v>-1</v>
      </c>
      <c r="AR40" t="s">
        <v>404</v>
      </c>
      <c r="AS40">
        <v>817.60557692307702</v>
      </c>
      <c r="AT40">
        <v>1083.81</v>
      </c>
      <c r="AU40">
        <f t="shared" si="27"/>
        <v>0.24561908736487292</v>
      </c>
      <c r="AV40">
        <v>0.5</v>
      </c>
      <c r="AW40">
        <f t="shared" si="28"/>
        <v>1429.2167321953857</v>
      </c>
      <c r="AX40">
        <f t="shared" si="29"/>
        <v>11.337291004836532</v>
      </c>
      <c r="AY40">
        <f t="shared" si="30"/>
        <v>175.52145470421831</v>
      </c>
      <c r="AZ40">
        <f t="shared" si="31"/>
        <v>0.4168350541146511</v>
      </c>
      <c r="BA40">
        <f t="shared" si="32"/>
        <v>8.632204428425291E-3</v>
      </c>
      <c r="BB40">
        <f t="shared" si="33"/>
        <v>-1</v>
      </c>
      <c r="BC40" t="s">
        <v>405</v>
      </c>
      <c r="BD40">
        <v>632.04</v>
      </c>
      <c r="BE40">
        <f t="shared" si="34"/>
        <v>451.77</v>
      </c>
      <c r="BF40">
        <f t="shared" si="35"/>
        <v>0.58924767708551462</v>
      </c>
      <c r="BG40">
        <f t="shared" si="36"/>
        <v>1.7147807100816403</v>
      </c>
      <c r="BH40">
        <f t="shared" si="37"/>
        <v>0.24561908736487292</v>
      </c>
      <c r="BI40" t="e">
        <f t="shared" si="38"/>
        <v>#DIV/0!</v>
      </c>
      <c r="BJ40" t="s">
        <v>277</v>
      </c>
      <c r="BK40" t="s">
        <v>277</v>
      </c>
      <c r="BL40" t="s">
        <v>277</v>
      </c>
      <c r="BM40" t="s">
        <v>277</v>
      </c>
      <c r="BN40" t="s">
        <v>277</v>
      </c>
      <c r="BO40" t="s">
        <v>277</v>
      </c>
      <c r="BP40" t="s">
        <v>277</v>
      </c>
      <c r="BQ40" t="s">
        <v>277</v>
      </c>
      <c r="BR40">
        <f t="shared" si="39"/>
        <v>1699.9974193548401</v>
      </c>
      <c r="BS40">
        <f t="shared" si="40"/>
        <v>1429.2167321953857</v>
      </c>
      <c r="BT40">
        <f t="shared" si="41"/>
        <v>0.84071700105155611</v>
      </c>
      <c r="BU40">
        <f t="shared" si="42"/>
        <v>0.1914340021031124</v>
      </c>
      <c r="BV40">
        <v>6</v>
      </c>
      <c r="BW40">
        <v>0.5</v>
      </c>
      <c r="BX40" t="s">
        <v>278</v>
      </c>
      <c r="BY40">
        <v>1531241900.4000001</v>
      </c>
      <c r="BZ40">
        <v>156.38054838709701</v>
      </c>
      <c r="CA40">
        <v>175.010032258064</v>
      </c>
      <c r="CB40">
        <v>29.4237419354839</v>
      </c>
      <c r="CC40">
        <v>19.339922580645201</v>
      </c>
      <c r="CD40">
        <v>400.027548387097</v>
      </c>
      <c r="CE40">
        <v>99.401425806451599</v>
      </c>
      <c r="CF40">
        <v>9.9948145161290303E-2</v>
      </c>
      <c r="CG40">
        <v>30.8489838709677</v>
      </c>
      <c r="CH40">
        <v>30.0339064516129</v>
      </c>
      <c r="CI40">
        <v>999.9</v>
      </c>
      <c r="CJ40">
        <v>10015.8064516129</v>
      </c>
      <c r="CK40">
        <v>0</v>
      </c>
      <c r="CL40">
        <v>1.2734512903225801</v>
      </c>
      <c r="CM40">
        <v>1699.9974193548401</v>
      </c>
      <c r="CN40">
        <v>0.97603064516129101</v>
      </c>
      <c r="CO40">
        <v>2.3969522580645199E-2</v>
      </c>
      <c r="CP40">
        <v>0</v>
      </c>
      <c r="CQ40">
        <v>817.64306451612902</v>
      </c>
      <c r="CR40">
        <v>5.0004099999999996</v>
      </c>
      <c r="CS40">
        <v>14576.3322580645</v>
      </c>
      <c r="CT40">
        <v>15716.374193548399</v>
      </c>
      <c r="CU40">
        <v>50.125</v>
      </c>
      <c r="CV40">
        <v>51.6991935483871</v>
      </c>
      <c r="CW40">
        <v>51.186999999999998</v>
      </c>
      <c r="CX40">
        <v>51.362806451612897</v>
      </c>
      <c r="CY40">
        <v>51.936999999999998</v>
      </c>
      <c r="CZ40">
        <v>1654.36709677419</v>
      </c>
      <c r="DA40">
        <v>40.630000000000003</v>
      </c>
      <c r="DB40">
        <v>0</v>
      </c>
      <c r="DC40">
        <v>106.60000014305101</v>
      </c>
      <c r="DD40">
        <v>817.60557692307702</v>
      </c>
      <c r="DE40">
        <v>-14.461367529769101</v>
      </c>
      <c r="DF40">
        <v>-274.53675197227</v>
      </c>
      <c r="DG40">
        <v>14575.3615384615</v>
      </c>
      <c r="DH40">
        <v>15</v>
      </c>
      <c r="DI40">
        <v>1531241944.4000001</v>
      </c>
      <c r="DJ40" t="s">
        <v>406</v>
      </c>
      <c r="DK40">
        <v>64</v>
      </c>
      <c r="DL40">
        <v>1.778</v>
      </c>
      <c r="DM40">
        <v>-0.15</v>
      </c>
      <c r="DN40">
        <v>175</v>
      </c>
      <c r="DO40">
        <v>19</v>
      </c>
      <c r="DP40">
        <v>0.09</v>
      </c>
      <c r="DQ40">
        <v>0.02</v>
      </c>
      <c r="DR40">
        <v>11.1209327635802</v>
      </c>
      <c r="DS40">
        <v>0.46211886004096597</v>
      </c>
      <c r="DT40">
        <v>6.3956523769297904E-2</v>
      </c>
      <c r="DU40">
        <v>1</v>
      </c>
      <c r="DV40">
        <v>0.559653987334922</v>
      </c>
      <c r="DW40">
        <v>3.24987756987749E-2</v>
      </c>
      <c r="DX40">
        <v>4.1849059680928898E-3</v>
      </c>
      <c r="DY40">
        <v>1</v>
      </c>
      <c r="DZ40">
        <v>2</v>
      </c>
      <c r="EA40">
        <v>2</v>
      </c>
      <c r="EB40" t="s">
        <v>279</v>
      </c>
      <c r="EC40">
        <v>1.8646199999999999</v>
      </c>
      <c r="ED40">
        <v>1.86554</v>
      </c>
      <c r="EE40">
        <v>1.8681300000000001</v>
      </c>
      <c r="EF40">
        <v>1.86751</v>
      </c>
      <c r="EG40">
        <v>1.8696600000000001</v>
      </c>
      <c r="EH40">
        <v>1.86748</v>
      </c>
      <c r="EI40">
        <v>1.86825</v>
      </c>
      <c r="EJ40">
        <v>1.8725499999999999</v>
      </c>
      <c r="EK40" t="s">
        <v>280</v>
      </c>
      <c r="EL40" t="s">
        <v>19</v>
      </c>
      <c r="EM40" t="s">
        <v>19</v>
      </c>
      <c r="EN40" t="s">
        <v>19</v>
      </c>
      <c r="EO40" t="s">
        <v>281</v>
      </c>
      <c r="EP40" t="s">
        <v>282</v>
      </c>
      <c r="EQ40" t="s">
        <v>283</v>
      </c>
      <c r="ER40" t="s">
        <v>283</v>
      </c>
      <c r="ES40" t="s">
        <v>283</v>
      </c>
      <c r="ET40" t="s">
        <v>283</v>
      </c>
      <c r="EU40">
        <v>0</v>
      </c>
      <c r="EV40">
        <v>100</v>
      </c>
      <c r="EW40">
        <v>100</v>
      </c>
      <c r="EX40">
        <v>1.778</v>
      </c>
      <c r="EY40">
        <v>-0.15</v>
      </c>
      <c r="EZ40">
        <v>2</v>
      </c>
      <c r="FA40">
        <v>402.899</v>
      </c>
      <c r="FB40">
        <v>555.255</v>
      </c>
      <c r="FC40">
        <v>24.9998</v>
      </c>
      <c r="FD40">
        <v>35.5152</v>
      </c>
      <c r="FE40">
        <v>30.0002</v>
      </c>
      <c r="FF40">
        <v>35.468299999999999</v>
      </c>
      <c r="FG40">
        <v>35.4559</v>
      </c>
      <c r="FH40">
        <v>10.4397</v>
      </c>
      <c r="FI40">
        <v>49.7179</v>
      </c>
      <c r="FJ40">
        <v>0</v>
      </c>
      <c r="FK40">
        <v>25</v>
      </c>
      <c r="FL40">
        <v>175</v>
      </c>
      <c r="FM40">
        <v>19.163799999999998</v>
      </c>
      <c r="FN40">
        <v>107.48699999999999</v>
      </c>
      <c r="FO40">
        <v>106.352</v>
      </c>
    </row>
    <row r="41" spans="1:171" x14ac:dyDescent="0.2">
      <c r="A41">
        <v>65</v>
      </c>
      <c r="B41">
        <v>1531242018.9000001</v>
      </c>
      <c r="C41">
        <v>11093</v>
      </c>
      <c r="D41" t="s">
        <v>407</v>
      </c>
      <c r="E41" t="s">
        <v>408</v>
      </c>
      <c r="F41" t="s">
        <v>540</v>
      </c>
      <c r="G41">
        <v>1531242010.90323</v>
      </c>
      <c r="H41">
        <f t="shared" ref="H41:H66" si="43">CD41*AI41*(CB41-CC41)/(100*BV41*(1000-AI41*CB41))</f>
        <v>7.3245495163024267E-3</v>
      </c>
      <c r="I41">
        <f t="shared" ref="I41:I66" si="44">CD41*AI41*(CA41-BZ41*(1000-AI41*CC41)/(1000-AI41*CB41))/(100*BV41)</f>
        <v>4.2651897927981715</v>
      </c>
      <c r="J41">
        <f t="shared" ref="J41:J66" si="45">BZ41 - IF(AI41&gt;1, I41*BV41*100/(AK41*CJ41), 0)</f>
        <v>92.574564516129001</v>
      </c>
      <c r="K41">
        <f t="shared" ref="K41:K66" si="46">((Q41-H41/2)*J41-I41)/(Q41+H41/2)</f>
        <v>78.033447670765213</v>
      </c>
      <c r="L41">
        <f t="shared" ref="L41:L66" si="47">K41*(CE41+CF41)/1000</f>
        <v>7.7642371667465868</v>
      </c>
      <c r="M41">
        <f t="shared" ref="M41:M66" si="48">(BZ41 - IF(AI41&gt;1, I41*BV41*100/(AK41*CJ41), 0))*(CE41+CF41)/1000</f>
        <v>9.2110613585101397</v>
      </c>
      <c r="N41">
        <f t="shared" ref="N41:N66" si="49">2/((1/P41-1/O41)+SIGN(P41)*SQRT((1/P41-1/O41)*(1/P41-1/O41) + 4*BW41/((BW41+1)*(BW41+1))*(2*1/P41*1/O41-1/O41*1/O41)))</f>
        <v>0.60636445113710891</v>
      </c>
      <c r="O41">
        <f t="shared" ref="O41:O66" si="50">AF41+AE41*BV41+AD41*BV41*BV41</f>
        <v>2.251088056815326</v>
      </c>
      <c r="P41">
        <f t="shared" ref="P41:P66" si="51">H41*(1000-(1000*0.61365*EXP(17.502*T41/(240.97+T41))/(CE41+CF41)+CB41)/2)/(1000*0.61365*EXP(17.502*T41/(240.97+T41))/(CE41+CF41)-CB41)</f>
        <v>0.52817028956898548</v>
      </c>
      <c r="Q41">
        <f t="shared" ref="Q41:Q66" si="52">1/((BW41+1)/(N41/1.6)+1/(O41/1.37)) + BW41/((BW41+1)/(N41/1.6) + BW41/(O41/1.37))</f>
        <v>0.3362880074048572</v>
      </c>
      <c r="R41">
        <f t="shared" ref="R41:R66" si="53">(BS41*BU41)</f>
        <v>273.59825875736675</v>
      </c>
      <c r="S41">
        <f t="shared" ref="S41:S66" si="54">(CG41+(R41+2*0.95*0.0000000567*(((CG41+$B$7)+273)^4-(CG41+273)^4)-44100*H41)/(1.84*29.3*O41+8*0.95*0.0000000567*(CG41+273)^3))</f>
        <v>30.470601310850959</v>
      </c>
      <c r="T41">
        <f t="shared" ref="T41:T66" si="55">($C$7*CH41+$D$7*CI41+$E$7*S41)</f>
        <v>29.981545161290299</v>
      </c>
      <c r="U41">
        <f t="shared" ref="U41:U66" si="56">0.61365*EXP(17.502*T41/(240.97+T41))</f>
        <v>4.2559356499331704</v>
      </c>
      <c r="V41">
        <f t="shared" ref="V41:V66" si="57">(W41/X41*100)</f>
        <v>65.447540890304282</v>
      </c>
      <c r="W41">
        <f t="shared" ref="W41:W66" si="58">CB41*(CE41+CF41)/1000</f>
        <v>2.9259057634207077</v>
      </c>
      <c r="X41">
        <f t="shared" ref="X41:X66" si="59">0.61365*EXP(17.502*CG41/(240.97+CG41))</f>
        <v>4.4706122241090434</v>
      </c>
      <c r="Y41">
        <f t="shared" ref="Y41:Y66" si="60">(U41-CB41*(CE41+CF41)/1000)</f>
        <v>1.3300298865124627</v>
      </c>
      <c r="Z41">
        <f t="shared" ref="Z41:Z66" si="61">(-H41*44100)</f>
        <v>-323.01263366893704</v>
      </c>
      <c r="AA41">
        <f t="shared" ref="AA41:AA66" si="62">2*29.3*O41*0.92*(CG41-T41)</f>
        <v>104.29069535680711</v>
      </c>
      <c r="AB41">
        <f t="shared" ref="AB41:AB66" si="63">2*0.95*0.0000000567*(((CG41+$B$7)+273)^4-(T41+273)^4)</f>
        <v>10.34332232403726</v>
      </c>
      <c r="AC41">
        <f t="shared" ref="AC41:AC66" si="64">R41+AB41+Z41+AA41</f>
        <v>65.219642769274088</v>
      </c>
      <c r="AD41">
        <v>-4.1213045788259697E-2</v>
      </c>
      <c r="AE41">
        <v>4.6265254358429098E-2</v>
      </c>
      <c r="AF41">
        <v>3.4571661790421002</v>
      </c>
      <c r="AG41">
        <v>0</v>
      </c>
      <c r="AH41">
        <v>0</v>
      </c>
      <c r="AI41">
        <f t="shared" ref="AI41:AI66" si="65">IF(AG41*$H$13&gt;=AK41,1,(AK41/(AK41-AG41*$H$13)))</f>
        <v>1</v>
      </c>
      <c r="AJ41">
        <f t="shared" ref="AJ41:AJ66" si="66">(AI41-1)*100</f>
        <v>0</v>
      </c>
      <c r="AK41">
        <f t="shared" ref="AK41:AK66" si="67">MAX(0,($B$13+$C$13*CJ41)/(1+$D$13*CJ41)*CE41/(CG41+273)*$E$13)</f>
        <v>51889.089825809104</v>
      </c>
      <c r="AL41">
        <v>0</v>
      </c>
      <c r="AM41">
        <v>0</v>
      </c>
      <c r="AN41">
        <v>0</v>
      </c>
      <c r="AO41">
        <f t="shared" ref="AO41:AO66" si="68">AN41-AM41</f>
        <v>0</v>
      </c>
      <c r="AP41" t="e">
        <f t="shared" ref="AP41:AP66" si="69">AO41/AN41</f>
        <v>#DIV/0!</v>
      </c>
      <c r="AQ41">
        <v>-1</v>
      </c>
      <c r="AR41" t="s">
        <v>409</v>
      </c>
      <c r="AS41">
        <v>798.79499999999996</v>
      </c>
      <c r="AT41">
        <v>1021.4</v>
      </c>
      <c r="AU41">
        <f t="shared" ref="AU41:AU66" si="70">1-AS41/AT41</f>
        <v>0.21794106128842772</v>
      </c>
      <c r="AV41">
        <v>0.5</v>
      </c>
      <c r="AW41">
        <f t="shared" ref="AW41:AW66" si="71">BS41</f>
        <v>1429.2039964802236</v>
      </c>
      <c r="AX41">
        <f t="shared" ref="AX41:AX66" si="72">I41</f>
        <v>4.2651897927981715</v>
      </c>
      <c r="AY41">
        <f t="shared" ref="AY41:AY66" si="73">AU41*AV41*AW41</f>
        <v>155.74111789528112</v>
      </c>
      <c r="AZ41">
        <f t="shared" ref="AZ41:AZ66" si="74">BE41/AT41</f>
        <v>0.37129430193851576</v>
      </c>
      <c r="BA41">
        <f t="shared" ref="BA41:BA66" si="75">(AX41-AQ41)/AW41</f>
        <v>3.6840015881322982E-3</v>
      </c>
      <c r="BB41">
        <f t="shared" ref="BB41:BB66" si="76">(AN41-AT41)/AT41</f>
        <v>-1</v>
      </c>
      <c r="BC41" t="s">
        <v>410</v>
      </c>
      <c r="BD41">
        <v>642.16</v>
      </c>
      <c r="BE41">
        <f t="shared" ref="BE41:BE66" si="77">AT41-BD41</f>
        <v>379.24</v>
      </c>
      <c r="BF41">
        <f t="shared" ref="BF41:BF66" si="78">(AT41-AS41)/(AT41-BD41)</f>
        <v>0.58697658474844427</v>
      </c>
      <c r="BG41">
        <f t="shared" ref="BG41:BG66" si="79">(AN41-AT41)/(AN41-BD41)</f>
        <v>1.5905693285162577</v>
      </c>
      <c r="BH41">
        <f t="shared" ref="BH41:BH66" si="80">(AT41-AS41)/(AT41-AM41)</f>
        <v>0.21794106128842766</v>
      </c>
      <c r="BI41" t="e">
        <f t="shared" ref="BI41:BI66" si="81">(AN41-AT41)/(AN41-AM41)</f>
        <v>#DIV/0!</v>
      </c>
      <c r="BJ41" t="s">
        <v>277</v>
      </c>
      <c r="BK41" t="s">
        <v>277</v>
      </c>
      <c r="BL41" t="s">
        <v>277</v>
      </c>
      <c r="BM41" t="s">
        <v>277</v>
      </c>
      <c r="BN41" t="s">
        <v>277</v>
      </c>
      <c r="BO41" t="s">
        <v>277</v>
      </c>
      <c r="BP41" t="s">
        <v>277</v>
      </c>
      <c r="BQ41" t="s">
        <v>277</v>
      </c>
      <c r="BR41">
        <f t="shared" ref="BR41:BR66" si="82">$B$11*CK41+$C$11*CL41+$F$11*CM41</f>
        <v>1699.98225806452</v>
      </c>
      <c r="BS41">
        <f t="shared" ref="BS41:BS66" si="83">BR41*BT41</f>
        <v>1429.2039964802236</v>
      </c>
      <c r="BT41">
        <f t="shared" ref="BT41:BT66" si="84">($B$11*$D$9+$C$11*$D$9+$F$11*((CZ41+CR41)/MAX(CZ41+CR41+DA41, 0.1)*$I$9+DA41/MAX(CZ41+CR41+DA41, 0.1)*$J$9))/($B$11+$C$11+$F$11)</f>
        <v>0.84071700731007304</v>
      </c>
      <c r="BU41">
        <f t="shared" ref="BU41:BU66" si="85">($B$11*$K$9+$C$11*$K$9+$F$11*((CZ41+CR41)/MAX(CZ41+CR41+DA41, 0.1)*$P$9+DA41/MAX(CZ41+CR41+DA41, 0.1)*$Q$9))/($B$11+$C$11+$F$11)</f>
        <v>0.19143401462014636</v>
      </c>
      <c r="BV41">
        <v>6</v>
      </c>
      <c r="BW41">
        <v>0.5</v>
      </c>
      <c r="BX41" t="s">
        <v>278</v>
      </c>
      <c r="BY41">
        <v>1531242010.90323</v>
      </c>
      <c r="BZ41">
        <v>92.574564516129001</v>
      </c>
      <c r="CA41">
        <v>99.988829032258096</v>
      </c>
      <c r="CB41">
        <v>29.406432258064498</v>
      </c>
      <c r="CC41">
        <v>18.743583870967701</v>
      </c>
      <c r="CD41">
        <v>400.03348387096798</v>
      </c>
      <c r="CE41">
        <v>99.398854838709696</v>
      </c>
      <c r="CF41">
        <v>9.9980577419354802E-2</v>
      </c>
      <c r="CG41">
        <v>30.840890322580599</v>
      </c>
      <c r="CH41">
        <v>29.981545161290299</v>
      </c>
      <c r="CI41">
        <v>999.9</v>
      </c>
      <c r="CJ41">
        <v>9998.8338709677391</v>
      </c>
      <c r="CK41">
        <v>0</v>
      </c>
      <c r="CL41">
        <v>1.62636</v>
      </c>
      <c r="CM41">
        <v>1699.98225806452</v>
      </c>
      <c r="CN41">
        <v>0.97603180645161303</v>
      </c>
      <c r="CO41">
        <v>2.3968303225806498E-2</v>
      </c>
      <c r="CP41">
        <v>0</v>
      </c>
      <c r="CQ41">
        <v>798.85241935483896</v>
      </c>
      <c r="CR41">
        <v>5.0004099999999996</v>
      </c>
      <c r="CS41">
        <v>14282.174193548401</v>
      </c>
      <c r="CT41">
        <v>15716.222580645201</v>
      </c>
      <c r="CU41">
        <v>50.186999999999998</v>
      </c>
      <c r="CV41">
        <v>51.787999999999997</v>
      </c>
      <c r="CW41">
        <v>51.25</v>
      </c>
      <c r="CX41">
        <v>51.412999999999997</v>
      </c>
      <c r="CY41">
        <v>51.987806451612897</v>
      </c>
      <c r="CZ41">
        <v>1654.3522580645199</v>
      </c>
      <c r="DA41">
        <v>40.630000000000003</v>
      </c>
      <c r="DB41">
        <v>0</v>
      </c>
      <c r="DC41">
        <v>109.799999952316</v>
      </c>
      <c r="DD41">
        <v>798.79499999999996</v>
      </c>
      <c r="DE41">
        <v>-11.932512825588599</v>
      </c>
      <c r="DF41">
        <v>-182.488888960851</v>
      </c>
      <c r="DG41">
        <v>14281.1307692308</v>
      </c>
      <c r="DH41">
        <v>15</v>
      </c>
      <c r="DI41">
        <v>1531242047.9000001</v>
      </c>
      <c r="DJ41" t="s">
        <v>411</v>
      </c>
      <c r="DK41">
        <v>65</v>
      </c>
      <c r="DL41">
        <v>1.595</v>
      </c>
      <c r="DM41">
        <v>-0.155</v>
      </c>
      <c r="DN41">
        <v>100</v>
      </c>
      <c r="DO41">
        <v>19</v>
      </c>
      <c r="DP41">
        <v>0.27</v>
      </c>
      <c r="DQ41">
        <v>0.01</v>
      </c>
      <c r="DR41">
        <v>4.0983603205511203</v>
      </c>
      <c r="DS41">
        <v>0.44783639618433302</v>
      </c>
      <c r="DT41">
        <v>6.4065479414849594E-2</v>
      </c>
      <c r="DU41">
        <v>1</v>
      </c>
      <c r="DV41">
        <v>0.60571748720569596</v>
      </c>
      <c r="DW41">
        <v>1.52163633231184E-2</v>
      </c>
      <c r="DX41">
        <v>2.1854256297786602E-3</v>
      </c>
      <c r="DY41">
        <v>1</v>
      </c>
      <c r="DZ41">
        <v>2</v>
      </c>
      <c r="EA41">
        <v>2</v>
      </c>
      <c r="EB41" t="s">
        <v>279</v>
      </c>
      <c r="EC41">
        <v>1.8646199999999999</v>
      </c>
      <c r="ED41">
        <v>1.86554</v>
      </c>
      <c r="EE41">
        <v>1.8681300000000001</v>
      </c>
      <c r="EF41">
        <v>1.8674999999999999</v>
      </c>
      <c r="EG41">
        <v>1.8696600000000001</v>
      </c>
      <c r="EH41">
        <v>1.8674599999999999</v>
      </c>
      <c r="EI41">
        <v>1.8682799999999999</v>
      </c>
      <c r="EJ41">
        <v>1.8725400000000001</v>
      </c>
      <c r="EK41" t="s">
        <v>280</v>
      </c>
      <c r="EL41" t="s">
        <v>19</v>
      </c>
      <c r="EM41" t="s">
        <v>19</v>
      </c>
      <c r="EN41" t="s">
        <v>19</v>
      </c>
      <c r="EO41" t="s">
        <v>281</v>
      </c>
      <c r="EP41" t="s">
        <v>282</v>
      </c>
      <c r="EQ41" t="s">
        <v>283</v>
      </c>
      <c r="ER41" t="s">
        <v>283</v>
      </c>
      <c r="ES41" t="s">
        <v>283</v>
      </c>
      <c r="ET41" t="s">
        <v>283</v>
      </c>
      <c r="EU41">
        <v>0</v>
      </c>
      <c r="EV41">
        <v>100</v>
      </c>
      <c r="EW41">
        <v>100</v>
      </c>
      <c r="EX41">
        <v>1.595</v>
      </c>
      <c r="EY41">
        <v>-0.155</v>
      </c>
      <c r="EZ41">
        <v>2</v>
      </c>
      <c r="FA41">
        <v>403.00799999999998</v>
      </c>
      <c r="FB41">
        <v>554.36800000000005</v>
      </c>
      <c r="FC41">
        <v>25.000299999999999</v>
      </c>
      <c r="FD41">
        <v>35.523699999999998</v>
      </c>
      <c r="FE41">
        <v>30.0002</v>
      </c>
      <c r="FF41">
        <v>35.4846</v>
      </c>
      <c r="FG41">
        <v>35.469000000000001</v>
      </c>
      <c r="FH41">
        <v>7.14072</v>
      </c>
      <c r="FI41">
        <v>51.471200000000003</v>
      </c>
      <c r="FJ41">
        <v>0</v>
      </c>
      <c r="FK41">
        <v>25</v>
      </c>
      <c r="FL41">
        <v>100</v>
      </c>
      <c r="FM41">
        <v>18.5731</v>
      </c>
      <c r="FN41">
        <v>107.48399999999999</v>
      </c>
      <c r="FO41">
        <v>106.351</v>
      </c>
    </row>
    <row r="42" spans="1:171" x14ac:dyDescent="0.2">
      <c r="A42">
        <v>66</v>
      </c>
      <c r="B42">
        <v>1531242118.4000001</v>
      </c>
      <c r="C42">
        <v>11192.5</v>
      </c>
      <c r="D42" t="s">
        <v>412</v>
      </c>
      <c r="E42" t="s">
        <v>413</v>
      </c>
      <c r="F42" t="s">
        <v>540</v>
      </c>
      <c r="G42">
        <v>1531242110.4000001</v>
      </c>
      <c r="H42">
        <f t="shared" si="43"/>
        <v>7.5872789549625511E-3</v>
      </c>
      <c r="I42">
        <f t="shared" si="44"/>
        <v>-0.80222954916122502</v>
      </c>
      <c r="J42">
        <f t="shared" si="45"/>
        <v>50.627016129032299</v>
      </c>
      <c r="K42">
        <f t="shared" si="46"/>
        <v>51.813611932516416</v>
      </c>
      <c r="L42">
        <f t="shared" si="47"/>
        <v>5.1554090278109488</v>
      </c>
      <c r="M42">
        <f t="shared" si="48"/>
        <v>5.037343784152351</v>
      </c>
      <c r="N42">
        <f t="shared" si="49"/>
        <v>0.63138557005858109</v>
      </c>
      <c r="O42">
        <f t="shared" si="50"/>
        <v>2.25148052156253</v>
      </c>
      <c r="P42">
        <f t="shared" si="51"/>
        <v>0.54709536405046311</v>
      </c>
      <c r="Q42">
        <f t="shared" si="52"/>
        <v>0.34856581932492359</v>
      </c>
      <c r="R42">
        <f t="shared" si="53"/>
        <v>273.60702305673465</v>
      </c>
      <c r="S42">
        <f t="shared" si="54"/>
        <v>30.392361814480413</v>
      </c>
      <c r="T42">
        <f t="shared" si="55"/>
        <v>29.978041935483901</v>
      </c>
      <c r="U42">
        <f t="shared" si="56"/>
        <v>4.2550792187105939</v>
      </c>
      <c r="V42">
        <f t="shared" si="57"/>
        <v>65.395397081468417</v>
      </c>
      <c r="W42">
        <f t="shared" si="58"/>
        <v>2.9249837889460295</v>
      </c>
      <c r="X42">
        <f t="shared" si="59"/>
        <v>4.4727670745727517</v>
      </c>
      <c r="Y42">
        <f t="shared" si="60"/>
        <v>1.3300954297645644</v>
      </c>
      <c r="Z42">
        <f t="shared" si="61"/>
        <v>-334.5990019138485</v>
      </c>
      <c r="AA42">
        <f t="shared" si="62"/>
        <v>105.75880325475957</v>
      </c>
      <c r="AB42">
        <f t="shared" si="63"/>
        <v>10.487354319132494</v>
      </c>
      <c r="AC42">
        <f t="shared" si="64"/>
        <v>55.254178716778242</v>
      </c>
      <c r="AD42">
        <v>-4.1223616962484201E-2</v>
      </c>
      <c r="AE42">
        <v>4.6277121427581801E-2</v>
      </c>
      <c r="AF42">
        <v>3.4578680036464702</v>
      </c>
      <c r="AG42">
        <v>0</v>
      </c>
      <c r="AH42">
        <v>0</v>
      </c>
      <c r="AI42">
        <f t="shared" si="65"/>
        <v>1</v>
      </c>
      <c r="AJ42">
        <f t="shared" si="66"/>
        <v>0</v>
      </c>
      <c r="AK42">
        <f t="shared" si="67"/>
        <v>51900.419919243228</v>
      </c>
      <c r="AL42">
        <v>0</v>
      </c>
      <c r="AM42">
        <v>0</v>
      </c>
      <c r="AN42">
        <v>0</v>
      </c>
      <c r="AO42">
        <f t="shared" si="68"/>
        <v>0</v>
      </c>
      <c r="AP42" t="e">
        <f t="shared" si="69"/>
        <v>#DIV/0!</v>
      </c>
      <c r="AQ42">
        <v>-1</v>
      </c>
      <c r="AR42" t="s">
        <v>414</v>
      </c>
      <c r="AS42">
        <v>794.20173076923095</v>
      </c>
      <c r="AT42">
        <v>986.91200000000003</v>
      </c>
      <c r="AU42">
        <f t="shared" si="70"/>
        <v>0.19526590945369904</v>
      </c>
      <c r="AV42">
        <v>0.5</v>
      </c>
      <c r="AW42">
        <f t="shared" si="71"/>
        <v>1429.2444674478211</v>
      </c>
      <c r="AX42">
        <f t="shared" si="72"/>
        <v>-0.80222954916122502</v>
      </c>
      <c r="AY42">
        <f t="shared" si="73"/>
        <v>139.54136038393327</v>
      </c>
      <c r="AZ42">
        <f t="shared" si="74"/>
        <v>0.34289987354495644</v>
      </c>
      <c r="BA42">
        <f t="shared" si="75"/>
        <v>1.3837412377179286E-4</v>
      </c>
      <c r="BB42">
        <f t="shared" si="76"/>
        <v>-1</v>
      </c>
      <c r="BC42" t="s">
        <v>415</v>
      </c>
      <c r="BD42">
        <v>648.5</v>
      </c>
      <c r="BE42">
        <f t="shared" si="77"/>
        <v>338.41200000000003</v>
      </c>
      <c r="BF42">
        <f t="shared" si="78"/>
        <v>0.56945459744562565</v>
      </c>
      <c r="BG42">
        <f t="shared" si="79"/>
        <v>1.5218380878951427</v>
      </c>
      <c r="BH42">
        <f t="shared" si="80"/>
        <v>0.19526590945369909</v>
      </c>
      <c r="BI42" t="e">
        <f t="shared" si="81"/>
        <v>#DIV/0!</v>
      </c>
      <c r="BJ42" t="s">
        <v>277</v>
      </c>
      <c r="BK42" t="s">
        <v>277</v>
      </c>
      <c r="BL42" t="s">
        <v>277</v>
      </c>
      <c r="BM42" t="s">
        <v>277</v>
      </c>
      <c r="BN42" t="s">
        <v>277</v>
      </c>
      <c r="BO42" t="s">
        <v>277</v>
      </c>
      <c r="BP42" t="s">
        <v>277</v>
      </c>
      <c r="BQ42" t="s">
        <v>277</v>
      </c>
      <c r="BR42">
        <f t="shared" si="82"/>
        <v>1700.02967741936</v>
      </c>
      <c r="BS42">
        <f t="shared" si="83"/>
        <v>1429.2444674478211</v>
      </c>
      <c r="BT42">
        <f t="shared" si="84"/>
        <v>0.84071736301533861</v>
      </c>
      <c r="BU42">
        <f t="shared" si="85"/>
        <v>0.19143472603067713</v>
      </c>
      <c r="BV42">
        <v>6</v>
      </c>
      <c r="BW42">
        <v>0.5</v>
      </c>
      <c r="BX42" t="s">
        <v>278</v>
      </c>
      <c r="BY42">
        <v>1531242110.4000001</v>
      </c>
      <c r="BZ42">
        <v>50.627016129032299</v>
      </c>
      <c r="CA42">
        <v>49.999893548387099</v>
      </c>
      <c r="CB42">
        <v>29.397080645161299</v>
      </c>
      <c r="CC42">
        <v>18.3514290322581</v>
      </c>
      <c r="CD42">
        <v>400.02538709677401</v>
      </c>
      <c r="CE42">
        <v>99.399164516129005</v>
      </c>
      <c r="CF42">
        <v>9.9960048387096795E-2</v>
      </c>
      <c r="CG42">
        <v>30.8493322580645</v>
      </c>
      <c r="CH42">
        <v>29.978041935483901</v>
      </c>
      <c r="CI42">
        <v>999.9</v>
      </c>
      <c r="CJ42">
        <v>10001.367419354799</v>
      </c>
      <c r="CK42">
        <v>0</v>
      </c>
      <c r="CL42">
        <v>1.62636</v>
      </c>
      <c r="CM42">
        <v>1700.02967741936</v>
      </c>
      <c r="CN42">
        <v>0.97601777419354796</v>
      </c>
      <c r="CO42">
        <v>2.3982087096774199E-2</v>
      </c>
      <c r="CP42">
        <v>0</v>
      </c>
      <c r="CQ42">
        <v>794.22199999999998</v>
      </c>
      <c r="CR42">
        <v>5.0004099999999996</v>
      </c>
      <c r="CS42">
        <v>14165.941935483899</v>
      </c>
      <c r="CT42">
        <v>15716.6193548387</v>
      </c>
      <c r="CU42">
        <v>49.401032258064497</v>
      </c>
      <c r="CV42">
        <v>50.989580645161297</v>
      </c>
      <c r="CW42">
        <v>50.372709677419301</v>
      </c>
      <c r="CX42">
        <v>50.290064516129</v>
      </c>
      <c r="CY42">
        <v>51.243645161290303</v>
      </c>
      <c r="CZ42">
        <v>1654.37838709677</v>
      </c>
      <c r="DA42">
        <v>40.651290322580699</v>
      </c>
      <c r="DB42">
        <v>0</v>
      </c>
      <c r="DC42">
        <v>98.799999952316298</v>
      </c>
      <c r="DD42">
        <v>794.20173076923095</v>
      </c>
      <c r="DE42">
        <v>-3.9304273532315599</v>
      </c>
      <c r="DF42">
        <v>-129.928205069981</v>
      </c>
      <c r="DG42">
        <v>14165.0538461538</v>
      </c>
      <c r="DH42">
        <v>15</v>
      </c>
      <c r="DI42">
        <v>1531242154.9000001</v>
      </c>
      <c r="DJ42" t="s">
        <v>416</v>
      </c>
      <c r="DK42">
        <v>66</v>
      </c>
      <c r="DL42">
        <v>1.5649999999999999</v>
      </c>
      <c r="DM42">
        <v>-0.14899999999999999</v>
      </c>
      <c r="DN42">
        <v>50</v>
      </c>
      <c r="DO42">
        <v>18</v>
      </c>
      <c r="DP42">
        <v>0.36</v>
      </c>
      <c r="DQ42">
        <v>0.01</v>
      </c>
      <c r="DR42">
        <v>-0.85888513973992398</v>
      </c>
      <c r="DS42">
        <v>0.43147739993009698</v>
      </c>
      <c r="DT42">
        <v>6.15272322187677E-2</v>
      </c>
      <c r="DU42">
        <v>1</v>
      </c>
      <c r="DV42">
        <v>0.63054925997947198</v>
      </c>
      <c r="DW42">
        <v>4.2149094128793403E-3</v>
      </c>
      <c r="DX42">
        <v>1.4664195095255099E-3</v>
      </c>
      <c r="DY42">
        <v>1</v>
      </c>
      <c r="DZ42">
        <v>2</v>
      </c>
      <c r="EA42">
        <v>2</v>
      </c>
      <c r="EB42" t="s">
        <v>279</v>
      </c>
      <c r="EC42">
        <v>1.8646199999999999</v>
      </c>
      <c r="ED42">
        <v>1.86554</v>
      </c>
      <c r="EE42">
        <v>1.8681300000000001</v>
      </c>
      <c r="EF42">
        <v>1.8675200000000001</v>
      </c>
      <c r="EG42">
        <v>1.8696600000000001</v>
      </c>
      <c r="EH42">
        <v>1.86748</v>
      </c>
      <c r="EI42">
        <v>1.8682799999999999</v>
      </c>
      <c r="EJ42">
        <v>1.8725499999999999</v>
      </c>
      <c r="EK42" t="s">
        <v>280</v>
      </c>
      <c r="EL42" t="s">
        <v>19</v>
      </c>
      <c r="EM42" t="s">
        <v>19</v>
      </c>
      <c r="EN42" t="s">
        <v>19</v>
      </c>
      <c r="EO42" t="s">
        <v>281</v>
      </c>
      <c r="EP42" t="s">
        <v>282</v>
      </c>
      <c r="EQ42" t="s">
        <v>283</v>
      </c>
      <c r="ER42" t="s">
        <v>283</v>
      </c>
      <c r="ES42" t="s">
        <v>283</v>
      </c>
      <c r="ET42" t="s">
        <v>283</v>
      </c>
      <c r="EU42">
        <v>0</v>
      </c>
      <c r="EV42">
        <v>100</v>
      </c>
      <c r="EW42">
        <v>100</v>
      </c>
      <c r="EX42">
        <v>1.5649999999999999</v>
      </c>
      <c r="EY42">
        <v>-0.14899999999999999</v>
      </c>
      <c r="EZ42">
        <v>2</v>
      </c>
      <c r="FA42">
        <v>403.33100000000002</v>
      </c>
      <c r="FB42">
        <v>553.55399999999997</v>
      </c>
      <c r="FC42">
        <v>25.000299999999999</v>
      </c>
      <c r="FD42">
        <v>35.546500000000002</v>
      </c>
      <c r="FE42">
        <v>30.0002</v>
      </c>
      <c r="FF42">
        <v>35.504100000000001</v>
      </c>
      <c r="FG42">
        <v>35.490400000000001</v>
      </c>
      <c r="FH42">
        <v>4.9470400000000003</v>
      </c>
      <c r="FI42">
        <v>52.3782</v>
      </c>
      <c r="FJ42">
        <v>0</v>
      </c>
      <c r="FK42">
        <v>25</v>
      </c>
      <c r="FL42">
        <v>50</v>
      </c>
      <c r="FM42">
        <v>18.188600000000001</v>
      </c>
      <c r="FN42">
        <v>107.476</v>
      </c>
      <c r="FO42">
        <v>106.34399999999999</v>
      </c>
    </row>
    <row r="43" spans="1:171" x14ac:dyDescent="0.2">
      <c r="A43">
        <v>67</v>
      </c>
      <c r="B43">
        <v>1531242268.4000001</v>
      </c>
      <c r="C43">
        <v>11342.5</v>
      </c>
      <c r="D43" t="s">
        <v>417</v>
      </c>
      <c r="E43" t="s">
        <v>418</v>
      </c>
      <c r="F43" t="s">
        <v>540</v>
      </c>
      <c r="G43">
        <v>1531242260.40323</v>
      </c>
      <c r="H43">
        <f t="shared" si="43"/>
        <v>7.644127514750014E-3</v>
      </c>
      <c r="I43">
        <f t="shared" si="44"/>
        <v>30.803097030849148</v>
      </c>
      <c r="J43">
        <f t="shared" si="45"/>
        <v>349.85348387096798</v>
      </c>
      <c r="K43">
        <f t="shared" si="46"/>
        <v>257.51145687029805</v>
      </c>
      <c r="L43">
        <f t="shared" si="47"/>
        <v>25.619975998018404</v>
      </c>
      <c r="M43">
        <f t="shared" si="48"/>
        <v>34.807142053147068</v>
      </c>
      <c r="N43">
        <f t="shared" si="49"/>
        <v>0.65228692441218628</v>
      </c>
      <c r="O43">
        <f t="shared" si="50"/>
        <v>2.2506205780816662</v>
      </c>
      <c r="P43">
        <f t="shared" si="51"/>
        <v>0.56271568655185611</v>
      </c>
      <c r="Q43">
        <f t="shared" si="52"/>
        <v>0.35871515532268117</v>
      </c>
      <c r="R43">
        <f t="shared" si="53"/>
        <v>273.60203072171021</v>
      </c>
      <c r="S43">
        <f t="shared" si="54"/>
        <v>30.295129521458112</v>
      </c>
      <c r="T43">
        <f t="shared" si="55"/>
        <v>29.852403225806398</v>
      </c>
      <c r="U43">
        <f t="shared" si="56"/>
        <v>4.2244635273401245</v>
      </c>
      <c r="V43">
        <f t="shared" si="57"/>
        <v>65.609502393421153</v>
      </c>
      <c r="W43">
        <f t="shared" si="58"/>
        <v>2.9214844582454318</v>
      </c>
      <c r="X43">
        <f t="shared" si="59"/>
        <v>4.4528373965207475</v>
      </c>
      <c r="Y43">
        <f t="shared" si="60"/>
        <v>1.3029790690946927</v>
      </c>
      <c r="Z43">
        <f t="shared" si="61"/>
        <v>-337.10602340047564</v>
      </c>
      <c r="AA43">
        <f t="shared" si="62"/>
        <v>111.47284100700737</v>
      </c>
      <c r="AB43">
        <f t="shared" si="63"/>
        <v>11.047060718818397</v>
      </c>
      <c r="AC43">
        <f t="shared" si="64"/>
        <v>59.015909047060333</v>
      </c>
      <c r="AD43">
        <v>-4.1200456263662803E-2</v>
      </c>
      <c r="AE43">
        <v>4.6251121514166202E-2</v>
      </c>
      <c r="AF43">
        <v>3.45633027448853</v>
      </c>
      <c r="AG43">
        <v>0</v>
      </c>
      <c r="AH43">
        <v>0</v>
      </c>
      <c r="AI43">
        <f t="shared" si="65"/>
        <v>1</v>
      </c>
      <c r="AJ43">
        <f t="shared" si="66"/>
        <v>0</v>
      </c>
      <c r="AK43">
        <f t="shared" si="67"/>
        <v>51885.62465617148</v>
      </c>
      <c r="AL43">
        <v>0</v>
      </c>
      <c r="AM43">
        <v>0</v>
      </c>
      <c r="AN43">
        <v>0</v>
      </c>
      <c r="AO43">
        <f t="shared" si="68"/>
        <v>0</v>
      </c>
      <c r="AP43" t="e">
        <f t="shared" si="69"/>
        <v>#DIV/0!</v>
      </c>
      <c r="AQ43">
        <v>-1</v>
      </c>
      <c r="AR43" t="s">
        <v>419</v>
      </c>
      <c r="AS43">
        <v>800.10950000000003</v>
      </c>
      <c r="AT43">
        <v>1117.9100000000001</v>
      </c>
      <c r="AU43">
        <f t="shared" si="70"/>
        <v>0.28428093495898599</v>
      </c>
      <c r="AV43">
        <v>0.5</v>
      </c>
      <c r="AW43">
        <f t="shared" si="71"/>
        <v>1429.221106157572</v>
      </c>
      <c r="AX43">
        <f t="shared" si="72"/>
        <v>30.803097030849148</v>
      </c>
      <c r="AY43">
        <f t="shared" si="73"/>
        <v>203.15015616079535</v>
      </c>
      <c r="AZ43">
        <f t="shared" si="74"/>
        <v>0.4935012657548461</v>
      </c>
      <c r="BA43">
        <f t="shared" si="75"/>
        <v>2.225204826169342E-2</v>
      </c>
      <c r="BB43">
        <f t="shared" si="76"/>
        <v>-1</v>
      </c>
      <c r="BC43" t="s">
        <v>420</v>
      </c>
      <c r="BD43">
        <v>566.22</v>
      </c>
      <c r="BE43">
        <f t="shared" si="77"/>
        <v>551.69000000000005</v>
      </c>
      <c r="BF43">
        <f t="shared" si="78"/>
        <v>0.57604904928492451</v>
      </c>
      <c r="BG43">
        <f t="shared" si="79"/>
        <v>1.974338596305323</v>
      </c>
      <c r="BH43">
        <f t="shared" si="80"/>
        <v>0.28428093495898599</v>
      </c>
      <c r="BI43" t="e">
        <f t="shared" si="81"/>
        <v>#DIV/0!</v>
      </c>
      <c r="BJ43" t="s">
        <v>277</v>
      </c>
      <c r="BK43" t="s">
        <v>277</v>
      </c>
      <c r="BL43" t="s">
        <v>277</v>
      </c>
      <c r="BM43" t="s">
        <v>277</v>
      </c>
      <c r="BN43" t="s">
        <v>277</v>
      </c>
      <c r="BO43" t="s">
        <v>277</v>
      </c>
      <c r="BP43" t="s">
        <v>277</v>
      </c>
      <c r="BQ43" t="s">
        <v>277</v>
      </c>
      <c r="BR43">
        <f t="shared" si="82"/>
        <v>1700.00225806452</v>
      </c>
      <c r="BS43">
        <f t="shared" si="83"/>
        <v>1429.221106157572</v>
      </c>
      <c r="BT43">
        <f t="shared" si="84"/>
        <v>0.84071718103760829</v>
      </c>
      <c r="BU43">
        <f t="shared" si="85"/>
        <v>0.19143436207521658</v>
      </c>
      <c r="BV43">
        <v>6</v>
      </c>
      <c r="BW43">
        <v>0.5</v>
      </c>
      <c r="BX43" t="s">
        <v>278</v>
      </c>
      <c r="BY43">
        <v>1531242260.40323</v>
      </c>
      <c r="BZ43">
        <v>349.85348387096798</v>
      </c>
      <c r="CA43">
        <v>400.06593548387099</v>
      </c>
      <c r="CB43">
        <v>29.364419354838699</v>
      </c>
      <c r="CC43">
        <v>18.235741935483901</v>
      </c>
      <c r="CD43">
        <v>400.02932258064499</v>
      </c>
      <c r="CE43">
        <v>99.390603225806501</v>
      </c>
      <c r="CF43">
        <v>0.100022587096774</v>
      </c>
      <c r="CG43">
        <v>30.771119354838699</v>
      </c>
      <c r="CH43">
        <v>29.852403225806398</v>
      </c>
      <c r="CI43">
        <v>999.9</v>
      </c>
      <c r="CJ43">
        <v>9996.6093548387107</v>
      </c>
      <c r="CK43">
        <v>0</v>
      </c>
      <c r="CL43">
        <v>1.5613438709677401</v>
      </c>
      <c r="CM43">
        <v>1700.00225806452</v>
      </c>
      <c r="CN43">
        <v>0.97602438709677397</v>
      </c>
      <c r="CO43">
        <v>2.3975793548387098E-2</v>
      </c>
      <c r="CP43">
        <v>0</v>
      </c>
      <c r="CQ43">
        <v>800.06777419354796</v>
      </c>
      <c r="CR43">
        <v>5.0004099999999996</v>
      </c>
      <c r="CS43">
        <v>14207.5741935484</v>
      </c>
      <c r="CT43">
        <v>15716.393548387099</v>
      </c>
      <c r="CU43">
        <v>48.360709677419401</v>
      </c>
      <c r="CV43">
        <v>49.997774193548402</v>
      </c>
      <c r="CW43">
        <v>49.277999999999999</v>
      </c>
      <c r="CX43">
        <v>49.399000000000001</v>
      </c>
      <c r="CY43">
        <v>50.298000000000002</v>
      </c>
      <c r="CZ43">
        <v>1654.36193548387</v>
      </c>
      <c r="DA43">
        <v>40.640322580645197</v>
      </c>
      <c r="DB43">
        <v>0</v>
      </c>
      <c r="DC43">
        <v>149.200000047684</v>
      </c>
      <c r="DD43">
        <v>800.10950000000003</v>
      </c>
      <c r="DE43">
        <v>6.7841709315371199</v>
      </c>
      <c r="DF43">
        <v>-84.858120152533203</v>
      </c>
      <c r="DG43">
        <v>14207.3346153846</v>
      </c>
      <c r="DH43">
        <v>15</v>
      </c>
      <c r="DI43">
        <v>1531242236.9000001</v>
      </c>
      <c r="DJ43" t="s">
        <v>421</v>
      </c>
      <c r="DK43">
        <v>67</v>
      </c>
      <c r="DL43">
        <v>2.6459999999999999</v>
      </c>
      <c r="DM43">
        <v>-0.151</v>
      </c>
      <c r="DN43">
        <v>400</v>
      </c>
      <c r="DO43">
        <v>18</v>
      </c>
      <c r="DP43">
        <v>0.06</v>
      </c>
      <c r="DQ43">
        <v>0.01</v>
      </c>
      <c r="DR43">
        <v>30.850998091328101</v>
      </c>
      <c r="DS43">
        <v>-0.32000002900629099</v>
      </c>
      <c r="DT43">
        <v>0.141445776042053</v>
      </c>
      <c r="DU43">
        <v>1</v>
      </c>
      <c r="DV43">
        <v>0.63935121932657601</v>
      </c>
      <c r="DW43">
        <v>0.13139533371493101</v>
      </c>
      <c r="DX43">
        <v>1.7952955591752501E-2</v>
      </c>
      <c r="DY43">
        <v>1</v>
      </c>
      <c r="DZ43">
        <v>2</v>
      </c>
      <c r="EA43">
        <v>2</v>
      </c>
      <c r="EB43" t="s">
        <v>279</v>
      </c>
      <c r="EC43">
        <v>1.8646199999999999</v>
      </c>
      <c r="ED43">
        <v>1.86554</v>
      </c>
      <c r="EE43">
        <v>1.8681300000000001</v>
      </c>
      <c r="EF43">
        <v>1.8674999999999999</v>
      </c>
      <c r="EG43">
        <v>1.8696600000000001</v>
      </c>
      <c r="EH43">
        <v>1.86741</v>
      </c>
      <c r="EI43">
        <v>1.8682799999999999</v>
      </c>
      <c r="EJ43">
        <v>1.87253</v>
      </c>
      <c r="EK43" t="s">
        <v>280</v>
      </c>
      <c r="EL43" t="s">
        <v>19</v>
      </c>
      <c r="EM43" t="s">
        <v>19</v>
      </c>
      <c r="EN43" t="s">
        <v>19</v>
      </c>
      <c r="EO43" t="s">
        <v>281</v>
      </c>
      <c r="EP43" t="s">
        <v>282</v>
      </c>
      <c r="EQ43" t="s">
        <v>283</v>
      </c>
      <c r="ER43" t="s">
        <v>283</v>
      </c>
      <c r="ES43" t="s">
        <v>283</v>
      </c>
      <c r="ET43" t="s">
        <v>283</v>
      </c>
      <c r="EU43">
        <v>0</v>
      </c>
      <c r="EV43">
        <v>100</v>
      </c>
      <c r="EW43">
        <v>100</v>
      </c>
      <c r="EX43">
        <v>2.6459999999999999</v>
      </c>
      <c r="EY43">
        <v>-0.151</v>
      </c>
      <c r="EZ43">
        <v>2</v>
      </c>
      <c r="FA43">
        <v>403.22</v>
      </c>
      <c r="FB43">
        <v>553.66099999999994</v>
      </c>
      <c r="FC43">
        <v>25</v>
      </c>
      <c r="FD43">
        <v>35.574100000000001</v>
      </c>
      <c r="FE43">
        <v>30.0002</v>
      </c>
      <c r="FF43">
        <v>35.536700000000003</v>
      </c>
      <c r="FG43">
        <v>35.518099999999997</v>
      </c>
      <c r="FH43">
        <v>19.858699999999999</v>
      </c>
      <c r="FI43">
        <v>52.982399999999998</v>
      </c>
      <c r="FJ43">
        <v>0</v>
      </c>
      <c r="FK43">
        <v>25</v>
      </c>
      <c r="FL43">
        <v>400</v>
      </c>
      <c r="FM43">
        <v>18.029800000000002</v>
      </c>
      <c r="FN43">
        <v>107.47</v>
      </c>
      <c r="FO43">
        <v>106.34099999999999</v>
      </c>
    </row>
    <row r="44" spans="1:171" x14ac:dyDescent="0.2">
      <c r="A44">
        <v>68</v>
      </c>
      <c r="B44">
        <v>1531242388.9000001</v>
      </c>
      <c r="C44">
        <v>11463</v>
      </c>
      <c r="D44" t="s">
        <v>422</v>
      </c>
      <c r="E44" t="s">
        <v>423</v>
      </c>
      <c r="F44" t="s">
        <v>540</v>
      </c>
      <c r="G44">
        <v>1531242380.9000001</v>
      </c>
      <c r="H44">
        <f t="shared" si="43"/>
        <v>6.9419386688472553E-3</v>
      </c>
      <c r="I44">
        <f t="shared" si="44"/>
        <v>38.007674940049981</v>
      </c>
      <c r="J44">
        <f t="shared" si="45"/>
        <v>537.35361290322601</v>
      </c>
      <c r="K44">
        <f t="shared" si="46"/>
        <v>403.71451708990253</v>
      </c>
      <c r="L44">
        <f t="shared" si="47"/>
        <v>40.163061743986994</v>
      </c>
      <c r="M44">
        <f t="shared" si="48"/>
        <v>53.457989296383779</v>
      </c>
      <c r="N44">
        <f t="shared" si="49"/>
        <v>0.55121161722693068</v>
      </c>
      <c r="O44">
        <f t="shared" si="50"/>
        <v>2.2516160358645574</v>
      </c>
      <c r="P44">
        <f t="shared" si="51"/>
        <v>0.48579050644777211</v>
      </c>
      <c r="Q44">
        <f t="shared" si="52"/>
        <v>0.30884744699645444</v>
      </c>
      <c r="R44">
        <f t="shared" si="53"/>
        <v>273.60683524711567</v>
      </c>
      <c r="S44">
        <f t="shared" si="54"/>
        <v>30.465906077777923</v>
      </c>
      <c r="T44">
        <f t="shared" si="55"/>
        <v>29.839587096774199</v>
      </c>
      <c r="U44">
        <f t="shared" si="56"/>
        <v>4.2213513062161292</v>
      </c>
      <c r="V44">
        <f t="shared" si="57"/>
        <v>64.234978612837608</v>
      </c>
      <c r="W44">
        <f t="shared" si="58"/>
        <v>2.8502556863700064</v>
      </c>
      <c r="X44">
        <f t="shared" si="59"/>
        <v>4.4372330277391443</v>
      </c>
      <c r="Y44">
        <f t="shared" si="60"/>
        <v>1.3710956198461228</v>
      </c>
      <c r="Z44">
        <f t="shared" si="61"/>
        <v>-306.13949529616394</v>
      </c>
      <c r="AA44">
        <f t="shared" si="62"/>
        <v>105.61832708667427</v>
      </c>
      <c r="AB44">
        <f t="shared" si="63"/>
        <v>10.458400919182125</v>
      </c>
      <c r="AC44">
        <f t="shared" si="64"/>
        <v>83.544067956808107</v>
      </c>
      <c r="AD44">
        <v>-4.12272674749454E-2</v>
      </c>
      <c r="AE44">
        <v>4.6281219447622E-2</v>
      </c>
      <c r="AF44">
        <v>3.4581103482768598</v>
      </c>
      <c r="AG44">
        <v>0</v>
      </c>
      <c r="AH44">
        <v>0</v>
      </c>
      <c r="AI44">
        <f t="shared" si="65"/>
        <v>1</v>
      </c>
      <c r="AJ44">
        <f t="shared" si="66"/>
        <v>0</v>
      </c>
      <c r="AK44">
        <f t="shared" si="67"/>
        <v>51928.369870286188</v>
      </c>
      <c r="AL44">
        <v>0</v>
      </c>
      <c r="AM44">
        <v>0</v>
      </c>
      <c r="AN44">
        <v>0</v>
      </c>
      <c r="AO44">
        <f t="shared" si="68"/>
        <v>0</v>
      </c>
      <c r="AP44" t="e">
        <f t="shared" si="69"/>
        <v>#DIV/0!</v>
      </c>
      <c r="AQ44">
        <v>-1</v>
      </c>
      <c r="AR44" t="s">
        <v>424</v>
      </c>
      <c r="AS44">
        <v>800.623346153846</v>
      </c>
      <c r="AT44">
        <v>1119.3499999999999</v>
      </c>
      <c r="AU44">
        <f t="shared" si="70"/>
        <v>0.28474262192000177</v>
      </c>
      <c r="AV44">
        <v>0.5</v>
      </c>
      <c r="AW44">
        <f t="shared" si="71"/>
        <v>1429.2433932542622</v>
      </c>
      <c r="AX44">
        <f t="shared" si="72"/>
        <v>38.007674940049981</v>
      </c>
      <c r="AY44">
        <f t="shared" si="73"/>
        <v>203.48325557852939</v>
      </c>
      <c r="AZ44">
        <f t="shared" si="74"/>
        <v>0.50215750212176702</v>
      </c>
      <c r="BA44">
        <f t="shared" si="75"/>
        <v>2.7292534724427109E-2</v>
      </c>
      <c r="BB44">
        <f t="shared" si="76"/>
        <v>-1</v>
      </c>
      <c r="BC44" t="s">
        <v>425</v>
      </c>
      <c r="BD44">
        <v>557.26</v>
      </c>
      <c r="BE44">
        <f t="shared" si="77"/>
        <v>562.08999999999992</v>
      </c>
      <c r="BF44">
        <f t="shared" si="78"/>
        <v>0.56703847043383437</v>
      </c>
      <c r="BG44">
        <f t="shared" si="79"/>
        <v>2.0086674083910561</v>
      </c>
      <c r="BH44">
        <f t="shared" si="80"/>
        <v>0.28474262192000172</v>
      </c>
      <c r="BI44" t="e">
        <f t="shared" si="81"/>
        <v>#DIV/0!</v>
      </c>
      <c r="BJ44" t="s">
        <v>277</v>
      </c>
      <c r="BK44" t="s">
        <v>277</v>
      </c>
      <c r="BL44" t="s">
        <v>277</v>
      </c>
      <c r="BM44" t="s">
        <v>277</v>
      </c>
      <c r="BN44" t="s">
        <v>277</v>
      </c>
      <c r="BO44" t="s">
        <v>277</v>
      </c>
      <c r="BP44" t="s">
        <v>277</v>
      </c>
      <c r="BQ44" t="s">
        <v>277</v>
      </c>
      <c r="BR44">
        <f t="shared" si="82"/>
        <v>1700.0283870967701</v>
      </c>
      <c r="BS44">
        <f t="shared" si="83"/>
        <v>1429.2433932542622</v>
      </c>
      <c r="BT44">
        <f t="shared" si="84"/>
        <v>0.84071736925232055</v>
      </c>
      <c r="BU44">
        <f t="shared" si="85"/>
        <v>0.19143473850464116</v>
      </c>
      <c r="BV44">
        <v>6</v>
      </c>
      <c r="BW44">
        <v>0.5</v>
      </c>
      <c r="BX44" t="s">
        <v>278</v>
      </c>
      <c r="BY44">
        <v>1531242380.9000001</v>
      </c>
      <c r="BZ44">
        <v>537.35361290322601</v>
      </c>
      <c r="CA44">
        <v>599.95377419354804</v>
      </c>
      <c r="CB44">
        <v>28.6504451612903</v>
      </c>
      <c r="CC44">
        <v>18.536964516129</v>
      </c>
      <c r="CD44">
        <v>400.04322580645203</v>
      </c>
      <c r="CE44">
        <v>99.383877419354803</v>
      </c>
      <c r="CF44">
        <v>9.9941080645161301E-2</v>
      </c>
      <c r="CG44">
        <v>30.709667741935501</v>
      </c>
      <c r="CH44">
        <v>29.839587096774199</v>
      </c>
      <c r="CI44">
        <v>999.9</v>
      </c>
      <c r="CJ44">
        <v>10003.7916129032</v>
      </c>
      <c r="CK44">
        <v>0</v>
      </c>
      <c r="CL44">
        <v>1.46522483870968</v>
      </c>
      <c r="CM44">
        <v>1700.0283870967701</v>
      </c>
      <c r="CN44">
        <v>0.97601645161290296</v>
      </c>
      <c r="CO44">
        <v>2.3983480645161301E-2</v>
      </c>
      <c r="CP44">
        <v>0</v>
      </c>
      <c r="CQ44">
        <v>800.72609677419405</v>
      </c>
      <c r="CR44">
        <v>5.0004099999999996</v>
      </c>
      <c r="CS44">
        <v>14206.3612903226</v>
      </c>
      <c r="CT44">
        <v>15716.5967741935</v>
      </c>
      <c r="CU44">
        <v>47.793999999999997</v>
      </c>
      <c r="CV44">
        <v>49.457322580645098</v>
      </c>
      <c r="CW44">
        <v>48.680999999999997</v>
      </c>
      <c r="CX44">
        <v>48.936999999999998</v>
      </c>
      <c r="CY44">
        <v>49.751903225806501</v>
      </c>
      <c r="CZ44">
        <v>1654.3767741935501</v>
      </c>
      <c r="DA44">
        <v>40.651612903225796</v>
      </c>
      <c r="DB44">
        <v>0</v>
      </c>
      <c r="DC44">
        <v>119.90000009536701</v>
      </c>
      <c r="DD44">
        <v>800.623346153846</v>
      </c>
      <c r="DE44">
        <v>-13.841401726765699</v>
      </c>
      <c r="DF44">
        <v>-402.71111156451201</v>
      </c>
      <c r="DG44">
        <v>14204.9576923077</v>
      </c>
      <c r="DH44">
        <v>15</v>
      </c>
      <c r="DI44">
        <v>1531242332.4000001</v>
      </c>
      <c r="DJ44" t="s">
        <v>426</v>
      </c>
      <c r="DK44">
        <v>68</v>
      </c>
      <c r="DL44">
        <v>3.0710000000000002</v>
      </c>
      <c r="DM44">
        <v>-0.14799999999999999</v>
      </c>
      <c r="DN44">
        <v>600</v>
      </c>
      <c r="DO44">
        <v>18</v>
      </c>
      <c r="DP44">
        <v>0.02</v>
      </c>
      <c r="DQ44">
        <v>0.02</v>
      </c>
      <c r="DR44">
        <v>38.230345046839098</v>
      </c>
      <c r="DS44">
        <v>-2.3692732319639398</v>
      </c>
      <c r="DT44">
        <v>0.31075092742196703</v>
      </c>
      <c r="DU44">
        <v>0</v>
      </c>
      <c r="DV44">
        <v>0.56105252478990097</v>
      </c>
      <c r="DW44">
        <v>-0.11345993850767599</v>
      </c>
      <c r="DX44">
        <v>1.4400167045610601E-2</v>
      </c>
      <c r="DY44">
        <v>1</v>
      </c>
      <c r="DZ44">
        <v>1</v>
      </c>
      <c r="EA44">
        <v>2</v>
      </c>
      <c r="EB44" t="s">
        <v>284</v>
      </c>
      <c r="EC44">
        <v>1.8646199999999999</v>
      </c>
      <c r="ED44">
        <v>1.8655299999999999</v>
      </c>
      <c r="EE44">
        <v>1.8681300000000001</v>
      </c>
      <c r="EF44">
        <v>1.8674900000000001</v>
      </c>
      <c r="EG44">
        <v>1.8696600000000001</v>
      </c>
      <c r="EH44">
        <v>1.8674200000000001</v>
      </c>
      <c r="EI44">
        <v>1.8682799999999999</v>
      </c>
      <c r="EJ44">
        <v>1.87249</v>
      </c>
      <c r="EK44" t="s">
        <v>280</v>
      </c>
      <c r="EL44" t="s">
        <v>19</v>
      </c>
      <c r="EM44" t="s">
        <v>19</v>
      </c>
      <c r="EN44" t="s">
        <v>19</v>
      </c>
      <c r="EO44" t="s">
        <v>281</v>
      </c>
      <c r="EP44" t="s">
        <v>282</v>
      </c>
      <c r="EQ44" t="s">
        <v>283</v>
      </c>
      <c r="ER44" t="s">
        <v>283</v>
      </c>
      <c r="ES44" t="s">
        <v>283</v>
      </c>
      <c r="ET44" t="s">
        <v>283</v>
      </c>
      <c r="EU44">
        <v>0</v>
      </c>
      <c r="EV44">
        <v>100</v>
      </c>
      <c r="EW44">
        <v>100</v>
      </c>
      <c r="EX44">
        <v>3.0710000000000002</v>
      </c>
      <c r="EY44">
        <v>-0.14799999999999999</v>
      </c>
      <c r="EZ44">
        <v>2</v>
      </c>
      <c r="FA44">
        <v>402.68</v>
      </c>
      <c r="FB44">
        <v>554.85500000000002</v>
      </c>
      <c r="FC44">
        <v>25</v>
      </c>
      <c r="FD44">
        <v>35.638399999999997</v>
      </c>
      <c r="FE44">
        <v>30.000299999999999</v>
      </c>
      <c r="FF44">
        <v>35.588299999999997</v>
      </c>
      <c r="FG44">
        <v>35.575499999999998</v>
      </c>
      <c r="FH44">
        <v>27.5867</v>
      </c>
      <c r="FI44">
        <v>48.652900000000002</v>
      </c>
      <c r="FJ44">
        <v>0</v>
      </c>
      <c r="FK44">
        <v>25</v>
      </c>
      <c r="FL44">
        <v>600</v>
      </c>
      <c r="FM44">
        <v>19.078900000000001</v>
      </c>
      <c r="FN44">
        <v>107.45399999999999</v>
      </c>
      <c r="FO44">
        <v>106.328</v>
      </c>
    </row>
    <row r="45" spans="1:171" x14ac:dyDescent="0.2">
      <c r="A45">
        <v>69</v>
      </c>
      <c r="B45">
        <v>1531242509.4000001</v>
      </c>
      <c r="C45">
        <v>11583.5</v>
      </c>
      <c r="D45" t="s">
        <v>427</v>
      </c>
      <c r="E45" t="s">
        <v>428</v>
      </c>
      <c r="F45" t="s">
        <v>540</v>
      </c>
      <c r="G45">
        <v>1531242501.4000001</v>
      </c>
      <c r="H45">
        <f t="shared" si="43"/>
        <v>4.6353455720727623E-3</v>
      </c>
      <c r="I45">
        <f t="shared" si="44"/>
        <v>38.631176882645761</v>
      </c>
      <c r="J45">
        <f t="shared" si="45"/>
        <v>736.82603225806395</v>
      </c>
      <c r="K45">
        <f t="shared" si="46"/>
        <v>515.75009978045387</v>
      </c>
      <c r="L45">
        <f t="shared" si="47"/>
        <v>51.308415993037691</v>
      </c>
      <c r="M45">
        <f t="shared" si="48"/>
        <v>73.301733908901355</v>
      </c>
      <c r="N45">
        <f t="shared" si="49"/>
        <v>0.32087011479093797</v>
      </c>
      <c r="O45">
        <f t="shared" si="50"/>
        <v>2.2515604884802674</v>
      </c>
      <c r="P45">
        <f t="shared" si="51"/>
        <v>0.29745982202532295</v>
      </c>
      <c r="Q45">
        <f t="shared" si="52"/>
        <v>0.18787318018218291</v>
      </c>
      <c r="R45">
        <f t="shared" si="53"/>
        <v>273.59933991169271</v>
      </c>
      <c r="S45">
        <f t="shared" si="54"/>
        <v>31.222301740610249</v>
      </c>
      <c r="T45">
        <f t="shared" si="55"/>
        <v>30.206651612903201</v>
      </c>
      <c r="U45">
        <f t="shared" si="56"/>
        <v>4.3112832121782771</v>
      </c>
      <c r="V45">
        <f t="shared" si="57"/>
        <v>63.496532647966852</v>
      </c>
      <c r="W45">
        <f t="shared" si="58"/>
        <v>2.8165653757764644</v>
      </c>
      <c r="X45">
        <f t="shared" si="59"/>
        <v>4.4357782359422275</v>
      </c>
      <c r="Y45">
        <f t="shared" si="60"/>
        <v>1.4947178364018128</v>
      </c>
      <c r="Z45">
        <f t="shared" si="61"/>
        <v>-204.41873972840881</v>
      </c>
      <c r="AA45">
        <f t="shared" si="62"/>
        <v>60.362581001925221</v>
      </c>
      <c r="AB45">
        <f t="shared" si="63"/>
        <v>5.9879728339321083</v>
      </c>
      <c r="AC45">
        <f t="shared" si="64"/>
        <v>135.53115401914124</v>
      </c>
      <c r="AD45">
        <v>-4.1225771103877699E-2</v>
      </c>
      <c r="AE45">
        <v>4.6279539640009103E-2</v>
      </c>
      <c r="AF45">
        <v>3.4580110103798098</v>
      </c>
      <c r="AG45">
        <v>0</v>
      </c>
      <c r="AH45">
        <v>0</v>
      </c>
      <c r="AI45">
        <f t="shared" si="65"/>
        <v>1</v>
      </c>
      <c r="AJ45">
        <f t="shared" si="66"/>
        <v>0</v>
      </c>
      <c r="AK45">
        <f t="shared" si="67"/>
        <v>51927.52671016589</v>
      </c>
      <c r="AL45">
        <v>0</v>
      </c>
      <c r="AM45">
        <v>0</v>
      </c>
      <c r="AN45">
        <v>0</v>
      </c>
      <c r="AO45">
        <f t="shared" si="68"/>
        <v>0</v>
      </c>
      <c r="AP45" t="e">
        <f t="shared" si="69"/>
        <v>#DIV/0!</v>
      </c>
      <c r="AQ45">
        <v>-1</v>
      </c>
      <c r="AR45" t="s">
        <v>429</v>
      </c>
      <c r="AS45">
        <v>780.9375</v>
      </c>
      <c r="AT45">
        <v>1085.5</v>
      </c>
      <c r="AU45">
        <f t="shared" si="70"/>
        <v>0.28057346844771991</v>
      </c>
      <c r="AV45">
        <v>0.5</v>
      </c>
      <c r="AW45">
        <f t="shared" si="71"/>
        <v>1429.2096868027984</v>
      </c>
      <c r="AX45">
        <f t="shared" si="72"/>
        <v>38.631176882645761</v>
      </c>
      <c r="AY45">
        <f t="shared" si="73"/>
        <v>200.49915948267031</v>
      </c>
      <c r="AZ45">
        <f t="shared" si="74"/>
        <v>0.49000460617227082</v>
      </c>
      <c r="BA45">
        <f t="shared" si="75"/>
        <v>2.7729434839825606E-2</v>
      </c>
      <c r="BB45">
        <f t="shared" si="76"/>
        <v>-1</v>
      </c>
      <c r="BC45" t="s">
        <v>430</v>
      </c>
      <c r="BD45">
        <v>553.6</v>
      </c>
      <c r="BE45">
        <f t="shared" si="77"/>
        <v>531.9</v>
      </c>
      <c r="BF45">
        <f t="shared" si="78"/>
        <v>0.57259353261891333</v>
      </c>
      <c r="BG45">
        <f t="shared" si="79"/>
        <v>1.9608020231213872</v>
      </c>
      <c r="BH45">
        <f t="shared" si="80"/>
        <v>0.28057346844771996</v>
      </c>
      <c r="BI45" t="e">
        <f t="shared" si="81"/>
        <v>#DIV/0!</v>
      </c>
      <c r="BJ45" t="s">
        <v>277</v>
      </c>
      <c r="BK45" t="s">
        <v>277</v>
      </c>
      <c r="BL45" t="s">
        <v>277</v>
      </c>
      <c r="BM45" t="s">
        <v>277</v>
      </c>
      <c r="BN45" t="s">
        <v>277</v>
      </c>
      <c r="BO45" t="s">
        <v>277</v>
      </c>
      <c r="BP45" t="s">
        <v>277</v>
      </c>
      <c r="BQ45" t="s">
        <v>277</v>
      </c>
      <c r="BR45">
        <f t="shared" si="82"/>
        <v>1699.98903225806</v>
      </c>
      <c r="BS45">
        <f t="shared" si="83"/>
        <v>1429.2096868027984</v>
      </c>
      <c r="BT45">
        <f t="shared" si="84"/>
        <v>0.84071700445291053</v>
      </c>
      <c r="BU45">
        <f t="shared" si="85"/>
        <v>0.19143400890582113</v>
      </c>
      <c r="BV45">
        <v>6</v>
      </c>
      <c r="BW45">
        <v>0.5</v>
      </c>
      <c r="BX45" t="s">
        <v>278</v>
      </c>
      <c r="BY45">
        <v>1531242501.4000001</v>
      </c>
      <c r="BZ45">
        <v>736.82603225806395</v>
      </c>
      <c r="CA45">
        <v>799.88909677419304</v>
      </c>
      <c r="CB45">
        <v>28.312000000000001</v>
      </c>
      <c r="CC45">
        <v>21.556570967741902</v>
      </c>
      <c r="CD45">
        <v>400.04354838709702</v>
      </c>
      <c r="CE45">
        <v>99.383093548387095</v>
      </c>
      <c r="CF45">
        <v>0.10000110322580601</v>
      </c>
      <c r="CG45">
        <v>30.703929032258099</v>
      </c>
      <c r="CH45">
        <v>30.206651612903201</v>
      </c>
      <c r="CI45">
        <v>999.9</v>
      </c>
      <c r="CJ45">
        <v>10003.507419354801</v>
      </c>
      <c r="CK45">
        <v>0</v>
      </c>
      <c r="CL45">
        <v>1.62415806451613</v>
      </c>
      <c r="CM45">
        <v>1699.98903225806</v>
      </c>
      <c r="CN45">
        <v>0.976030806451613</v>
      </c>
      <c r="CO45">
        <v>2.3968906451612901E-2</v>
      </c>
      <c r="CP45">
        <v>0</v>
      </c>
      <c r="CQ45">
        <v>781.03335483870899</v>
      </c>
      <c r="CR45">
        <v>5.0004099999999996</v>
      </c>
      <c r="CS45">
        <v>13874.893548387099</v>
      </c>
      <c r="CT45">
        <v>15716.293548387101</v>
      </c>
      <c r="CU45">
        <v>47.330290322580602</v>
      </c>
      <c r="CV45">
        <v>49.05</v>
      </c>
      <c r="CW45">
        <v>48.213419354838699</v>
      </c>
      <c r="CX45">
        <v>48.620935483871001</v>
      </c>
      <c r="CY45">
        <v>49.330290322580602</v>
      </c>
      <c r="CZ45">
        <v>1654.3590322580601</v>
      </c>
      <c r="DA45">
        <v>40.630000000000003</v>
      </c>
      <c r="DB45">
        <v>0</v>
      </c>
      <c r="DC45">
        <v>120</v>
      </c>
      <c r="DD45">
        <v>780.9375</v>
      </c>
      <c r="DE45">
        <v>-11.209811976151901</v>
      </c>
      <c r="DF45">
        <v>-248.90256453236501</v>
      </c>
      <c r="DG45">
        <v>13872.430769230799</v>
      </c>
      <c r="DH45">
        <v>15</v>
      </c>
      <c r="DI45">
        <v>1531242537.4000001</v>
      </c>
      <c r="DJ45" t="s">
        <v>431</v>
      </c>
      <c r="DK45">
        <v>69</v>
      </c>
      <c r="DL45">
        <v>3.3090000000000002</v>
      </c>
      <c r="DM45">
        <v>-0.14199999999999999</v>
      </c>
      <c r="DN45">
        <v>800</v>
      </c>
      <c r="DO45">
        <v>22</v>
      </c>
      <c r="DP45">
        <v>0.03</v>
      </c>
      <c r="DQ45">
        <v>0.02</v>
      </c>
      <c r="DR45">
        <v>39.076861476206297</v>
      </c>
      <c r="DS45">
        <v>-3.1646300776389</v>
      </c>
      <c r="DT45">
        <v>0.39199958698493098</v>
      </c>
      <c r="DU45">
        <v>0</v>
      </c>
      <c r="DV45">
        <v>0.33079590560182398</v>
      </c>
      <c r="DW45">
        <v>-0.110850323914415</v>
      </c>
      <c r="DX45">
        <v>1.36275880771244E-2</v>
      </c>
      <c r="DY45">
        <v>1</v>
      </c>
      <c r="DZ45">
        <v>1</v>
      </c>
      <c r="EA45">
        <v>2</v>
      </c>
      <c r="EB45" t="s">
        <v>284</v>
      </c>
      <c r="EC45">
        <v>1.8646199999999999</v>
      </c>
      <c r="ED45">
        <v>1.86554</v>
      </c>
      <c r="EE45">
        <v>1.8681300000000001</v>
      </c>
      <c r="EF45">
        <v>1.8675200000000001</v>
      </c>
      <c r="EG45">
        <v>1.8696600000000001</v>
      </c>
      <c r="EH45">
        <v>1.86747</v>
      </c>
      <c r="EI45">
        <v>1.86829</v>
      </c>
      <c r="EJ45">
        <v>1.8725499999999999</v>
      </c>
      <c r="EK45" t="s">
        <v>280</v>
      </c>
      <c r="EL45" t="s">
        <v>19</v>
      </c>
      <c r="EM45" t="s">
        <v>19</v>
      </c>
      <c r="EN45" t="s">
        <v>19</v>
      </c>
      <c r="EO45" t="s">
        <v>281</v>
      </c>
      <c r="EP45" t="s">
        <v>282</v>
      </c>
      <c r="EQ45" t="s">
        <v>283</v>
      </c>
      <c r="ER45" t="s">
        <v>283</v>
      </c>
      <c r="ES45" t="s">
        <v>283</v>
      </c>
      <c r="ET45" t="s">
        <v>283</v>
      </c>
      <c r="EU45">
        <v>0</v>
      </c>
      <c r="EV45">
        <v>100</v>
      </c>
      <c r="EW45">
        <v>100</v>
      </c>
      <c r="EX45">
        <v>3.3090000000000002</v>
      </c>
      <c r="EY45">
        <v>-0.14199999999999999</v>
      </c>
      <c r="EZ45">
        <v>2</v>
      </c>
      <c r="FA45">
        <v>401.29399999999998</v>
      </c>
      <c r="FB45">
        <v>558.67999999999995</v>
      </c>
      <c r="FC45">
        <v>24.999700000000001</v>
      </c>
      <c r="FD45">
        <v>35.710799999999999</v>
      </c>
      <c r="FE45">
        <v>30.0001</v>
      </c>
      <c r="FF45">
        <v>35.651299999999999</v>
      </c>
      <c r="FG45">
        <v>35.641300000000001</v>
      </c>
      <c r="FH45">
        <v>34.947099999999999</v>
      </c>
      <c r="FI45">
        <v>40.437800000000003</v>
      </c>
      <c r="FJ45">
        <v>0</v>
      </c>
      <c r="FK45">
        <v>25</v>
      </c>
      <c r="FL45">
        <v>800</v>
      </c>
      <c r="FM45">
        <v>22.0745</v>
      </c>
      <c r="FN45">
        <v>107.44199999999999</v>
      </c>
      <c r="FO45">
        <v>106.312</v>
      </c>
    </row>
    <row r="46" spans="1:171" x14ac:dyDescent="0.2">
      <c r="A46">
        <v>70</v>
      </c>
      <c r="B46">
        <v>1531242659.4000001</v>
      </c>
      <c r="C46">
        <v>11733.5</v>
      </c>
      <c r="D46" t="s">
        <v>432</v>
      </c>
      <c r="E46" t="s">
        <v>433</v>
      </c>
      <c r="F46" t="s">
        <v>540</v>
      </c>
      <c r="G46">
        <v>1531242651.40645</v>
      </c>
      <c r="H46">
        <f t="shared" si="43"/>
        <v>2.2547312621715239E-3</v>
      </c>
      <c r="I46">
        <f t="shared" si="44"/>
        <v>36.879443773139734</v>
      </c>
      <c r="J46">
        <f t="shared" si="45"/>
        <v>941.433870967742</v>
      </c>
      <c r="K46">
        <f t="shared" si="46"/>
        <v>487.35459085795611</v>
      </c>
      <c r="L46">
        <f t="shared" si="47"/>
        <v>48.48185349854046</v>
      </c>
      <c r="M46">
        <f t="shared" si="48"/>
        <v>93.653491455720825</v>
      </c>
      <c r="N46">
        <f t="shared" si="49"/>
        <v>0.13961403402622197</v>
      </c>
      <c r="O46">
        <f t="shared" si="50"/>
        <v>2.2526126599040515</v>
      </c>
      <c r="P46">
        <f t="shared" si="51"/>
        <v>0.13497881916848259</v>
      </c>
      <c r="Q46">
        <f t="shared" si="52"/>
        <v>8.4765397729198014E-2</v>
      </c>
      <c r="R46">
        <f t="shared" si="53"/>
        <v>273.60327367524798</v>
      </c>
      <c r="S46">
        <f t="shared" si="54"/>
        <v>32.054331859238225</v>
      </c>
      <c r="T46">
        <f t="shared" si="55"/>
        <v>30.7689387096774</v>
      </c>
      <c r="U46">
        <f t="shared" si="56"/>
        <v>4.4522828497045204</v>
      </c>
      <c r="V46">
        <f t="shared" si="57"/>
        <v>64.11655782433175</v>
      </c>
      <c r="W46">
        <f t="shared" si="58"/>
        <v>2.8515447131153264</v>
      </c>
      <c r="X46">
        <f t="shared" si="59"/>
        <v>4.4474388673953209</v>
      </c>
      <c r="Y46">
        <f t="shared" si="60"/>
        <v>1.6007381365891939</v>
      </c>
      <c r="Z46">
        <f t="shared" si="61"/>
        <v>-99.433648661764209</v>
      </c>
      <c r="AA46">
        <f t="shared" si="62"/>
        <v>-2.3144657412291112</v>
      </c>
      <c r="AB46">
        <f t="shared" si="63"/>
        <v>-0.23017845188475175</v>
      </c>
      <c r="AC46">
        <f t="shared" si="64"/>
        <v>171.62498082036993</v>
      </c>
      <c r="AD46">
        <v>-4.1254120858208301E-2</v>
      </c>
      <c r="AE46">
        <v>4.6311364722820103E-2</v>
      </c>
      <c r="AF46">
        <v>3.45989282246263</v>
      </c>
      <c r="AG46">
        <v>0</v>
      </c>
      <c r="AH46">
        <v>0</v>
      </c>
      <c r="AI46">
        <f t="shared" si="65"/>
        <v>1</v>
      </c>
      <c r="AJ46">
        <f t="shared" si="66"/>
        <v>0</v>
      </c>
      <c r="AK46">
        <f t="shared" si="67"/>
        <v>51953.835351135283</v>
      </c>
      <c r="AL46">
        <v>0</v>
      </c>
      <c r="AM46">
        <v>0</v>
      </c>
      <c r="AN46">
        <v>0</v>
      </c>
      <c r="AO46">
        <f t="shared" si="68"/>
        <v>0</v>
      </c>
      <c r="AP46" t="e">
        <f t="shared" si="69"/>
        <v>#DIV/0!</v>
      </c>
      <c r="AQ46">
        <v>-1</v>
      </c>
      <c r="AR46" t="s">
        <v>434</v>
      </c>
      <c r="AS46">
        <v>785.108269230769</v>
      </c>
      <c r="AT46">
        <v>1120.74</v>
      </c>
      <c r="AU46">
        <f t="shared" si="70"/>
        <v>0.29947332188485376</v>
      </c>
      <c r="AV46">
        <v>0.5</v>
      </c>
      <c r="AW46">
        <f t="shared" si="71"/>
        <v>1429.2300480931183</v>
      </c>
      <c r="AX46">
        <f t="shared" si="72"/>
        <v>36.879443773139734</v>
      </c>
      <c r="AY46">
        <f t="shared" si="73"/>
        <v>214.00813512004771</v>
      </c>
      <c r="AZ46">
        <f t="shared" si="74"/>
        <v>0.490104752217285</v>
      </c>
      <c r="BA46">
        <f t="shared" si="75"/>
        <v>2.6503391685389323E-2</v>
      </c>
      <c r="BB46">
        <f t="shared" si="76"/>
        <v>-1</v>
      </c>
      <c r="BC46" t="s">
        <v>435</v>
      </c>
      <c r="BD46">
        <v>571.46</v>
      </c>
      <c r="BE46">
        <f t="shared" si="77"/>
        <v>549.28</v>
      </c>
      <c r="BF46">
        <f t="shared" si="78"/>
        <v>0.611039416634924</v>
      </c>
      <c r="BG46">
        <f t="shared" si="79"/>
        <v>1.9611871347075909</v>
      </c>
      <c r="BH46">
        <f t="shared" si="80"/>
        <v>0.29947332188485376</v>
      </c>
      <c r="BI46" t="e">
        <f t="shared" si="81"/>
        <v>#DIV/0!</v>
      </c>
      <c r="BJ46" t="s">
        <v>277</v>
      </c>
      <c r="BK46" t="s">
        <v>277</v>
      </c>
      <c r="BL46" t="s">
        <v>277</v>
      </c>
      <c r="BM46" t="s">
        <v>277</v>
      </c>
      <c r="BN46" t="s">
        <v>277</v>
      </c>
      <c r="BO46" t="s">
        <v>277</v>
      </c>
      <c r="BP46" t="s">
        <v>277</v>
      </c>
      <c r="BQ46" t="s">
        <v>277</v>
      </c>
      <c r="BR46">
        <f t="shared" si="82"/>
        <v>1700.01322580645</v>
      </c>
      <c r="BS46">
        <f t="shared" si="83"/>
        <v>1429.2300480931183</v>
      </c>
      <c r="BT46">
        <f t="shared" si="84"/>
        <v>0.84071701701916002</v>
      </c>
      <c r="BU46">
        <f t="shared" si="85"/>
        <v>0.19143403403832016</v>
      </c>
      <c r="BV46">
        <v>6</v>
      </c>
      <c r="BW46">
        <v>0.5</v>
      </c>
      <c r="BX46" t="s">
        <v>278</v>
      </c>
      <c r="BY46">
        <v>1531242651.40645</v>
      </c>
      <c r="BZ46">
        <v>941.433870967742</v>
      </c>
      <c r="CA46">
        <v>999.93299999999999</v>
      </c>
      <c r="CB46">
        <v>28.6646096774193</v>
      </c>
      <c r="CC46">
        <v>25.379687096774202</v>
      </c>
      <c r="CD46">
        <v>400.02774193548402</v>
      </c>
      <c r="CE46">
        <v>99.379670967741902</v>
      </c>
      <c r="CF46">
        <v>9.9957229032258094E-2</v>
      </c>
      <c r="CG46">
        <v>30.749880645161301</v>
      </c>
      <c r="CH46">
        <v>30.7689387096774</v>
      </c>
      <c r="CI46">
        <v>999.9</v>
      </c>
      <c r="CJ46">
        <v>10010.731290322599</v>
      </c>
      <c r="CK46">
        <v>0</v>
      </c>
      <c r="CL46">
        <v>1.24572225806452</v>
      </c>
      <c r="CM46">
        <v>1700.01322580645</v>
      </c>
      <c r="CN46">
        <v>0.97602716129032296</v>
      </c>
      <c r="CO46">
        <v>2.39725806451613E-2</v>
      </c>
      <c r="CP46">
        <v>0</v>
      </c>
      <c r="CQ46">
        <v>784.99019354838697</v>
      </c>
      <c r="CR46">
        <v>5.0004099999999996</v>
      </c>
      <c r="CS46">
        <v>13895.0516129032</v>
      </c>
      <c r="CT46">
        <v>15716.5064516129</v>
      </c>
      <c r="CU46">
        <v>46.902999999999999</v>
      </c>
      <c r="CV46">
        <v>48.625</v>
      </c>
      <c r="CW46">
        <v>47.75</v>
      </c>
      <c r="CX46">
        <v>48.235774193548401</v>
      </c>
      <c r="CY46">
        <v>48.935000000000002</v>
      </c>
      <c r="CZ46">
        <v>1654.3819354838699</v>
      </c>
      <c r="DA46">
        <v>40.631290322580703</v>
      </c>
      <c r="DB46">
        <v>0</v>
      </c>
      <c r="DC46">
        <v>149.40000009536701</v>
      </c>
      <c r="DD46">
        <v>785.108269230769</v>
      </c>
      <c r="DE46">
        <v>10.808102571934899</v>
      </c>
      <c r="DF46">
        <v>226.700854837625</v>
      </c>
      <c r="DG46">
        <v>13897</v>
      </c>
      <c r="DH46">
        <v>15</v>
      </c>
      <c r="DI46">
        <v>1531242694.9000001</v>
      </c>
      <c r="DJ46" t="s">
        <v>436</v>
      </c>
      <c r="DK46">
        <v>70</v>
      </c>
      <c r="DL46">
        <v>3.589</v>
      </c>
      <c r="DM46">
        <v>-0.13500000000000001</v>
      </c>
      <c r="DN46">
        <v>1000</v>
      </c>
      <c r="DO46">
        <v>26</v>
      </c>
      <c r="DP46">
        <v>7.0000000000000007E-2</v>
      </c>
      <c r="DQ46">
        <v>0.04</v>
      </c>
      <c r="DR46">
        <v>37.371663622970601</v>
      </c>
      <c r="DS46">
        <v>-3.2210865060599398</v>
      </c>
      <c r="DT46">
        <v>0.40316344956686501</v>
      </c>
      <c r="DU46">
        <v>0</v>
      </c>
      <c r="DV46">
        <v>0.142626597035861</v>
      </c>
      <c r="DW46">
        <v>-3.7090874694961098E-2</v>
      </c>
      <c r="DX46">
        <v>4.6016783390288602E-3</v>
      </c>
      <c r="DY46">
        <v>1</v>
      </c>
      <c r="DZ46">
        <v>1</v>
      </c>
      <c r="EA46">
        <v>2</v>
      </c>
      <c r="EB46" t="s">
        <v>284</v>
      </c>
      <c r="EC46">
        <v>1.8646199999999999</v>
      </c>
      <c r="ED46">
        <v>1.86554</v>
      </c>
      <c r="EE46">
        <v>1.8681300000000001</v>
      </c>
      <c r="EF46">
        <v>1.86751</v>
      </c>
      <c r="EG46">
        <v>1.8696600000000001</v>
      </c>
      <c r="EH46">
        <v>1.8674599999999999</v>
      </c>
      <c r="EI46">
        <v>1.86829</v>
      </c>
      <c r="EJ46">
        <v>1.8725499999999999</v>
      </c>
      <c r="EK46" t="s">
        <v>280</v>
      </c>
      <c r="EL46" t="s">
        <v>19</v>
      </c>
      <c r="EM46" t="s">
        <v>19</v>
      </c>
      <c r="EN46" t="s">
        <v>19</v>
      </c>
      <c r="EO46" t="s">
        <v>281</v>
      </c>
      <c r="EP46" t="s">
        <v>282</v>
      </c>
      <c r="EQ46" t="s">
        <v>283</v>
      </c>
      <c r="ER46" t="s">
        <v>283</v>
      </c>
      <c r="ES46" t="s">
        <v>283</v>
      </c>
      <c r="ET46" t="s">
        <v>283</v>
      </c>
      <c r="EU46">
        <v>0</v>
      </c>
      <c r="EV46">
        <v>100</v>
      </c>
      <c r="EW46">
        <v>100</v>
      </c>
      <c r="EX46">
        <v>3.589</v>
      </c>
      <c r="EY46">
        <v>-0.13500000000000001</v>
      </c>
      <c r="EZ46">
        <v>2</v>
      </c>
      <c r="FA46">
        <v>399.96499999999997</v>
      </c>
      <c r="FB46">
        <v>563.399</v>
      </c>
      <c r="FC46">
        <v>25.000399999999999</v>
      </c>
      <c r="FD46">
        <v>35.750300000000003</v>
      </c>
      <c r="FE46">
        <v>30.000299999999999</v>
      </c>
      <c r="FF46">
        <v>35.700600000000001</v>
      </c>
      <c r="FG46">
        <v>35.691000000000003</v>
      </c>
      <c r="FH46">
        <v>42.041800000000002</v>
      </c>
      <c r="FI46">
        <v>30.624500000000001</v>
      </c>
      <c r="FJ46">
        <v>0</v>
      </c>
      <c r="FK46">
        <v>25</v>
      </c>
      <c r="FL46">
        <v>1000</v>
      </c>
      <c r="FM46">
        <v>25.634799999999998</v>
      </c>
      <c r="FN46">
        <v>107.44</v>
      </c>
      <c r="FO46">
        <v>106.30200000000001</v>
      </c>
    </row>
    <row r="47" spans="1:171" x14ac:dyDescent="0.2">
      <c r="A47">
        <v>71</v>
      </c>
      <c r="B47">
        <v>1531243122.0999999</v>
      </c>
      <c r="C47">
        <v>12196.1999998093</v>
      </c>
      <c r="D47" t="s">
        <v>437</v>
      </c>
      <c r="E47" t="s">
        <v>438</v>
      </c>
      <c r="F47" t="s">
        <v>541</v>
      </c>
      <c r="G47">
        <v>1531243114.0999999</v>
      </c>
      <c r="H47">
        <f t="shared" si="43"/>
        <v>6.4436224258754473E-3</v>
      </c>
      <c r="I47">
        <f t="shared" si="44"/>
        <v>29.892998615035637</v>
      </c>
      <c r="J47">
        <f t="shared" si="45"/>
        <v>351.81651612903198</v>
      </c>
      <c r="K47">
        <f t="shared" si="46"/>
        <v>227.9924907413882</v>
      </c>
      <c r="L47">
        <f t="shared" si="47"/>
        <v>22.68159624475134</v>
      </c>
      <c r="M47">
        <f t="shared" si="48"/>
        <v>35.000100859133958</v>
      </c>
      <c r="N47">
        <f t="shared" si="49"/>
        <v>0.44905133054483565</v>
      </c>
      <c r="O47">
        <f t="shared" si="50"/>
        <v>2.2522704734313939</v>
      </c>
      <c r="P47">
        <f t="shared" si="51"/>
        <v>0.4046005102889752</v>
      </c>
      <c r="Q47">
        <f t="shared" si="52"/>
        <v>0.25650138311447945</v>
      </c>
      <c r="R47">
        <f t="shared" si="53"/>
        <v>273.60145994443724</v>
      </c>
      <c r="S47">
        <f t="shared" si="54"/>
        <v>30.413686752555339</v>
      </c>
      <c r="T47">
        <f t="shared" si="55"/>
        <v>30.510490322580601</v>
      </c>
      <c r="U47">
        <f t="shared" si="56"/>
        <v>4.3869829848613122</v>
      </c>
      <c r="V47">
        <f t="shared" si="57"/>
        <v>65.266172753486785</v>
      </c>
      <c r="W47">
        <f t="shared" si="58"/>
        <v>2.8603224349060987</v>
      </c>
      <c r="X47">
        <f t="shared" si="59"/>
        <v>4.3825496642949524</v>
      </c>
      <c r="Y47">
        <f t="shared" si="60"/>
        <v>1.5266605499552135</v>
      </c>
      <c r="Z47">
        <f t="shared" si="61"/>
        <v>-284.16374898110723</v>
      </c>
      <c r="AA47">
        <f t="shared" si="62"/>
        <v>-2.1452950656913443</v>
      </c>
      <c r="AB47">
        <f t="shared" si="63"/>
        <v>-0.2128437469628541</v>
      </c>
      <c r="AC47">
        <f t="shared" si="64"/>
        <v>-12.920427849324186</v>
      </c>
      <c r="AD47">
        <v>-4.1244899652835898E-2</v>
      </c>
      <c r="AE47">
        <v>4.6301013111967701E-2</v>
      </c>
      <c r="AF47">
        <v>3.45928078226168</v>
      </c>
      <c r="AG47">
        <v>0</v>
      </c>
      <c r="AH47">
        <v>0</v>
      </c>
      <c r="AI47">
        <f t="shared" si="65"/>
        <v>1</v>
      </c>
      <c r="AJ47">
        <f t="shared" si="66"/>
        <v>0</v>
      </c>
      <c r="AK47">
        <f t="shared" si="67"/>
        <v>51986.78738893853</v>
      </c>
      <c r="AL47">
        <v>0</v>
      </c>
      <c r="AM47">
        <v>0</v>
      </c>
      <c r="AN47">
        <v>0</v>
      </c>
      <c r="AO47">
        <f t="shared" si="68"/>
        <v>0</v>
      </c>
      <c r="AP47" t="e">
        <f t="shared" si="69"/>
        <v>#DIV/0!</v>
      </c>
      <c r="AQ47">
        <v>-1</v>
      </c>
      <c r="AR47" t="s">
        <v>439</v>
      </c>
      <c r="AS47">
        <v>836.090423076923</v>
      </c>
      <c r="AT47">
        <v>1235.28</v>
      </c>
      <c r="AU47">
        <f t="shared" si="70"/>
        <v>0.32315716025765573</v>
      </c>
      <c r="AV47">
        <v>0.5</v>
      </c>
      <c r="AW47">
        <f t="shared" si="71"/>
        <v>1429.2154448671704</v>
      </c>
      <c r="AX47">
        <f t="shared" si="72"/>
        <v>29.892998615035637</v>
      </c>
      <c r="AY47">
        <f t="shared" si="73"/>
        <v>230.93060227982846</v>
      </c>
      <c r="AZ47">
        <f t="shared" si="74"/>
        <v>0.52096690628845277</v>
      </c>
      <c r="BA47">
        <f t="shared" si="75"/>
        <v>2.1615354582112563E-2</v>
      </c>
      <c r="BB47">
        <f t="shared" si="76"/>
        <v>-1</v>
      </c>
      <c r="BC47" t="s">
        <v>440</v>
      </c>
      <c r="BD47">
        <v>591.74</v>
      </c>
      <c r="BE47">
        <f t="shared" si="77"/>
        <v>643.54</v>
      </c>
      <c r="BF47">
        <f t="shared" si="78"/>
        <v>0.62030266482748075</v>
      </c>
      <c r="BG47">
        <f t="shared" si="79"/>
        <v>2.0875384459390949</v>
      </c>
      <c r="BH47">
        <f t="shared" si="80"/>
        <v>0.32315716025765573</v>
      </c>
      <c r="BI47" t="e">
        <f t="shared" si="81"/>
        <v>#DIV/0!</v>
      </c>
      <c r="BJ47" t="s">
        <v>277</v>
      </c>
      <c r="BK47" t="s">
        <v>277</v>
      </c>
      <c r="BL47" t="s">
        <v>277</v>
      </c>
      <c r="BM47" t="s">
        <v>277</v>
      </c>
      <c r="BN47" t="s">
        <v>277</v>
      </c>
      <c r="BO47" t="s">
        <v>277</v>
      </c>
      <c r="BP47" t="s">
        <v>277</v>
      </c>
      <c r="BQ47" t="s">
        <v>277</v>
      </c>
      <c r="BR47">
        <f t="shared" si="82"/>
        <v>1699.9951612903201</v>
      </c>
      <c r="BS47">
        <f t="shared" si="83"/>
        <v>1429.2154448671704</v>
      </c>
      <c r="BT47">
        <f t="shared" si="84"/>
        <v>0.84071736050258872</v>
      </c>
      <c r="BU47">
        <f t="shared" si="85"/>
        <v>0.19143472100517736</v>
      </c>
      <c r="BV47">
        <v>6</v>
      </c>
      <c r="BW47">
        <v>0.5</v>
      </c>
      <c r="BX47" t="s">
        <v>278</v>
      </c>
      <c r="BY47">
        <v>1531243114.0999999</v>
      </c>
      <c r="BZ47">
        <v>351.81651612903198</v>
      </c>
      <c r="CA47">
        <v>400.051774193548</v>
      </c>
      <c r="CB47">
        <v>28.751593548387099</v>
      </c>
      <c r="CC47">
        <v>19.3649709677419</v>
      </c>
      <c r="CD47">
        <v>400.03896774193498</v>
      </c>
      <c r="CE47">
        <v>99.383961290322603</v>
      </c>
      <c r="CF47">
        <v>0.100000532258065</v>
      </c>
      <c r="CG47">
        <v>30.4928225806452</v>
      </c>
      <c r="CH47">
        <v>30.510490322580601</v>
      </c>
      <c r="CI47">
        <v>999.9</v>
      </c>
      <c r="CJ47">
        <v>10008.061612903201</v>
      </c>
      <c r="CK47">
        <v>0</v>
      </c>
      <c r="CL47">
        <v>1.62636</v>
      </c>
      <c r="CM47">
        <v>1699.9951612903201</v>
      </c>
      <c r="CN47">
        <v>0.97601738709677399</v>
      </c>
      <c r="CO47">
        <v>2.39830935483871E-2</v>
      </c>
      <c r="CP47">
        <v>0</v>
      </c>
      <c r="CQ47">
        <v>836.11187096774199</v>
      </c>
      <c r="CR47">
        <v>5.0004099999999996</v>
      </c>
      <c r="CS47">
        <v>14726.6419354839</v>
      </c>
      <c r="CT47">
        <v>15716.277419354799</v>
      </c>
      <c r="CU47">
        <v>46</v>
      </c>
      <c r="CV47">
        <v>47.686999999999998</v>
      </c>
      <c r="CW47">
        <v>46.811999999999998</v>
      </c>
      <c r="CX47">
        <v>47.311999999999998</v>
      </c>
      <c r="CY47">
        <v>48.061999999999998</v>
      </c>
      <c r="CZ47">
        <v>1654.3448387096801</v>
      </c>
      <c r="DA47">
        <v>40.650322580645202</v>
      </c>
      <c r="DB47">
        <v>0</v>
      </c>
      <c r="DC47">
        <v>462</v>
      </c>
      <c r="DD47">
        <v>836.090423076923</v>
      </c>
      <c r="DE47">
        <v>-2.8017435897704099</v>
      </c>
      <c r="DF47">
        <v>-45.275213632572097</v>
      </c>
      <c r="DG47">
        <v>14726.1653846154</v>
      </c>
      <c r="DH47">
        <v>15</v>
      </c>
      <c r="DI47">
        <v>1531243089.5999999</v>
      </c>
      <c r="DJ47" t="s">
        <v>441</v>
      </c>
      <c r="DK47">
        <v>71</v>
      </c>
      <c r="DL47">
        <v>2.5760000000000001</v>
      </c>
      <c r="DM47">
        <v>-0.14899999999999999</v>
      </c>
      <c r="DN47">
        <v>400</v>
      </c>
      <c r="DO47">
        <v>19</v>
      </c>
      <c r="DP47">
        <v>0.04</v>
      </c>
      <c r="DQ47">
        <v>0.01</v>
      </c>
      <c r="DR47">
        <v>29.872997472250098</v>
      </c>
      <c r="DS47">
        <v>0.34233176302339702</v>
      </c>
      <c r="DT47">
        <v>0.10870598607125501</v>
      </c>
      <c r="DU47">
        <v>1</v>
      </c>
      <c r="DV47">
        <v>0.43877645335687998</v>
      </c>
      <c r="DW47">
        <v>0.108536825049764</v>
      </c>
      <c r="DX47">
        <v>1.50278685009404E-2</v>
      </c>
      <c r="DY47">
        <v>1</v>
      </c>
      <c r="DZ47">
        <v>2</v>
      </c>
      <c r="EA47">
        <v>2</v>
      </c>
      <c r="EB47" t="s">
        <v>279</v>
      </c>
      <c r="EC47">
        <v>1.8646199999999999</v>
      </c>
      <c r="ED47">
        <v>1.86554</v>
      </c>
      <c r="EE47">
        <v>1.8681300000000001</v>
      </c>
      <c r="EF47">
        <v>1.8674999999999999</v>
      </c>
      <c r="EG47">
        <v>1.8696600000000001</v>
      </c>
      <c r="EH47">
        <v>1.8674299999999999</v>
      </c>
      <c r="EI47">
        <v>1.8682799999999999</v>
      </c>
      <c r="EJ47">
        <v>1.87256</v>
      </c>
      <c r="EK47" t="s">
        <v>280</v>
      </c>
      <c r="EL47" t="s">
        <v>19</v>
      </c>
      <c r="EM47" t="s">
        <v>19</v>
      </c>
      <c r="EN47" t="s">
        <v>19</v>
      </c>
      <c r="EO47" t="s">
        <v>281</v>
      </c>
      <c r="EP47" t="s">
        <v>282</v>
      </c>
      <c r="EQ47" t="s">
        <v>283</v>
      </c>
      <c r="ER47" t="s">
        <v>283</v>
      </c>
      <c r="ES47" t="s">
        <v>283</v>
      </c>
      <c r="ET47" t="s">
        <v>283</v>
      </c>
      <c r="EU47">
        <v>0</v>
      </c>
      <c r="EV47">
        <v>100</v>
      </c>
      <c r="EW47">
        <v>100</v>
      </c>
      <c r="EX47">
        <v>2.5760000000000001</v>
      </c>
      <c r="EY47">
        <v>-0.14899999999999999</v>
      </c>
      <c r="EZ47">
        <v>2</v>
      </c>
      <c r="FA47">
        <v>402.238</v>
      </c>
      <c r="FB47">
        <v>555.04999999999995</v>
      </c>
      <c r="FC47">
        <v>24.9998</v>
      </c>
      <c r="FD47">
        <v>35.671300000000002</v>
      </c>
      <c r="FE47">
        <v>29.9999</v>
      </c>
      <c r="FF47">
        <v>35.661900000000003</v>
      </c>
      <c r="FG47">
        <v>35.648299999999999</v>
      </c>
      <c r="FH47">
        <v>19.8657</v>
      </c>
      <c r="FI47">
        <v>49.688400000000001</v>
      </c>
      <c r="FJ47">
        <v>0</v>
      </c>
      <c r="FK47">
        <v>25</v>
      </c>
      <c r="FL47">
        <v>400</v>
      </c>
      <c r="FM47">
        <v>19.253</v>
      </c>
      <c r="FN47">
        <v>107.458</v>
      </c>
      <c r="FO47">
        <v>106.33</v>
      </c>
    </row>
    <row r="48" spans="1:171" x14ac:dyDescent="0.2">
      <c r="A48">
        <v>72</v>
      </c>
      <c r="B48">
        <v>1531243222.5999999</v>
      </c>
      <c r="C48">
        <v>12296.6999998093</v>
      </c>
      <c r="D48" t="s">
        <v>442</v>
      </c>
      <c r="E48" t="s">
        <v>443</v>
      </c>
      <c r="F48" t="s">
        <v>541</v>
      </c>
      <c r="G48">
        <v>1531243214.5999999</v>
      </c>
      <c r="H48">
        <f t="shared" si="43"/>
        <v>6.6909721877042756E-3</v>
      </c>
      <c r="I48">
        <f t="shared" si="44"/>
        <v>22.476233907623094</v>
      </c>
      <c r="J48">
        <f t="shared" si="45"/>
        <v>263.66577419354797</v>
      </c>
      <c r="K48">
        <f t="shared" si="46"/>
        <v>175.93630013667337</v>
      </c>
      <c r="L48">
        <f t="shared" si="47"/>
        <v>17.5034156059676</v>
      </c>
      <c r="M48">
        <f t="shared" si="48"/>
        <v>26.231378193094582</v>
      </c>
      <c r="N48">
        <f t="shared" si="49"/>
        <v>0.48077641687109141</v>
      </c>
      <c r="O48">
        <f t="shared" si="50"/>
        <v>2.2512174927934976</v>
      </c>
      <c r="P48">
        <f t="shared" si="51"/>
        <v>0.4301797500593092</v>
      </c>
      <c r="Q48">
        <f t="shared" si="52"/>
        <v>0.27296318360006055</v>
      </c>
      <c r="R48">
        <f t="shared" si="53"/>
        <v>273.59829054787804</v>
      </c>
      <c r="S48">
        <f t="shared" si="54"/>
        <v>30.291223070500411</v>
      </c>
      <c r="T48">
        <f t="shared" si="55"/>
        <v>30.378103225806399</v>
      </c>
      <c r="U48">
        <f t="shared" si="56"/>
        <v>4.3538582768304472</v>
      </c>
      <c r="V48">
        <f t="shared" si="57"/>
        <v>65.469473311233742</v>
      </c>
      <c r="W48">
        <f t="shared" si="58"/>
        <v>2.8625657187275086</v>
      </c>
      <c r="X48">
        <f t="shared" si="59"/>
        <v>4.3723671108811688</v>
      </c>
      <c r="Y48">
        <f t="shared" si="60"/>
        <v>1.4912925581029386</v>
      </c>
      <c r="Z48">
        <f t="shared" si="61"/>
        <v>-295.07187347775857</v>
      </c>
      <c r="AA48">
        <f t="shared" si="62"/>
        <v>8.9909928855905399</v>
      </c>
      <c r="AB48">
        <f t="shared" si="63"/>
        <v>0.89168851281748418</v>
      </c>
      <c r="AC48">
        <f t="shared" si="64"/>
        <v>-11.5909015314725</v>
      </c>
      <c r="AD48">
        <v>-4.1216532006824701E-2</v>
      </c>
      <c r="AE48">
        <v>4.6269167944177798E-2</v>
      </c>
      <c r="AF48">
        <v>3.45739763737412</v>
      </c>
      <c r="AG48">
        <v>0</v>
      </c>
      <c r="AH48">
        <v>0</v>
      </c>
      <c r="AI48">
        <f t="shared" si="65"/>
        <v>1</v>
      </c>
      <c r="AJ48">
        <f t="shared" si="66"/>
        <v>0</v>
      </c>
      <c r="AK48">
        <f t="shared" si="67"/>
        <v>51959.525003951843</v>
      </c>
      <c r="AL48">
        <v>0</v>
      </c>
      <c r="AM48">
        <v>0</v>
      </c>
      <c r="AN48">
        <v>0</v>
      </c>
      <c r="AO48">
        <f t="shared" si="68"/>
        <v>0</v>
      </c>
      <c r="AP48" t="e">
        <f t="shared" si="69"/>
        <v>#DIV/0!</v>
      </c>
      <c r="AQ48">
        <v>-1</v>
      </c>
      <c r="AR48" t="s">
        <v>444</v>
      </c>
      <c r="AS48">
        <v>789.47865384615397</v>
      </c>
      <c r="AT48">
        <v>1129.46</v>
      </c>
      <c r="AU48">
        <f t="shared" si="70"/>
        <v>0.30101229450697331</v>
      </c>
      <c r="AV48">
        <v>0.5</v>
      </c>
      <c r="AW48">
        <f t="shared" si="71"/>
        <v>1429.2013351898211</v>
      </c>
      <c r="AX48">
        <f t="shared" si="72"/>
        <v>22.476233907623094</v>
      </c>
      <c r="AY48">
        <f t="shared" si="73"/>
        <v>215.10358660895895</v>
      </c>
      <c r="AZ48">
        <f t="shared" si="74"/>
        <v>0.48975616666371546</v>
      </c>
      <c r="BA48">
        <f t="shared" si="75"/>
        <v>1.6426120889752087E-2</v>
      </c>
      <c r="BB48">
        <f t="shared" si="76"/>
        <v>-1</v>
      </c>
      <c r="BC48" t="s">
        <v>445</v>
      </c>
      <c r="BD48">
        <v>576.29999999999995</v>
      </c>
      <c r="BE48">
        <f t="shared" si="77"/>
        <v>553.16000000000008</v>
      </c>
      <c r="BF48">
        <f t="shared" si="78"/>
        <v>0.61461665007203348</v>
      </c>
      <c r="BG48">
        <f t="shared" si="79"/>
        <v>1.9598473017525597</v>
      </c>
      <c r="BH48">
        <f t="shared" si="80"/>
        <v>0.30101229450697331</v>
      </c>
      <c r="BI48" t="e">
        <f t="shared" si="81"/>
        <v>#DIV/0!</v>
      </c>
      <c r="BJ48" t="s">
        <v>277</v>
      </c>
      <c r="BK48" t="s">
        <v>277</v>
      </c>
      <c r="BL48" t="s">
        <v>277</v>
      </c>
      <c r="BM48" t="s">
        <v>277</v>
      </c>
      <c r="BN48" t="s">
        <v>277</v>
      </c>
      <c r="BO48" t="s">
        <v>277</v>
      </c>
      <c r="BP48" t="s">
        <v>277</v>
      </c>
      <c r="BQ48" t="s">
        <v>277</v>
      </c>
      <c r="BR48">
        <f t="shared" si="82"/>
        <v>1699.9787096774201</v>
      </c>
      <c r="BS48">
        <f t="shared" si="83"/>
        <v>1429.2013351898211</v>
      </c>
      <c r="BT48">
        <f t="shared" si="84"/>
        <v>0.84071719666478617</v>
      </c>
      <c r="BU48">
        <f t="shared" si="85"/>
        <v>0.19143439332957227</v>
      </c>
      <c r="BV48">
        <v>6</v>
      </c>
      <c r="BW48">
        <v>0.5</v>
      </c>
      <c r="BX48" t="s">
        <v>278</v>
      </c>
      <c r="BY48">
        <v>1531243214.5999999</v>
      </c>
      <c r="BZ48">
        <v>263.66577419354797</v>
      </c>
      <c r="CA48">
        <v>300.02429032258101</v>
      </c>
      <c r="CB48">
        <v>28.773196774193501</v>
      </c>
      <c r="CC48">
        <v>19.0260838709677</v>
      </c>
      <c r="CD48">
        <v>400.023161290323</v>
      </c>
      <c r="CE48">
        <v>99.387277419354902</v>
      </c>
      <c r="CF48">
        <v>9.9955132258064502E-2</v>
      </c>
      <c r="CG48">
        <v>30.452183870967701</v>
      </c>
      <c r="CH48">
        <v>30.378103225806399</v>
      </c>
      <c r="CI48">
        <v>999.9</v>
      </c>
      <c r="CJ48">
        <v>10000.844516129</v>
      </c>
      <c r="CK48">
        <v>0</v>
      </c>
      <c r="CL48">
        <v>1.67727903225806</v>
      </c>
      <c r="CM48">
        <v>1699.9787096774201</v>
      </c>
      <c r="CN48">
        <v>0.97602254838709701</v>
      </c>
      <c r="CO48">
        <v>2.3977635483870999E-2</v>
      </c>
      <c r="CP48">
        <v>0</v>
      </c>
      <c r="CQ48">
        <v>789.52025806451604</v>
      </c>
      <c r="CR48">
        <v>5.0004099999999996</v>
      </c>
      <c r="CS48">
        <v>13923.7419354839</v>
      </c>
      <c r="CT48">
        <v>15716.158064516099</v>
      </c>
      <c r="CU48">
        <v>46.161000000000001</v>
      </c>
      <c r="CV48">
        <v>47.848580645161299</v>
      </c>
      <c r="CW48">
        <v>47.060193548387097</v>
      </c>
      <c r="CX48">
        <v>47.725580645161301</v>
      </c>
      <c r="CY48">
        <v>48.261935483871</v>
      </c>
      <c r="CZ48">
        <v>1654.3380645161301</v>
      </c>
      <c r="DA48">
        <v>40.640645161290301</v>
      </c>
      <c r="DB48">
        <v>0</v>
      </c>
      <c r="DC48">
        <v>100.09999990463299</v>
      </c>
      <c r="DD48">
        <v>789.47865384615397</v>
      </c>
      <c r="DE48">
        <v>-1.0199316326109</v>
      </c>
      <c r="DF48">
        <v>-27.791453041474298</v>
      </c>
      <c r="DG48">
        <v>13923.5346153846</v>
      </c>
      <c r="DH48">
        <v>15</v>
      </c>
      <c r="DI48">
        <v>1531243191.0999999</v>
      </c>
      <c r="DJ48" t="s">
        <v>446</v>
      </c>
      <c r="DK48">
        <v>72</v>
      </c>
      <c r="DL48">
        <v>2.1800000000000002</v>
      </c>
      <c r="DM48">
        <v>-0.151</v>
      </c>
      <c r="DN48">
        <v>300</v>
      </c>
      <c r="DO48">
        <v>19</v>
      </c>
      <c r="DP48">
        <v>0.09</v>
      </c>
      <c r="DQ48">
        <v>0.01</v>
      </c>
      <c r="DR48">
        <v>22.454417448174901</v>
      </c>
      <c r="DS48">
        <v>0.25728415326163501</v>
      </c>
      <c r="DT48">
        <v>7.0661604087981597E-2</v>
      </c>
      <c r="DU48">
        <v>1</v>
      </c>
      <c r="DV48">
        <v>0.474975354874001</v>
      </c>
      <c r="DW48">
        <v>6.0623320709900202E-2</v>
      </c>
      <c r="DX48">
        <v>7.7361718520657097E-3</v>
      </c>
      <c r="DY48">
        <v>1</v>
      </c>
      <c r="DZ48">
        <v>2</v>
      </c>
      <c r="EA48">
        <v>2</v>
      </c>
      <c r="EB48" t="s">
        <v>279</v>
      </c>
      <c r="EC48">
        <v>1.8646199999999999</v>
      </c>
      <c r="ED48">
        <v>1.86554</v>
      </c>
      <c r="EE48">
        <v>1.8681300000000001</v>
      </c>
      <c r="EF48">
        <v>1.8674900000000001</v>
      </c>
      <c r="EG48">
        <v>1.8696600000000001</v>
      </c>
      <c r="EH48">
        <v>1.86744</v>
      </c>
      <c r="EI48">
        <v>1.86829</v>
      </c>
      <c r="EJ48">
        <v>1.8725499999999999</v>
      </c>
      <c r="EK48" t="s">
        <v>280</v>
      </c>
      <c r="EL48" t="s">
        <v>19</v>
      </c>
      <c r="EM48" t="s">
        <v>19</v>
      </c>
      <c r="EN48" t="s">
        <v>19</v>
      </c>
      <c r="EO48" t="s">
        <v>281</v>
      </c>
      <c r="EP48" t="s">
        <v>282</v>
      </c>
      <c r="EQ48" t="s">
        <v>283</v>
      </c>
      <c r="ER48" t="s">
        <v>283</v>
      </c>
      <c r="ES48" t="s">
        <v>283</v>
      </c>
      <c r="ET48" t="s">
        <v>283</v>
      </c>
      <c r="EU48">
        <v>0</v>
      </c>
      <c r="EV48">
        <v>100</v>
      </c>
      <c r="EW48">
        <v>100</v>
      </c>
      <c r="EX48">
        <v>2.1800000000000002</v>
      </c>
      <c r="EY48">
        <v>-0.151</v>
      </c>
      <c r="EZ48">
        <v>2</v>
      </c>
      <c r="FA48">
        <v>402.15499999999997</v>
      </c>
      <c r="FB48">
        <v>554.86300000000006</v>
      </c>
      <c r="FC48">
        <v>25.0002</v>
      </c>
      <c r="FD48">
        <v>35.614100000000001</v>
      </c>
      <c r="FE48">
        <v>29.9998</v>
      </c>
      <c r="FF48">
        <v>35.616399999999999</v>
      </c>
      <c r="FG48">
        <v>35.602600000000002</v>
      </c>
      <c r="FH48">
        <v>15.786199999999999</v>
      </c>
      <c r="FI48">
        <v>50.832599999999999</v>
      </c>
      <c r="FJ48">
        <v>0</v>
      </c>
      <c r="FK48">
        <v>25</v>
      </c>
      <c r="FL48">
        <v>300</v>
      </c>
      <c r="FM48">
        <v>18.845600000000001</v>
      </c>
      <c r="FN48">
        <v>107.467</v>
      </c>
      <c r="FO48">
        <v>106.339</v>
      </c>
    </row>
    <row r="49" spans="1:171" x14ac:dyDescent="0.2">
      <c r="A49">
        <v>73</v>
      </c>
      <c r="B49">
        <v>1531243324.0999999</v>
      </c>
      <c r="C49">
        <v>12398.1999998093</v>
      </c>
      <c r="D49" t="s">
        <v>447</v>
      </c>
      <c r="E49" t="s">
        <v>448</v>
      </c>
      <c r="F49" t="s">
        <v>541</v>
      </c>
      <c r="G49">
        <v>1531243316.0999999</v>
      </c>
      <c r="H49">
        <f t="shared" si="43"/>
        <v>7.0833364705055017E-3</v>
      </c>
      <c r="I49">
        <f t="shared" si="44"/>
        <v>18.645639299516617</v>
      </c>
      <c r="J49">
        <f t="shared" si="45"/>
        <v>219.73032258064501</v>
      </c>
      <c r="K49">
        <f t="shared" si="46"/>
        <v>152.63227287873303</v>
      </c>
      <c r="L49">
        <f t="shared" si="47"/>
        <v>15.184909987242417</v>
      </c>
      <c r="M49">
        <f t="shared" si="48"/>
        <v>21.860286208970791</v>
      </c>
      <c r="N49">
        <f t="shared" si="49"/>
        <v>0.52882632168046972</v>
      </c>
      <c r="O49">
        <f t="shared" si="50"/>
        <v>2.2512278253086953</v>
      </c>
      <c r="P49">
        <f t="shared" si="51"/>
        <v>0.46829062722962433</v>
      </c>
      <c r="Q49">
        <f t="shared" si="52"/>
        <v>0.29754104872712095</v>
      </c>
      <c r="R49">
        <f t="shared" si="53"/>
        <v>273.60371687888625</v>
      </c>
      <c r="S49">
        <f t="shared" si="54"/>
        <v>30.148150701985575</v>
      </c>
      <c r="T49">
        <f t="shared" si="55"/>
        <v>30.240516129032301</v>
      </c>
      <c r="U49">
        <f t="shared" si="56"/>
        <v>4.3196636174556211</v>
      </c>
      <c r="V49">
        <f t="shared" si="57"/>
        <v>65.671601953461391</v>
      </c>
      <c r="W49">
        <f t="shared" si="58"/>
        <v>2.869199952742151</v>
      </c>
      <c r="X49">
        <f t="shared" si="59"/>
        <v>4.369011669268291</v>
      </c>
      <c r="Y49">
        <f t="shared" si="60"/>
        <v>1.4504636647134701</v>
      </c>
      <c r="Z49">
        <f t="shared" si="61"/>
        <v>-312.37513834929263</v>
      </c>
      <c r="AA49">
        <f t="shared" si="62"/>
        <v>24.062223338960628</v>
      </c>
      <c r="AB49">
        <f t="shared" si="63"/>
        <v>2.384597492014616</v>
      </c>
      <c r="AC49">
        <f t="shared" si="64"/>
        <v>-12.324600639431132</v>
      </c>
      <c r="AD49">
        <v>-4.1216810309807998E-2</v>
      </c>
      <c r="AE49">
        <v>4.6269480363657203E-2</v>
      </c>
      <c r="AF49">
        <v>3.4574161142798401</v>
      </c>
      <c r="AG49">
        <v>0</v>
      </c>
      <c r="AH49">
        <v>0</v>
      </c>
      <c r="AI49">
        <f t="shared" si="65"/>
        <v>1</v>
      </c>
      <c r="AJ49">
        <f t="shared" si="66"/>
        <v>0</v>
      </c>
      <c r="AK49">
        <f t="shared" si="67"/>
        <v>51962.150416925535</v>
      </c>
      <c r="AL49">
        <v>0</v>
      </c>
      <c r="AM49">
        <v>0</v>
      </c>
      <c r="AN49">
        <v>0</v>
      </c>
      <c r="AO49">
        <f t="shared" si="68"/>
        <v>0</v>
      </c>
      <c r="AP49" t="e">
        <f t="shared" si="69"/>
        <v>#DIV/0!</v>
      </c>
      <c r="AQ49">
        <v>-1</v>
      </c>
      <c r="AR49" t="s">
        <v>449</v>
      </c>
      <c r="AS49">
        <v>768.90407692307701</v>
      </c>
      <c r="AT49">
        <v>1077.27</v>
      </c>
      <c r="AU49">
        <f t="shared" si="70"/>
        <v>0.2862475731032359</v>
      </c>
      <c r="AV49">
        <v>0.5</v>
      </c>
      <c r="AW49">
        <f t="shared" si="71"/>
        <v>1429.232719523445</v>
      </c>
      <c r="AX49">
        <f t="shared" si="72"/>
        <v>18.645639299516617</v>
      </c>
      <c r="AY49">
        <f t="shared" si="73"/>
        <v>204.55719868166199</v>
      </c>
      <c r="AZ49">
        <f t="shared" si="74"/>
        <v>0.46691173057822088</v>
      </c>
      <c r="BA49">
        <f t="shared" si="75"/>
        <v>1.3745584628140297E-2</v>
      </c>
      <c r="BB49">
        <f t="shared" si="76"/>
        <v>-1</v>
      </c>
      <c r="BC49" t="s">
        <v>450</v>
      </c>
      <c r="BD49">
        <v>574.28</v>
      </c>
      <c r="BE49">
        <f t="shared" si="77"/>
        <v>502.99</v>
      </c>
      <c r="BF49">
        <f t="shared" si="78"/>
        <v>0.61306571318897585</v>
      </c>
      <c r="BG49">
        <f t="shared" si="79"/>
        <v>1.8758619488751131</v>
      </c>
      <c r="BH49">
        <f t="shared" si="80"/>
        <v>0.28624757310323595</v>
      </c>
      <c r="BI49" t="e">
        <f t="shared" si="81"/>
        <v>#DIV/0!</v>
      </c>
      <c r="BJ49" t="s">
        <v>277</v>
      </c>
      <c r="BK49" t="s">
        <v>277</v>
      </c>
      <c r="BL49" t="s">
        <v>277</v>
      </c>
      <c r="BM49" t="s">
        <v>277</v>
      </c>
      <c r="BN49" t="s">
        <v>277</v>
      </c>
      <c r="BO49" t="s">
        <v>277</v>
      </c>
      <c r="BP49" t="s">
        <v>277</v>
      </c>
      <c r="BQ49" t="s">
        <v>277</v>
      </c>
      <c r="BR49">
        <f t="shared" si="82"/>
        <v>1700.0164516129</v>
      </c>
      <c r="BS49">
        <f t="shared" si="83"/>
        <v>1429.232719523445</v>
      </c>
      <c r="BT49">
        <f t="shared" si="84"/>
        <v>0.84071699316053827</v>
      </c>
      <c r="BU49">
        <f t="shared" si="85"/>
        <v>0.19143398632107658</v>
      </c>
      <c r="BV49">
        <v>6</v>
      </c>
      <c r="BW49">
        <v>0.5</v>
      </c>
      <c r="BX49" t="s">
        <v>278</v>
      </c>
      <c r="BY49">
        <v>1531243316.0999999</v>
      </c>
      <c r="BZ49">
        <v>219.73032258064501</v>
      </c>
      <c r="CA49">
        <v>250.03119354838699</v>
      </c>
      <c r="CB49">
        <v>28.839980645161301</v>
      </c>
      <c r="CC49">
        <v>18.522158064516098</v>
      </c>
      <c r="CD49">
        <v>400.02935483870999</v>
      </c>
      <c r="CE49">
        <v>99.386935483871</v>
      </c>
      <c r="CF49">
        <v>9.9953500000000001E-2</v>
      </c>
      <c r="CG49">
        <v>30.438774193548401</v>
      </c>
      <c r="CH49">
        <v>30.240516129032301</v>
      </c>
      <c r="CI49">
        <v>999.9</v>
      </c>
      <c r="CJ49">
        <v>10000.946451612899</v>
      </c>
      <c r="CK49">
        <v>0</v>
      </c>
      <c r="CL49">
        <v>1.62636</v>
      </c>
      <c r="CM49">
        <v>1700.0164516129</v>
      </c>
      <c r="CN49">
        <v>0.97603054838709702</v>
      </c>
      <c r="CO49">
        <v>2.3969174193548399E-2</v>
      </c>
      <c r="CP49">
        <v>0</v>
      </c>
      <c r="CQ49">
        <v>768.94412903225805</v>
      </c>
      <c r="CR49">
        <v>5.0004099999999996</v>
      </c>
      <c r="CS49">
        <v>13592.4096774194</v>
      </c>
      <c r="CT49">
        <v>15716.535483871001</v>
      </c>
      <c r="CU49">
        <v>46.781999999999996</v>
      </c>
      <c r="CV49">
        <v>48.465451612903202</v>
      </c>
      <c r="CW49">
        <v>47.681129032258099</v>
      </c>
      <c r="CX49">
        <v>48.427064516129001</v>
      </c>
      <c r="CY49">
        <v>48.810064516129003</v>
      </c>
      <c r="CZ49">
        <v>1654.3858064516101</v>
      </c>
      <c r="DA49">
        <v>40.630000000000003</v>
      </c>
      <c r="DB49">
        <v>0</v>
      </c>
      <c r="DC49">
        <v>100.89999985694899</v>
      </c>
      <c r="DD49">
        <v>768.90407692307701</v>
      </c>
      <c r="DE49">
        <v>-1.37326496548245</v>
      </c>
      <c r="DF49">
        <v>-34.970940258614299</v>
      </c>
      <c r="DG49">
        <v>13592.1115384615</v>
      </c>
      <c r="DH49">
        <v>15</v>
      </c>
      <c r="DI49">
        <v>1531243292.0999999</v>
      </c>
      <c r="DJ49" t="s">
        <v>451</v>
      </c>
      <c r="DK49">
        <v>73</v>
      </c>
      <c r="DL49">
        <v>1.9930000000000001</v>
      </c>
      <c r="DM49">
        <v>-0.154</v>
      </c>
      <c r="DN49">
        <v>250</v>
      </c>
      <c r="DO49">
        <v>19</v>
      </c>
      <c r="DP49">
        <v>0.06</v>
      </c>
      <c r="DQ49">
        <v>0.01</v>
      </c>
      <c r="DR49">
        <v>18.6311832357909</v>
      </c>
      <c r="DS49">
        <v>0.28544160273858399</v>
      </c>
      <c r="DT49">
        <v>8.6977000669866994E-2</v>
      </c>
      <c r="DU49">
        <v>1</v>
      </c>
      <c r="DV49">
        <v>0.51967203167804399</v>
      </c>
      <c r="DW49">
        <v>9.6912996288478895E-2</v>
      </c>
      <c r="DX49">
        <v>1.26480497652242E-2</v>
      </c>
      <c r="DY49">
        <v>1</v>
      </c>
      <c r="DZ49">
        <v>2</v>
      </c>
      <c r="EA49">
        <v>2</v>
      </c>
      <c r="EB49" t="s">
        <v>279</v>
      </c>
      <c r="EC49">
        <v>1.8646199999999999</v>
      </c>
      <c r="ED49">
        <v>1.86554</v>
      </c>
      <c r="EE49">
        <v>1.8681300000000001</v>
      </c>
      <c r="EF49">
        <v>1.86748</v>
      </c>
      <c r="EG49">
        <v>1.8696600000000001</v>
      </c>
      <c r="EH49">
        <v>1.86747</v>
      </c>
      <c r="EI49">
        <v>1.86829</v>
      </c>
      <c r="EJ49">
        <v>1.8725499999999999</v>
      </c>
      <c r="EK49" t="s">
        <v>280</v>
      </c>
      <c r="EL49" t="s">
        <v>19</v>
      </c>
      <c r="EM49" t="s">
        <v>19</v>
      </c>
      <c r="EN49" t="s">
        <v>19</v>
      </c>
      <c r="EO49" t="s">
        <v>281</v>
      </c>
      <c r="EP49" t="s">
        <v>282</v>
      </c>
      <c r="EQ49" t="s">
        <v>283</v>
      </c>
      <c r="ER49" t="s">
        <v>283</v>
      </c>
      <c r="ES49" t="s">
        <v>283</v>
      </c>
      <c r="ET49" t="s">
        <v>283</v>
      </c>
      <c r="EU49">
        <v>0</v>
      </c>
      <c r="EV49">
        <v>100</v>
      </c>
      <c r="EW49">
        <v>100</v>
      </c>
      <c r="EX49">
        <v>1.9930000000000001</v>
      </c>
      <c r="EY49">
        <v>-0.154</v>
      </c>
      <c r="EZ49">
        <v>2</v>
      </c>
      <c r="FA49">
        <v>402.47800000000001</v>
      </c>
      <c r="FB49">
        <v>553.94899999999996</v>
      </c>
      <c r="FC49">
        <v>25.000699999999998</v>
      </c>
      <c r="FD49">
        <v>35.572800000000001</v>
      </c>
      <c r="FE49">
        <v>30.0001</v>
      </c>
      <c r="FF49">
        <v>35.579300000000003</v>
      </c>
      <c r="FG49">
        <v>35.566699999999997</v>
      </c>
      <c r="FH49">
        <v>13.670999999999999</v>
      </c>
      <c r="FI49">
        <v>52.143000000000001</v>
      </c>
      <c r="FJ49">
        <v>0</v>
      </c>
      <c r="FK49">
        <v>25</v>
      </c>
      <c r="FL49">
        <v>250</v>
      </c>
      <c r="FM49">
        <v>18.307300000000001</v>
      </c>
      <c r="FN49">
        <v>107.473</v>
      </c>
      <c r="FO49">
        <v>106.342</v>
      </c>
    </row>
    <row r="50" spans="1:171" x14ac:dyDescent="0.2">
      <c r="A50">
        <v>74</v>
      </c>
      <c r="B50">
        <v>1531243427.0999999</v>
      </c>
      <c r="C50">
        <v>12501.1999998093</v>
      </c>
      <c r="D50" t="s">
        <v>452</v>
      </c>
      <c r="E50" t="s">
        <v>453</v>
      </c>
      <c r="F50" t="s">
        <v>541</v>
      </c>
      <c r="G50">
        <v>1531243419.0999999</v>
      </c>
      <c r="H50">
        <f t="shared" si="43"/>
        <v>7.487984745857967E-3</v>
      </c>
      <c r="I50">
        <f t="shared" si="44"/>
        <v>11.939216325192083</v>
      </c>
      <c r="J50">
        <f t="shared" si="45"/>
        <v>155.38167741935499</v>
      </c>
      <c r="K50">
        <f t="shared" si="46"/>
        <v>115.04137331823043</v>
      </c>
      <c r="L50">
        <f t="shared" si="47"/>
        <v>11.444812719241247</v>
      </c>
      <c r="M50">
        <f t="shared" si="48"/>
        <v>15.458040414267792</v>
      </c>
      <c r="N50">
        <f t="shared" si="49"/>
        <v>0.57558200193222686</v>
      </c>
      <c r="O50">
        <f t="shared" si="50"/>
        <v>2.2526276887248931</v>
      </c>
      <c r="P50">
        <f t="shared" si="51"/>
        <v>0.50467267799829219</v>
      </c>
      <c r="Q50">
        <f t="shared" si="52"/>
        <v>0.32106049900245409</v>
      </c>
      <c r="R50">
        <f t="shared" si="53"/>
        <v>273.59897061002295</v>
      </c>
      <c r="S50">
        <f t="shared" si="54"/>
        <v>30.032634616144914</v>
      </c>
      <c r="T50">
        <f t="shared" si="55"/>
        <v>30.142077419354798</v>
      </c>
      <c r="U50">
        <f t="shared" si="56"/>
        <v>4.2953423829992232</v>
      </c>
      <c r="V50">
        <f t="shared" si="57"/>
        <v>65.677867334033067</v>
      </c>
      <c r="W50">
        <f t="shared" si="58"/>
        <v>2.8724380299456755</v>
      </c>
      <c r="X50">
        <f t="shared" si="59"/>
        <v>4.3735251258032717</v>
      </c>
      <c r="Y50">
        <f t="shared" si="60"/>
        <v>1.4229043530535477</v>
      </c>
      <c r="Z50">
        <f t="shared" si="61"/>
        <v>-330.22012729233637</v>
      </c>
      <c r="AA50">
        <f t="shared" si="62"/>
        <v>38.222238584049961</v>
      </c>
      <c r="AB50">
        <f t="shared" si="63"/>
        <v>3.7840151481813602</v>
      </c>
      <c r="AC50">
        <f t="shared" si="64"/>
        <v>-14.614902950082097</v>
      </c>
      <c r="AD50">
        <v>-4.1254525882433203E-2</v>
      </c>
      <c r="AE50">
        <v>4.6311819397994697E-2</v>
      </c>
      <c r="AF50">
        <v>3.4599197041045202</v>
      </c>
      <c r="AG50">
        <v>0</v>
      </c>
      <c r="AH50">
        <v>0</v>
      </c>
      <c r="AI50">
        <f t="shared" si="65"/>
        <v>1</v>
      </c>
      <c r="AJ50">
        <f t="shared" si="66"/>
        <v>0</v>
      </c>
      <c r="AK50">
        <f t="shared" si="67"/>
        <v>52004.602399028336</v>
      </c>
      <c r="AL50">
        <v>0</v>
      </c>
      <c r="AM50">
        <v>0</v>
      </c>
      <c r="AN50">
        <v>0</v>
      </c>
      <c r="AO50">
        <f t="shared" si="68"/>
        <v>0</v>
      </c>
      <c r="AP50" t="e">
        <f t="shared" si="69"/>
        <v>#DIV/0!</v>
      </c>
      <c r="AQ50">
        <v>-1</v>
      </c>
      <c r="AR50" t="s">
        <v>454</v>
      </c>
      <c r="AS50">
        <v>749.49496153846098</v>
      </c>
      <c r="AT50">
        <v>1014.47</v>
      </c>
      <c r="AU50">
        <f t="shared" si="70"/>
        <v>0.26119553901203485</v>
      </c>
      <c r="AV50">
        <v>0.5</v>
      </c>
      <c r="AW50">
        <f t="shared" si="71"/>
        <v>1429.2024287381359</v>
      </c>
      <c r="AX50">
        <f t="shared" si="72"/>
        <v>11.939216325192083</v>
      </c>
      <c r="AY50">
        <f t="shared" si="73"/>
        <v>186.65064936578338</v>
      </c>
      <c r="AZ50">
        <f t="shared" si="74"/>
        <v>0.43477875146628292</v>
      </c>
      <c r="BA50">
        <f t="shared" si="75"/>
        <v>9.0534525166013815E-3</v>
      </c>
      <c r="BB50">
        <f t="shared" si="76"/>
        <v>-1</v>
      </c>
      <c r="BC50" t="s">
        <v>455</v>
      </c>
      <c r="BD50">
        <v>573.4</v>
      </c>
      <c r="BE50">
        <f t="shared" si="77"/>
        <v>441.07000000000005</v>
      </c>
      <c r="BF50">
        <f t="shared" si="78"/>
        <v>0.60075506940290435</v>
      </c>
      <c r="BG50">
        <f t="shared" si="79"/>
        <v>1.7692186955005234</v>
      </c>
      <c r="BH50">
        <f t="shared" si="80"/>
        <v>0.26119553901203491</v>
      </c>
      <c r="BI50" t="e">
        <f t="shared" si="81"/>
        <v>#DIV/0!</v>
      </c>
      <c r="BJ50" t="s">
        <v>277</v>
      </c>
      <c r="BK50" t="s">
        <v>277</v>
      </c>
      <c r="BL50" t="s">
        <v>277</v>
      </c>
      <c r="BM50" t="s">
        <v>277</v>
      </c>
      <c r="BN50" t="s">
        <v>277</v>
      </c>
      <c r="BO50" t="s">
        <v>277</v>
      </c>
      <c r="BP50" t="s">
        <v>277</v>
      </c>
      <c r="BQ50" t="s">
        <v>277</v>
      </c>
      <c r="BR50">
        <f t="shared" si="82"/>
        <v>1699.9796774193501</v>
      </c>
      <c r="BS50">
        <f t="shared" si="83"/>
        <v>1429.2024287381359</v>
      </c>
      <c r="BT50">
        <f t="shared" si="84"/>
        <v>0.84071736134383268</v>
      </c>
      <c r="BU50">
        <f t="shared" si="85"/>
        <v>0.1914347226876654</v>
      </c>
      <c r="BV50">
        <v>6</v>
      </c>
      <c r="BW50">
        <v>0.5</v>
      </c>
      <c r="BX50" t="s">
        <v>278</v>
      </c>
      <c r="BY50">
        <v>1531243419.0999999</v>
      </c>
      <c r="BZ50">
        <v>155.38167741935499</v>
      </c>
      <c r="CA50">
        <v>175.034387096774</v>
      </c>
      <c r="CB50">
        <v>28.873274193548401</v>
      </c>
      <c r="CC50">
        <v>17.966354838709702</v>
      </c>
      <c r="CD50">
        <v>400.02764516129002</v>
      </c>
      <c r="CE50">
        <v>99.384399999999999</v>
      </c>
      <c r="CF50">
        <v>9.99193290322581E-2</v>
      </c>
      <c r="CG50">
        <v>30.4568096774194</v>
      </c>
      <c r="CH50">
        <v>30.142077419354798</v>
      </c>
      <c r="CI50">
        <v>999.9</v>
      </c>
      <c r="CJ50">
        <v>10010.353225806501</v>
      </c>
      <c r="CK50">
        <v>0</v>
      </c>
      <c r="CL50">
        <v>1.1035999999999999</v>
      </c>
      <c r="CM50">
        <v>1699.9796774193501</v>
      </c>
      <c r="CN50">
        <v>0.97601800000000005</v>
      </c>
      <c r="CO50">
        <v>2.3981700000000002E-2</v>
      </c>
      <c r="CP50">
        <v>0</v>
      </c>
      <c r="CQ50">
        <v>749.52480645161302</v>
      </c>
      <c r="CR50">
        <v>5.0004099999999996</v>
      </c>
      <c r="CS50">
        <v>13235.335483871</v>
      </c>
      <c r="CT50">
        <v>15716.1419354839</v>
      </c>
      <c r="CU50">
        <v>47.295999999999999</v>
      </c>
      <c r="CV50">
        <v>48.9593548387097</v>
      </c>
      <c r="CW50">
        <v>48.221548387096803</v>
      </c>
      <c r="CX50">
        <v>48.881</v>
      </c>
      <c r="CY50">
        <v>49.287999999999997</v>
      </c>
      <c r="CZ50">
        <v>1654.32967741935</v>
      </c>
      <c r="DA50">
        <v>40.65</v>
      </c>
      <c r="DB50">
        <v>0</v>
      </c>
      <c r="DC50">
        <v>102.5</v>
      </c>
      <c r="DD50">
        <v>749.49496153846098</v>
      </c>
      <c r="DE50">
        <v>-4.5474529953325504</v>
      </c>
      <c r="DF50">
        <v>-64.201709404147394</v>
      </c>
      <c r="DG50">
        <v>13234.6730769231</v>
      </c>
      <c r="DH50">
        <v>15</v>
      </c>
      <c r="DI50">
        <v>1531243395.0999999</v>
      </c>
      <c r="DJ50" t="s">
        <v>456</v>
      </c>
      <c r="DK50">
        <v>74</v>
      </c>
      <c r="DL50">
        <v>1.7290000000000001</v>
      </c>
      <c r="DM50">
        <v>-0.151</v>
      </c>
      <c r="DN50">
        <v>175</v>
      </c>
      <c r="DO50">
        <v>18</v>
      </c>
      <c r="DP50">
        <v>0.16</v>
      </c>
      <c r="DQ50">
        <v>0.01</v>
      </c>
      <c r="DR50">
        <v>11.9369043825125</v>
      </c>
      <c r="DS50">
        <v>5.6265361038139901E-2</v>
      </c>
      <c r="DT50">
        <v>4.11798203239283E-2</v>
      </c>
      <c r="DU50">
        <v>1</v>
      </c>
      <c r="DV50">
        <v>0.56352301431280705</v>
      </c>
      <c r="DW50">
        <v>0.12715569870389101</v>
      </c>
      <c r="DX50">
        <v>1.6718220739371101E-2</v>
      </c>
      <c r="DY50">
        <v>1</v>
      </c>
      <c r="DZ50">
        <v>2</v>
      </c>
      <c r="EA50">
        <v>2</v>
      </c>
      <c r="EB50" t="s">
        <v>279</v>
      </c>
      <c r="EC50">
        <v>1.8646199999999999</v>
      </c>
      <c r="ED50">
        <v>1.86554</v>
      </c>
      <c r="EE50">
        <v>1.8681300000000001</v>
      </c>
      <c r="EF50">
        <v>1.8674599999999999</v>
      </c>
      <c r="EG50">
        <v>1.8696600000000001</v>
      </c>
      <c r="EH50">
        <v>1.8674900000000001</v>
      </c>
      <c r="EI50">
        <v>1.86829</v>
      </c>
      <c r="EJ50">
        <v>1.87253</v>
      </c>
      <c r="EK50" t="s">
        <v>280</v>
      </c>
      <c r="EL50" t="s">
        <v>19</v>
      </c>
      <c r="EM50" t="s">
        <v>19</v>
      </c>
      <c r="EN50" t="s">
        <v>19</v>
      </c>
      <c r="EO50" t="s">
        <v>281</v>
      </c>
      <c r="EP50" t="s">
        <v>282</v>
      </c>
      <c r="EQ50" t="s">
        <v>283</v>
      </c>
      <c r="ER50" t="s">
        <v>283</v>
      </c>
      <c r="ES50" t="s">
        <v>283</v>
      </c>
      <c r="ET50" t="s">
        <v>283</v>
      </c>
      <c r="EU50">
        <v>0</v>
      </c>
      <c r="EV50">
        <v>100</v>
      </c>
      <c r="EW50">
        <v>100</v>
      </c>
      <c r="EX50">
        <v>1.7290000000000001</v>
      </c>
      <c r="EY50">
        <v>-0.151</v>
      </c>
      <c r="EZ50">
        <v>2</v>
      </c>
      <c r="FA50">
        <v>402.63099999999997</v>
      </c>
      <c r="FB50">
        <v>553.10199999999998</v>
      </c>
      <c r="FC50">
        <v>25.000499999999999</v>
      </c>
      <c r="FD50">
        <v>35.576000000000001</v>
      </c>
      <c r="FE50">
        <v>30.0001</v>
      </c>
      <c r="FF50">
        <v>35.569400000000002</v>
      </c>
      <c r="FG50">
        <v>35.553600000000003</v>
      </c>
      <c r="FH50">
        <v>10.4298</v>
      </c>
      <c r="FI50">
        <v>53.889200000000002</v>
      </c>
      <c r="FJ50">
        <v>0</v>
      </c>
      <c r="FK50">
        <v>25</v>
      </c>
      <c r="FL50">
        <v>175</v>
      </c>
      <c r="FM50">
        <v>17.703499999999998</v>
      </c>
      <c r="FN50">
        <v>107.467</v>
      </c>
      <c r="FO50">
        <v>106.33799999999999</v>
      </c>
    </row>
    <row r="51" spans="1:171" x14ac:dyDescent="0.2">
      <c r="A51">
        <v>75</v>
      </c>
      <c r="B51">
        <v>1531243529.5999999</v>
      </c>
      <c r="C51">
        <v>12603.6999998093</v>
      </c>
      <c r="D51" t="s">
        <v>457</v>
      </c>
      <c r="E51" t="s">
        <v>458</v>
      </c>
      <c r="F51" t="s">
        <v>541</v>
      </c>
      <c r="G51">
        <v>1531243521.5999999</v>
      </c>
      <c r="H51">
        <f t="shared" si="43"/>
        <v>7.8916145640964518E-3</v>
      </c>
      <c r="I51">
        <f t="shared" si="44"/>
        <v>4.5261596314082571</v>
      </c>
      <c r="J51">
        <f t="shared" si="45"/>
        <v>92.1415516129032</v>
      </c>
      <c r="K51">
        <f t="shared" si="46"/>
        <v>77.037164292773156</v>
      </c>
      <c r="L51">
        <f t="shared" si="47"/>
        <v>7.6638681652976608</v>
      </c>
      <c r="M51">
        <f t="shared" si="48"/>
        <v>9.1664939979301021</v>
      </c>
      <c r="N51">
        <f t="shared" si="49"/>
        <v>0.62177650114490002</v>
      </c>
      <c r="O51">
        <f t="shared" si="50"/>
        <v>2.2507780420709871</v>
      </c>
      <c r="P51">
        <f t="shared" si="51"/>
        <v>0.53983319584818279</v>
      </c>
      <c r="Q51">
        <f t="shared" si="52"/>
        <v>0.34385414850125318</v>
      </c>
      <c r="R51">
        <f t="shared" si="53"/>
        <v>273.6015846278089</v>
      </c>
      <c r="S51">
        <f t="shared" si="54"/>
        <v>29.928332572045484</v>
      </c>
      <c r="T51">
        <f t="shared" si="55"/>
        <v>30.093441935483899</v>
      </c>
      <c r="U51">
        <f t="shared" si="56"/>
        <v>4.2833701290264807</v>
      </c>
      <c r="V51">
        <f t="shared" si="57"/>
        <v>65.772805213330628</v>
      </c>
      <c r="W51">
        <f t="shared" si="58"/>
        <v>2.8814398957188825</v>
      </c>
      <c r="X51">
        <f t="shared" si="59"/>
        <v>4.3808985892772609</v>
      </c>
      <c r="Y51">
        <f t="shared" si="60"/>
        <v>1.4019302333075983</v>
      </c>
      <c r="Z51">
        <f t="shared" si="61"/>
        <v>-348.02020227665355</v>
      </c>
      <c r="AA51">
        <f t="shared" si="62"/>
        <v>47.663510479773912</v>
      </c>
      <c r="AB51">
        <f t="shared" si="63"/>
        <v>4.7221342857096653</v>
      </c>
      <c r="AC51">
        <f t="shared" si="64"/>
        <v>-22.032972883361062</v>
      </c>
      <c r="AD51">
        <v>-4.1204696613127298E-2</v>
      </c>
      <c r="AE51">
        <v>4.6255881677915001E-2</v>
      </c>
      <c r="AF51">
        <v>3.45661183007608</v>
      </c>
      <c r="AG51">
        <v>0</v>
      </c>
      <c r="AH51">
        <v>0</v>
      </c>
      <c r="AI51">
        <f t="shared" si="65"/>
        <v>1</v>
      </c>
      <c r="AJ51">
        <f t="shared" si="66"/>
        <v>0</v>
      </c>
      <c r="AK51">
        <f t="shared" si="67"/>
        <v>51939.288548459066</v>
      </c>
      <c r="AL51">
        <v>0</v>
      </c>
      <c r="AM51">
        <v>0</v>
      </c>
      <c r="AN51">
        <v>0</v>
      </c>
      <c r="AO51">
        <f t="shared" si="68"/>
        <v>0</v>
      </c>
      <c r="AP51" t="e">
        <f t="shared" si="69"/>
        <v>#DIV/0!</v>
      </c>
      <c r="AQ51">
        <v>-1</v>
      </c>
      <c r="AR51" t="s">
        <v>459</v>
      </c>
      <c r="AS51">
        <v>743.91873076923105</v>
      </c>
      <c r="AT51">
        <v>967.22299999999996</v>
      </c>
      <c r="AU51">
        <f t="shared" si="70"/>
        <v>0.23087154589041914</v>
      </c>
      <c r="AV51">
        <v>0.5</v>
      </c>
      <c r="AW51">
        <f t="shared" si="71"/>
        <v>1429.2186766626064</v>
      </c>
      <c r="AX51">
        <f t="shared" si="72"/>
        <v>4.5261596314082571</v>
      </c>
      <c r="AY51">
        <f t="shared" si="73"/>
        <v>164.98296264827752</v>
      </c>
      <c r="AZ51">
        <f t="shared" si="74"/>
        <v>0.40417049635916436</v>
      </c>
      <c r="BA51">
        <f t="shared" si="75"/>
        <v>3.8665599055229876E-3</v>
      </c>
      <c r="BB51">
        <f t="shared" si="76"/>
        <v>-1</v>
      </c>
      <c r="BC51" t="s">
        <v>460</v>
      </c>
      <c r="BD51">
        <v>576.29999999999995</v>
      </c>
      <c r="BE51">
        <f t="shared" si="77"/>
        <v>390.923</v>
      </c>
      <c r="BF51">
        <f t="shared" si="78"/>
        <v>0.57122315451065531</v>
      </c>
      <c r="BG51">
        <f t="shared" si="79"/>
        <v>1.6783324657296548</v>
      </c>
      <c r="BH51">
        <f t="shared" si="80"/>
        <v>0.23087154589041919</v>
      </c>
      <c r="BI51" t="e">
        <f t="shared" si="81"/>
        <v>#DIV/0!</v>
      </c>
      <c r="BJ51" t="s">
        <v>277</v>
      </c>
      <c r="BK51" t="s">
        <v>277</v>
      </c>
      <c r="BL51" t="s">
        <v>277</v>
      </c>
      <c r="BM51" t="s">
        <v>277</v>
      </c>
      <c r="BN51" t="s">
        <v>277</v>
      </c>
      <c r="BO51" t="s">
        <v>277</v>
      </c>
      <c r="BP51" t="s">
        <v>277</v>
      </c>
      <c r="BQ51" t="s">
        <v>277</v>
      </c>
      <c r="BR51">
        <f t="shared" si="82"/>
        <v>1699.9993548387099</v>
      </c>
      <c r="BS51">
        <f t="shared" si="83"/>
        <v>1429.2186766626064</v>
      </c>
      <c r="BT51">
        <f t="shared" si="84"/>
        <v>0.84071718768281867</v>
      </c>
      <c r="BU51">
        <f t="shared" si="85"/>
        <v>0.19143437536563737</v>
      </c>
      <c r="BV51">
        <v>6</v>
      </c>
      <c r="BW51">
        <v>0.5</v>
      </c>
      <c r="BX51" t="s">
        <v>278</v>
      </c>
      <c r="BY51">
        <v>1531243521.5999999</v>
      </c>
      <c r="BZ51">
        <v>92.1415516129032</v>
      </c>
      <c r="CA51">
        <v>100.020864516129</v>
      </c>
      <c r="CB51">
        <v>28.964219354838701</v>
      </c>
      <c r="CC51">
        <v>17.470600000000001</v>
      </c>
      <c r="CD51">
        <v>400.03274193548401</v>
      </c>
      <c r="CE51">
        <v>99.382738709677398</v>
      </c>
      <c r="CF51">
        <v>0.100001025806452</v>
      </c>
      <c r="CG51">
        <v>30.486238709677401</v>
      </c>
      <c r="CH51">
        <v>30.093441935483899</v>
      </c>
      <c r="CI51">
        <v>999.9</v>
      </c>
      <c r="CJ51">
        <v>9998.4293548387104</v>
      </c>
      <c r="CK51">
        <v>0</v>
      </c>
      <c r="CL51">
        <v>1.1035999999999999</v>
      </c>
      <c r="CM51">
        <v>1699.9993548387099</v>
      </c>
      <c r="CN51">
        <v>0.97602467741935495</v>
      </c>
      <c r="CO51">
        <v>2.39757387096774E-2</v>
      </c>
      <c r="CP51">
        <v>0</v>
      </c>
      <c r="CQ51">
        <v>743.92577419354802</v>
      </c>
      <c r="CR51">
        <v>5.0004099999999996</v>
      </c>
      <c r="CS51">
        <v>13160.461290322601</v>
      </c>
      <c r="CT51">
        <v>15716.3580645161</v>
      </c>
      <c r="CU51">
        <v>47.717483870967698</v>
      </c>
      <c r="CV51">
        <v>49.366870967741903</v>
      </c>
      <c r="CW51">
        <v>48.679000000000002</v>
      </c>
      <c r="CX51">
        <v>49.245935483871001</v>
      </c>
      <c r="CY51">
        <v>49.674999999999997</v>
      </c>
      <c r="CZ51">
        <v>1654.35935483871</v>
      </c>
      <c r="DA51">
        <v>40.640645161290301</v>
      </c>
      <c r="DB51">
        <v>0</v>
      </c>
      <c r="DC51">
        <v>102</v>
      </c>
      <c r="DD51">
        <v>743.91873076923105</v>
      </c>
      <c r="DE51">
        <v>-3.4659487026218398</v>
      </c>
      <c r="DF51">
        <v>-64.105982877236897</v>
      </c>
      <c r="DG51">
        <v>13159.7038461538</v>
      </c>
      <c r="DH51">
        <v>15</v>
      </c>
      <c r="DI51">
        <v>1531243499.0999999</v>
      </c>
      <c r="DJ51" t="s">
        <v>461</v>
      </c>
      <c r="DK51">
        <v>75</v>
      </c>
      <c r="DL51">
        <v>1.57</v>
      </c>
      <c r="DM51">
        <v>-0.151</v>
      </c>
      <c r="DN51">
        <v>100</v>
      </c>
      <c r="DO51">
        <v>18</v>
      </c>
      <c r="DP51">
        <v>0.28000000000000003</v>
      </c>
      <c r="DQ51">
        <v>0.01</v>
      </c>
      <c r="DR51">
        <v>4.5095216022494196</v>
      </c>
      <c r="DS51">
        <v>0.34714359749324097</v>
      </c>
      <c r="DT51">
        <v>0.201446268323203</v>
      </c>
      <c r="DU51">
        <v>1</v>
      </c>
      <c r="DV51">
        <v>0.60530279074708604</v>
      </c>
      <c r="DW51">
        <v>0.17759545988599701</v>
      </c>
      <c r="DX51">
        <v>2.6405297024946501E-2</v>
      </c>
      <c r="DY51">
        <v>1</v>
      </c>
      <c r="DZ51">
        <v>2</v>
      </c>
      <c r="EA51">
        <v>2</v>
      </c>
      <c r="EB51" t="s">
        <v>279</v>
      </c>
      <c r="EC51">
        <v>1.8646199999999999</v>
      </c>
      <c r="ED51">
        <v>1.86554</v>
      </c>
      <c r="EE51">
        <v>1.8681300000000001</v>
      </c>
      <c r="EF51">
        <v>1.86748</v>
      </c>
      <c r="EG51">
        <v>1.8696600000000001</v>
      </c>
      <c r="EH51">
        <v>1.86747</v>
      </c>
      <c r="EI51">
        <v>1.8682700000000001</v>
      </c>
      <c r="EJ51">
        <v>1.87256</v>
      </c>
      <c r="EK51" t="s">
        <v>280</v>
      </c>
      <c r="EL51" t="s">
        <v>19</v>
      </c>
      <c r="EM51" t="s">
        <v>19</v>
      </c>
      <c r="EN51" t="s">
        <v>19</v>
      </c>
      <c r="EO51" t="s">
        <v>281</v>
      </c>
      <c r="EP51" t="s">
        <v>282</v>
      </c>
      <c r="EQ51" t="s">
        <v>283</v>
      </c>
      <c r="ER51" t="s">
        <v>283</v>
      </c>
      <c r="ES51" t="s">
        <v>283</v>
      </c>
      <c r="ET51" t="s">
        <v>283</v>
      </c>
      <c r="EU51">
        <v>0</v>
      </c>
      <c r="EV51">
        <v>100</v>
      </c>
      <c r="EW51">
        <v>100</v>
      </c>
      <c r="EX51">
        <v>1.57</v>
      </c>
      <c r="EY51">
        <v>-0.151</v>
      </c>
      <c r="EZ51">
        <v>2</v>
      </c>
      <c r="FA51">
        <v>402.89299999999997</v>
      </c>
      <c r="FB51">
        <v>552.01099999999997</v>
      </c>
      <c r="FC51">
        <v>24.999500000000001</v>
      </c>
      <c r="FD51">
        <v>35.575099999999999</v>
      </c>
      <c r="FE51">
        <v>30.0001</v>
      </c>
      <c r="FF51">
        <v>35.562899999999999</v>
      </c>
      <c r="FG51">
        <v>35.5471</v>
      </c>
      <c r="FH51">
        <v>7.1334400000000002</v>
      </c>
      <c r="FI51">
        <v>55.346699999999998</v>
      </c>
      <c r="FJ51">
        <v>0</v>
      </c>
      <c r="FK51">
        <v>25</v>
      </c>
      <c r="FL51">
        <v>100</v>
      </c>
      <c r="FM51">
        <v>17.184799999999999</v>
      </c>
      <c r="FN51">
        <v>107.468</v>
      </c>
      <c r="FO51">
        <v>106.33799999999999</v>
      </c>
    </row>
    <row r="52" spans="1:171" x14ac:dyDescent="0.2">
      <c r="A52">
        <v>76</v>
      </c>
      <c r="B52">
        <v>1531243627.5999999</v>
      </c>
      <c r="C52">
        <v>12701.6999998093</v>
      </c>
      <c r="D52" t="s">
        <v>462</v>
      </c>
      <c r="E52" t="s">
        <v>463</v>
      </c>
      <c r="F52" t="s">
        <v>541</v>
      </c>
      <c r="G52">
        <v>1531243619.5999999</v>
      </c>
      <c r="H52">
        <f t="shared" si="43"/>
        <v>8.2757019365635037E-3</v>
      </c>
      <c r="I52">
        <f t="shared" si="44"/>
        <v>-0.7671125506034453</v>
      </c>
      <c r="J52">
        <f t="shared" si="45"/>
        <v>50.549819354838696</v>
      </c>
      <c r="K52">
        <f t="shared" si="46"/>
        <v>51.489120955541892</v>
      </c>
      <c r="L52">
        <f t="shared" si="47"/>
        <v>5.1220325806466551</v>
      </c>
      <c r="M52">
        <f t="shared" si="48"/>
        <v>5.0285927760322107</v>
      </c>
      <c r="N52">
        <f t="shared" si="49"/>
        <v>0.6698198082699961</v>
      </c>
      <c r="O52">
        <f t="shared" si="50"/>
        <v>2.2503706622221982</v>
      </c>
      <c r="P52">
        <f t="shared" si="51"/>
        <v>0.57572928343221508</v>
      </c>
      <c r="Q52">
        <f t="shared" si="52"/>
        <v>0.3671777226606443</v>
      </c>
      <c r="R52">
        <f t="shared" si="53"/>
        <v>273.60244993861824</v>
      </c>
      <c r="S52">
        <f t="shared" si="54"/>
        <v>29.833381519666847</v>
      </c>
      <c r="T52">
        <f t="shared" si="55"/>
        <v>30.031932258064501</v>
      </c>
      <c r="U52">
        <f t="shared" si="56"/>
        <v>4.2682703789438854</v>
      </c>
      <c r="V52">
        <f t="shared" si="57"/>
        <v>65.842295785451398</v>
      </c>
      <c r="W52">
        <f t="shared" si="58"/>
        <v>2.8897910203399837</v>
      </c>
      <c r="X52">
        <f t="shared" si="59"/>
        <v>4.3889584739821839</v>
      </c>
      <c r="Y52">
        <f t="shared" si="60"/>
        <v>1.3784793586039017</v>
      </c>
      <c r="Z52">
        <f t="shared" si="61"/>
        <v>-364.95845540245051</v>
      </c>
      <c r="AA52">
        <f t="shared" si="62"/>
        <v>59.014143490020039</v>
      </c>
      <c r="AB52">
        <f t="shared" si="63"/>
        <v>5.8468775137341353</v>
      </c>
      <c r="AC52">
        <f t="shared" si="64"/>
        <v>-26.494984460078122</v>
      </c>
      <c r="AD52">
        <v>-4.1193726827917797E-2</v>
      </c>
      <c r="AE52">
        <v>4.62435671330114E-2</v>
      </c>
      <c r="AF52">
        <v>3.4558834252291701</v>
      </c>
      <c r="AG52">
        <v>0</v>
      </c>
      <c r="AH52">
        <v>0</v>
      </c>
      <c r="AI52">
        <f t="shared" si="65"/>
        <v>1</v>
      </c>
      <c r="AJ52">
        <f t="shared" si="66"/>
        <v>0</v>
      </c>
      <c r="AK52">
        <f t="shared" si="67"/>
        <v>51920.427267179337</v>
      </c>
      <c r="AL52">
        <v>0</v>
      </c>
      <c r="AM52">
        <v>0</v>
      </c>
      <c r="AN52">
        <v>0</v>
      </c>
      <c r="AO52">
        <f t="shared" si="68"/>
        <v>0</v>
      </c>
      <c r="AP52" t="e">
        <f t="shared" si="69"/>
        <v>#DIV/0!</v>
      </c>
      <c r="AQ52">
        <v>-1</v>
      </c>
      <c r="AR52" t="s">
        <v>464</v>
      </c>
      <c r="AS52">
        <v>747.83919230769197</v>
      </c>
      <c r="AT52">
        <v>940.49699999999996</v>
      </c>
      <c r="AU52">
        <f t="shared" si="70"/>
        <v>0.20484680726499715</v>
      </c>
      <c r="AV52">
        <v>0.5</v>
      </c>
      <c r="AW52">
        <f t="shared" si="71"/>
        <v>1429.2257126092488</v>
      </c>
      <c r="AX52">
        <f t="shared" si="72"/>
        <v>-0.7671125506034453</v>
      </c>
      <c r="AY52">
        <f t="shared" si="73"/>
        <v>146.38616204452251</v>
      </c>
      <c r="AZ52">
        <f t="shared" si="74"/>
        <v>0.38092306514534335</v>
      </c>
      <c r="BA52">
        <f t="shared" si="75"/>
        <v>1.629465852327737E-4</v>
      </c>
      <c r="BB52">
        <f t="shared" si="76"/>
        <v>-1</v>
      </c>
      <c r="BC52" t="s">
        <v>465</v>
      </c>
      <c r="BD52">
        <v>582.24</v>
      </c>
      <c r="BE52">
        <f t="shared" si="77"/>
        <v>358.25699999999995</v>
      </c>
      <c r="BF52">
        <f t="shared" si="78"/>
        <v>0.53776425217736989</v>
      </c>
      <c r="BG52">
        <f t="shared" si="79"/>
        <v>1.6153081203627369</v>
      </c>
      <c r="BH52">
        <f t="shared" si="80"/>
        <v>0.20484680726499713</v>
      </c>
      <c r="BI52" t="e">
        <f t="shared" si="81"/>
        <v>#DIV/0!</v>
      </c>
      <c r="BJ52" t="s">
        <v>277</v>
      </c>
      <c r="BK52" t="s">
        <v>277</v>
      </c>
      <c r="BL52" t="s">
        <v>277</v>
      </c>
      <c r="BM52" t="s">
        <v>277</v>
      </c>
      <c r="BN52" t="s">
        <v>277</v>
      </c>
      <c r="BO52" t="s">
        <v>277</v>
      </c>
      <c r="BP52" t="s">
        <v>277</v>
      </c>
      <c r="BQ52" t="s">
        <v>277</v>
      </c>
      <c r="BR52">
        <f t="shared" si="82"/>
        <v>1700.0080645161299</v>
      </c>
      <c r="BS52">
        <f t="shared" si="83"/>
        <v>1429.2257126092488</v>
      </c>
      <c r="BT52">
        <f t="shared" si="84"/>
        <v>0.84071701919605102</v>
      </c>
      <c r="BU52">
        <f t="shared" si="85"/>
        <v>0.19143403839210196</v>
      </c>
      <c r="BV52">
        <v>6</v>
      </c>
      <c r="BW52">
        <v>0.5</v>
      </c>
      <c r="BX52" t="s">
        <v>278</v>
      </c>
      <c r="BY52">
        <v>1531243619.5999999</v>
      </c>
      <c r="BZ52">
        <v>50.549819354838696</v>
      </c>
      <c r="CA52">
        <v>50.026693548387101</v>
      </c>
      <c r="CB52">
        <v>29.0495612903226</v>
      </c>
      <c r="CC52">
        <v>16.997541935483898</v>
      </c>
      <c r="CD52">
        <v>400.030709677419</v>
      </c>
      <c r="CE52">
        <v>99.377912903225806</v>
      </c>
      <c r="CF52">
        <v>0.100044490322581</v>
      </c>
      <c r="CG52">
        <v>30.5183580645161</v>
      </c>
      <c r="CH52">
        <v>30.031932258064501</v>
      </c>
      <c r="CI52">
        <v>999.9</v>
      </c>
      <c r="CJ52">
        <v>9996.2529032258099</v>
      </c>
      <c r="CK52">
        <v>0</v>
      </c>
      <c r="CL52">
        <v>1.63778870967742</v>
      </c>
      <c r="CM52">
        <v>1700.0080645161299</v>
      </c>
      <c r="CN52">
        <v>0.97602829032257998</v>
      </c>
      <c r="CO52">
        <v>2.3971912903225801E-2</v>
      </c>
      <c r="CP52">
        <v>0</v>
      </c>
      <c r="CQ52">
        <v>747.82738709677403</v>
      </c>
      <c r="CR52">
        <v>5.0004099999999996</v>
      </c>
      <c r="CS52">
        <v>13298.990322580599</v>
      </c>
      <c r="CT52">
        <v>15716.435483871001</v>
      </c>
      <c r="CU52">
        <v>48.061999999999998</v>
      </c>
      <c r="CV52">
        <v>49.686999999999998</v>
      </c>
      <c r="CW52">
        <v>49.042000000000002</v>
      </c>
      <c r="CX52">
        <v>49.5</v>
      </c>
      <c r="CY52">
        <v>50</v>
      </c>
      <c r="CZ52">
        <v>1654.3767741935501</v>
      </c>
      <c r="DA52">
        <v>40.631290322580703</v>
      </c>
      <c r="DB52">
        <v>0</v>
      </c>
      <c r="DC52">
        <v>97.299999952316298</v>
      </c>
      <c r="DD52">
        <v>747.83919230769197</v>
      </c>
      <c r="DE52">
        <v>1.52242734537011</v>
      </c>
      <c r="DF52">
        <v>40.4307693284184</v>
      </c>
      <c r="DG52">
        <v>13299.2384615385</v>
      </c>
      <c r="DH52">
        <v>15</v>
      </c>
      <c r="DI52">
        <v>1531243597.0999999</v>
      </c>
      <c r="DJ52" t="s">
        <v>466</v>
      </c>
      <c r="DK52">
        <v>76</v>
      </c>
      <c r="DL52">
        <v>1.472</v>
      </c>
      <c r="DM52">
        <v>-0.155</v>
      </c>
      <c r="DN52">
        <v>50</v>
      </c>
      <c r="DO52">
        <v>17</v>
      </c>
      <c r="DP52">
        <v>0.34</v>
      </c>
      <c r="DQ52">
        <v>0.01</v>
      </c>
      <c r="DR52">
        <v>-0.79354013316515604</v>
      </c>
      <c r="DS52">
        <v>0.422626237574041</v>
      </c>
      <c r="DT52">
        <v>0.180151304109398</v>
      </c>
      <c r="DU52">
        <v>1</v>
      </c>
      <c r="DV52">
        <v>0.64080718345221599</v>
      </c>
      <c r="DW52">
        <v>0.32350509544345701</v>
      </c>
      <c r="DX52">
        <v>5.45143289904641E-2</v>
      </c>
      <c r="DY52">
        <v>1</v>
      </c>
      <c r="DZ52">
        <v>2</v>
      </c>
      <c r="EA52">
        <v>2</v>
      </c>
      <c r="EB52" t="s">
        <v>279</v>
      </c>
      <c r="EC52">
        <v>1.8646199999999999</v>
      </c>
      <c r="ED52">
        <v>1.86554</v>
      </c>
      <c r="EE52">
        <v>1.8681300000000001</v>
      </c>
      <c r="EF52">
        <v>1.8674999999999999</v>
      </c>
      <c r="EG52">
        <v>1.8696600000000001</v>
      </c>
      <c r="EH52">
        <v>1.86744</v>
      </c>
      <c r="EI52">
        <v>1.86829</v>
      </c>
      <c r="EJ52">
        <v>1.8725499999999999</v>
      </c>
      <c r="EK52" t="s">
        <v>280</v>
      </c>
      <c r="EL52" t="s">
        <v>19</v>
      </c>
      <c r="EM52" t="s">
        <v>19</v>
      </c>
      <c r="EN52" t="s">
        <v>19</v>
      </c>
      <c r="EO52" t="s">
        <v>281</v>
      </c>
      <c r="EP52" t="s">
        <v>282</v>
      </c>
      <c r="EQ52" t="s">
        <v>283</v>
      </c>
      <c r="ER52" t="s">
        <v>283</v>
      </c>
      <c r="ES52" t="s">
        <v>283</v>
      </c>
      <c r="ET52" t="s">
        <v>283</v>
      </c>
      <c r="EU52">
        <v>0</v>
      </c>
      <c r="EV52">
        <v>100</v>
      </c>
      <c r="EW52">
        <v>100</v>
      </c>
      <c r="EX52">
        <v>1.472</v>
      </c>
      <c r="EY52">
        <v>-0.155</v>
      </c>
      <c r="EZ52">
        <v>2</v>
      </c>
      <c r="FA52">
        <v>403.24599999999998</v>
      </c>
      <c r="FB52">
        <v>551.274</v>
      </c>
      <c r="FC52">
        <v>24.999600000000001</v>
      </c>
      <c r="FD52">
        <v>35.562899999999999</v>
      </c>
      <c r="FE52">
        <v>30.0001</v>
      </c>
      <c r="FF52">
        <v>35.551400000000001</v>
      </c>
      <c r="FG52">
        <v>35.533299999999997</v>
      </c>
      <c r="FH52">
        <v>4.9412900000000004</v>
      </c>
      <c r="FI52">
        <v>56.783900000000003</v>
      </c>
      <c r="FJ52">
        <v>0</v>
      </c>
      <c r="FK52">
        <v>25</v>
      </c>
      <c r="FL52">
        <v>50</v>
      </c>
      <c r="FM52">
        <v>16.626200000000001</v>
      </c>
      <c r="FN52">
        <v>107.46899999999999</v>
      </c>
      <c r="FO52">
        <v>106.34</v>
      </c>
    </row>
    <row r="53" spans="1:171" x14ac:dyDescent="0.2">
      <c r="A53">
        <v>77</v>
      </c>
      <c r="B53">
        <v>1531243733.5999999</v>
      </c>
      <c r="C53">
        <v>12807.6999998093</v>
      </c>
      <c r="D53" t="s">
        <v>467</v>
      </c>
      <c r="E53" t="s">
        <v>468</v>
      </c>
      <c r="F53" t="s">
        <v>541</v>
      </c>
      <c r="G53">
        <v>1531243725.5999999</v>
      </c>
      <c r="H53">
        <f t="shared" si="43"/>
        <v>8.7145042521992611E-3</v>
      </c>
      <c r="I53">
        <f t="shared" si="44"/>
        <v>33.27527807107748</v>
      </c>
      <c r="J53">
        <f t="shared" si="45"/>
        <v>345.62445161290299</v>
      </c>
      <c r="K53">
        <f t="shared" si="46"/>
        <v>255.67308283647637</v>
      </c>
      <c r="L53">
        <f t="shared" si="47"/>
        <v>25.432399079182428</v>
      </c>
      <c r="M53">
        <f t="shared" si="48"/>
        <v>34.380071955266715</v>
      </c>
      <c r="N53">
        <f t="shared" si="49"/>
        <v>0.73684020816666251</v>
      </c>
      <c r="O53">
        <f t="shared" si="50"/>
        <v>2.2501275477386473</v>
      </c>
      <c r="P53">
        <f t="shared" si="51"/>
        <v>0.62464508976181909</v>
      </c>
      <c r="Q53">
        <f t="shared" si="52"/>
        <v>0.3990521047066321</v>
      </c>
      <c r="R53">
        <f t="shared" si="53"/>
        <v>273.60543164532879</v>
      </c>
      <c r="S53">
        <f t="shared" si="54"/>
        <v>29.705561612389925</v>
      </c>
      <c r="T53">
        <f t="shared" si="55"/>
        <v>29.857341935483898</v>
      </c>
      <c r="U53">
        <f t="shared" si="56"/>
        <v>4.2256633589264512</v>
      </c>
      <c r="V53">
        <f t="shared" si="57"/>
        <v>65.725627700734819</v>
      </c>
      <c r="W53">
        <f t="shared" si="58"/>
        <v>2.887530490889596</v>
      </c>
      <c r="X53">
        <f t="shared" si="59"/>
        <v>4.3933098730334574</v>
      </c>
      <c r="Y53">
        <f t="shared" si="60"/>
        <v>1.3381328680368552</v>
      </c>
      <c r="Z53">
        <f t="shared" si="61"/>
        <v>-384.30963752198744</v>
      </c>
      <c r="AA53">
        <f t="shared" si="62"/>
        <v>82.288115339213121</v>
      </c>
      <c r="AB53">
        <f t="shared" si="63"/>
        <v>8.147311530165485</v>
      </c>
      <c r="AC53">
        <f t="shared" si="64"/>
        <v>-20.268779007280031</v>
      </c>
      <c r="AD53">
        <v>-4.11871811801768E-2</v>
      </c>
      <c r="AE53">
        <v>4.6236219069992E-2</v>
      </c>
      <c r="AF53">
        <v>3.4554487558050599</v>
      </c>
      <c r="AG53">
        <v>0</v>
      </c>
      <c r="AH53">
        <v>0</v>
      </c>
      <c r="AI53">
        <f t="shared" si="65"/>
        <v>1</v>
      </c>
      <c r="AJ53">
        <f t="shared" si="66"/>
        <v>0</v>
      </c>
      <c r="AK53">
        <f t="shared" si="67"/>
        <v>51909.432234720793</v>
      </c>
      <c r="AL53">
        <v>0</v>
      </c>
      <c r="AM53">
        <v>0</v>
      </c>
      <c r="AN53">
        <v>0</v>
      </c>
      <c r="AO53">
        <f t="shared" si="68"/>
        <v>0</v>
      </c>
      <c r="AP53" t="e">
        <f t="shared" si="69"/>
        <v>#DIV/0!</v>
      </c>
      <c r="AQ53">
        <v>-1</v>
      </c>
      <c r="AR53" t="s">
        <v>469</v>
      </c>
      <c r="AS53">
        <v>753.48684615384605</v>
      </c>
      <c r="AT53">
        <v>1086.8499999999999</v>
      </c>
      <c r="AU53">
        <f t="shared" si="70"/>
        <v>0.30672416050619122</v>
      </c>
      <c r="AV53">
        <v>0.5</v>
      </c>
      <c r="AW53">
        <f t="shared" si="71"/>
        <v>1429.2421568575298</v>
      </c>
      <c r="AX53">
        <f t="shared" si="72"/>
        <v>33.27527807107748</v>
      </c>
      <c r="AY53">
        <f t="shared" si="73"/>
        <v>219.19155036109197</v>
      </c>
      <c r="AZ53">
        <f t="shared" si="74"/>
        <v>0.49144776188066425</v>
      </c>
      <c r="BA53">
        <f t="shared" si="75"/>
        <v>2.3981435130935702E-2</v>
      </c>
      <c r="BB53">
        <f t="shared" si="76"/>
        <v>-1</v>
      </c>
      <c r="BC53" t="s">
        <v>470</v>
      </c>
      <c r="BD53">
        <v>552.72</v>
      </c>
      <c r="BE53">
        <f t="shared" si="77"/>
        <v>534.12999999999988</v>
      </c>
      <c r="BF53">
        <f t="shared" si="78"/>
        <v>0.624123628791032</v>
      </c>
      <c r="BG53">
        <f t="shared" si="79"/>
        <v>1.9663663337675492</v>
      </c>
      <c r="BH53">
        <f t="shared" si="80"/>
        <v>0.30672416050619117</v>
      </c>
      <c r="BI53" t="e">
        <f t="shared" si="81"/>
        <v>#DIV/0!</v>
      </c>
      <c r="BJ53" t="s">
        <v>277</v>
      </c>
      <c r="BK53" t="s">
        <v>277</v>
      </c>
      <c r="BL53" t="s">
        <v>277</v>
      </c>
      <c r="BM53" t="s">
        <v>277</v>
      </c>
      <c r="BN53" t="s">
        <v>277</v>
      </c>
      <c r="BO53" t="s">
        <v>277</v>
      </c>
      <c r="BP53" t="s">
        <v>277</v>
      </c>
      <c r="BQ53" t="s">
        <v>277</v>
      </c>
      <c r="BR53">
        <f t="shared" si="82"/>
        <v>1700.02774193548</v>
      </c>
      <c r="BS53">
        <f t="shared" si="83"/>
        <v>1429.2421568575298</v>
      </c>
      <c r="BT53">
        <f t="shared" si="84"/>
        <v>0.8407169610246118</v>
      </c>
      <c r="BU53">
        <f t="shared" si="85"/>
        <v>0.19143392204922377</v>
      </c>
      <c r="BV53">
        <v>6</v>
      </c>
      <c r="BW53">
        <v>0.5</v>
      </c>
      <c r="BX53" t="s">
        <v>278</v>
      </c>
      <c r="BY53">
        <v>1531243725.5999999</v>
      </c>
      <c r="BZ53">
        <v>345.62445161290299</v>
      </c>
      <c r="CA53">
        <v>400.05254838709698</v>
      </c>
      <c r="CB53">
        <v>29.0284774193548</v>
      </c>
      <c r="CC53">
        <v>16.336812903225798</v>
      </c>
      <c r="CD53">
        <v>400.02012903225801</v>
      </c>
      <c r="CE53">
        <v>99.3723161290322</v>
      </c>
      <c r="CF53">
        <v>0.10002095483871</v>
      </c>
      <c r="CG53">
        <v>30.535677419354801</v>
      </c>
      <c r="CH53">
        <v>29.857341935483898</v>
      </c>
      <c r="CI53">
        <v>999.9</v>
      </c>
      <c r="CJ53">
        <v>9995.2274193548401</v>
      </c>
      <c r="CK53">
        <v>0</v>
      </c>
      <c r="CL53">
        <v>1.62636</v>
      </c>
      <c r="CM53">
        <v>1700.02774193548</v>
      </c>
      <c r="CN53">
        <v>0.97602919354838702</v>
      </c>
      <c r="CO53">
        <v>2.3970751612903199E-2</v>
      </c>
      <c r="CP53">
        <v>0</v>
      </c>
      <c r="CQ53">
        <v>753.39232258064499</v>
      </c>
      <c r="CR53">
        <v>5.0004099999999996</v>
      </c>
      <c r="CS53">
        <v>13429.3387096774</v>
      </c>
      <c r="CT53">
        <v>15716.6483870968</v>
      </c>
      <c r="CU53">
        <v>48.370935483871001</v>
      </c>
      <c r="CV53">
        <v>49.945129032258002</v>
      </c>
      <c r="CW53">
        <v>49.3648387096774</v>
      </c>
      <c r="CX53">
        <v>49.75</v>
      </c>
      <c r="CY53">
        <v>50.277999999999999</v>
      </c>
      <c r="CZ53">
        <v>1654.39612903226</v>
      </c>
      <c r="DA53">
        <v>40.628387096774198</v>
      </c>
      <c r="DB53">
        <v>0</v>
      </c>
      <c r="DC53">
        <v>105.5</v>
      </c>
      <c r="DD53">
        <v>753.48684615384605</v>
      </c>
      <c r="DE53">
        <v>10.9383247814418</v>
      </c>
      <c r="DF53">
        <v>204.88205128420199</v>
      </c>
      <c r="DG53">
        <v>13431.1538461538</v>
      </c>
      <c r="DH53">
        <v>15</v>
      </c>
      <c r="DI53">
        <v>1531243701.5999999</v>
      </c>
      <c r="DJ53" t="s">
        <v>471</v>
      </c>
      <c r="DK53">
        <v>77</v>
      </c>
      <c r="DL53">
        <v>2.585</v>
      </c>
      <c r="DM53">
        <v>-0.153</v>
      </c>
      <c r="DN53">
        <v>400</v>
      </c>
      <c r="DO53">
        <v>16</v>
      </c>
      <c r="DP53">
        <v>0.03</v>
      </c>
      <c r="DQ53">
        <v>0.01</v>
      </c>
      <c r="DR53">
        <v>33.302257331375003</v>
      </c>
      <c r="DS53">
        <v>-0.100646735338737</v>
      </c>
      <c r="DT53">
        <v>7.5180961612083902E-2</v>
      </c>
      <c r="DU53">
        <v>1</v>
      </c>
      <c r="DV53">
        <v>0.72150460579409903</v>
      </c>
      <c r="DW53">
        <v>0.162029949650807</v>
      </c>
      <c r="DX53">
        <v>2.2127466444415399E-2</v>
      </c>
      <c r="DY53">
        <v>1</v>
      </c>
      <c r="DZ53">
        <v>2</v>
      </c>
      <c r="EA53">
        <v>2</v>
      </c>
      <c r="EB53" t="s">
        <v>279</v>
      </c>
      <c r="EC53">
        <v>1.8646199999999999</v>
      </c>
      <c r="ED53">
        <v>1.86554</v>
      </c>
      <c r="EE53">
        <v>1.8681300000000001</v>
      </c>
      <c r="EF53">
        <v>1.86751</v>
      </c>
      <c r="EG53">
        <v>1.8696600000000001</v>
      </c>
      <c r="EH53">
        <v>1.8673900000000001</v>
      </c>
      <c r="EI53">
        <v>1.86829</v>
      </c>
      <c r="EJ53">
        <v>1.8725499999999999</v>
      </c>
      <c r="EK53" t="s">
        <v>280</v>
      </c>
      <c r="EL53" t="s">
        <v>19</v>
      </c>
      <c r="EM53" t="s">
        <v>19</v>
      </c>
      <c r="EN53" t="s">
        <v>19</v>
      </c>
      <c r="EO53" t="s">
        <v>281</v>
      </c>
      <c r="EP53" t="s">
        <v>282</v>
      </c>
      <c r="EQ53" t="s">
        <v>283</v>
      </c>
      <c r="ER53" t="s">
        <v>283</v>
      </c>
      <c r="ES53" t="s">
        <v>283</v>
      </c>
      <c r="ET53" t="s">
        <v>283</v>
      </c>
      <c r="EU53">
        <v>0</v>
      </c>
      <c r="EV53">
        <v>100</v>
      </c>
      <c r="EW53">
        <v>100</v>
      </c>
      <c r="EX53">
        <v>2.585</v>
      </c>
      <c r="EY53">
        <v>-0.153</v>
      </c>
      <c r="EZ53">
        <v>2</v>
      </c>
      <c r="FA53">
        <v>403.512</v>
      </c>
      <c r="FB53">
        <v>551.44000000000005</v>
      </c>
      <c r="FC53">
        <v>24.9999</v>
      </c>
      <c r="FD53">
        <v>35.54</v>
      </c>
      <c r="FE53">
        <v>29.9999</v>
      </c>
      <c r="FF53">
        <v>35.530200000000001</v>
      </c>
      <c r="FG53">
        <v>35.511200000000002</v>
      </c>
      <c r="FH53">
        <v>19.8339</v>
      </c>
      <c r="FI53">
        <v>58.132599999999996</v>
      </c>
      <c r="FJ53">
        <v>0</v>
      </c>
      <c r="FK53">
        <v>25</v>
      </c>
      <c r="FL53">
        <v>400</v>
      </c>
      <c r="FM53">
        <v>16.0471</v>
      </c>
      <c r="FN53">
        <v>107.476</v>
      </c>
      <c r="FO53">
        <v>106.34699999999999</v>
      </c>
    </row>
    <row r="54" spans="1:171" x14ac:dyDescent="0.2">
      <c r="A54">
        <v>78</v>
      </c>
      <c r="B54">
        <v>1531243833.0999999</v>
      </c>
      <c r="C54">
        <v>12907.1999998093</v>
      </c>
      <c r="D54" t="s">
        <v>472</v>
      </c>
      <c r="E54" t="s">
        <v>473</v>
      </c>
      <c r="F54" t="s">
        <v>541</v>
      </c>
      <c r="G54">
        <v>1531243825.10323</v>
      </c>
      <c r="H54">
        <f t="shared" si="43"/>
        <v>9.0730606917933648E-3</v>
      </c>
      <c r="I54">
        <f t="shared" si="44"/>
        <v>43.013683828873383</v>
      </c>
      <c r="J54">
        <f t="shared" si="45"/>
        <v>528.36425806451598</v>
      </c>
      <c r="K54">
        <f t="shared" si="46"/>
        <v>416.68576755986811</v>
      </c>
      <c r="L54">
        <f t="shared" si="47"/>
        <v>41.446452748544104</v>
      </c>
      <c r="M54">
        <f t="shared" si="48"/>
        <v>52.554768990865931</v>
      </c>
      <c r="N54">
        <f t="shared" si="49"/>
        <v>0.78945930012391208</v>
      </c>
      <c r="O54">
        <f t="shared" si="50"/>
        <v>2.2497927506830404</v>
      </c>
      <c r="P54">
        <f t="shared" si="51"/>
        <v>0.66212251619808726</v>
      </c>
      <c r="Q54">
        <f t="shared" si="52"/>
        <v>0.42354558818593846</v>
      </c>
      <c r="R54">
        <f t="shared" si="53"/>
        <v>273.59958841249301</v>
      </c>
      <c r="S54">
        <f t="shared" si="54"/>
        <v>29.602798552109167</v>
      </c>
      <c r="T54">
        <f t="shared" si="55"/>
        <v>29.739819354838701</v>
      </c>
      <c r="U54">
        <f t="shared" si="56"/>
        <v>4.1971923294919469</v>
      </c>
      <c r="V54">
        <f t="shared" si="57"/>
        <v>65.555902146079859</v>
      </c>
      <c r="W54">
        <f t="shared" si="58"/>
        <v>2.8827055525309491</v>
      </c>
      <c r="X54">
        <f t="shared" si="59"/>
        <v>4.3973242044741356</v>
      </c>
      <c r="Y54">
        <f t="shared" si="60"/>
        <v>1.3144867769609978</v>
      </c>
      <c r="Z54">
        <f t="shared" si="61"/>
        <v>-400.12197650808741</v>
      </c>
      <c r="AA54">
        <f t="shared" si="62"/>
        <v>98.466632000927476</v>
      </c>
      <c r="AB54">
        <f t="shared" si="63"/>
        <v>9.7456974641496643</v>
      </c>
      <c r="AC54">
        <f t="shared" si="64"/>
        <v>-18.310058630517275</v>
      </c>
      <c r="AD54">
        <v>-4.1178168105024698E-2</v>
      </c>
      <c r="AE54">
        <v>4.6226101103544998E-2</v>
      </c>
      <c r="AF54">
        <v>3.4548501958426598</v>
      </c>
      <c r="AG54">
        <v>0</v>
      </c>
      <c r="AH54">
        <v>0</v>
      </c>
      <c r="AI54">
        <f t="shared" si="65"/>
        <v>1</v>
      </c>
      <c r="AJ54">
        <f t="shared" si="66"/>
        <v>0</v>
      </c>
      <c r="AK54">
        <f t="shared" si="67"/>
        <v>51895.690388227871</v>
      </c>
      <c r="AL54">
        <v>0</v>
      </c>
      <c r="AM54">
        <v>0</v>
      </c>
      <c r="AN54">
        <v>0</v>
      </c>
      <c r="AO54">
        <f t="shared" si="68"/>
        <v>0</v>
      </c>
      <c r="AP54" t="e">
        <f t="shared" si="69"/>
        <v>#DIV/0!</v>
      </c>
      <c r="AQ54">
        <v>-1</v>
      </c>
      <c r="AR54" t="s">
        <v>474</v>
      </c>
      <c r="AS54">
        <v>747.85530769230797</v>
      </c>
      <c r="AT54">
        <v>1089.98</v>
      </c>
      <c r="AU54">
        <f t="shared" si="70"/>
        <v>0.3138816237983193</v>
      </c>
      <c r="AV54">
        <v>0.5</v>
      </c>
      <c r="AW54">
        <f t="shared" si="71"/>
        <v>1429.2056803510463</v>
      </c>
      <c r="AX54">
        <f t="shared" si="72"/>
        <v>43.013683828873383</v>
      </c>
      <c r="AY54">
        <f t="shared" si="73"/>
        <v>224.30069984518406</v>
      </c>
      <c r="AZ54">
        <f t="shared" si="74"/>
        <v>0.50008257032239123</v>
      </c>
      <c r="BA54">
        <f t="shared" si="75"/>
        <v>3.0795906029468474E-2</v>
      </c>
      <c r="BB54">
        <f t="shared" si="76"/>
        <v>-1</v>
      </c>
      <c r="BC54" t="s">
        <v>475</v>
      </c>
      <c r="BD54">
        <v>544.9</v>
      </c>
      <c r="BE54">
        <f t="shared" si="77"/>
        <v>545.08000000000004</v>
      </c>
      <c r="BF54">
        <f t="shared" si="78"/>
        <v>0.62765959548633599</v>
      </c>
      <c r="BG54">
        <f t="shared" si="79"/>
        <v>2.000330335841439</v>
      </c>
      <c r="BH54">
        <f t="shared" si="80"/>
        <v>0.31388162379831924</v>
      </c>
      <c r="BI54" t="e">
        <f t="shared" si="81"/>
        <v>#DIV/0!</v>
      </c>
      <c r="BJ54" t="s">
        <v>277</v>
      </c>
      <c r="BK54" t="s">
        <v>277</v>
      </c>
      <c r="BL54" t="s">
        <v>277</v>
      </c>
      <c r="BM54" t="s">
        <v>277</v>
      </c>
      <c r="BN54" t="s">
        <v>277</v>
      </c>
      <c r="BO54" t="s">
        <v>277</v>
      </c>
      <c r="BP54" t="s">
        <v>277</v>
      </c>
      <c r="BQ54" t="s">
        <v>277</v>
      </c>
      <c r="BR54">
        <f t="shared" si="82"/>
        <v>1699.9835483871</v>
      </c>
      <c r="BS54">
        <f t="shared" si="83"/>
        <v>1429.2056803510463</v>
      </c>
      <c r="BT54">
        <f t="shared" si="84"/>
        <v>0.84071735971035688</v>
      </c>
      <c r="BU54">
        <f t="shared" si="85"/>
        <v>0.19143471942071386</v>
      </c>
      <c r="BV54">
        <v>6</v>
      </c>
      <c r="BW54">
        <v>0.5</v>
      </c>
      <c r="BX54" t="s">
        <v>278</v>
      </c>
      <c r="BY54">
        <v>1531243825.10323</v>
      </c>
      <c r="BZ54">
        <v>528.36425806451598</v>
      </c>
      <c r="CA54">
        <v>600.07012903225802</v>
      </c>
      <c r="CB54">
        <v>28.981548387096801</v>
      </c>
      <c r="CC54">
        <v>15.7673935483871</v>
      </c>
      <c r="CD54">
        <v>400.03054838709699</v>
      </c>
      <c r="CE54">
        <v>99.366880645161302</v>
      </c>
      <c r="CF54">
        <v>0.100046174193548</v>
      </c>
      <c r="CG54">
        <v>30.5516419354839</v>
      </c>
      <c r="CH54">
        <v>29.739819354838701</v>
      </c>
      <c r="CI54">
        <v>999.9</v>
      </c>
      <c r="CJ54">
        <v>9993.5867741935508</v>
      </c>
      <c r="CK54">
        <v>0</v>
      </c>
      <c r="CL54">
        <v>1.62636</v>
      </c>
      <c r="CM54">
        <v>1699.9835483871</v>
      </c>
      <c r="CN54">
        <v>0.97601612903225798</v>
      </c>
      <c r="CO54">
        <v>2.3983964516129001E-2</v>
      </c>
      <c r="CP54">
        <v>0</v>
      </c>
      <c r="CQ54">
        <v>747.97303225806502</v>
      </c>
      <c r="CR54">
        <v>5.0004099999999996</v>
      </c>
      <c r="CS54">
        <v>13371.8580645161</v>
      </c>
      <c r="CT54">
        <v>15716.183870967699</v>
      </c>
      <c r="CU54">
        <v>48.625</v>
      </c>
      <c r="CV54">
        <v>50.191064516129003</v>
      </c>
      <c r="CW54">
        <v>49.625</v>
      </c>
      <c r="CX54">
        <v>49.963419354838699</v>
      </c>
      <c r="CY54">
        <v>50.5</v>
      </c>
      <c r="CZ54">
        <v>1654.3335483871001</v>
      </c>
      <c r="DA54">
        <v>40.65</v>
      </c>
      <c r="DB54">
        <v>0</v>
      </c>
      <c r="DC54">
        <v>99</v>
      </c>
      <c r="DD54">
        <v>747.85530769230797</v>
      </c>
      <c r="DE54">
        <v>-11.941470082706999</v>
      </c>
      <c r="DF54">
        <v>-191.82564102888099</v>
      </c>
      <c r="DG54">
        <v>13369.75</v>
      </c>
      <c r="DH54">
        <v>15</v>
      </c>
      <c r="DI54">
        <v>1531243802.5999999</v>
      </c>
      <c r="DJ54" t="s">
        <v>476</v>
      </c>
      <c r="DK54">
        <v>78</v>
      </c>
      <c r="DL54">
        <v>3.0920000000000001</v>
      </c>
      <c r="DM54">
        <v>-0.151</v>
      </c>
      <c r="DN54">
        <v>600</v>
      </c>
      <c r="DO54">
        <v>16</v>
      </c>
      <c r="DP54">
        <v>0.03</v>
      </c>
      <c r="DQ54">
        <v>0.01</v>
      </c>
      <c r="DR54">
        <v>43.080785056839296</v>
      </c>
      <c r="DS54">
        <v>-3.2733541966167803E-2</v>
      </c>
      <c r="DT54">
        <v>1.01300726514437</v>
      </c>
      <c r="DU54">
        <v>1</v>
      </c>
      <c r="DV54">
        <v>0.76979705814516297</v>
      </c>
      <c r="DW54">
        <v>0.222862673332896</v>
      </c>
      <c r="DX54">
        <v>4.2938939516801798E-2</v>
      </c>
      <c r="DY54">
        <v>1</v>
      </c>
      <c r="DZ54">
        <v>2</v>
      </c>
      <c r="EA54">
        <v>2</v>
      </c>
      <c r="EB54" t="s">
        <v>279</v>
      </c>
      <c r="EC54">
        <v>1.8646199999999999</v>
      </c>
      <c r="ED54">
        <v>1.86554</v>
      </c>
      <c r="EE54">
        <v>1.8681300000000001</v>
      </c>
      <c r="EF54">
        <v>1.86751</v>
      </c>
      <c r="EG54">
        <v>1.8696600000000001</v>
      </c>
      <c r="EH54">
        <v>1.8674299999999999</v>
      </c>
      <c r="EI54">
        <v>1.8682700000000001</v>
      </c>
      <c r="EJ54">
        <v>1.8725499999999999</v>
      </c>
      <c r="EK54" t="s">
        <v>280</v>
      </c>
      <c r="EL54" t="s">
        <v>19</v>
      </c>
      <c r="EM54" t="s">
        <v>19</v>
      </c>
      <c r="EN54" t="s">
        <v>19</v>
      </c>
      <c r="EO54" t="s">
        <v>281</v>
      </c>
      <c r="EP54" t="s">
        <v>282</v>
      </c>
      <c r="EQ54" t="s">
        <v>283</v>
      </c>
      <c r="ER54" t="s">
        <v>283</v>
      </c>
      <c r="ES54" t="s">
        <v>283</v>
      </c>
      <c r="ET54" t="s">
        <v>283</v>
      </c>
      <c r="EU54">
        <v>0</v>
      </c>
      <c r="EV54">
        <v>100</v>
      </c>
      <c r="EW54">
        <v>100</v>
      </c>
      <c r="EX54">
        <v>3.0920000000000001</v>
      </c>
      <c r="EY54">
        <v>-0.151</v>
      </c>
      <c r="EZ54">
        <v>2</v>
      </c>
      <c r="FA54">
        <v>403.74099999999999</v>
      </c>
      <c r="FB54">
        <v>551.30999999999995</v>
      </c>
      <c r="FC54">
        <v>25.0001</v>
      </c>
      <c r="FD54">
        <v>35.517099999999999</v>
      </c>
      <c r="FE54">
        <v>30.0001</v>
      </c>
      <c r="FF54">
        <v>35.510199999999998</v>
      </c>
      <c r="FG54">
        <v>35.491700000000002</v>
      </c>
      <c r="FH54">
        <v>27.520499999999998</v>
      </c>
      <c r="FI54">
        <v>59.625599999999999</v>
      </c>
      <c r="FJ54">
        <v>0</v>
      </c>
      <c r="FK54">
        <v>25</v>
      </c>
      <c r="FL54">
        <v>600</v>
      </c>
      <c r="FM54">
        <v>15.5434</v>
      </c>
      <c r="FN54">
        <v>107.482</v>
      </c>
      <c r="FO54">
        <v>106.352</v>
      </c>
    </row>
    <row r="55" spans="1:171" x14ac:dyDescent="0.2">
      <c r="A55">
        <v>79</v>
      </c>
      <c r="B55">
        <v>1531243953.5999999</v>
      </c>
      <c r="C55">
        <v>13027.6999998093</v>
      </c>
      <c r="D55" t="s">
        <v>477</v>
      </c>
      <c r="E55" t="s">
        <v>478</v>
      </c>
      <c r="F55" t="s">
        <v>541</v>
      </c>
      <c r="G55">
        <v>1531243945.60323</v>
      </c>
      <c r="H55">
        <f t="shared" si="43"/>
        <v>9.3423870730828546E-3</v>
      </c>
      <c r="I55">
        <f t="shared" si="44"/>
        <v>42.481478705352195</v>
      </c>
      <c r="J55">
        <f t="shared" si="45"/>
        <v>726.11135483870999</v>
      </c>
      <c r="K55">
        <f t="shared" si="46"/>
        <v>615.24065804884981</v>
      </c>
      <c r="L55">
        <f t="shared" si="47"/>
        <v>61.1922922509359</v>
      </c>
      <c r="M55">
        <f t="shared" si="48"/>
        <v>72.219574000399447</v>
      </c>
      <c r="N55">
        <f t="shared" si="49"/>
        <v>0.82465228503156307</v>
      </c>
      <c r="O55">
        <f t="shared" si="50"/>
        <v>2.2495986013415292</v>
      </c>
      <c r="P55">
        <f t="shared" si="51"/>
        <v>0.68675181712742239</v>
      </c>
      <c r="Q55">
        <f t="shared" si="52"/>
        <v>0.43967608186474039</v>
      </c>
      <c r="R55">
        <f t="shared" si="53"/>
        <v>273.59897061002295</v>
      </c>
      <c r="S55">
        <f t="shared" si="54"/>
        <v>29.532615381426822</v>
      </c>
      <c r="T55">
        <f t="shared" si="55"/>
        <v>29.672038709677398</v>
      </c>
      <c r="U55">
        <f t="shared" si="56"/>
        <v>4.1808479293372809</v>
      </c>
      <c r="V55">
        <f t="shared" si="57"/>
        <v>65.328187950796831</v>
      </c>
      <c r="W55">
        <f t="shared" si="58"/>
        <v>2.8758091725157766</v>
      </c>
      <c r="X55">
        <f t="shared" si="59"/>
        <v>4.4020954242321046</v>
      </c>
      <c r="Y55">
        <f t="shared" si="60"/>
        <v>1.3050387568215043</v>
      </c>
      <c r="Z55">
        <f t="shared" si="61"/>
        <v>-411.99926992295389</v>
      </c>
      <c r="AA55">
        <f t="shared" si="62"/>
        <v>108.97783658865579</v>
      </c>
      <c r="AB55">
        <f t="shared" si="63"/>
        <v>10.784369472440964</v>
      </c>
      <c r="AC55">
        <f t="shared" si="64"/>
        <v>-18.638093251834178</v>
      </c>
      <c r="AD55">
        <v>-4.1172941963912801E-2</v>
      </c>
      <c r="AE55">
        <v>4.6220234302311702E-2</v>
      </c>
      <c r="AF55">
        <v>3.4545031062285201</v>
      </c>
      <c r="AG55">
        <v>0</v>
      </c>
      <c r="AH55">
        <v>0</v>
      </c>
      <c r="AI55">
        <f t="shared" si="65"/>
        <v>1</v>
      </c>
      <c r="AJ55">
        <f t="shared" si="66"/>
        <v>0</v>
      </c>
      <c r="AK55">
        <f t="shared" si="67"/>
        <v>51886.000182848395</v>
      </c>
      <c r="AL55">
        <v>0</v>
      </c>
      <c r="AM55">
        <v>0</v>
      </c>
      <c r="AN55">
        <v>0</v>
      </c>
      <c r="AO55">
        <f t="shared" si="68"/>
        <v>0</v>
      </c>
      <c r="AP55" t="e">
        <f t="shared" si="69"/>
        <v>#DIV/0!</v>
      </c>
      <c r="AQ55">
        <v>-1</v>
      </c>
      <c r="AR55" t="s">
        <v>479</v>
      </c>
      <c r="AS55">
        <v>728.505615384615</v>
      </c>
      <c r="AT55">
        <v>1012.29</v>
      </c>
      <c r="AU55">
        <f t="shared" si="70"/>
        <v>0.2803390180831431</v>
      </c>
      <c r="AV55">
        <v>0.5</v>
      </c>
      <c r="AW55">
        <f t="shared" si="71"/>
        <v>1429.2024287381359</v>
      </c>
      <c r="AX55">
        <f t="shared" si="72"/>
        <v>42.481478705352195</v>
      </c>
      <c r="AY55">
        <f t="shared" si="73"/>
        <v>200.33060275724617</v>
      </c>
      <c r="AZ55">
        <f t="shared" si="74"/>
        <v>0.47690879095911248</v>
      </c>
      <c r="BA55">
        <f t="shared" si="75"/>
        <v>3.0423596987406914E-2</v>
      </c>
      <c r="BB55">
        <f t="shared" si="76"/>
        <v>-1</v>
      </c>
      <c r="BC55" t="s">
        <v>480</v>
      </c>
      <c r="BD55">
        <v>529.52</v>
      </c>
      <c r="BE55">
        <f t="shared" si="77"/>
        <v>482.77</v>
      </c>
      <c r="BF55">
        <f t="shared" si="78"/>
        <v>0.58782522653724334</v>
      </c>
      <c r="BG55">
        <f t="shared" si="79"/>
        <v>1.9117124943344916</v>
      </c>
      <c r="BH55">
        <f t="shared" si="80"/>
        <v>0.28033901808314315</v>
      </c>
      <c r="BI55" t="e">
        <f t="shared" si="81"/>
        <v>#DIV/0!</v>
      </c>
      <c r="BJ55" t="s">
        <v>277</v>
      </c>
      <c r="BK55" t="s">
        <v>277</v>
      </c>
      <c r="BL55" t="s">
        <v>277</v>
      </c>
      <c r="BM55" t="s">
        <v>277</v>
      </c>
      <c r="BN55" t="s">
        <v>277</v>
      </c>
      <c r="BO55" t="s">
        <v>277</v>
      </c>
      <c r="BP55" t="s">
        <v>277</v>
      </c>
      <c r="BQ55" t="s">
        <v>277</v>
      </c>
      <c r="BR55">
        <f t="shared" si="82"/>
        <v>1699.9796774193501</v>
      </c>
      <c r="BS55">
        <f t="shared" si="83"/>
        <v>1429.2024287381359</v>
      </c>
      <c r="BT55">
        <f t="shared" si="84"/>
        <v>0.84071736134383268</v>
      </c>
      <c r="BU55">
        <f t="shared" si="85"/>
        <v>0.1914347226876654</v>
      </c>
      <c r="BV55">
        <v>6</v>
      </c>
      <c r="BW55">
        <v>0.5</v>
      </c>
      <c r="BX55" t="s">
        <v>278</v>
      </c>
      <c r="BY55">
        <v>1531243945.60323</v>
      </c>
      <c r="BZ55">
        <v>726.11135483870999</v>
      </c>
      <c r="CA55">
        <v>800.00367741935497</v>
      </c>
      <c r="CB55">
        <v>28.9140129032258</v>
      </c>
      <c r="CC55">
        <v>15.3066</v>
      </c>
      <c r="CD55">
        <v>400.02877419354797</v>
      </c>
      <c r="CE55">
        <v>99.360696774193499</v>
      </c>
      <c r="CF55">
        <v>0.100045051612903</v>
      </c>
      <c r="CG55">
        <v>30.570599999999999</v>
      </c>
      <c r="CH55">
        <v>29.672038709677398</v>
      </c>
      <c r="CI55">
        <v>999.9</v>
      </c>
      <c r="CJ55">
        <v>9992.9403225806509</v>
      </c>
      <c r="CK55">
        <v>0</v>
      </c>
      <c r="CL55">
        <v>1.62636</v>
      </c>
      <c r="CM55">
        <v>1699.9796774193501</v>
      </c>
      <c r="CN55">
        <v>0.97601961290322503</v>
      </c>
      <c r="CO55">
        <v>2.39803064516129E-2</v>
      </c>
      <c r="CP55">
        <v>0</v>
      </c>
      <c r="CQ55">
        <v>728.61764516129006</v>
      </c>
      <c r="CR55">
        <v>5.0004099999999996</v>
      </c>
      <c r="CS55">
        <v>13052.0903225806</v>
      </c>
      <c r="CT55">
        <v>15716.151612903201</v>
      </c>
      <c r="CU55">
        <v>48.901000000000003</v>
      </c>
      <c r="CV55">
        <v>50.475612903225802</v>
      </c>
      <c r="CW55">
        <v>49.912999999999997</v>
      </c>
      <c r="CX55">
        <v>50.2093548387097</v>
      </c>
      <c r="CY55">
        <v>50.768000000000001</v>
      </c>
      <c r="CZ55">
        <v>1654.32967741935</v>
      </c>
      <c r="DA55">
        <v>40.65</v>
      </c>
      <c r="DB55">
        <v>0</v>
      </c>
      <c r="DC55">
        <v>120.09999990463299</v>
      </c>
      <c r="DD55">
        <v>728.505615384615</v>
      </c>
      <c r="DE55">
        <v>-10.880410232732601</v>
      </c>
      <c r="DF55">
        <v>-178.399999772315</v>
      </c>
      <c r="DG55">
        <v>13050.1</v>
      </c>
      <c r="DH55">
        <v>15</v>
      </c>
      <c r="DI55">
        <v>1531243904.0999999</v>
      </c>
      <c r="DJ55" t="s">
        <v>481</v>
      </c>
      <c r="DK55">
        <v>79</v>
      </c>
      <c r="DL55">
        <v>3.4489999999999998</v>
      </c>
      <c r="DM55">
        <v>-0.14799999999999999</v>
      </c>
      <c r="DN55">
        <v>800</v>
      </c>
      <c r="DO55">
        <v>15</v>
      </c>
      <c r="DP55">
        <v>0.04</v>
      </c>
      <c r="DQ55">
        <v>0.01</v>
      </c>
      <c r="DR55">
        <v>42.602405068695802</v>
      </c>
      <c r="DS55">
        <v>-1.4697449640428599</v>
      </c>
      <c r="DT55">
        <v>0.18641922062409999</v>
      </c>
      <c r="DU55">
        <v>0</v>
      </c>
      <c r="DV55">
        <v>0.82498177013121199</v>
      </c>
      <c r="DW55">
        <v>-6.3782818660050101E-4</v>
      </c>
      <c r="DX55">
        <v>1.55244786879718E-3</v>
      </c>
      <c r="DY55">
        <v>1</v>
      </c>
      <c r="DZ55">
        <v>1</v>
      </c>
      <c r="EA55">
        <v>2</v>
      </c>
      <c r="EB55" t="s">
        <v>284</v>
      </c>
      <c r="EC55">
        <v>1.8646199999999999</v>
      </c>
      <c r="ED55">
        <v>1.86554</v>
      </c>
      <c r="EE55">
        <v>1.8681300000000001</v>
      </c>
      <c r="EF55">
        <v>1.8674999999999999</v>
      </c>
      <c r="EG55">
        <v>1.8696600000000001</v>
      </c>
      <c r="EH55">
        <v>1.86747</v>
      </c>
      <c r="EI55">
        <v>1.86829</v>
      </c>
      <c r="EJ55">
        <v>1.8725499999999999</v>
      </c>
      <c r="EK55" t="s">
        <v>280</v>
      </c>
      <c r="EL55" t="s">
        <v>19</v>
      </c>
      <c r="EM55" t="s">
        <v>19</v>
      </c>
      <c r="EN55" t="s">
        <v>19</v>
      </c>
      <c r="EO55" t="s">
        <v>281</v>
      </c>
      <c r="EP55" t="s">
        <v>282</v>
      </c>
      <c r="EQ55" t="s">
        <v>283</v>
      </c>
      <c r="ER55" t="s">
        <v>283</v>
      </c>
      <c r="ES55" t="s">
        <v>283</v>
      </c>
      <c r="ET55" t="s">
        <v>283</v>
      </c>
      <c r="EU55">
        <v>0</v>
      </c>
      <c r="EV55">
        <v>100</v>
      </c>
      <c r="EW55">
        <v>100</v>
      </c>
      <c r="EX55">
        <v>3.4489999999999998</v>
      </c>
      <c r="EY55">
        <v>-0.14799999999999999</v>
      </c>
      <c r="EZ55">
        <v>2</v>
      </c>
      <c r="FA55">
        <v>403.99</v>
      </c>
      <c r="FB55">
        <v>551.11300000000006</v>
      </c>
      <c r="FC55">
        <v>25</v>
      </c>
      <c r="FD55">
        <v>35.521299999999997</v>
      </c>
      <c r="FE55">
        <v>30.000299999999999</v>
      </c>
      <c r="FF55">
        <v>35.504100000000001</v>
      </c>
      <c r="FG55">
        <v>35.488399999999999</v>
      </c>
      <c r="FH55">
        <v>34.785899999999998</v>
      </c>
      <c r="FI55">
        <v>60.636000000000003</v>
      </c>
      <c r="FJ55">
        <v>0</v>
      </c>
      <c r="FK55">
        <v>25</v>
      </c>
      <c r="FL55">
        <v>800</v>
      </c>
      <c r="FM55">
        <v>15.178900000000001</v>
      </c>
      <c r="FN55">
        <v>107.482</v>
      </c>
      <c r="FO55">
        <v>106.35</v>
      </c>
    </row>
    <row r="56" spans="1:171" x14ac:dyDescent="0.2">
      <c r="A56">
        <v>80</v>
      </c>
      <c r="B56">
        <v>1531244074.0999999</v>
      </c>
      <c r="C56">
        <v>13148.1999998093</v>
      </c>
      <c r="D56" t="s">
        <v>482</v>
      </c>
      <c r="E56" t="s">
        <v>483</v>
      </c>
      <c r="F56" t="s">
        <v>541</v>
      </c>
      <c r="G56">
        <v>1531244066.1129</v>
      </c>
      <c r="H56">
        <f t="shared" si="43"/>
        <v>9.5274769324922015E-3</v>
      </c>
      <c r="I56">
        <f t="shared" si="44"/>
        <v>41.502007086614974</v>
      </c>
      <c r="J56">
        <f t="shared" si="45"/>
        <v>924.55590322580701</v>
      </c>
      <c r="K56">
        <f t="shared" si="46"/>
        <v>812.02786458694879</v>
      </c>
      <c r="L56">
        <f t="shared" si="47"/>
        <v>80.760810065001266</v>
      </c>
      <c r="M56">
        <f t="shared" si="48"/>
        <v>91.952366354910893</v>
      </c>
      <c r="N56">
        <f t="shared" si="49"/>
        <v>0.83055025848599062</v>
      </c>
      <c r="O56">
        <f t="shared" si="50"/>
        <v>2.2485586985843904</v>
      </c>
      <c r="P56">
        <f t="shared" si="51"/>
        <v>0.69079435128376676</v>
      </c>
      <c r="Q56">
        <f t="shared" si="52"/>
        <v>0.44233098331116738</v>
      </c>
      <c r="R56">
        <f t="shared" si="53"/>
        <v>273.60036512392224</v>
      </c>
      <c r="S56">
        <f t="shared" si="54"/>
        <v>29.476496652255889</v>
      </c>
      <c r="T56">
        <f t="shared" si="55"/>
        <v>29.7339709677419</v>
      </c>
      <c r="U56">
        <f t="shared" si="56"/>
        <v>4.1957798767793131</v>
      </c>
      <c r="V56">
        <f t="shared" si="57"/>
        <v>65.239727260983344</v>
      </c>
      <c r="W56">
        <f t="shared" si="58"/>
        <v>2.8728260663896878</v>
      </c>
      <c r="X56">
        <f t="shared" si="59"/>
        <v>4.4034918400215064</v>
      </c>
      <c r="Y56">
        <f t="shared" si="60"/>
        <v>1.3229538103896252</v>
      </c>
      <c r="Z56">
        <f t="shared" si="61"/>
        <v>-420.16173272290609</v>
      </c>
      <c r="AA56">
        <f t="shared" si="62"/>
        <v>102.09197419227435</v>
      </c>
      <c r="AB56">
        <f t="shared" si="63"/>
        <v>10.110994510713621</v>
      </c>
      <c r="AC56">
        <f t="shared" si="64"/>
        <v>-34.358398895995876</v>
      </c>
      <c r="AD56">
        <v>-4.1144956641565499E-2</v>
      </c>
      <c r="AE56">
        <v>4.6188818326327999E-2</v>
      </c>
      <c r="AF56">
        <v>3.45264422772278</v>
      </c>
      <c r="AG56">
        <v>0</v>
      </c>
      <c r="AH56">
        <v>0</v>
      </c>
      <c r="AI56">
        <f t="shared" si="65"/>
        <v>1</v>
      </c>
      <c r="AJ56">
        <f t="shared" si="66"/>
        <v>0</v>
      </c>
      <c r="AK56">
        <f t="shared" si="67"/>
        <v>51851.112486108912</v>
      </c>
      <c r="AL56">
        <v>0</v>
      </c>
      <c r="AM56">
        <v>0</v>
      </c>
      <c r="AN56">
        <v>0</v>
      </c>
      <c r="AO56">
        <f t="shared" si="68"/>
        <v>0</v>
      </c>
      <c r="AP56" t="e">
        <f t="shared" si="69"/>
        <v>#DIV/0!</v>
      </c>
      <c r="AQ56">
        <v>-1</v>
      </c>
      <c r="AR56" t="s">
        <v>484</v>
      </c>
      <c r="AS56">
        <v>718.94823076923103</v>
      </c>
      <c r="AT56">
        <v>971.43</v>
      </c>
      <c r="AU56">
        <f t="shared" si="70"/>
        <v>0.25990732140326012</v>
      </c>
      <c r="AV56">
        <v>0.5</v>
      </c>
      <c r="AW56">
        <f t="shared" si="71"/>
        <v>1429.2124255124072</v>
      </c>
      <c r="AX56">
        <f t="shared" si="72"/>
        <v>41.502007086614974</v>
      </c>
      <c r="AY56">
        <f t="shared" si="73"/>
        <v>185.7313866155931</v>
      </c>
      <c r="AZ56">
        <f t="shared" si="74"/>
        <v>0.46176255623153489</v>
      </c>
      <c r="BA56">
        <f t="shared" si="75"/>
        <v>2.973806155608882E-2</v>
      </c>
      <c r="BB56">
        <f t="shared" si="76"/>
        <v>-1</v>
      </c>
      <c r="BC56" t="s">
        <v>485</v>
      </c>
      <c r="BD56">
        <v>522.86</v>
      </c>
      <c r="BE56">
        <f t="shared" si="77"/>
        <v>448.56999999999994</v>
      </c>
      <c r="BF56">
        <f t="shared" si="78"/>
        <v>0.56285923987508968</v>
      </c>
      <c r="BG56">
        <f t="shared" si="79"/>
        <v>1.8579160769613279</v>
      </c>
      <c r="BH56">
        <f t="shared" si="80"/>
        <v>0.25990732140326006</v>
      </c>
      <c r="BI56" t="e">
        <f t="shared" si="81"/>
        <v>#DIV/0!</v>
      </c>
      <c r="BJ56" t="s">
        <v>277</v>
      </c>
      <c r="BK56" t="s">
        <v>277</v>
      </c>
      <c r="BL56" t="s">
        <v>277</v>
      </c>
      <c r="BM56" t="s">
        <v>277</v>
      </c>
      <c r="BN56" t="s">
        <v>277</v>
      </c>
      <c r="BO56" t="s">
        <v>277</v>
      </c>
      <c r="BP56" t="s">
        <v>277</v>
      </c>
      <c r="BQ56" t="s">
        <v>277</v>
      </c>
      <c r="BR56">
        <f t="shared" si="82"/>
        <v>1699.9919354838701</v>
      </c>
      <c r="BS56">
        <f t="shared" si="83"/>
        <v>1429.2124255124072</v>
      </c>
      <c r="BT56">
        <f t="shared" si="84"/>
        <v>0.84071717969980209</v>
      </c>
      <c r="BU56">
        <f t="shared" si="85"/>
        <v>0.19143435939960421</v>
      </c>
      <c r="BV56">
        <v>6</v>
      </c>
      <c r="BW56">
        <v>0.5</v>
      </c>
      <c r="BX56" t="s">
        <v>278</v>
      </c>
      <c r="BY56">
        <v>1531244066.1129</v>
      </c>
      <c r="BZ56">
        <v>924.55590322580701</v>
      </c>
      <c r="CA56">
        <v>1000.01667741935</v>
      </c>
      <c r="CB56">
        <v>28.885480645161302</v>
      </c>
      <c r="CC56">
        <v>15.008041935483901</v>
      </c>
      <c r="CD56">
        <v>400.02790322580603</v>
      </c>
      <c r="CE56">
        <v>99.355703225806394</v>
      </c>
      <c r="CF56">
        <v>0.100009548387097</v>
      </c>
      <c r="CG56">
        <v>30.576145161290299</v>
      </c>
      <c r="CH56">
        <v>29.7339709677419</v>
      </c>
      <c r="CI56">
        <v>999.9</v>
      </c>
      <c r="CJ56">
        <v>9986.65</v>
      </c>
      <c r="CK56">
        <v>0</v>
      </c>
      <c r="CL56">
        <v>1.6228464516129</v>
      </c>
      <c r="CM56">
        <v>1699.9919354838701</v>
      </c>
      <c r="CN56">
        <v>0.97602335483870895</v>
      </c>
      <c r="CO56">
        <v>2.3976377419354801E-2</v>
      </c>
      <c r="CP56">
        <v>0</v>
      </c>
      <c r="CQ56">
        <v>719.00787096774195</v>
      </c>
      <c r="CR56">
        <v>5.0004099999999996</v>
      </c>
      <c r="CS56">
        <v>12893.9967741936</v>
      </c>
      <c r="CT56">
        <v>15716.2870967742</v>
      </c>
      <c r="CU56">
        <v>49.128999999999998</v>
      </c>
      <c r="CV56">
        <v>50.725612903225802</v>
      </c>
      <c r="CW56">
        <v>50.151000000000003</v>
      </c>
      <c r="CX56">
        <v>50.436999999999998</v>
      </c>
      <c r="CY56">
        <v>51</v>
      </c>
      <c r="CZ56">
        <v>1654.35193548387</v>
      </c>
      <c r="DA56">
        <v>40.64</v>
      </c>
      <c r="DB56">
        <v>0</v>
      </c>
      <c r="DC56">
        <v>120.09999990463299</v>
      </c>
      <c r="DD56">
        <v>718.94823076923103</v>
      </c>
      <c r="DE56">
        <v>-5.6658461386106902</v>
      </c>
      <c r="DF56">
        <v>-109.199999884809</v>
      </c>
      <c r="DG56">
        <v>12892.8038461538</v>
      </c>
      <c r="DH56">
        <v>15</v>
      </c>
      <c r="DI56">
        <v>1531244023.0999999</v>
      </c>
      <c r="DJ56" t="s">
        <v>486</v>
      </c>
      <c r="DK56">
        <v>80</v>
      </c>
      <c r="DL56">
        <v>3.605</v>
      </c>
      <c r="DM56">
        <v>-0.153</v>
      </c>
      <c r="DN56">
        <v>1000</v>
      </c>
      <c r="DO56">
        <v>15</v>
      </c>
      <c r="DP56">
        <v>0.06</v>
      </c>
      <c r="DQ56">
        <v>0.01</v>
      </c>
      <c r="DR56">
        <v>41.549767471227398</v>
      </c>
      <c r="DS56">
        <v>-0.61483923063412904</v>
      </c>
      <c r="DT56">
        <v>8.4659456171438593E-2</v>
      </c>
      <c r="DU56">
        <v>0</v>
      </c>
      <c r="DV56">
        <v>0.83317470673463201</v>
      </c>
      <c r="DW56">
        <v>-2.87245268058401E-2</v>
      </c>
      <c r="DX56">
        <v>3.6241114482275399E-3</v>
      </c>
      <c r="DY56">
        <v>1</v>
      </c>
      <c r="DZ56">
        <v>1</v>
      </c>
      <c r="EA56">
        <v>2</v>
      </c>
      <c r="EB56" t="s">
        <v>284</v>
      </c>
      <c r="EC56">
        <v>1.8646199999999999</v>
      </c>
      <c r="ED56">
        <v>1.86554</v>
      </c>
      <c r="EE56">
        <v>1.8681300000000001</v>
      </c>
      <c r="EF56">
        <v>1.86751</v>
      </c>
      <c r="EG56">
        <v>1.8696600000000001</v>
      </c>
      <c r="EH56">
        <v>1.8673999999999999</v>
      </c>
      <c r="EI56">
        <v>1.86829</v>
      </c>
      <c r="EJ56">
        <v>1.8725400000000001</v>
      </c>
      <c r="EK56" t="s">
        <v>280</v>
      </c>
      <c r="EL56" t="s">
        <v>19</v>
      </c>
      <c r="EM56" t="s">
        <v>19</v>
      </c>
      <c r="EN56" t="s">
        <v>19</v>
      </c>
      <c r="EO56" t="s">
        <v>281</v>
      </c>
      <c r="EP56" t="s">
        <v>282</v>
      </c>
      <c r="EQ56" t="s">
        <v>283</v>
      </c>
      <c r="ER56" t="s">
        <v>283</v>
      </c>
      <c r="ES56" t="s">
        <v>283</v>
      </c>
      <c r="ET56" t="s">
        <v>283</v>
      </c>
      <c r="EU56">
        <v>0</v>
      </c>
      <c r="EV56">
        <v>100</v>
      </c>
      <c r="EW56">
        <v>100</v>
      </c>
      <c r="EX56">
        <v>3.605</v>
      </c>
      <c r="EY56">
        <v>-0.153</v>
      </c>
      <c r="EZ56">
        <v>2</v>
      </c>
      <c r="FA56">
        <v>404.00299999999999</v>
      </c>
      <c r="FB56">
        <v>550.971</v>
      </c>
      <c r="FC56">
        <v>25.000699999999998</v>
      </c>
      <c r="FD56">
        <v>35.556399999999996</v>
      </c>
      <c r="FE56">
        <v>30.000299999999999</v>
      </c>
      <c r="FF56">
        <v>35.527000000000001</v>
      </c>
      <c r="FG56">
        <v>35.511200000000002</v>
      </c>
      <c r="FH56">
        <v>41.7273</v>
      </c>
      <c r="FI56">
        <v>61.033000000000001</v>
      </c>
      <c r="FJ56">
        <v>0</v>
      </c>
      <c r="FK56">
        <v>25</v>
      </c>
      <c r="FL56">
        <v>1000</v>
      </c>
      <c r="FM56">
        <v>14.9221</v>
      </c>
      <c r="FN56">
        <v>107.471</v>
      </c>
      <c r="FO56">
        <v>106.34099999999999</v>
      </c>
    </row>
    <row r="57" spans="1:171" x14ac:dyDescent="0.2">
      <c r="A57">
        <v>81</v>
      </c>
      <c r="B57">
        <v>1531245010.2</v>
      </c>
      <c r="C57">
        <v>14084.2999999523</v>
      </c>
      <c r="D57" t="s">
        <v>487</v>
      </c>
      <c r="E57" t="s">
        <v>488</v>
      </c>
      <c r="F57" t="s">
        <v>542</v>
      </c>
      <c r="G57">
        <v>1531245002.2</v>
      </c>
      <c r="H57">
        <f t="shared" si="43"/>
        <v>8.4239746498486166E-3</v>
      </c>
      <c r="I57">
        <f t="shared" si="44"/>
        <v>33.944317378683941</v>
      </c>
      <c r="J57">
        <f t="shared" si="45"/>
        <v>344.77332258064502</v>
      </c>
      <c r="K57">
        <f t="shared" si="46"/>
        <v>255.26345153351605</v>
      </c>
      <c r="L57">
        <f t="shared" si="47"/>
        <v>25.385640819711629</v>
      </c>
      <c r="M57">
        <f t="shared" si="48"/>
        <v>34.287288989750465</v>
      </c>
      <c r="N57">
        <f t="shared" si="49"/>
        <v>0.75473771604614626</v>
      </c>
      <c r="O57">
        <f t="shared" si="50"/>
        <v>2.2510441945569735</v>
      </c>
      <c r="P57">
        <f t="shared" si="51"/>
        <v>0.637526631331504</v>
      </c>
      <c r="Q57">
        <f t="shared" si="52"/>
        <v>0.40745969398769522</v>
      </c>
      <c r="R57">
        <f t="shared" si="53"/>
        <v>273.60590276326087</v>
      </c>
      <c r="S57">
        <f t="shared" si="54"/>
        <v>29.975133665426934</v>
      </c>
      <c r="T57">
        <f t="shared" si="55"/>
        <v>29.6546032258065</v>
      </c>
      <c r="U57">
        <f t="shared" si="56"/>
        <v>4.1766525763447255</v>
      </c>
      <c r="V57">
        <f t="shared" si="57"/>
        <v>65.57117228128385</v>
      </c>
      <c r="W57">
        <f t="shared" si="58"/>
        <v>2.9093993091209862</v>
      </c>
      <c r="X57">
        <f t="shared" si="59"/>
        <v>4.4370097527620738</v>
      </c>
      <c r="Y57">
        <f t="shared" si="60"/>
        <v>1.2672532672237393</v>
      </c>
      <c r="Z57">
        <f t="shared" si="61"/>
        <v>-371.497282058324</v>
      </c>
      <c r="AA57">
        <f t="shared" si="62"/>
        <v>127.93395679334058</v>
      </c>
      <c r="AB57">
        <f t="shared" si="63"/>
        <v>12.65969555293521</v>
      </c>
      <c r="AC57">
        <f t="shared" si="64"/>
        <v>42.702273051212657</v>
      </c>
      <c r="AD57">
        <v>-4.12118644467796E-2</v>
      </c>
      <c r="AE57">
        <v>4.6263928199126503E-2</v>
      </c>
      <c r="AF57">
        <v>3.4570877454462798</v>
      </c>
      <c r="AG57">
        <v>0</v>
      </c>
      <c r="AH57">
        <v>0</v>
      </c>
      <c r="AI57">
        <f t="shared" si="65"/>
        <v>1</v>
      </c>
      <c r="AJ57">
        <f t="shared" si="66"/>
        <v>0</v>
      </c>
      <c r="AK57">
        <f t="shared" si="67"/>
        <v>51909.162761951222</v>
      </c>
      <c r="AL57">
        <v>0</v>
      </c>
      <c r="AM57">
        <v>0</v>
      </c>
      <c r="AN57">
        <v>0</v>
      </c>
      <c r="AO57">
        <f t="shared" si="68"/>
        <v>0</v>
      </c>
      <c r="AP57" t="e">
        <f t="shared" si="69"/>
        <v>#DIV/0!</v>
      </c>
      <c r="AQ57">
        <v>-1</v>
      </c>
      <c r="AR57" t="s">
        <v>489</v>
      </c>
      <c r="AS57">
        <v>775.563538461539</v>
      </c>
      <c r="AT57">
        <v>1185.8699999999999</v>
      </c>
      <c r="AU57">
        <f t="shared" si="70"/>
        <v>0.34599615601917655</v>
      </c>
      <c r="AV57">
        <v>0.5</v>
      </c>
      <c r="AW57">
        <f t="shared" si="71"/>
        <v>1429.2389997058901</v>
      </c>
      <c r="AX57">
        <f t="shared" si="72"/>
        <v>33.944317378683941</v>
      </c>
      <c r="AY57">
        <f t="shared" si="73"/>
        <v>247.25559996546551</v>
      </c>
      <c r="AZ57">
        <f t="shared" si="74"/>
        <v>0.52789091553037004</v>
      </c>
      <c r="BA57">
        <f t="shared" si="75"/>
        <v>2.4449596873493382E-2</v>
      </c>
      <c r="BB57">
        <f t="shared" si="76"/>
        <v>-1</v>
      </c>
      <c r="BC57" t="s">
        <v>490</v>
      </c>
      <c r="BD57">
        <v>559.86</v>
      </c>
      <c r="BE57">
        <f t="shared" si="77"/>
        <v>626.00999999999988</v>
      </c>
      <c r="BF57">
        <f t="shared" si="78"/>
        <v>0.65543116170422355</v>
      </c>
      <c r="BG57">
        <f t="shared" si="79"/>
        <v>2.1181545386346583</v>
      </c>
      <c r="BH57">
        <f t="shared" si="80"/>
        <v>0.3459961560191766</v>
      </c>
      <c r="BI57" t="e">
        <f t="shared" si="81"/>
        <v>#DIV/0!</v>
      </c>
      <c r="BJ57" t="s">
        <v>277</v>
      </c>
      <c r="BK57" t="s">
        <v>277</v>
      </c>
      <c r="BL57" t="s">
        <v>277</v>
      </c>
      <c r="BM57" t="s">
        <v>277</v>
      </c>
      <c r="BN57" t="s">
        <v>277</v>
      </c>
      <c r="BO57" t="s">
        <v>277</v>
      </c>
      <c r="BP57" t="s">
        <v>277</v>
      </c>
      <c r="BQ57" t="s">
        <v>277</v>
      </c>
      <c r="BR57">
        <f t="shared" si="82"/>
        <v>1700.02322580645</v>
      </c>
      <c r="BS57">
        <f t="shared" si="83"/>
        <v>1429.2389997058901</v>
      </c>
      <c r="BT57">
        <f t="shared" si="84"/>
        <v>0.84071733727513853</v>
      </c>
      <c r="BU57">
        <f t="shared" si="85"/>
        <v>0.19143467455027724</v>
      </c>
      <c r="BV57">
        <v>6</v>
      </c>
      <c r="BW57">
        <v>0.5</v>
      </c>
      <c r="BX57" t="s">
        <v>278</v>
      </c>
      <c r="BY57">
        <v>1531245002.2</v>
      </c>
      <c r="BZ57">
        <v>344.77332258064502</v>
      </c>
      <c r="CA57">
        <v>400.04267741935502</v>
      </c>
      <c r="CB57">
        <v>29.255251612903201</v>
      </c>
      <c r="CC57">
        <v>16.989770967741901</v>
      </c>
      <c r="CD57">
        <v>400.02651612903202</v>
      </c>
      <c r="CE57">
        <v>99.348777419354803</v>
      </c>
      <c r="CF57">
        <v>0.10001036129032299</v>
      </c>
      <c r="CG57">
        <v>30.708787096774198</v>
      </c>
      <c r="CH57">
        <v>29.6546032258065</v>
      </c>
      <c r="CI57">
        <v>999.9</v>
      </c>
      <c r="CJ57">
        <v>10003.587096774199</v>
      </c>
      <c r="CK57">
        <v>0</v>
      </c>
      <c r="CL57">
        <v>1.22576548387097</v>
      </c>
      <c r="CM57">
        <v>1700.02322580645</v>
      </c>
      <c r="CN57">
        <v>0.97601929032258095</v>
      </c>
      <c r="CO57">
        <v>2.3980616129032298E-2</v>
      </c>
      <c r="CP57">
        <v>0</v>
      </c>
      <c r="CQ57">
        <v>775.52251612903206</v>
      </c>
      <c r="CR57">
        <v>5.0004099999999996</v>
      </c>
      <c r="CS57">
        <v>13794.990322580599</v>
      </c>
      <c r="CT57">
        <v>15716.580645161301</v>
      </c>
      <c r="CU57">
        <v>48.739774193548399</v>
      </c>
      <c r="CV57">
        <v>50.348580645161299</v>
      </c>
      <c r="CW57">
        <v>49.677064516129001</v>
      </c>
      <c r="CX57">
        <v>49.911000000000001</v>
      </c>
      <c r="CY57">
        <v>50.652999999999999</v>
      </c>
      <c r="CZ57">
        <v>1654.3735483871001</v>
      </c>
      <c r="DA57">
        <v>40.649677419354902</v>
      </c>
      <c r="DB57">
        <v>0</v>
      </c>
      <c r="DC57">
        <v>935.39999985694897</v>
      </c>
      <c r="DD57">
        <v>775.563538461539</v>
      </c>
      <c r="DE57">
        <v>4.4438290694771103</v>
      </c>
      <c r="DF57">
        <v>-4.0615385053365198</v>
      </c>
      <c r="DG57">
        <v>13794.9538461538</v>
      </c>
      <c r="DH57">
        <v>15</v>
      </c>
      <c r="DI57">
        <v>1531244978.2</v>
      </c>
      <c r="DJ57" t="s">
        <v>491</v>
      </c>
      <c r="DK57">
        <v>81</v>
      </c>
      <c r="DL57">
        <v>2.5230000000000001</v>
      </c>
      <c r="DM57">
        <v>-0.15</v>
      </c>
      <c r="DN57">
        <v>400</v>
      </c>
      <c r="DO57">
        <v>17</v>
      </c>
      <c r="DP57">
        <v>7.0000000000000007E-2</v>
      </c>
      <c r="DQ57">
        <v>0.01</v>
      </c>
      <c r="DR57">
        <v>33.934433351619802</v>
      </c>
      <c r="DS57">
        <v>0.12670702029419401</v>
      </c>
      <c r="DT57">
        <v>4.9396278223118602E-2</v>
      </c>
      <c r="DU57">
        <v>1</v>
      </c>
      <c r="DV57">
        <v>0.74415705567919599</v>
      </c>
      <c r="DW57">
        <v>0.11439337159045899</v>
      </c>
      <c r="DX57">
        <v>1.49323735271329E-2</v>
      </c>
      <c r="DY57">
        <v>1</v>
      </c>
      <c r="DZ57">
        <v>2</v>
      </c>
      <c r="EA57">
        <v>2</v>
      </c>
      <c r="EB57" t="s">
        <v>279</v>
      </c>
      <c r="EC57">
        <v>1.8646199999999999</v>
      </c>
      <c r="ED57">
        <v>1.8655299999999999</v>
      </c>
      <c r="EE57">
        <v>1.86812</v>
      </c>
      <c r="EF57">
        <v>1.8675200000000001</v>
      </c>
      <c r="EG57">
        <v>1.8696600000000001</v>
      </c>
      <c r="EH57">
        <v>1.86741</v>
      </c>
      <c r="EI57">
        <v>1.8682799999999999</v>
      </c>
      <c r="EJ57">
        <v>1.8725400000000001</v>
      </c>
      <c r="EK57" t="s">
        <v>280</v>
      </c>
      <c r="EL57" t="s">
        <v>19</v>
      </c>
      <c r="EM57" t="s">
        <v>19</v>
      </c>
      <c r="EN57" t="s">
        <v>19</v>
      </c>
      <c r="EO57" t="s">
        <v>281</v>
      </c>
      <c r="EP57" t="s">
        <v>282</v>
      </c>
      <c r="EQ57" t="s">
        <v>283</v>
      </c>
      <c r="ER57" t="s">
        <v>283</v>
      </c>
      <c r="ES57" t="s">
        <v>283</v>
      </c>
      <c r="ET57" t="s">
        <v>283</v>
      </c>
      <c r="EU57">
        <v>0</v>
      </c>
      <c r="EV57">
        <v>100</v>
      </c>
      <c r="EW57">
        <v>100</v>
      </c>
      <c r="EX57">
        <v>2.5230000000000001</v>
      </c>
      <c r="EY57">
        <v>-0.15</v>
      </c>
      <c r="EZ57">
        <v>2</v>
      </c>
      <c r="FA57">
        <v>403.76499999999999</v>
      </c>
      <c r="FB57">
        <v>551.27200000000005</v>
      </c>
      <c r="FC57">
        <v>25.0001</v>
      </c>
      <c r="FD57">
        <v>35.7834</v>
      </c>
      <c r="FE57">
        <v>30</v>
      </c>
      <c r="FF57">
        <v>35.749899999999997</v>
      </c>
      <c r="FG57">
        <v>35.730400000000003</v>
      </c>
      <c r="FH57">
        <v>19.832599999999999</v>
      </c>
      <c r="FI57">
        <v>55.995899999999999</v>
      </c>
      <c r="FJ57">
        <v>0</v>
      </c>
      <c r="FK57">
        <v>25</v>
      </c>
      <c r="FL57">
        <v>400</v>
      </c>
      <c r="FM57">
        <v>16.791</v>
      </c>
      <c r="FN57">
        <v>107.419</v>
      </c>
      <c r="FO57">
        <v>106.298</v>
      </c>
    </row>
    <row r="58" spans="1:171" x14ac:dyDescent="0.2">
      <c r="A58">
        <v>82</v>
      </c>
      <c r="B58">
        <v>1531245118.7</v>
      </c>
      <c r="C58">
        <v>14192.7999999523</v>
      </c>
      <c r="D58" t="s">
        <v>492</v>
      </c>
      <c r="E58" t="s">
        <v>493</v>
      </c>
      <c r="F58" t="s">
        <v>542</v>
      </c>
      <c r="G58">
        <v>1531245110.7</v>
      </c>
      <c r="H58">
        <f t="shared" si="43"/>
        <v>8.8071703408283547E-3</v>
      </c>
      <c r="I58">
        <f t="shared" si="44"/>
        <v>25.686963589790878</v>
      </c>
      <c r="J58">
        <f t="shared" si="45"/>
        <v>258.09696774193498</v>
      </c>
      <c r="K58">
        <f t="shared" si="46"/>
        <v>194.69765269554091</v>
      </c>
      <c r="L58">
        <f t="shared" si="47"/>
        <v>19.36271179523283</v>
      </c>
      <c r="M58">
        <f t="shared" si="48"/>
        <v>25.667783521896798</v>
      </c>
      <c r="N58">
        <f t="shared" si="49"/>
        <v>0.81786316999120279</v>
      </c>
      <c r="O58">
        <f t="shared" si="50"/>
        <v>2.2507748113692472</v>
      </c>
      <c r="P58">
        <f t="shared" si="51"/>
        <v>0.68208402686963432</v>
      </c>
      <c r="Q58">
        <f t="shared" si="52"/>
        <v>0.43661170858607024</v>
      </c>
      <c r="R58">
        <f t="shared" si="53"/>
        <v>273.60511334913991</v>
      </c>
      <c r="S58">
        <f t="shared" si="54"/>
        <v>29.769106913980522</v>
      </c>
      <c r="T58">
        <f t="shared" si="55"/>
        <v>29.515787096774201</v>
      </c>
      <c r="U58">
        <f t="shared" si="56"/>
        <v>4.1433811334560957</v>
      </c>
      <c r="V58">
        <f t="shared" si="57"/>
        <v>65.763910611071168</v>
      </c>
      <c r="W58">
        <f t="shared" si="58"/>
        <v>2.9047693291524235</v>
      </c>
      <c r="X58">
        <f t="shared" si="59"/>
        <v>4.4169656307868861</v>
      </c>
      <c r="Y58">
        <f t="shared" si="60"/>
        <v>1.2386118043036722</v>
      </c>
      <c r="Z58">
        <f t="shared" si="61"/>
        <v>-388.39621203053042</v>
      </c>
      <c r="AA58">
        <f t="shared" si="62"/>
        <v>135.15073568448187</v>
      </c>
      <c r="AB58">
        <f t="shared" si="63"/>
        <v>13.361013593825362</v>
      </c>
      <c r="AC58">
        <f t="shared" si="64"/>
        <v>33.720650596916727</v>
      </c>
      <c r="AD58">
        <v>-4.12046096108276E-2</v>
      </c>
      <c r="AE58">
        <v>4.6255784010211798E-2</v>
      </c>
      <c r="AF58">
        <v>3.45660605329777</v>
      </c>
      <c r="AG58">
        <v>0</v>
      </c>
      <c r="AH58">
        <v>0</v>
      </c>
      <c r="AI58">
        <f t="shared" si="65"/>
        <v>1</v>
      </c>
      <c r="AJ58">
        <f t="shared" si="66"/>
        <v>0</v>
      </c>
      <c r="AK58">
        <f t="shared" si="67"/>
        <v>51913.969047533668</v>
      </c>
      <c r="AL58">
        <v>0</v>
      </c>
      <c r="AM58">
        <v>0</v>
      </c>
      <c r="AN58">
        <v>0</v>
      </c>
      <c r="AO58">
        <f t="shared" si="68"/>
        <v>0</v>
      </c>
      <c r="AP58" t="e">
        <f t="shared" si="69"/>
        <v>#DIV/0!</v>
      </c>
      <c r="AQ58">
        <v>-1</v>
      </c>
      <c r="AR58" t="s">
        <v>494</v>
      </c>
      <c r="AS58">
        <v>741.97876923076899</v>
      </c>
      <c r="AT58">
        <v>1086.3</v>
      </c>
      <c r="AU58">
        <f t="shared" si="70"/>
        <v>0.31696698036383231</v>
      </c>
      <c r="AV58">
        <v>0.5</v>
      </c>
      <c r="AW58">
        <f t="shared" si="71"/>
        <v>1429.2414999491043</v>
      </c>
      <c r="AX58">
        <f t="shared" si="72"/>
        <v>25.686963589790878</v>
      </c>
      <c r="AY58">
        <f t="shared" si="73"/>
        <v>226.51118122477098</v>
      </c>
      <c r="AZ58">
        <f t="shared" si="74"/>
        <v>0.49621651477492407</v>
      </c>
      <c r="BA58">
        <f t="shared" si="75"/>
        <v>1.8672116357341433E-2</v>
      </c>
      <c r="BB58">
        <f t="shared" si="76"/>
        <v>-1</v>
      </c>
      <c r="BC58" t="s">
        <v>495</v>
      </c>
      <c r="BD58">
        <v>547.26</v>
      </c>
      <c r="BE58">
        <f t="shared" si="77"/>
        <v>539.04</v>
      </c>
      <c r="BF58">
        <f t="shared" si="78"/>
        <v>0.63876749549055911</v>
      </c>
      <c r="BG58">
        <f t="shared" si="79"/>
        <v>1.9849797171362789</v>
      </c>
      <c r="BH58">
        <f t="shared" si="80"/>
        <v>0.31696698036383225</v>
      </c>
      <c r="BI58" t="e">
        <f t="shared" si="81"/>
        <v>#DIV/0!</v>
      </c>
      <c r="BJ58" t="s">
        <v>277</v>
      </c>
      <c r="BK58" t="s">
        <v>277</v>
      </c>
      <c r="BL58" t="s">
        <v>277</v>
      </c>
      <c r="BM58" t="s">
        <v>277</v>
      </c>
      <c r="BN58" t="s">
        <v>277</v>
      </c>
      <c r="BO58" t="s">
        <v>277</v>
      </c>
      <c r="BP58" t="s">
        <v>277</v>
      </c>
      <c r="BQ58" t="s">
        <v>277</v>
      </c>
      <c r="BR58">
        <f t="shared" si="82"/>
        <v>1700.0270967741901</v>
      </c>
      <c r="BS58">
        <f t="shared" si="83"/>
        <v>1429.2414999491043</v>
      </c>
      <c r="BT58">
        <f t="shared" si="84"/>
        <v>0.8407168936666346</v>
      </c>
      <c r="BU58">
        <f t="shared" si="85"/>
        <v>0.19143378733326949</v>
      </c>
      <c r="BV58">
        <v>6</v>
      </c>
      <c r="BW58">
        <v>0.5</v>
      </c>
      <c r="BX58" t="s">
        <v>278</v>
      </c>
      <c r="BY58">
        <v>1531245110.7</v>
      </c>
      <c r="BZ58">
        <v>258.09696774193498</v>
      </c>
      <c r="CA58">
        <v>300.03480645161301</v>
      </c>
      <c r="CB58">
        <v>29.2082935483871</v>
      </c>
      <c r="CC58">
        <v>16.384093548387099</v>
      </c>
      <c r="CD58">
        <v>400.02158064516101</v>
      </c>
      <c r="CE58">
        <v>99.350158064516094</v>
      </c>
      <c r="CF58">
        <v>9.9997225806451595E-2</v>
      </c>
      <c r="CG58">
        <v>30.629570967741898</v>
      </c>
      <c r="CH58">
        <v>29.515787096774201</v>
      </c>
      <c r="CI58">
        <v>999.9</v>
      </c>
      <c r="CJ58">
        <v>10001.6870967742</v>
      </c>
      <c r="CK58">
        <v>0</v>
      </c>
      <c r="CL58">
        <v>1.68445</v>
      </c>
      <c r="CM58">
        <v>1700.0270967741901</v>
      </c>
      <c r="CN58">
        <v>0.97603222580645199</v>
      </c>
      <c r="CO58">
        <v>2.39674129032258E-2</v>
      </c>
      <c r="CP58">
        <v>0</v>
      </c>
      <c r="CQ58">
        <v>741.93761290322595</v>
      </c>
      <c r="CR58">
        <v>5.0004099999999996</v>
      </c>
      <c r="CS58">
        <v>13196.396774193499</v>
      </c>
      <c r="CT58">
        <v>15716.6709677419</v>
      </c>
      <c r="CU58">
        <v>48.193129032258</v>
      </c>
      <c r="CV58">
        <v>49.816129032257997</v>
      </c>
      <c r="CW58">
        <v>49.094516129032201</v>
      </c>
      <c r="CX58">
        <v>49.465451612903202</v>
      </c>
      <c r="CY58">
        <v>50.149000000000001</v>
      </c>
      <c r="CZ58">
        <v>1654.3977419354801</v>
      </c>
      <c r="DA58">
        <v>40.624516129032301</v>
      </c>
      <c r="DB58">
        <v>0</v>
      </c>
      <c r="DC58">
        <v>108</v>
      </c>
      <c r="DD58">
        <v>741.97876923076899</v>
      </c>
      <c r="DE58">
        <v>2.0293333427367899</v>
      </c>
      <c r="DF58">
        <v>77.278632554827396</v>
      </c>
      <c r="DG58">
        <v>13196.538461538499</v>
      </c>
      <c r="DH58">
        <v>15</v>
      </c>
      <c r="DI58">
        <v>1531245086.7</v>
      </c>
      <c r="DJ58" t="s">
        <v>496</v>
      </c>
      <c r="DK58">
        <v>82</v>
      </c>
      <c r="DL58">
        <v>2.0880000000000001</v>
      </c>
      <c r="DM58">
        <v>-0.14699999999999999</v>
      </c>
      <c r="DN58">
        <v>300</v>
      </c>
      <c r="DO58">
        <v>16</v>
      </c>
      <c r="DP58">
        <v>0.04</v>
      </c>
      <c r="DQ58">
        <v>0.01</v>
      </c>
      <c r="DR58">
        <v>25.697198600834199</v>
      </c>
      <c r="DS58">
        <v>-1.6721559358041399E-2</v>
      </c>
      <c r="DT58">
        <v>5.20929030753811E-2</v>
      </c>
      <c r="DU58">
        <v>1</v>
      </c>
      <c r="DV58">
        <v>0.80344830104877296</v>
      </c>
      <c r="DW58">
        <v>0.15286676616794601</v>
      </c>
      <c r="DX58">
        <v>2.0500552717704401E-2</v>
      </c>
      <c r="DY58">
        <v>1</v>
      </c>
      <c r="DZ58">
        <v>2</v>
      </c>
      <c r="EA58">
        <v>2</v>
      </c>
      <c r="EB58" t="s">
        <v>279</v>
      </c>
      <c r="EC58">
        <v>1.8646199999999999</v>
      </c>
      <c r="ED58">
        <v>1.86554</v>
      </c>
      <c r="EE58">
        <v>1.8681300000000001</v>
      </c>
      <c r="EF58">
        <v>1.8675200000000001</v>
      </c>
      <c r="EG58">
        <v>1.8696600000000001</v>
      </c>
      <c r="EH58">
        <v>1.8674900000000001</v>
      </c>
      <c r="EI58">
        <v>1.8682799999999999</v>
      </c>
      <c r="EJ58">
        <v>1.8725499999999999</v>
      </c>
      <c r="EK58" t="s">
        <v>280</v>
      </c>
      <c r="EL58" t="s">
        <v>19</v>
      </c>
      <c r="EM58" t="s">
        <v>19</v>
      </c>
      <c r="EN58" t="s">
        <v>19</v>
      </c>
      <c r="EO58" t="s">
        <v>281</v>
      </c>
      <c r="EP58" t="s">
        <v>282</v>
      </c>
      <c r="EQ58" t="s">
        <v>283</v>
      </c>
      <c r="ER58" t="s">
        <v>283</v>
      </c>
      <c r="ES58" t="s">
        <v>283</v>
      </c>
      <c r="ET58" t="s">
        <v>283</v>
      </c>
      <c r="EU58">
        <v>0</v>
      </c>
      <c r="EV58">
        <v>100</v>
      </c>
      <c r="EW58">
        <v>100</v>
      </c>
      <c r="EX58">
        <v>2.0880000000000001</v>
      </c>
      <c r="EY58">
        <v>-0.14699999999999999</v>
      </c>
      <c r="EZ58">
        <v>2</v>
      </c>
      <c r="FA58">
        <v>403.82499999999999</v>
      </c>
      <c r="FB58">
        <v>550.51300000000003</v>
      </c>
      <c r="FC58">
        <v>24.999600000000001</v>
      </c>
      <c r="FD58">
        <v>35.775100000000002</v>
      </c>
      <c r="FE58">
        <v>30</v>
      </c>
      <c r="FF58">
        <v>35.749899999999997</v>
      </c>
      <c r="FG58">
        <v>35.729599999999998</v>
      </c>
      <c r="FH58">
        <v>15.7483</v>
      </c>
      <c r="FI58">
        <v>57.795499999999997</v>
      </c>
      <c r="FJ58">
        <v>0</v>
      </c>
      <c r="FK58">
        <v>25</v>
      </c>
      <c r="FL58">
        <v>300</v>
      </c>
      <c r="FM58">
        <v>16.1356</v>
      </c>
      <c r="FN58">
        <v>107.42</v>
      </c>
      <c r="FO58">
        <v>106.3</v>
      </c>
    </row>
    <row r="59" spans="1:171" x14ac:dyDescent="0.2">
      <c r="A59">
        <v>83</v>
      </c>
      <c r="B59">
        <v>1531245190.2</v>
      </c>
      <c r="C59">
        <v>14264.2999999523</v>
      </c>
      <c r="D59" t="s">
        <v>497</v>
      </c>
      <c r="E59" t="s">
        <v>498</v>
      </c>
      <c r="F59" t="s">
        <v>542</v>
      </c>
      <c r="G59">
        <v>1531245182.2</v>
      </c>
      <c r="H59">
        <f t="shared" si="43"/>
        <v>9.1944467779516061E-3</v>
      </c>
      <c r="I59">
        <f t="shared" si="44"/>
        <v>21.063156022353539</v>
      </c>
      <c r="J59">
        <f t="shared" si="45"/>
        <v>215.43716129032299</v>
      </c>
      <c r="K59">
        <f t="shared" si="46"/>
        <v>165.35891929605052</v>
      </c>
      <c r="L59">
        <f t="shared" si="47"/>
        <v>16.44481644870849</v>
      </c>
      <c r="M59">
        <f t="shared" si="48"/>
        <v>21.425058827986582</v>
      </c>
      <c r="N59">
        <f t="shared" si="49"/>
        <v>0.85968299429576678</v>
      </c>
      <c r="O59">
        <f t="shared" si="50"/>
        <v>2.2502676117179981</v>
      </c>
      <c r="P59">
        <f t="shared" si="51"/>
        <v>0.71097450090745307</v>
      </c>
      <c r="Q59">
        <f t="shared" si="52"/>
        <v>0.45556233130277951</v>
      </c>
      <c r="R59">
        <f t="shared" si="53"/>
        <v>273.60526051872546</v>
      </c>
      <c r="S59">
        <f t="shared" si="54"/>
        <v>29.584369099043393</v>
      </c>
      <c r="T59">
        <f t="shared" si="55"/>
        <v>29.396364516129001</v>
      </c>
      <c r="U59">
        <f t="shared" si="56"/>
        <v>4.1149430572772303</v>
      </c>
      <c r="V59">
        <f t="shared" si="57"/>
        <v>65.278630984989803</v>
      </c>
      <c r="W59">
        <f t="shared" si="58"/>
        <v>2.8740396283812504</v>
      </c>
      <c r="X59">
        <f t="shared" si="59"/>
        <v>4.4027265661286741</v>
      </c>
      <c r="Y59">
        <f t="shared" si="60"/>
        <v>1.2409034288959799</v>
      </c>
      <c r="Z59">
        <f t="shared" si="61"/>
        <v>-405.47510290766581</v>
      </c>
      <c r="AA59">
        <f t="shared" si="62"/>
        <v>142.75812768226785</v>
      </c>
      <c r="AB59">
        <f t="shared" si="63"/>
        <v>14.103982708197199</v>
      </c>
      <c r="AC59">
        <f t="shared" si="64"/>
        <v>24.992268001524678</v>
      </c>
      <c r="AD59">
        <v>-4.11909522038897E-2</v>
      </c>
      <c r="AE59">
        <v>4.6240452374469498E-2</v>
      </c>
      <c r="AF59">
        <v>3.4556991768112102</v>
      </c>
      <c r="AG59">
        <v>0</v>
      </c>
      <c r="AH59">
        <v>0</v>
      </c>
      <c r="AI59">
        <f t="shared" si="65"/>
        <v>1</v>
      </c>
      <c r="AJ59">
        <f t="shared" si="66"/>
        <v>0</v>
      </c>
      <c r="AK59">
        <f t="shared" si="67"/>
        <v>51907.098831386545</v>
      </c>
      <c r="AL59">
        <v>0</v>
      </c>
      <c r="AM59">
        <v>0</v>
      </c>
      <c r="AN59">
        <v>0</v>
      </c>
      <c r="AO59">
        <f t="shared" si="68"/>
        <v>0</v>
      </c>
      <c r="AP59" t="e">
        <f t="shared" si="69"/>
        <v>#DIV/0!</v>
      </c>
      <c r="AQ59">
        <v>-1</v>
      </c>
      <c r="AR59" t="s">
        <v>499</v>
      </c>
      <c r="AS59">
        <v>727.40238461538399</v>
      </c>
      <c r="AT59">
        <v>1035.28</v>
      </c>
      <c r="AU59">
        <f t="shared" si="70"/>
        <v>0.29738584284890657</v>
      </c>
      <c r="AV59">
        <v>0.5</v>
      </c>
      <c r="AW59">
        <f t="shared" si="71"/>
        <v>1429.2408480931331</v>
      </c>
      <c r="AX59">
        <f t="shared" si="72"/>
        <v>21.063156022353539</v>
      </c>
      <c r="AY59">
        <f t="shared" si="73"/>
        <v>212.51799712213122</v>
      </c>
      <c r="AZ59">
        <f t="shared" si="74"/>
        <v>0.47386214357468504</v>
      </c>
      <c r="BA59">
        <f t="shared" si="75"/>
        <v>1.5436975546696553E-2</v>
      </c>
      <c r="BB59">
        <f t="shared" si="76"/>
        <v>-1</v>
      </c>
      <c r="BC59" t="s">
        <v>500</v>
      </c>
      <c r="BD59">
        <v>544.70000000000005</v>
      </c>
      <c r="BE59">
        <f t="shared" si="77"/>
        <v>490.57999999999993</v>
      </c>
      <c r="BF59">
        <f t="shared" si="78"/>
        <v>0.62757881565619478</v>
      </c>
      <c r="BG59">
        <f t="shared" si="79"/>
        <v>1.9006425555351567</v>
      </c>
      <c r="BH59">
        <f t="shared" si="80"/>
        <v>0.29738584284890657</v>
      </c>
      <c r="BI59" t="e">
        <f t="shared" si="81"/>
        <v>#DIV/0!</v>
      </c>
      <c r="BJ59" t="s">
        <v>277</v>
      </c>
      <c r="BK59" t="s">
        <v>277</v>
      </c>
      <c r="BL59" t="s">
        <v>277</v>
      </c>
      <c r="BM59" t="s">
        <v>277</v>
      </c>
      <c r="BN59" t="s">
        <v>277</v>
      </c>
      <c r="BO59" t="s">
        <v>277</v>
      </c>
      <c r="BP59" t="s">
        <v>277</v>
      </c>
      <c r="BQ59" t="s">
        <v>277</v>
      </c>
      <c r="BR59">
        <f t="shared" si="82"/>
        <v>1700.0261290322601</v>
      </c>
      <c r="BS59">
        <f t="shared" si="83"/>
        <v>1429.2408480931331</v>
      </c>
      <c r="BT59">
        <f t="shared" si="84"/>
        <v>0.84071698880694756</v>
      </c>
      <c r="BU59">
        <f t="shared" si="85"/>
        <v>0.19143397761389522</v>
      </c>
      <c r="BV59">
        <v>6</v>
      </c>
      <c r="BW59">
        <v>0.5</v>
      </c>
      <c r="BX59" t="s">
        <v>278</v>
      </c>
      <c r="BY59">
        <v>1531245182.2</v>
      </c>
      <c r="BZ59">
        <v>215.43716129032299</v>
      </c>
      <c r="CA59">
        <v>250.00119354838699</v>
      </c>
      <c r="CB59">
        <v>28.899567741935499</v>
      </c>
      <c r="CC59">
        <v>15.5072225806452</v>
      </c>
      <c r="CD59">
        <v>400.02245161290301</v>
      </c>
      <c r="CE59">
        <v>99.349254838709697</v>
      </c>
      <c r="CF59">
        <v>9.9970632258064504E-2</v>
      </c>
      <c r="CG59">
        <v>30.573106451612901</v>
      </c>
      <c r="CH59">
        <v>29.396364516129001</v>
      </c>
      <c r="CI59">
        <v>999.9</v>
      </c>
      <c r="CJ59">
        <v>9998.4629032258108</v>
      </c>
      <c r="CK59">
        <v>0</v>
      </c>
      <c r="CL59">
        <v>1.26366225806452</v>
      </c>
      <c r="CM59">
        <v>1700.0261290322601</v>
      </c>
      <c r="CN59">
        <v>0.97602900000000004</v>
      </c>
      <c r="CO59">
        <v>2.39708E-2</v>
      </c>
      <c r="CP59">
        <v>0</v>
      </c>
      <c r="CQ59">
        <v>727.48180645161301</v>
      </c>
      <c r="CR59">
        <v>5.0004099999999996</v>
      </c>
      <c r="CS59">
        <v>12898.3322580645</v>
      </c>
      <c r="CT59">
        <v>15716.632258064499</v>
      </c>
      <c r="CU59">
        <v>47.911000000000001</v>
      </c>
      <c r="CV59">
        <v>49.54</v>
      </c>
      <c r="CW59">
        <v>48.786000000000001</v>
      </c>
      <c r="CX59">
        <v>49.1991935483871</v>
      </c>
      <c r="CY59">
        <v>49.875</v>
      </c>
      <c r="CZ59">
        <v>1654.39612903226</v>
      </c>
      <c r="DA59">
        <v>40.630000000000003</v>
      </c>
      <c r="DB59">
        <v>0</v>
      </c>
      <c r="DC59">
        <v>70.799999952316298</v>
      </c>
      <c r="DD59">
        <v>727.40238461538399</v>
      </c>
      <c r="DE59">
        <v>-6.6838974413389503</v>
      </c>
      <c r="DF59">
        <v>-48.331623971857297</v>
      </c>
      <c r="DG59">
        <v>12897.4807692308</v>
      </c>
      <c r="DH59">
        <v>15</v>
      </c>
      <c r="DI59">
        <v>1531245228.7</v>
      </c>
      <c r="DJ59" t="s">
        <v>501</v>
      </c>
      <c r="DK59">
        <v>83</v>
      </c>
      <c r="DL59">
        <v>1.9530000000000001</v>
      </c>
      <c r="DM59">
        <v>-0.14899999999999999</v>
      </c>
      <c r="DN59">
        <v>250</v>
      </c>
      <c r="DO59">
        <v>15</v>
      </c>
      <c r="DP59">
        <v>0.05</v>
      </c>
      <c r="DQ59">
        <v>0.01</v>
      </c>
      <c r="DR59">
        <v>20.9255191144407</v>
      </c>
      <c r="DS59">
        <v>0.46995916696766399</v>
      </c>
      <c r="DT59">
        <v>7.5963926930434203E-2</v>
      </c>
      <c r="DU59">
        <v>1</v>
      </c>
      <c r="DV59">
        <v>0.85609072238095896</v>
      </c>
      <c r="DW59">
        <v>3.9679387615443103E-2</v>
      </c>
      <c r="DX59">
        <v>5.4582284182944198E-3</v>
      </c>
      <c r="DY59">
        <v>1</v>
      </c>
      <c r="DZ59">
        <v>2</v>
      </c>
      <c r="EA59">
        <v>2</v>
      </c>
      <c r="EB59" t="s">
        <v>279</v>
      </c>
      <c r="EC59">
        <v>1.8646199999999999</v>
      </c>
      <c r="ED59">
        <v>1.86554</v>
      </c>
      <c r="EE59">
        <v>1.8681300000000001</v>
      </c>
      <c r="EF59">
        <v>1.8675200000000001</v>
      </c>
      <c r="EG59">
        <v>1.8696600000000001</v>
      </c>
      <c r="EH59">
        <v>1.8674900000000001</v>
      </c>
      <c r="EI59">
        <v>1.86829</v>
      </c>
      <c r="EJ59">
        <v>1.87256</v>
      </c>
      <c r="EK59" t="s">
        <v>280</v>
      </c>
      <c r="EL59" t="s">
        <v>19</v>
      </c>
      <c r="EM59" t="s">
        <v>19</v>
      </c>
      <c r="EN59" t="s">
        <v>19</v>
      </c>
      <c r="EO59" t="s">
        <v>281</v>
      </c>
      <c r="EP59" t="s">
        <v>282</v>
      </c>
      <c r="EQ59" t="s">
        <v>283</v>
      </c>
      <c r="ER59" t="s">
        <v>283</v>
      </c>
      <c r="ES59" t="s">
        <v>283</v>
      </c>
      <c r="ET59" t="s">
        <v>283</v>
      </c>
      <c r="EU59">
        <v>0</v>
      </c>
      <c r="EV59">
        <v>100</v>
      </c>
      <c r="EW59">
        <v>100</v>
      </c>
      <c r="EX59">
        <v>1.9530000000000001</v>
      </c>
      <c r="EY59">
        <v>-0.14899999999999999</v>
      </c>
      <c r="EZ59">
        <v>2</v>
      </c>
      <c r="FA59">
        <v>404.31900000000002</v>
      </c>
      <c r="FB59">
        <v>549.43299999999999</v>
      </c>
      <c r="FC59">
        <v>24.999600000000001</v>
      </c>
      <c r="FD59">
        <v>35.763500000000001</v>
      </c>
      <c r="FE59">
        <v>30</v>
      </c>
      <c r="FF59">
        <v>35.736800000000002</v>
      </c>
      <c r="FG59">
        <v>35.723799999999997</v>
      </c>
      <c r="FH59">
        <v>13.6371</v>
      </c>
      <c r="FI59">
        <v>59.674199999999999</v>
      </c>
      <c r="FJ59">
        <v>0</v>
      </c>
      <c r="FK59">
        <v>25</v>
      </c>
      <c r="FL59">
        <v>250</v>
      </c>
      <c r="FM59">
        <v>15.398300000000001</v>
      </c>
      <c r="FN59">
        <v>107.42100000000001</v>
      </c>
      <c r="FO59">
        <v>106.303</v>
      </c>
    </row>
    <row r="60" spans="1:171" x14ac:dyDescent="0.2">
      <c r="A60">
        <v>84</v>
      </c>
      <c r="B60">
        <v>1531245302.2</v>
      </c>
      <c r="C60">
        <v>14376.2999999523</v>
      </c>
      <c r="D60" t="s">
        <v>502</v>
      </c>
      <c r="E60" t="s">
        <v>503</v>
      </c>
      <c r="F60" t="s">
        <v>542</v>
      </c>
      <c r="G60">
        <v>1531245294.2</v>
      </c>
      <c r="H60">
        <f t="shared" si="43"/>
        <v>9.5145405928389552E-3</v>
      </c>
      <c r="I60">
        <f t="shared" si="44"/>
        <v>13.535650357473443</v>
      </c>
      <c r="J60">
        <f t="shared" si="45"/>
        <v>152.52919354838701</v>
      </c>
      <c r="K60">
        <f t="shared" si="46"/>
        <v>121.60916705573105</v>
      </c>
      <c r="L60">
        <f t="shared" si="47"/>
        <v>12.093880753777325</v>
      </c>
      <c r="M60">
        <f t="shared" si="48"/>
        <v>15.168839018514442</v>
      </c>
      <c r="N60">
        <f t="shared" si="49"/>
        <v>0.91436797364192135</v>
      </c>
      <c r="O60">
        <f t="shared" si="50"/>
        <v>2.2499705555555853</v>
      </c>
      <c r="P60">
        <f t="shared" si="51"/>
        <v>0.74806013301412422</v>
      </c>
      <c r="Q60">
        <f t="shared" si="52"/>
        <v>0.47994139464949226</v>
      </c>
      <c r="R60">
        <f t="shared" si="53"/>
        <v>273.60076175776112</v>
      </c>
      <c r="S60">
        <f t="shared" si="54"/>
        <v>29.415247052696689</v>
      </c>
      <c r="T60">
        <f t="shared" si="55"/>
        <v>29.3014096774194</v>
      </c>
      <c r="U60">
        <f t="shared" si="56"/>
        <v>4.0924530652485025</v>
      </c>
      <c r="V60">
        <f t="shared" si="57"/>
        <v>65.464821597209905</v>
      </c>
      <c r="W60">
        <f t="shared" si="58"/>
        <v>2.8718584871049369</v>
      </c>
      <c r="X60">
        <f t="shared" si="59"/>
        <v>4.3868728532933705</v>
      </c>
      <c r="Y60">
        <f t="shared" si="60"/>
        <v>1.2205945781435656</v>
      </c>
      <c r="Z60">
        <f t="shared" si="61"/>
        <v>-419.59124014419791</v>
      </c>
      <c r="AA60">
        <f t="shared" si="62"/>
        <v>146.60876544910607</v>
      </c>
      <c r="AB60">
        <f t="shared" si="63"/>
        <v>14.474997846464483</v>
      </c>
      <c r="AC60">
        <f t="shared" si="64"/>
        <v>15.093284909133757</v>
      </c>
      <c r="AD60">
        <v>-4.1182954640928901E-2</v>
      </c>
      <c r="AE60">
        <v>4.6231474409420999E-2</v>
      </c>
      <c r="AF60">
        <v>3.4551680761724999</v>
      </c>
      <c r="AG60">
        <v>0</v>
      </c>
      <c r="AH60">
        <v>0</v>
      </c>
      <c r="AI60">
        <f t="shared" si="65"/>
        <v>1</v>
      </c>
      <c r="AJ60">
        <f t="shared" si="66"/>
        <v>0</v>
      </c>
      <c r="AK60">
        <f t="shared" si="67"/>
        <v>51908.202852595343</v>
      </c>
      <c r="AL60">
        <v>0</v>
      </c>
      <c r="AM60">
        <v>0</v>
      </c>
      <c r="AN60">
        <v>0</v>
      </c>
      <c r="AO60">
        <f t="shared" si="68"/>
        <v>0</v>
      </c>
      <c r="AP60" t="e">
        <f t="shared" si="69"/>
        <v>#DIV/0!</v>
      </c>
      <c r="AQ60">
        <v>-1</v>
      </c>
      <c r="AR60" t="s">
        <v>504</v>
      </c>
      <c r="AS60">
        <v>710.37880769230799</v>
      </c>
      <c r="AT60">
        <v>970.21699999999998</v>
      </c>
      <c r="AU60">
        <f t="shared" si="70"/>
        <v>0.26781451191608885</v>
      </c>
      <c r="AV60">
        <v>0.5</v>
      </c>
      <c r="AW60">
        <f t="shared" si="71"/>
        <v>1429.2143416414383</v>
      </c>
      <c r="AX60">
        <f t="shared" si="72"/>
        <v>13.535650357473443</v>
      </c>
      <c r="AY60">
        <f t="shared" si="73"/>
        <v>191.38217066508804</v>
      </c>
      <c r="AZ60">
        <f t="shared" si="74"/>
        <v>0.43909455307420914</v>
      </c>
      <c r="BA60">
        <f t="shared" si="75"/>
        <v>1.0170378181889355E-2</v>
      </c>
      <c r="BB60">
        <f t="shared" si="76"/>
        <v>-1</v>
      </c>
      <c r="BC60" t="s">
        <v>505</v>
      </c>
      <c r="BD60">
        <v>544.20000000000005</v>
      </c>
      <c r="BE60">
        <f t="shared" si="77"/>
        <v>426.01699999999994</v>
      </c>
      <c r="BF60">
        <f t="shared" si="78"/>
        <v>0.60992446852518101</v>
      </c>
      <c r="BG60">
        <f t="shared" si="79"/>
        <v>1.7828316795295844</v>
      </c>
      <c r="BH60">
        <f t="shared" si="80"/>
        <v>0.2678145119160889</v>
      </c>
      <c r="BI60" t="e">
        <f t="shared" si="81"/>
        <v>#DIV/0!</v>
      </c>
      <c r="BJ60" t="s">
        <v>277</v>
      </c>
      <c r="BK60" t="s">
        <v>277</v>
      </c>
      <c r="BL60" t="s">
        <v>277</v>
      </c>
      <c r="BM60" t="s">
        <v>277</v>
      </c>
      <c r="BN60" t="s">
        <v>277</v>
      </c>
      <c r="BO60" t="s">
        <v>277</v>
      </c>
      <c r="BP60" t="s">
        <v>277</v>
      </c>
      <c r="BQ60" t="s">
        <v>277</v>
      </c>
      <c r="BR60">
        <f t="shared" si="82"/>
        <v>1699.9941935483901</v>
      </c>
      <c r="BS60">
        <f t="shared" si="83"/>
        <v>1429.2143416414383</v>
      </c>
      <c r="BT60">
        <f t="shared" si="84"/>
        <v>0.84071719013242385</v>
      </c>
      <c r="BU60">
        <f t="shared" si="85"/>
        <v>0.19143438026484774</v>
      </c>
      <c r="BV60">
        <v>6</v>
      </c>
      <c r="BW60">
        <v>0.5</v>
      </c>
      <c r="BX60" t="s">
        <v>278</v>
      </c>
      <c r="BY60">
        <v>1531245294.2</v>
      </c>
      <c r="BZ60">
        <v>152.52919354838701</v>
      </c>
      <c r="CA60">
        <v>175.00803225806499</v>
      </c>
      <c r="CB60">
        <v>28.877770967741899</v>
      </c>
      <c r="CC60">
        <v>15.0190258064516</v>
      </c>
      <c r="CD60">
        <v>400.02677419354802</v>
      </c>
      <c r="CE60">
        <v>99.348745161290395</v>
      </c>
      <c r="CF60">
        <v>0.10001389677419401</v>
      </c>
      <c r="CG60">
        <v>30.510051612903201</v>
      </c>
      <c r="CH60">
        <v>29.3014096774194</v>
      </c>
      <c r="CI60">
        <v>999.9</v>
      </c>
      <c r="CJ60">
        <v>9996.5729032258096</v>
      </c>
      <c r="CK60">
        <v>0</v>
      </c>
      <c r="CL60">
        <v>1.1616899999999999</v>
      </c>
      <c r="CM60">
        <v>1699.9941935483901</v>
      </c>
      <c r="CN60">
        <v>0.97602358064516104</v>
      </c>
      <c r="CO60">
        <v>2.3976525806451598E-2</v>
      </c>
      <c r="CP60">
        <v>0</v>
      </c>
      <c r="CQ60">
        <v>710.39400000000001</v>
      </c>
      <c r="CR60">
        <v>5.0004099999999996</v>
      </c>
      <c r="CS60">
        <v>12576.487096774201</v>
      </c>
      <c r="CT60">
        <v>15716.3096774194</v>
      </c>
      <c r="CU60">
        <v>47.533999999999999</v>
      </c>
      <c r="CV60">
        <v>49.183</v>
      </c>
      <c r="CW60">
        <v>48.401000000000003</v>
      </c>
      <c r="CX60">
        <v>48.889000000000003</v>
      </c>
      <c r="CY60">
        <v>49.514000000000003</v>
      </c>
      <c r="CZ60">
        <v>1654.3535483871001</v>
      </c>
      <c r="DA60">
        <v>40.640645161290301</v>
      </c>
      <c r="DB60">
        <v>0</v>
      </c>
      <c r="DC60">
        <v>111.200000047684</v>
      </c>
      <c r="DD60">
        <v>710.37880769230799</v>
      </c>
      <c r="DE60">
        <v>-5.0309401724227998</v>
      </c>
      <c r="DF60">
        <v>-56.3213676385841</v>
      </c>
      <c r="DG60">
        <v>12575.984615384599</v>
      </c>
      <c r="DH60">
        <v>15</v>
      </c>
      <c r="DI60">
        <v>1531245336.2</v>
      </c>
      <c r="DJ60" t="s">
        <v>506</v>
      </c>
      <c r="DK60">
        <v>84</v>
      </c>
      <c r="DL60">
        <v>1.6619999999999999</v>
      </c>
      <c r="DM60">
        <v>-0.15</v>
      </c>
      <c r="DN60">
        <v>175</v>
      </c>
      <c r="DO60">
        <v>15</v>
      </c>
      <c r="DP60">
        <v>0.12</v>
      </c>
      <c r="DQ60">
        <v>0.01</v>
      </c>
      <c r="DR60">
        <v>13.2970419335547</v>
      </c>
      <c r="DS60">
        <v>0.43661609101714599</v>
      </c>
      <c r="DT60">
        <v>6.5266594401075295E-2</v>
      </c>
      <c r="DU60">
        <v>1</v>
      </c>
      <c r="DV60">
        <v>0.91140620622691804</v>
      </c>
      <c r="DW60">
        <v>3.1845384242147397E-2</v>
      </c>
      <c r="DX60">
        <v>4.4477337740477501E-3</v>
      </c>
      <c r="DY60">
        <v>1</v>
      </c>
      <c r="DZ60">
        <v>2</v>
      </c>
      <c r="EA60">
        <v>2</v>
      </c>
      <c r="EB60" t="s">
        <v>279</v>
      </c>
      <c r="EC60">
        <v>1.8646199999999999</v>
      </c>
      <c r="ED60">
        <v>1.8655200000000001</v>
      </c>
      <c r="EE60">
        <v>1.8681300000000001</v>
      </c>
      <c r="EF60">
        <v>1.86751</v>
      </c>
      <c r="EG60">
        <v>1.8696600000000001</v>
      </c>
      <c r="EH60">
        <v>1.8673999999999999</v>
      </c>
      <c r="EI60">
        <v>1.8682799999999999</v>
      </c>
      <c r="EJ60">
        <v>1.8725499999999999</v>
      </c>
      <c r="EK60" t="s">
        <v>280</v>
      </c>
      <c r="EL60" t="s">
        <v>19</v>
      </c>
      <c r="EM60" t="s">
        <v>19</v>
      </c>
      <c r="EN60" t="s">
        <v>19</v>
      </c>
      <c r="EO60" t="s">
        <v>281</v>
      </c>
      <c r="EP60" t="s">
        <v>282</v>
      </c>
      <c r="EQ60" t="s">
        <v>283</v>
      </c>
      <c r="ER60" t="s">
        <v>283</v>
      </c>
      <c r="ES60" t="s">
        <v>283</v>
      </c>
      <c r="ET60" t="s">
        <v>283</v>
      </c>
      <c r="EU60">
        <v>0</v>
      </c>
      <c r="EV60">
        <v>100</v>
      </c>
      <c r="EW60">
        <v>100</v>
      </c>
      <c r="EX60">
        <v>1.6619999999999999</v>
      </c>
      <c r="EY60">
        <v>-0.15</v>
      </c>
      <c r="EZ60">
        <v>2</v>
      </c>
      <c r="FA60">
        <v>404.53399999999999</v>
      </c>
      <c r="FB60">
        <v>548.71100000000001</v>
      </c>
      <c r="FC60">
        <v>24.999600000000001</v>
      </c>
      <c r="FD60">
        <v>35.7669</v>
      </c>
      <c r="FE60">
        <v>30.0001</v>
      </c>
      <c r="FF60">
        <v>35.740099999999998</v>
      </c>
      <c r="FG60">
        <v>35.7271</v>
      </c>
      <c r="FH60">
        <v>10.4017</v>
      </c>
      <c r="FI60">
        <v>61.048999999999999</v>
      </c>
      <c r="FJ60">
        <v>0</v>
      </c>
      <c r="FK60">
        <v>25</v>
      </c>
      <c r="FL60">
        <v>175</v>
      </c>
      <c r="FM60">
        <v>14.9429</v>
      </c>
      <c r="FN60">
        <v>107.417</v>
      </c>
      <c r="FO60">
        <v>106.3</v>
      </c>
    </row>
    <row r="61" spans="1:171" x14ac:dyDescent="0.2">
      <c r="A61">
        <v>85</v>
      </c>
      <c r="B61">
        <v>1531245407.2</v>
      </c>
      <c r="C61">
        <v>14481.2999999523</v>
      </c>
      <c r="D61" t="s">
        <v>507</v>
      </c>
      <c r="E61" t="s">
        <v>508</v>
      </c>
      <c r="F61" t="s">
        <v>542</v>
      </c>
      <c r="G61">
        <v>1531245399.2032299</v>
      </c>
      <c r="H61">
        <f t="shared" si="43"/>
        <v>9.7431466534789544E-3</v>
      </c>
      <c r="I61">
        <f t="shared" si="44"/>
        <v>5.2540824628572302</v>
      </c>
      <c r="J61">
        <f t="shared" si="45"/>
        <v>90.785658064516099</v>
      </c>
      <c r="K61">
        <f t="shared" si="46"/>
        <v>78.51966907928076</v>
      </c>
      <c r="L61">
        <f t="shared" si="47"/>
        <v>7.8085395687514554</v>
      </c>
      <c r="M61">
        <f t="shared" si="48"/>
        <v>9.0283544439819128</v>
      </c>
      <c r="N61">
        <f t="shared" si="49"/>
        <v>0.94992409500379493</v>
      </c>
      <c r="O61">
        <f t="shared" si="50"/>
        <v>2.2508560510113407</v>
      </c>
      <c r="P61">
        <f t="shared" si="51"/>
        <v>0.7718211064491699</v>
      </c>
      <c r="Q61">
        <f t="shared" si="52"/>
        <v>0.4955870893054784</v>
      </c>
      <c r="R61">
        <f t="shared" si="53"/>
        <v>273.60319226022796</v>
      </c>
      <c r="S61">
        <f t="shared" si="54"/>
        <v>29.28704203595769</v>
      </c>
      <c r="T61">
        <f t="shared" si="55"/>
        <v>29.226732258064501</v>
      </c>
      <c r="U61">
        <f t="shared" si="56"/>
        <v>4.074841121493753</v>
      </c>
      <c r="V61">
        <f t="shared" si="57"/>
        <v>65.466967917314307</v>
      </c>
      <c r="W61">
        <f t="shared" si="58"/>
        <v>2.8632565899666691</v>
      </c>
      <c r="X61">
        <f t="shared" si="59"/>
        <v>4.3735897370151653</v>
      </c>
      <c r="Y61">
        <f t="shared" si="60"/>
        <v>1.2115845315270839</v>
      </c>
      <c r="Z61">
        <f t="shared" si="61"/>
        <v>-429.67276741842187</v>
      </c>
      <c r="AA61">
        <f t="shared" si="62"/>
        <v>149.29893659678942</v>
      </c>
      <c r="AB61">
        <f t="shared" si="63"/>
        <v>14.725494216924284</v>
      </c>
      <c r="AC61">
        <f t="shared" si="64"/>
        <v>7.9548556555197933</v>
      </c>
      <c r="AD61">
        <v>-4.12067974161777E-2</v>
      </c>
      <c r="AE61">
        <v>4.6258240013379602E-2</v>
      </c>
      <c r="AF61">
        <v>3.4567513179134601</v>
      </c>
      <c r="AG61">
        <v>0</v>
      </c>
      <c r="AH61">
        <v>0</v>
      </c>
      <c r="AI61">
        <f t="shared" si="65"/>
        <v>1</v>
      </c>
      <c r="AJ61">
        <f t="shared" si="66"/>
        <v>0</v>
      </c>
      <c r="AK61">
        <f t="shared" si="67"/>
        <v>51946.05672137814</v>
      </c>
      <c r="AL61">
        <v>0</v>
      </c>
      <c r="AM61">
        <v>0</v>
      </c>
      <c r="AN61">
        <v>0</v>
      </c>
      <c r="AO61">
        <f t="shared" si="68"/>
        <v>0</v>
      </c>
      <c r="AP61" t="e">
        <f t="shared" si="69"/>
        <v>#DIV/0!</v>
      </c>
      <c r="AQ61">
        <v>-1</v>
      </c>
      <c r="AR61" t="s">
        <v>509</v>
      </c>
      <c r="AS61">
        <v>709.91492307692295</v>
      </c>
      <c r="AT61">
        <v>926.45600000000002</v>
      </c>
      <c r="AU61">
        <f t="shared" si="70"/>
        <v>0.23373055700764744</v>
      </c>
      <c r="AV61">
        <v>0.5</v>
      </c>
      <c r="AW61">
        <f t="shared" si="71"/>
        <v>1429.2246480929848</v>
      </c>
      <c r="AX61">
        <f t="shared" si="72"/>
        <v>5.2540824628572302</v>
      </c>
      <c r="AY61">
        <f t="shared" si="73"/>
        <v>167.02673654391612</v>
      </c>
      <c r="AZ61">
        <f t="shared" si="74"/>
        <v>0.40372775393542709</v>
      </c>
      <c r="BA61">
        <f t="shared" si="75"/>
        <v>4.3758568474186726E-3</v>
      </c>
      <c r="BB61">
        <f t="shared" si="76"/>
        <v>-1</v>
      </c>
      <c r="BC61" t="s">
        <v>510</v>
      </c>
      <c r="BD61">
        <v>552.41999999999996</v>
      </c>
      <c r="BE61">
        <f t="shared" si="77"/>
        <v>374.03600000000006</v>
      </c>
      <c r="BF61">
        <f t="shared" si="78"/>
        <v>0.57893111070345382</v>
      </c>
      <c r="BG61">
        <f t="shared" si="79"/>
        <v>1.6770862749357374</v>
      </c>
      <c r="BH61">
        <f t="shared" si="80"/>
        <v>0.2337305570076475</v>
      </c>
      <c r="BI61" t="e">
        <f t="shared" si="81"/>
        <v>#DIV/0!</v>
      </c>
      <c r="BJ61" t="s">
        <v>277</v>
      </c>
      <c r="BK61" t="s">
        <v>277</v>
      </c>
      <c r="BL61" t="s">
        <v>277</v>
      </c>
      <c r="BM61" t="s">
        <v>277</v>
      </c>
      <c r="BN61" t="s">
        <v>277</v>
      </c>
      <c r="BO61" t="s">
        <v>277</v>
      </c>
      <c r="BP61" t="s">
        <v>277</v>
      </c>
      <c r="BQ61" t="s">
        <v>277</v>
      </c>
      <c r="BR61">
        <f t="shared" si="82"/>
        <v>1700.0061290322601</v>
      </c>
      <c r="BS61">
        <f t="shared" si="83"/>
        <v>1429.2246480929848</v>
      </c>
      <c r="BT61">
        <f t="shared" si="84"/>
        <v>0.84071735018189642</v>
      </c>
      <c r="BU61">
        <f t="shared" si="85"/>
        <v>0.19143470036379295</v>
      </c>
      <c r="BV61">
        <v>6</v>
      </c>
      <c r="BW61">
        <v>0.5</v>
      </c>
      <c r="BX61" t="s">
        <v>278</v>
      </c>
      <c r="BY61">
        <v>1531245399.2032299</v>
      </c>
      <c r="BZ61">
        <v>90.785658064516099</v>
      </c>
      <c r="CA61">
        <v>99.993251612903194</v>
      </c>
      <c r="CB61">
        <v>28.791806451612899</v>
      </c>
      <c r="CC61">
        <v>14.598390322580601</v>
      </c>
      <c r="CD61">
        <v>400.01464516128999</v>
      </c>
      <c r="CE61">
        <v>99.346958064516102</v>
      </c>
      <c r="CF61">
        <v>9.9966003225806496E-2</v>
      </c>
      <c r="CG61">
        <v>30.4570677419355</v>
      </c>
      <c r="CH61">
        <v>29.226732258064501</v>
      </c>
      <c r="CI61">
        <v>999.9</v>
      </c>
      <c r="CJ61">
        <v>10002.5403225806</v>
      </c>
      <c r="CK61">
        <v>0</v>
      </c>
      <c r="CL61">
        <v>1.50906935483871</v>
      </c>
      <c r="CM61">
        <v>1700.0061290322601</v>
      </c>
      <c r="CN61">
        <v>0.97601983870967701</v>
      </c>
      <c r="CO61">
        <v>2.3980519354838699E-2</v>
      </c>
      <c r="CP61">
        <v>0</v>
      </c>
      <c r="CQ61">
        <v>709.92329032258101</v>
      </c>
      <c r="CR61">
        <v>5.0004099999999996</v>
      </c>
      <c r="CS61">
        <v>12586.3806451613</v>
      </c>
      <c r="CT61">
        <v>15716.4064516129</v>
      </c>
      <c r="CU61">
        <v>47.253999999999998</v>
      </c>
      <c r="CV61">
        <v>48.890999999999998</v>
      </c>
      <c r="CW61">
        <v>48.098580645161299</v>
      </c>
      <c r="CX61">
        <v>48.664999999999999</v>
      </c>
      <c r="CY61">
        <v>49.249935483870999</v>
      </c>
      <c r="CZ61">
        <v>1654.35612903226</v>
      </c>
      <c r="DA61">
        <v>40.65</v>
      </c>
      <c r="DB61">
        <v>0</v>
      </c>
      <c r="DC61">
        <v>104.09999990463299</v>
      </c>
      <c r="DD61">
        <v>709.91492307692295</v>
      </c>
      <c r="DE61">
        <v>-3.7383247868959799</v>
      </c>
      <c r="DF61">
        <v>-270.91965818560999</v>
      </c>
      <c r="DG61">
        <v>12585.430769230799</v>
      </c>
      <c r="DH61">
        <v>15</v>
      </c>
      <c r="DI61">
        <v>1531245447.7</v>
      </c>
      <c r="DJ61" t="s">
        <v>511</v>
      </c>
      <c r="DK61">
        <v>85</v>
      </c>
      <c r="DL61">
        <v>1.5169999999999999</v>
      </c>
      <c r="DM61">
        <v>-0.14799999999999999</v>
      </c>
      <c r="DN61">
        <v>100</v>
      </c>
      <c r="DO61">
        <v>14</v>
      </c>
      <c r="DP61">
        <v>0.26</v>
      </c>
      <c r="DQ61">
        <v>0.01</v>
      </c>
      <c r="DR61">
        <v>5.1139846267639903</v>
      </c>
      <c r="DS61">
        <v>0.45361314608966102</v>
      </c>
      <c r="DT61">
        <v>6.8146049443133405E-2</v>
      </c>
      <c r="DU61">
        <v>1</v>
      </c>
      <c r="DV61">
        <v>0.94802329357675597</v>
      </c>
      <c r="DW61">
        <v>1.9492413924912699E-2</v>
      </c>
      <c r="DX61">
        <v>2.8957814605472202E-3</v>
      </c>
      <c r="DY61">
        <v>1</v>
      </c>
      <c r="DZ61">
        <v>2</v>
      </c>
      <c r="EA61">
        <v>2</v>
      </c>
      <c r="EB61" t="s">
        <v>279</v>
      </c>
      <c r="EC61">
        <v>1.8646199999999999</v>
      </c>
      <c r="ED61">
        <v>1.86554</v>
      </c>
      <c r="EE61">
        <v>1.86808</v>
      </c>
      <c r="EF61">
        <v>1.8674900000000001</v>
      </c>
      <c r="EG61">
        <v>1.8696600000000001</v>
      </c>
      <c r="EH61">
        <v>1.8674200000000001</v>
      </c>
      <c r="EI61">
        <v>1.8682700000000001</v>
      </c>
      <c r="EJ61">
        <v>1.8725499999999999</v>
      </c>
      <c r="EK61" t="s">
        <v>280</v>
      </c>
      <c r="EL61" t="s">
        <v>19</v>
      </c>
      <c r="EM61" t="s">
        <v>19</v>
      </c>
      <c r="EN61" t="s">
        <v>19</v>
      </c>
      <c r="EO61" t="s">
        <v>281</v>
      </c>
      <c r="EP61" t="s">
        <v>282</v>
      </c>
      <c r="EQ61" t="s">
        <v>283</v>
      </c>
      <c r="ER61" t="s">
        <v>283</v>
      </c>
      <c r="ES61" t="s">
        <v>283</v>
      </c>
      <c r="ET61" t="s">
        <v>283</v>
      </c>
      <c r="EU61">
        <v>0</v>
      </c>
      <c r="EV61">
        <v>100</v>
      </c>
      <c r="EW61">
        <v>100</v>
      </c>
      <c r="EX61">
        <v>1.5169999999999999</v>
      </c>
      <c r="EY61">
        <v>-0.14799999999999999</v>
      </c>
      <c r="EZ61">
        <v>2</v>
      </c>
      <c r="FA61">
        <v>404.55700000000002</v>
      </c>
      <c r="FB61">
        <v>547.77599999999995</v>
      </c>
      <c r="FC61">
        <v>24.999700000000001</v>
      </c>
      <c r="FD61">
        <v>35.776800000000001</v>
      </c>
      <c r="FE61">
        <v>30</v>
      </c>
      <c r="FF61">
        <v>35.746600000000001</v>
      </c>
      <c r="FG61">
        <v>35.733699999999999</v>
      </c>
      <c r="FH61">
        <v>7.1120099999999997</v>
      </c>
      <c r="FI61">
        <v>62.454099999999997</v>
      </c>
      <c r="FJ61">
        <v>0</v>
      </c>
      <c r="FK61">
        <v>25</v>
      </c>
      <c r="FL61">
        <v>100</v>
      </c>
      <c r="FM61">
        <v>14.452400000000001</v>
      </c>
      <c r="FN61">
        <v>107.414</v>
      </c>
      <c r="FO61">
        <v>106.297</v>
      </c>
    </row>
    <row r="62" spans="1:171" x14ac:dyDescent="0.2">
      <c r="A62">
        <v>86</v>
      </c>
      <c r="B62">
        <v>1531245515.8</v>
      </c>
      <c r="C62">
        <v>14589.8999998569</v>
      </c>
      <c r="D62" t="s">
        <v>512</v>
      </c>
      <c r="E62" t="s">
        <v>513</v>
      </c>
      <c r="F62" t="s">
        <v>542</v>
      </c>
      <c r="G62">
        <v>1531245507.7</v>
      </c>
      <c r="H62">
        <f t="shared" si="43"/>
        <v>9.9736867416923679E-3</v>
      </c>
      <c r="I62">
        <f t="shared" si="44"/>
        <v>-0.56351789938082342</v>
      </c>
      <c r="J62">
        <f t="shared" si="45"/>
        <v>50.102338709677397</v>
      </c>
      <c r="K62">
        <f t="shared" si="46"/>
        <v>50.225954729942941</v>
      </c>
      <c r="L62">
        <f t="shared" si="47"/>
        <v>4.9946951647946669</v>
      </c>
      <c r="M62">
        <f t="shared" si="48"/>
        <v>4.9824022309513731</v>
      </c>
      <c r="N62">
        <f t="shared" si="49"/>
        <v>0.98602936834525423</v>
      </c>
      <c r="O62">
        <f t="shared" si="50"/>
        <v>2.2503114143632343</v>
      </c>
      <c r="P62">
        <f t="shared" si="51"/>
        <v>0.79552986556335958</v>
      </c>
      <c r="Q62">
        <f t="shared" si="52"/>
        <v>0.51123158792352674</v>
      </c>
      <c r="R62">
        <f t="shared" si="53"/>
        <v>273.59851776552904</v>
      </c>
      <c r="S62">
        <f t="shared" si="54"/>
        <v>29.157496792131422</v>
      </c>
      <c r="T62">
        <f t="shared" si="55"/>
        <v>29.152348387096801</v>
      </c>
      <c r="U62">
        <f t="shared" si="56"/>
        <v>4.0573641373972764</v>
      </c>
      <c r="V62">
        <f t="shared" si="57"/>
        <v>65.45202935038165</v>
      </c>
      <c r="W62">
        <f t="shared" si="58"/>
        <v>2.8539363324507256</v>
      </c>
      <c r="X62">
        <f t="shared" si="59"/>
        <v>4.3603481217868216</v>
      </c>
      <c r="Y62">
        <f t="shared" si="60"/>
        <v>1.2034278049465508</v>
      </c>
      <c r="Z62">
        <f t="shared" si="61"/>
        <v>-439.83958530863345</v>
      </c>
      <c r="AA62">
        <f t="shared" si="62"/>
        <v>151.86216382290257</v>
      </c>
      <c r="AB62">
        <f t="shared" si="63"/>
        <v>14.972487440557206</v>
      </c>
      <c r="AC62">
        <f t="shared" si="64"/>
        <v>0.59358372035535467</v>
      </c>
      <c r="AD62">
        <v>-4.1192131571479398E-2</v>
      </c>
      <c r="AE62">
        <v>4.6241776317907102E-2</v>
      </c>
      <c r="AF62">
        <v>3.4557774930290499</v>
      </c>
      <c r="AG62">
        <v>0</v>
      </c>
      <c r="AH62">
        <v>0</v>
      </c>
      <c r="AI62">
        <f t="shared" si="65"/>
        <v>1</v>
      </c>
      <c r="AJ62">
        <f t="shared" si="66"/>
        <v>0</v>
      </c>
      <c r="AK62">
        <f t="shared" si="67"/>
        <v>51937.335812751713</v>
      </c>
      <c r="AL62">
        <v>0</v>
      </c>
      <c r="AM62">
        <v>0</v>
      </c>
      <c r="AN62">
        <v>0</v>
      </c>
      <c r="AO62">
        <f t="shared" si="68"/>
        <v>0</v>
      </c>
      <c r="AP62" t="e">
        <f t="shared" si="69"/>
        <v>#DIV/0!</v>
      </c>
      <c r="AQ62">
        <v>-1</v>
      </c>
      <c r="AR62" t="s">
        <v>514</v>
      </c>
      <c r="AS62">
        <v>717.09130769230796</v>
      </c>
      <c r="AT62">
        <v>902.86300000000006</v>
      </c>
      <c r="AU62">
        <f t="shared" si="70"/>
        <v>0.20575845095844225</v>
      </c>
      <c r="AV62">
        <v>0.5</v>
      </c>
      <c r="AW62">
        <f t="shared" si="71"/>
        <v>1429.2051086895488</v>
      </c>
      <c r="AX62">
        <f t="shared" si="72"/>
        <v>-0.56351789938082342</v>
      </c>
      <c r="AY62">
        <f t="shared" si="73"/>
        <v>147.03551463292683</v>
      </c>
      <c r="AZ62">
        <f t="shared" si="74"/>
        <v>0.37992807325142353</v>
      </c>
      <c r="BA62">
        <f t="shared" si="75"/>
        <v>3.0540200140999427E-4</v>
      </c>
      <c r="BB62">
        <f t="shared" si="76"/>
        <v>-1</v>
      </c>
      <c r="BC62" t="s">
        <v>515</v>
      </c>
      <c r="BD62">
        <v>559.84</v>
      </c>
      <c r="BE62">
        <f t="shared" si="77"/>
        <v>343.02300000000002</v>
      </c>
      <c r="BF62">
        <f t="shared" si="78"/>
        <v>0.54157211705247776</v>
      </c>
      <c r="BG62">
        <f t="shared" si="79"/>
        <v>1.6127161331809088</v>
      </c>
      <c r="BH62">
        <f t="shared" si="80"/>
        <v>0.20575845095844228</v>
      </c>
      <c r="BI62" t="e">
        <f t="shared" si="81"/>
        <v>#DIV/0!</v>
      </c>
      <c r="BJ62" t="s">
        <v>277</v>
      </c>
      <c r="BK62" t="s">
        <v>277</v>
      </c>
      <c r="BL62" t="s">
        <v>277</v>
      </c>
      <c r="BM62" t="s">
        <v>277</v>
      </c>
      <c r="BN62" t="s">
        <v>277</v>
      </c>
      <c r="BO62" t="s">
        <v>277</v>
      </c>
      <c r="BP62" t="s">
        <v>277</v>
      </c>
      <c r="BQ62" t="s">
        <v>277</v>
      </c>
      <c r="BR62">
        <f t="shared" si="82"/>
        <v>1699.9835483871</v>
      </c>
      <c r="BS62">
        <f t="shared" si="83"/>
        <v>1429.2051086895488</v>
      </c>
      <c r="BT62">
        <f t="shared" si="84"/>
        <v>0.84071702343563337</v>
      </c>
      <c r="BU62">
        <f t="shared" si="85"/>
        <v>0.19143404687126681</v>
      </c>
      <c r="BV62">
        <v>6</v>
      </c>
      <c r="BW62">
        <v>0.5</v>
      </c>
      <c r="BX62" t="s">
        <v>278</v>
      </c>
      <c r="BY62">
        <v>1531245507.7</v>
      </c>
      <c r="BZ62">
        <v>50.102338709677397</v>
      </c>
      <c r="CA62">
        <v>50.006625806451602</v>
      </c>
      <c r="CB62">
        <v>28.698783870967699</v>
      </c>
      <c r="CC62">
        <v>14.1685741935484</v>
      </c>
      <c r="CD62">
        <v>400.02674193548398</v>
      </c>
      <c r="CE62">
        <v>99.344493548387106</v>
      </c>
      <c r="CF62">
        <v>0.10001062580645199</v>
      </c>
      <c r="CG62">
        <v>30.404109677419399</v>
      </c>
      <c r="CH62">
        <v>29.152348387096801</v>
      </c>
      <c r="CI62">
        <v>999.9</v>
      </c>
      <c r="CJ62">
        <v>9999.2283870967694</v>
      </c>
      <c r="CK62">
        <v>0</v>
      </c>
      <c r="CL62">
        <v>1.5876219354838701</v>
      </c>
      <c r="CM62">
        <v>1699.9835483871</v>
      </c>
      <c r="CN62">
        <v>0.976028096774194</v>
      </c>
      <c r="CO62">
        <v>2.3972235483871E-2</v>
      </c>
      <c r="CP62">
        <v>0</v>
      </c>
      <c r="CQ62">
        <v>717.04603225806397</v>
      </c>
      <c r="CR62">
        <v>5.0004099999999996</v>
      </c>
      <c r="CS62">
        <v>12681.0709677419</v>
      </c>
      <c r="CT62">
        <v>15716.229032258099</v>
      </c>
      <c r="CU62">
        <v>47.018000000000001</v>
      </c>
      <c r="CV62">
        <v>48.686999999999998</v>
      </c>
      <c r="CW62">
        <v>47.875</v>
      </c>
      <c r="CX62">
        <v>48.475612903225802</v>
      </c>
      <c r="CY62">
        <v>49.03</v>
      </c>
      <c r="CZ62">
        <v>1654.3535483871001</v>
      </c>
      <c r="DA62">
        <v>40.6309677419355</v>
      </c>
      <c r="DB62">
        <v>0</v>
      </c>
      <c r="DC62">
        <v>107.59999990463299</v>
      </c>
      <c r="DD62">
        <v>717.09130769230796</v>
      </c>
      <c r="DE62">
        <v>2.5150085325297602</v>
      </c>
      <c r="DF62">
        <v>28.9333334217771</v>
      </c>
      <c r="DG62">
        <v>12680.8884615385</v>
      </c>
      <c r="DH62">
        <v>15</v>
      </c>
      <c r="DI62">
        <v>1531245556.2</v>
      </c>
      <c r="DJ62" t="s">
        <v>516</v>
      </c>
      <c r="DK62">
        <v>86</v>
      </c>
      <c r="DL62">
        <v>1.4630000000000001</v>
      </c>
      <c r="DM62">
        <v>-0.14899999999999999</v>
      </c>
      <c r="DN62">
        <v>50</v>
      </c>
      <c r="DO62">
        <v>14</v>
      </c>
      <c r="DP62">
        <v>0.65</v>
      </c>
      <c r="DQ62">
        <v>0.02</v>
      </c>
      <c r="DR62">
        <v>-0.64007634278464598</v>
      </c>
      <c r="DS62">
        <v>0.43828365342532799</v>
      </c>
      <c r="DT62">
        <v>6.40482158209284E-2</v>
      </c>
      <c r="DU62">
        <v>1</v>
      </c>
      <c r="DV62">
        <v>0.98191595274695298</v>
      </c>
      <c r="DW62">
        <v>4.5582315520323199E-2</v>
      </c>
      <c r="DX62">
        <v>5.9665075145611196E-3</v>
      </c>
      <c r="DY62">
        <v>1</v>
      </c>
      <c r="DZ62">
        <v>2</v>
      </c>
      <c r="EA62">
        <v>2</v>
      </c>
      <c r="EB62" t="s">
        <v>279</v>
      </c>
      <c r="EC62">
        <v>1.8646199999999999</v>
      </c>
      <c r="ED62">
        <v>1.86554</v>
      </c>
      <c r="EE62">
        <v>1.8681300000000001</v>
      </c>
      <c r="EF62">
        <v>1.8675200000000001</v>
      </c>
      <c r="EG62">
        <v>1.8696600000000001</v>
      </c>
      <c r="EH62">
        <v>1.8674200000000001</v>
      </c>
      <c r="EI62">
        <v>1.8682799999999999</v>
      </c>
      <c r="EJ62">
        <v>1.8725499999999999</v>
      </c>
      <c r="EK62" t="s">
        <v>280</v>
      </c>
      <c r="EL62" t="s">
        <v>19</v>
      </c>
      <c r="EM62" t="s">
        <v>19</v>
      </c>
      <c r="EN62" t="s">
        <v>19</v>
      </c>
      <c r="EO62" t="s">
        <v>281</v>
      </c>
      <c r="EP62" t="s">
        <v>282</v>
      </c>
      <c r="EQ62" t="s">
        <v>283</v>
      </c>
      <c r="ER62" t="s">
        <v>283</v>
      </c>
      <c r="ES62" t="s">
        <v>283</v>
      </c>
      <c r="ET62" t="s">
        <v>283</v>
      </c>
      <c r="EU62">
        <v>0</v>
      </c>
      <c r="EV62">
        <v>100</v>
      </c>
      <c r="EW62">
        <v>100</v>
      </c>
      <c r="EX62">
        <v>1.4630000000000001</v>
      </c>
      <c r="EY62">
        <v>-0.14899999999999999</v>
      </c>
      <c r="EZ62">
        <v>2</v>
      </c>
      <c r="FA62">
        <v>404.72800000000001</v>
      </c>
      <c r="FB62">
        <v>546.89700000000005</v>
      </c>
      <c r="FC62">
        <v>25.0001</v>
      </c>
      <c r="FD62">
        <v>35.793100000000003</v>
      </c>
      <c r="FE62">
        <v>30.0002</v>
      </c>
      <c r="FF62">
        <v>35.763100000000001</v>
      </c>
      <c r="FG62">
        <v>35.746899999999997</v>
      </c>
      <c r="FH62">
        <v>4.9241900000000003</v>
      </c>
      <c r="FI62">
        <v>63.4527</v>
      </c>
      <c r="FJ62">
        <v>0</v>
      </c>
      <c r="FK62">
        <v>25</v>
      </c>
      <c r="FL62">
        <v>50</v>
      </c>
      <c r="FM62">
        <v>14.049200000000001</v>
      </c>
      <c r="FN62">
        <v>107.40600000000001</v>
      </c>
      <c r="FO62">
        <v>106.29300000000001</v>
      </c>
    </row>
    <row r="63" spans="1:171" x14ac:dyDescent="0.2">
      <c r="A63">
        <v>87</v>
      </c>
      <c r="B63">
        <v>1531245667.2</v>
      </c>
      <c r="C63">
        <v>14741.2999999523</v>
      </c>
      <c r="D63" t="s">
        <v>517</v>
      </c>
      <c r="E63" t="s">
        <v>518</v>
      </c>
      <c r="F63" t="s">
        <v>542</v>
      </c>
      <c r="G63">
        <v>1531245659.2387099</v>
      </c>
      <c r="H63">
        <f t="shared" si="43"/>
        <v>1.0017688037268614E-2</v>
      </c>
      <c r="I63">
        <f t="shared" si="44"/>
        <v>32.745331685589477</v>
      </c>
      <c r="J63">
        <f t="shared" si="45"/>
        <v>345.75516129032297</v>
      </c>
      <c r="K63">
        <f t="shared" si="46"/>
        <v>278.04153699373234</v>
      </c>
      <c r="L63">
        <f t="shared" si="47"/>
        <v>27.649510642429085</v>
      </c>
      <c r="M63">
        <f t="shared" si="48"/>
        <v>34.38321164217659</v>
      </c>
      <c r="N63">
        <f t="shared" si="49"/>
        <v>1.0292531584947042</v>
      </c>
      <c r="O63">
        <f t="shared" si="50"/>
        <v>2.2501469878069491</v>
      </c>
      <c r="P63">
        <f t="shared" si="51"/>
        <v>0.82351673701009387</v>
      </c>
      <c r="Q63">
        <f t="shared" si="52"/>
        <v>0.52972843233912448</v>
      </c>
      <c r="R63">
        <f t="shared" si="53"/>
        <v>273.60516333171734</v>
      </c>
      <c r="S63">
        <f t="shared" si="54"/>
        <v>29.096091262835987</v>
      </c>
      <c r="T63">
        <f t="shared" si="55"/>
        <v>29.011861290322599</v>
      </c>
      <c r="U63">
        <f t="shared" si="56"/>
        <v>4.0245339790219603</v>
      </c>
      <c r="V63">
        <f t="shared" si="57"/>
        <v>65.691168321042554</v>
      </c>
      <c r="W63">
        <f t="shared" si="58"/>
        <v>2.8567009265992747</v>
      </c>
      <c r="X63">
        <f t="shared" si="59"/>
        <v>4.3486833917127958</v>
      </c>
      <c r="Y63">
        <f t="shared" si="60"/>
        <v>1.1678330524226856</v>
      </c>
      <c r="Z63">
        <f t="shared" si="61"/>
        <v>-441.78004244354588</v>
      </c>
      <c r="AA63">
        <f t="shared" si="62"/>
        <v>163.22015535512546</v>
      </c>
      <c r="AB63">
        <f t="shared" si="63"/>
        <v>16.078563110542447</v>
      </c>
      <c r="AC63">
        <f t="shared" si="64"/>
        <v>11.123839353839372</v>
      </c>
      <c r="AD63">
        <v>-4.1187704563718001E-2</v>
      </c>
      <c r="AE63">
        <v>4.6236806613867802E-2</v>
      </c>
      <c r="AF63">
        <v>3.4554835124175902</v>
      </c>
      <c r="AG63">
        <v>0</v>
      </c>
      <c r="AH63">
        <v>0</v>
      </c>
      <c r="AI63">
        <f t="shared" si="65"/>
        <v>1</v>
      </c>
      <c r="AJ63">
        <f t="shared" si="66"/>
        <v>0</v>
      </c>
      <c r="AK63">
        <f t="shared" si="67"/>
        <v>51939.973352577254</v>
      </c>
      <c r="AL63">
        <v>0</v>
      </c>
      <c r="AM63">
        <v>0</v>
      </c>
      <c r="AN63">
        <v>0</v>
      </c>
      <c r="AO63">
        <f t="shared" si="68"/>
        <v>0</v>
      </c>
      <c r="AP63" t="e">
        <f t="shared" si="69"/>
        <v>#DIV/0!</v>
      </c>
      <c r="AQ63">
        <v>-1</v>
      </c>
      <c r="AR63" t="s">
        <v>519</v>
      </c>
      <c r="AS63">
        <v>705.02138461538505</v>
      </c>
      <c r="AT63">
        <v>998.16099999999994</v>
      </c>
      <c r="AU63">
        <f t="shared" si="70"/>
        <v>0.29367969233882607</v>
      </c>
      <c r="AV63">
        <v>0.5</v>
      </c>
      <c r="AW63">
        <f t="shared" si="71"/>
        <v>1429.2398222866675</v>
      </c>
      <c r="AX63">
        <f t="shared" si="72"/>
        <v>32.745331685589477</v>
      </c>
      <c r="AY63">
        <f t="shared" si="73"/>
        <v>209.86935564377347</v>
      </c>
      <c r="AZ63">
        <f t="shared" si="74"/>
        <v>0.47319119861425157</v>
      </c>
      <c r="BA63">
        <f t="shared" si="75"/>
        <v>2.3610685316338087E-2</v>
      </c>
      <c r="BB63">
        <f t="shared" si="76"/>
        <v>-1</v>
      </c>
      <c r="BC63" t="s">
        <v>520</v>
      </c>
      <c r="BD63">
        <v>525.84</v>
      </c>
      <c r="BE63">
        <f t="shared" si="77"/>
        <v>472.32099999999991</v>
      </c>
      <c r="BF63">
        <f t="shared" si="78"/>
        <v>0.62063642180765821</v>
      </c>
      <c r="BG63">
        <f t="shared" si="79"/>
        <v>1.898221892590902</v>
      </c>
      <c r="BH63">
        <f t="shared" si="80"/>
        <v>0.29367969233882601</v>
      </c>
      <c r="BI63" t="e">
        <f t="shared" si="81"/>
        <v>#DIV/0!</v>
      </c>
      <c r="BJ63" t="s">
        <v>277</v>
      </c>
      <c r="BK63" t="s">
        <v>277</v>
      </c>
      <c r="BL63" t="s">
        <v>277</v>
      </c>
      <c r="BM63" t="s">
        <v>277</v>
      </c>
      <c r="BN63" t="s">
        <v>277</v>
      </c>
      <c r="BO63" t="s">
        <v>277</v>
      </c>
      <c r="BP63" t="s">
        <v>277</v>
      </c>
      <c r="BQ63" t="s">
        <v>277</v>
      </c>
      <c r="BR63">
        <f t="shared" si="82"/>
        <v>1700.0248387096799</v>
      </c>
      <c r="BS63">
        <f t="shared" si="83"/>
        <v>1429.2398222866675</v>
      </c>
      <c r="BT63">
        <f t="shared" si="84"/>
        <v>0.8407170235062339</v>
      </c>
      <c r="BU63">
        <f t="shared" si="85"/>
        <v>0.19143404701246799</v>
      </c>
      <c r="BV63">
        <v>6</v>
      </c>
      <c r="BW63">
        <v>0.5</v>
      </c>
      <c r="BX63" t="s">
        <v>278</v>
      </c>
      <c r="BY63">
        <v>1531245659.2387099</v>
      </c>
      <c r="BZ63">
        <v>345.75516129032297</v>
      </c>
      <c r="CA63">
        <v>400.06461290322602</v>
      </c>
      <c r="CB63">
        <v>28.726783870967701</v>
      </c>
      <c r="CC63">
        <v>14.133003225806499</v>
      </c>
      <c r="CD63">
        <v>400.02980645161301</v>
      </c>
      <c r="CE63">
        <v>99.343800000000002</v>
      </c>
      <c r="CF63">
        <v>0.100013112903226</v>
      </c>
      <c r="CG63">
        <v>30.357341935483898</v>
      </c>
      <c r="CH63">
        <v>29.011861290322599</v>
      </c>
      <c r="CI63">
        <v>999.9</v>
      </c>
      <c r="CJ63">
        <v>9998.2235483871009</v>
      </c>
      <c r="CK63">
        <v>0</v>
      </c>
      <c r="CL63">
        <v>1.56649709677419</v>
      </c>
      <c r="CM63">
        <v>1700.0248387096799</v>
      </c>
      <c r="CN63">
        <v>0.97602893548387104</v>
      </c>
      <c r="CO63">
        <v>2.3970974193548399E-2</v>
      </c>
      <c r="CP63">
        <v>0</v>
      </c>
      <c r="CQ63">
        <v>704.955548387097</v>
      </c>
      <c r="CR63">
        <v>5.0004099999999996</v>
      </c>
      <c r="CS63">
        <v>12536.1870967742</v>
      </c>
      <c r="CT63">
        <v>15716.6193548387</v>
      </c>
      <c r="CU63">
        <v>46.75</v>
      </c>
      <c r="CV63">
        <v>48.436999999999998</v>
      </c>
      <c r="CW63">
        <v>47.598580645161299</v>
      </c>
      <c r="CX63">
        <v>48.25</v>
      </c>
      <c r="CY63">
        <v>48.795999999999999</v>
      </c>
      <c r="CZ63">
        <v>1654.39290322581</v>
      </c>
      <c r="DA63">
        <v>40.631935483870997</v>
      </c>
      <c r="DB63">
        <v>0</v>
      </c>
      <c r="DC63">
        <v>150.700000047684</v>
      </c>
      <c r="DD63">
        <v>705.02138461538505</v>
      </c>
      <c r="DE63">
        <v>7.9001709612275501</v>
      </c>
      <c r="DF63">
        <v>66.252991401933599</v>
      </c>
      <c r="DG63">
        <v>12536.6423076923</v>
      </c>
      <c r="DH63">
        <v>15</v>
      </c>
      <c r="DI63">
        <v>1531245636.2</v>
      </c>
      <c r="DJ63" t="s">
        <v>521</v>
      </c>
      <c r="DK63">
        <v>87</v>
      </c>
      <c r="DL63">
        <v>2.5550000000000002</v>
      </c>
      <c r="DM63">
        <v>-0.152</v>
      </c>
      <c r="DN63">
        <v>400</v>
      </c>
      <c r="DO63">
        <v>14</v>
      </c>
      <c r="DP63">
        <v>0.04</v>
      </c>
      <c r="DQ63">
        <v>0.01</v>
      </c>
      <c r="DR63">
        <v>32.763127351285803</v>
      </c>
      <c r="DS63">
        <v>0.261291817715604</v>
      </c>
      <c r="DT63">
        <v>0.52309502265880803</v>
      </c>
      <c r="DU63">
        <v>1</v>
      </c>
      <c r="DV63">
        <v>1.0001878096660699</v>
      </c>
      <c r="DW63">
        <v>0.30530981769890297</v>
      </c>
      <c r="DX63">
        <v>4.8950963862992601E-2</v>
      </c>
      <c r="DY63">
        <v>1</v>
      </c>
      <c r="DZ63">
        <v>2</v>
      </c>
      <c r="EA63">
        <v>2</v>
      </c>
      <c r="EB63" t="s">
        <v>279</v>
      </c>
      <c r="EC63">
        <v>1.8646199999999999</v>
      </c>
      <c r="ED63">
        <v>1.86554</v>
      </c>
      <c r="EE63">
        <v>1.8681000000000001</v>
      </c>
      <c r="EF63">
        <v>1.8674999999999999</v>
      </c>
      <c r="EG63">
        <v>1.8696600000000001</v>
      </c>
      <c r="EH63">
        <v>1.86744</v>
      </c>
      <c r="EI63">
        <v>1.86829</v>
      </c>
      <c r="EJ63">
        <v>1.87252</v>
      </c>
      <c r="EK63" t="s">
        <v>280</v>
      </c>
      <c r="EL63" t="s">
        <v>19</v>
      </c>
      <c r="EM63" t="s">
        <v>19</v>
      </c>
      <c r="EN63" t="s">
        <v>19</v>
      </c>
      <c r="EO63" t="s">
        <v>281</v>
      </c>
      <c r="EP63" t="s">
        <v>282</v>
      </c>
      <c r="EQ63" t="s">
        <v>283</v>
      </c>
      <c r="ER63" t="s">
        <v>283</v>
      </c>
      <c r="ES63" t="s">
        <v>283</v>
      </c>
      <c r="ET63" t="s">
        <v>283</v>
      </c>
      <c r="EU63">
        <v>0</v>
      </c>
      <c r="EV63">
        <v>100</v>
      </c>
      <c r="EW63">
        <v>100</v>
      </c>
      <c r="EX63">
        <v>2.5550000000000002</v>
      </c>
      <c r="EY63">
        <v>-0.152</v>
      </c>
      <c r="EZ63">
        <v>2</v>
      </c>
      <c r="FA63">
        <v>404.596</v>
      </c>
      <c r="FB63">
        <v>547.19000000000005</v>
      </c>
      <c r="FC63">
        <v>25.000699999999998</v>
      </c>
      <c r="FD63">
        <v>35.831600000000002</v>
      </c>
      <c r="FE63">
        <v>30.0002</v>
      </c>
      <c r="FF63">
        <v>35.802700000000002</v>
      </c>
      <c r="FG63">
        <v>35.781500000000001</v>
      </c>
      <c r="FH63">
        <v>19.787500000000001</v>
      </c>
      <c r="FI63">
        <v>63.735900000000001</v>
      </c>
      <c r="FJ63">
        <v>0</v>
      </c>
      <c r="FK63">
        <v>25</v>
      </c>
      <c r="FL63">
        <v>400</v>
      </c>
      <c r="FM63">
        <v>13.876799999999999</v>
      </c>
      <c r="FN63">
        <v>107.39700000000001</v>
      </c>
      <c r="FO63">
        <v>106.286</v>
      </c>
    </row>
    <row r="64" spans="1:171" x14ac:dyDescent="0.2">
      <c r="A64">
        <v>88</v>
      </c>
      <c r="B64">
        <v>1531245787.8</v>
      </c>
      <c r="C64">
        <v>14861.8999998569</v>
      </c>
      <c r="D64" t="s">
        <v>522</v>
      </c>
      <c r="E64" t="s">
        <v>523</v>
      </c>
      <c r="F64" t="s">
        <v>542</v>
      </c>
      <c r="G64">
        <v>1531245779.74194</v>
      </c>
      <c r="H64">
        <f t="shared" si="43"/>
        <v>1.0183585475195218E-2</v>
      </c>
      <c r="I64">
        <f t="shared" si="44"/>
        <v>39.176635059878897</v>
      </c>
      <c r="J64">
        <f t="shared" si="45"/>
        <v>533.09587096774203</v>
      </c>
      <c r="K64">
        <f t="shared" si="46"/>
        <v>451.34205113081697</v>
      </c>
      <c r="L64">
        <f t="shared" si="47"/>
        <v>44.881535651919997</v>
      </c>
      <c r="M64">
        <f t="shared" si="48"/>
        <v>53.011150365413883</v>
      </c>
      <c r="N64">
        <f t="shared" si="49"/>
        <v>1.0547141184037134</v>
      </c>
      <c r="O64">
        <f t="shared" si="50"/>
        <v>2.2504311564636796</v>
      </c>
      <c r="P64">
        <f t="shared" si="51"/>
        <v>0.8398175897165564</v>
      </c>
      <c r="Q64">
        <f t="shared" si="52"/>
        <v>0.54051528124778181</v>
      </c>
      <c r="R64">
        <f t="shared" si="53"/>
        <v>273.60399155476443</v>
      </c>
      <c r="S64">
        <f t="shared" si="54"/>
        <v>28.999158194159392</v>
      </c>
      <c r="T64">
        <f t="shared" si="55"/>
        <v>28.922919354838701</v>
      </c>
      <c r="U64">
        <f t="shared" si="56"/>
        <v>4.0038692660169675</v>
      </c>
      <c r="V64">
        <f t="shared" si="57"/>
        <v>65.454787582126571</v>
      </c>
      <c r="W64">
        <f t="shared" si="58"/>
        <v>2.8395541694903463</v>
      </c>
      <c r="X64">
        <f t="shared" si="59"/>
        <v>4.3381917112289736</v>
      </c>
      <c r="Y64">
        <f t="shared" si="60"/>
        <v>1.1643150965266211</v>
      </c>
      <c r="Z64">
        <f t="shared" si="61"/>
        <v>-449.09611945610914</v>
      </c>
      <c r="AA64">
        <f t="shared" si="62"/>
        <v>168.91683283814675</v>
      </c>
      <c r="AB64">
        <f t="shared" si="63"/>
        <v>16.626831731678159</v>
      </c>
      <c r="AC64">
        <f t="shared" si="64"/>
        <v>10.051536668480225</v>
      </c>
      <c r="AD64">
        <v>-4.1195355682572203E-2</v>
      </c>
      <c r="AE64">
        <v>4.6245395665056498E-2</v>
      </c>
      <c r="AF64">
        <v>3.4559915870459399</v>
      </c>
      <c r="AG64">
        <v>0</v>
      </c>
      <c r="AH64">
        <v>0</v>
      </c>
      <c r="AI64">
        <f t="shared" si="65"/>
        <v>1</v>
      </c>
      <c r="AJ64">
        <f t="shared" si="66"/>
        <v>0</v>
      </c>
      <c r="AK64">
        <f t="shared" si="67"/>
        <v>51956.371419083225</v>
      </c>
      <c r="AL64">
        <v>0</v>
      </c>
      <c r="AM64">
        <v>0</v>
      </c>
      <c r="AN64">
        <v>0</v>
      </c>
      <c r="AO64">
        <f t="shared" si="68"/>
        <v>0</v>
      </c>
      <c r="AP64" t="e">
        <f t="shared" si="69"/>
        <v>#DIV/0!</v>
      </c>
      <c r="AQ64">
        <v>-1</v>
      </c>
      <c r="AR64" t="s">
        <v>524</v>
      </c>
      <c r="AS64">
        <v>704.95299999999997</v>
      </c>
      <c r="AT64">
        <v>983.46799999999996</v>
      </c>
      <c r="AU64">
        <f t="shared" si="70"/>
        <v>0.28319680965725369</v>
      </c>
      <c r="AV64">
        <v>0.5</v>
      </c>
      <c r="AW64">
        <f t="shared" si="71"/>
        <v>1429.2340835769992</v>
      </c>
      <c r="AX64">
        <f t="shared" si="72"/>
        <v>39.176635059878897</v>
      </c>
      <c r="AY64">
        <f t="shared" si="73"/>
        <v>202.37726636120743</v>
      </c>
      <c r="AZ64">
        <f t="shared" si="74"/>
        <v>0.4732924711327669</v>
      </c>
      <c r="BA64">
        <f t="shared" si="75"/>
        <v>2.8110605198644077E-2</v>
      </c>
      <c r="BB64">
        <f t="shared" si="76"/>
        <v>-1</v>
      </c>
      <c r="BC64" t="s">
        <v>525</v>
      </c>
      <c r="BD64">
        <v>518</v>
      </c>
      <c r="BE64">
        <f t="shared" si="77"/>
        <v>465.46799999999996</v>
      </c>
      <c r="BF64">
        <f t="shared" si="78"/>
        <v>0.59835477411981064</v>
      </c>
      <c r="BG64">
        <f t="shared" si="79"/>
        <v>1.8985868725868724</v>
      </c>
      <c r="BH64">
        <f t="shared" si="80"/>
        <v>0.28319680965725369</v>
      </c>
      <c r="BI64" t="e">
        <f t="shared" si="81"/>
        <v>#DIV/0!</v>
      </c>
      <c r="BJ64" t="s">
        <v>277</v>
      </c>
      <c r="BK64" t="s">
        <v>277</v>
      </c>
      <c r="BL64" t="s">
        <v>277</v>
      </c>
      <c r="BM64" t="s">
        <v>277</v>
      </c>
      <c r="BN64" t="s">
        <v>277</v>
      </c>
      <c r="BO64" t="s">
        <v>277</v>
      </c>
      <c r="BP64" t="s">
        <v>277</v>
      </c>
      <c r="BQ64" t="s">
        <v>277</v>
      </c>
      <c r="BR64">
        <f t="shared" si="82"/>
        <v>1700.0180645161299</v>
      </c>
      <c r="BS64">
        <f t="shared" si="83"/>
        <v>1429.2340835769992</v>
      </c>
      <c r="BT64">
        <f t="shared" si="84"/>
        <v>0.84071699790072352</v>
      </c>
      <c r="BU64">
        <f t="shared" si="85"/>
        <v>0.19143399580144715</v>
      </c>
      <c r="BV64">
        <v>6</v>
      </c>
      <c r="BW64">
        <v>0.5</v>
      </c>
      <c r="BX64" t="s">
        <v>278</v>
      </c>
      <c r="BY64">
        <v>1531245779.74194</v>
      </c>
      <c r="BZ64">
        <v>533.09587096774203</v>
      </c>
      <c r="CA64">
        <v>599.99948387096799</v>
      </c>
      <c r="CB64">
        <v>28.555399999999999</v>
      </c>
      <c r="CC64">
        <v>13.717232258064501</v>
      </c>
      <c r="CD64">
        <v>400.02738709677402</v>
      </c>
      <c r="CE64">
        <v>99.340212903225805</v>
      </c>
      <c r="CF64">
        <v>9.9968970967741905E-2</v>
      </c>
      <c r="CG64">
        <v>30.315183870967701</v>
      </c>
      <c r="CH64">
        <v>28.922919354838701</v>
      </c>
      <c r="CI64">
        <v>999.9</v>
      </c>
      <c r="CJ64">
        <v>10000.441935483899</v>
      </c>
      <c r="CK64">
        <v>0</v>
      </c>
      <c r="CL64">
        <v>1.48616161290323</v>
      </c>
      <c r="CM64">
        <v>1700.0180645161299</v>
      </c>
      <c r="CN64">
        <v>0.97602732258064495</v>
      </c>
      <c r="CO64">
        <v>2.39723290322581E-2</v>
      </c>
      <c r="CP64">
        <v>0</v>
      </c>
      <c r="CQ64">
        <v>705.002096774194</v>
      </c>
      <c r="CR64">
        <v>5.0004099999999996</v>
      </c>
      <c r="CS64">
        <v>12473.467741935499</v>
      </c>
      <c r="CT64">
        <v>15716.5451612903</v>
      </c>
      <c r="CU64">
        <v>46.622967741935497</v>
      </c>
      <c r="CV64">
        <v>48.274000000000001</v>
      </c>
      <c r="CW64">
        <v>47.436999999999998</v>
      </c>
      <c r="CX64">
        <v>48.078258064516099</v>
      </c>
      <c r="CY64">
        <v>48.625</v>
      </c>
      <c r="CZ64">
        <v>1654.3877419354801</v>
      </c>
      <c r="DA64">
        <v>40.630322580645199</v>
      </c>
      <c r="DB64">
        <v>0</v>
      </c>
      <c r="DC64">
        <v>119.90000009536701</v>
      </c>
      <c r="DD64">
        <v>704.95299999999997</v>
      </c>
      <c r="DE64">
        <v>-4.0460170905890003</v>
      </c>
      <c r="DF64">
        <v>-79.350427338315697</v>
      </c>
      <c r="DG64">
        <v>12472.7846153846</v>
      </c>
      <c r="DH64">
        <v>15</v>
      </c>
      <c r="DI64">
        <v>1531245743.2</v>
      </c>
      <c r="DJ64" t="s">
        <v>526</v>
      </c>
      <c r="DK64">
        <v>88</v>
      </c>
      <c r="DL64">
        <v>3.0049999999999999</v>
      </c>
      <c r="DM64">
        <v>-0.14799999999999999</v>
      </c>
      <c r="DN64">
        <v>600</v>
      </c>
      <c r="DO64">
        <v>14</v>
      </c>
      <c r="DP64">
        <v>0.04</v>
      </c>
      <c r="DQ64">
        <v>0.01</v>
      </c>
      <c r="DR64">
        <v>39.343060426994001</v>
      </c>
      <c r="DS64">
        <v>-1.76485793101123</v>
      </c>
      <c r="DT64">
        <v>0.21803503526439399</v>
      </c>
      <c r="DU64">
        <v>0</v>
      </c>
      <c r="DV64">
        <v>1.0548635382196201</v>
      </c>
      <c r="DW64">
        <v>2.6728274030360502E-4</v>
      </c>
      <c r="DX64">
        <v>3.7493617473090802E-3</v>
      </c>
      <c r="DY64">
        <v>1</v>
      </c>
      <c r="DZ64">
        <v>1</v>
      </c>
      <c r="EA64">
        <v>2</v>
      </c>
      <c r="EB64" t="s">
        <v>284</v>
      </c>
      <c r="EC64">
        <v>1.8646199999999999</v>
      </c>
      <c r="ED64">
        <v>1.8655299999999999</v>
      </c>
      <c r="EE64">
        <v>1.86812</v>
      </c>
      <c r="EF64">
        <v>1.86747</v>
      </c>
      <c r="EG64">
        <v>1.8696600000000001</v>
      </c>
      <c r="EH64">
        <v>1.8673999999999999</v>
      </c>
      <c r="EI64">
        <v>1.86826</v>
      </c>
      <c r="EJ64">
        <v>1.87253</v>
      </c>
      <c r="EK64" t="s">
        <v>280</v>
      </c>
      <c r="EL64" t="s">
        <v>19</v>
      </c>
      <c r="EM64" t="s">
        <v>19</v>
      </c>
      <c r="EN64" t="s">
        <v>19</v>
      </c>
      <c r="EO64" t="s">
        <v>281</v>
      </c>
      <c r="EP64" t="s">
        <v>282</v>
      </c>
      <c r="EQ64" t="s">
        <v>283</v>
      </c>
      <c r="ER64" t="s">
        <v>283</v>
      </c>
      <c r="ES64" t="s">
        <v>283</v>
      </c>
      <c r="ET64" t="s">
        <v>283</v>
      </c>
      <c r="EU64">
        <v>0</v>
      </c>
      <c r="EV64">
        <v>100</v>
      </c>
      <c r="EW64">
        <v>100</v>
      </c>
      <c r="EX64">
        <v>3.0049999999999999</v>
      </c>
      <c r="EY64">
        <v>-0.14799999999999999</v>
      </c>
      <c r="EZ64">
        <v>2</v>
      </c>
      <c r="FA64">
        <v>404.85399999999998</v>
      </c>
      <c r="FB64">
        <v>547.19299999999998</v>
      </c>
      <c r="FC64">
        <v>25.0002</v>
      </c>
      <c r="FD64">
        <v>35.866199999999999</v>
      </c>
      <c r="FE64">
        <v>30</v>
      </c>
      <c r="FF64">
        <v>35.829099999999997</v>
      </c>
      <c r="FG64">
        <v>35.8127</v>
      </c>
      <c r="FH64">
        <v>27.469200000000001</v>
      </c>
      <c r="FI64">
        <v>64.445099999999996</v>
      </c>
      <c r="FJ64">
        <v>0</v>
      </c>
      <c r="FK64">
        <v>25</v>
      </c>
      <c r="FL64">
        <v>600</v>
      </c>
      <c r="FM64">
        <v>13.583299999999999</v>
      </c>
      <c r="FN64">
        <v>107.392</v>
      </c>
      <c r="FO64">
        <v>106.28100000000001</v>
      </c>
    </row>
    <row r="65" spans="1:171" x14ac:dyDescent="0.2">
      <c r="A65">
        <v>89</v>
      </c>
      <c r="B65">
        <v>1531245887.8</v>
      </c>
      <c r="C65">
        <v>14961.8999998569</v>
      </c>
      <c r="D65" t="s">
        <v>527</v>
      </c>
      <c r="E65" t="s">
        <v>528</v>
      </c>
      <c r="F65" t="s">
        <v>542</v>
      </c>
      <c r="G65">
        <v>1531245879.7645199</v>
      </c>
      <c r="H65">
        <f t="shared" si="43"/>
        <v>1.0055576196064038E-2</v>
      </c>
      <c r="I65">
        <f t="shared" si="44"/>
        <v>40.816119792957956</v>
      </c>
      <c r="J65">
        <f t="shared" si="45"/>
        <v>727.872322580645</v>
      </c>
      <c r="K65">
        <f t="shared" si="46"/>
        <v>638.06106714482644</v>
      </c>
      <c r="L65">
        <f t="shared" si="47"/>
        <v>63.448784462904278</v>
      </c>
      <c r="M65">
        <f t="shared" si="48"/>
        <v>72.379614569792281</v>
      </c>
      <c r="N65">
        <f t="shared" si="49"/>
        <v>1.0321952171540201</v>
      </c>
      <c r="O65">
        <f t="shared" si="50"/>
        <v>2.2490476936991923</v>
      </c>
      <c r="P65">
        <f t="shared" si="51"/>
        <v>0.82532618812210956</v>
      </c>
      <c r="Q65">
        <f t="shared" si="52"/>
        <v>0.53093282352121596</v>
      </c>
      <c r="R65">
        <f t="shared" si="53"/>
        <v>273.59779094696017</v>
      </c>
      <c r="S65">
        <f t="shared" si="54"/>
        <v>29.022069486611141</v>
      </c>
      <c r="T65">
        <f t="shared" si="55"/>
        <v>28.918325806451598</v>
      </c>
      <c r="U65">
        <f t="shared" si="56"/>
        <v>4.0028045212881027</v>
      </c>
      <c r="V65">
        <f t="shared" si="57"/>
        <v>65.37106249774402</v>
      </c>
      <c r="W65">
        <f t="shared" si="58"/>
        <v>2.8328938349825386</v>
      </c>
      <c r="X65">
        <f t="shared" si="59"/>
        <v>4.333559417181422</v>
      </c>
      <c r="Y65">
        <f t="shared" si="60"/>
        <v>1.1699106863055642</v>
      </c>
      <c r="Z65">
        <f t="shared" si="61"/>
        <v>-443.45091024642409</v>
      </c>
      <c r="AA65">
        <f t="shared" si="62"/>
        <v>167.10961425166812</v>
      </c>
      <c r="AB65">
        <f t="shared" si="63"/>
        <v>16.457164475788474</v>
      </c>
      <c r="AC65">
        <f t="shared" si="64"/>
        <v>13.713659427992695</v>
      </c>
      <c r="AD65">
        <v>-4.1158114768253998E-2</v>
      </c>
      <c r="AE65">
        <v>4.6203589476251E-2</v>
      </c>
      <c r="AF65">
        <v>3.45351828849883</v>
      </c>
      <c r="AG65">
        <v>0</v>
      </c>
      <c r="AH65">
        <v>0</v>
      </c>
      <c r="AI65">
        <f t="shared" si="65"/>
        <v>1</v>
      </c>
      <c r="AJ65">
        <f t="shared" si="66"/>
        <v>0</v>
      </c>
      <c r="AK65">
        <f t="shared" si="67"/>
        <v>51914.501844222701</v>
      </c>
      <c r="AL65">
        <v>0</v>
      </c>
      <c r="AM65">
        <v>0</v>
      </c>
      <c r="AN65">
        <v>0</v>
      </c>
      <c r="AO65">
        <f t="shared" si="68"/>
        <v>0</v>
      </c>
      <c r="AP65" t="e">
        <f t="shared" si="69"/>
        <v>#DIV/0!</v>
      </c>
      <c r="AQ65">
        <v>-1</v>
      </c>
      <c r="AR65" t="s">
        <v>529</v>
      </c>
      <c r="AS65">
        <v>700.648423076923</v>
      </c>
      <c r="AT65">
        <v>958.81500000000005</v>
      </c>
      <c r="AU65">
        <f t="shared" si="70"/>
        <v>0.26925588035551906</v>
      </c>
      <c r="AV65">
        <v>0.5</v>
      </c>
      <c r="AW65">
        <f t="shared" si="71"/>
        <v>1429.1988771253057</v>
      </c>
      <c r="AX65">
        <f t="shared" si="72"/>
        <v>40.816119792957956</v>
      </c>
      <c r="AY65">
        <f t="shared" si="73"/>
        <v>192.41010093174674</v>
      </c>
      <c r="AZ65">
        <f t="shared" si="74"/>
        <v>0.46584064704870082</v>
      </c>
      <c r="BA65">
        <f t="shared" si="75"/>
        <v>2.9258433141976018E-2</v>
      </c>
      <c r="BB65">
        <f t="shared" si="76"/>
        <v>-1</v>
      </c>
      <c r="BC65" t="s">
        <v>530</v>
      </c>
      <c r="BD65">
        <v>512.16</v>
      </c>
      <c r="BE65">
        <f t="shared" si="77"/>
        <v>446.65500000000009</v>
      </c>
      <c r="BF65">
        <f t="shared" si="78"/>
        <v>0.57799997072254206</v>
      </c>
      <c r="BG65">
        <f t="shared" si="79"/>
        <v>1.8721005154639176</v>
      </c>
      <c r="BH65">
        <f t="shared" si="80"/>
        <v>0.26925588035551912</v>
      </c>
      <c r="BI65" t="e">
        <f t="shared" si="81"/>
        <v>#DIV/0!</v>
      </c>
      <c r="BJ65" t="s">
        <v>277</v>
      </c>
      <c r="BK65" t="s">
        <v>277</v>
      </c>
      <c r="BL65" t="s">
        <v>277</v>
      </c>
      <c r="BM65" t="s">
        <v>277</v>
      </c>
      <c r="BN65" t="s">
        <v>277</v>
      </c>
      <c r="BO65" t="s">
        <v>277</v>
      </c>
      <c r="BP65" t="s">
        <v>277</v>
      </c>
      <c r="BQ65" t="s">
        <v>277</v>
      </c>
      <c r="BR65">
        <f t="shared" si="82"/>
        <v>1699.97580645161</v>
      </c>
      <c r="BS65">
        <f t="shared" si="83"/>
        <v>1429.1988771253057</v>
      </c>
      <c r="BT65">
        <f t="shared" si="84"/>
        <v>0.84071718650425864</v>
      </c>
      <c r="BU65">
        <f t="shared" si="85"/>
        <v>0.19143437300851754</v>
      </c>
      <c r="BV65">
        <v>6</v>
      </c>
      <c r="BW65">
        <v>0.5</v>
      </c>
      <c r="BX65" t="s">
        <v>278</v>
      </c>
      <c r="BY65">
        <v>1531245879.7645199</v>
      </c>
      <c r="BZ65">
        <v>727.872322580645</v>
      </c>
      <c r="CA65">
        <v>800.07109677419396</v>
      </c>
      <c r="CB65">
        <v>28.488477419354801</v>
      </c>
      <c r="CC65">
        <v>13.8356612903226</v>
      </c>
      <c r="CD65">
        <v>400.02309677419402</v>
      </c>
      <c r="CE65">
        <v>99.339948387096797</v>
      </c>
      <c r="CF65">
        <v>0.100038990322581</v>
      </c>
      <c r="CG65">
        <v>30.296541935483901</v>
      </c>
      <c r="CH65">
        <v>28.918325806451598</v>
      </c>
      <c r="CI65">
        <v>999.9</v>
      </c>
      <c r="CJ65">
        <v>9991.4280645161307</v>
      </c>
      <c r="CK65">
        <v>0</v>
      </c>
      <c r="CL65">
        <v>1.4371667741935501</v>
      </c>
      <c r="CM65">
        <v>1699.97580645161</v>
      </c>
      <c r="CN65">
        <v>0.97602519354838702</v>
      </c>
      <c r="CO65">
        <v>2.3974496774193499E-2</v>
      </c>
      <c r="CP65">
        <v>0</v>
      </c>
      <c r="CQ65">
        <v>700.68203225806496</v>
      </c>
      <c r="CR65">
        <v>5.0004099999999996</v>
      </c>
      <c r="CS65">
        <v>12449.516129032299</v>
      </c>
      <c r="CT65">
        <v>15716.1419354839</v>
      </c>
      <c r="CU65">
        <v>46.54</v>
      </c>
      <c r="CV65">
        <v>48.186999999999998</v>
      </c>
      <c r="CW65">
        <v>47.360774193548401</v>
      </c>
      <c r="CX65">
        <v>48</v>
      </c>
      <c r="CY65">
        <v>48.561999999999998</v>
      </c>
      <c r="CZ65">
        <v>1654.3358064516101</v>
      </c>
      <c r="DA65">
        <v>40.64</v>
      </c>
      <c r="DB65">
        <v>0</v>
      </c>
      <c r="DC65">
        <v>99.599999904632597</v>
      </c>
      <c r="DD65">
        <v>700.648423076923</v>
      </c>
      <c r="DE65">
        <v>-5.7244102371403098</v>
      </c>
      <c r="DF65">
        <v>-81.9999997962382</v>
      </c>
      <c r="DG65">
        <v>12448.65</v>
      </c>
      <c r="DH65">
        <v>15</v>
      </c>
      <c r="DI65">
        <v>1531245857.2</v>
      </c>
      <c r="DJ65" t="s">
        <v>531</v>
      </c>
      <c r="DK65">
        <v>89</v>
      </c>
      <c r="DL65">
        <v>3.254</v>
      </c>
      <c r="DM65">
        <v>-0.15</v>
      </c>
      <c r="DN65">
        <v>800</v>
      </c>
      <c r="DO65">
        <v>13</v>
      </c>
      <c r="DP65">
        <v>0.02</v>
      </c>
      <c r="DQ65">
        <v>0.01</v>
      </c>
      <c r="DR65">
        <v>40.877138023950799</v>
      </c>
      <c r="DS65">
        <v>0.13195171845034501</v>
      </c>
      <c r="DT65">
        <v>0.923763061633599</v>
      </c>
      <c r="DU65">
        <v>1</v>
      </c>
      <c r="DV65">
        <v>1.00735289744936</v>
      </c>
      <c r="DW65">
        <v>0.28707154239224297</v>
      </c>
      <c r="DX65">
        <v>5.8829282660825502E-2</v>
      </c>
      <c r="DY65">
        <v>1</v>
      </c>
      <c r="DZ65">
        <v>2</v>
      </c>
      <c r="EA65">
        <v>2</v>
      </c>
      <c r="EB65" t="s">
        <v>279</v>
      </c>
      <c r="EC65">
        <v>1.8646199999999999</v>
      </c>
      <c r="ED65">
        <v>1.86554</v>
      </c>
      <c r="EE65">
        <v>1.8681300000000001</v>
      </c>
      <c r="EF65">
        <v>1.86748</v>
      </c>
      <c r="EG65">
        <v>1.8696600000000001</v>
      </c>
      <c r="EH65">
        <v>1.8673999999999999</v>
      </c>
      <c r="EI65">
        <v>1.8682799999999999</v>
      </c>
      <c r="EJ65">
        <v>1.8725499999999999</v>
      </c>
      <c r="EK65" t="s">
        <v>280</v>
      </c>
      <c r="EL65" t="s">
        <v>19</v>
      </c>
      <c r="EM65" t="s">
        <v>19</v>
      </c>
      <c r="EN65" t="s">
        <v>19</v>
      </c>
      <c r="EO65" t="s">
        <v>281</v>
      </c>
      <c r="EP65" t="s">
        <v>282</v>
      </c>
      <c r="EQ65" t="s">
        <v>283</v>
      </c>
      <c r="ER65" t="s">
        <v>283</v>
      </c>
      <c r="ES65" t="s">
        <v>283</v>
      </c>
      <c r="ET65" t="s">
        <v>283</v>
      </c>
      <c r="EU65">
        <v>0</v>
      </c>
      <c r="EV65">
        <v>100</v>
      </c>
      <c r="EW65">
        <v>100</v>
      </c>
      <c r="EX65">
        <v>3.254</v>
      </c>
      <c r="EY65">
        <v>-0.15</v>
      </c>
      <c r="EZ65">
        <v>2</v>
      </c>
      <c r="FA65">
        <v>404.72199999999998</v>
      </c>
      <c r="FB65">
        <v>547.49199999999996</v>
      </c>
      <c r="FC65">
        <v>25.000399999999999</v>
      </c>
      <c r="FD65">
        <v>35.892699999999998</v>
      </c>
      <c r="FE65">
        <v>30.0002</v>
      </c>
      <c r="FF65">
        <v>35.860700000000001</v>
      </c>
      <c r="FG65">
        <v>35.839100000000002</v>
      </c>
      <c r="FH65">
        <v>34.736400000000003</v>
      </c>
      <c r="FI65">
        <v>64.203500000000005</v>
      </c>
      <c r="FJ65">
        <v>0</v>
      </c>
      <c r="FK65">
        <v>25</v>
      </c>
      <c r="FL65">
        <v>800</v>
      </c>
      <c r="FM65">
        <v>13.6905</v>
      </c>
      <c r="FN65">
        <v>107.39</v>
      </c>
      <c r="FO65">
        <v>106.277</v>
      </c>
    </row>
    <row r="66" spans="1:171" x14ac:dyDescent="0.2">
      <c r="A66">
        <v>90</v>
      </c>
      <c r="B66">
        <v>1531246004.8</v>
      </c>
      <c r="C66">
        <v>15078.8999998569</v>
      </c>
      <c r="D66" t="s">
        <v>532</v>
      </c>
      <c r="E66" t="s">
        <v>533</v>
      </c>
      <c r="F66" t="s">
        <v>542</v>
      </c>
      <c r="G66">
        <v>1531245996.7741899</v>
      </c>
      <c r="H66">
        <f t="shared" si="43"/>
        <v>9.8272785637594211E-3</v>
      </c>
      <c r="I66">
        <f t="shared" si="44"/>
        <v>40.672570135154032</v>
      </c>
      <c r="J66">
        <f t="shared" si="45"/>
        <v>925.37154838709705</v>
      </c>
      <c r="K66">
        <f t="shared" si="46"/>
        <v>828.14867012171919</v>
      </c>
      <c r="L66">
        <f t="shared" si="47"/>
        <v>82.345450306506535</v>
      </c>
      <c r="M66">
        <f t="shared" si="48"/>
        <v>92.012629618260462</v>
      </c>
      <c r="N66">
        <f t="shared" si="49"/>
        <v>0.97621852980253898</v>
      </c>
      <c r="O66">
        <f t="shared" si="50"/>
        <v>2.2495759790854484</v>
      </c>
      <c r="P66">
        <f t="shared" si="51"/>
        <v>0.789061747348763</v>
      </c>
      <c r="Q66">
        <f t="shared" si="52"/>
        <v>0.50696643466830504</v>
      </c>
      <c r="R66">
        <f t="shared" si="53"/>
        <v>273.60084833345917</v>
      </c>
      <c r="S66">
        <f t="shared" si="54"/>
        <v>29.097982470332148</v>
      </c>
      <c r="T66">
        <f t="shared" si="55"/>
        <v>28.950832258064501</v>
      </c>
      <c r="U66">
        <f t="shared" si="56"/>
        <v>4.0103445468190673</v>
      </c>
      <c r="V66">
        <f t="shared" si="57"/>
        <v>64.945466605912586</v>
      </c>
      <c r="W66">
        <f t="shared" si="58"/>
        <v>2.8144649537825925</v>
      </c>
      <c r="X66">
        <f t="shared" si="59"/>
        <v>4.3335818508483328</v>
      </c>
      <c r="Y66">
        <f t="shared" si="60"/>
        <v>1.1958795930364747</v>
      </c>
      <c r="Z66">
        <f t="shared" si="61"/>
        <v>-433.38298466179049</v>
      </c>
      <c r="AA66">
        <f t="shared" si="62"/>
        <v>163.21746686023877</v>
      </c>
      <c r="AB66">
        <f t="shared" si="63"/>
        <v>16.072679021150847</v>
      </c>
      <c r="AC66">
        <f t="shared" si="64"/>
        <v>19.508009553058315</v>
      </c>
      <c r="AD66">
        <v>-4.11723330411441E-2</v>
      </c>
      <c r="AE66">
        <v>4.6219550733159399E-2</v>
      </c>
      <c r="AF66">
        <v>3.4544626641676799</v>
      </c>
      <c r="AG66">
        <v>0</v>
      </c>
      <c r="AH66">
        <v>0</v>
      </c>
      <c r="AI66">
        <f t="shared" si="65"/>
        <v>1</v>
      </c>
      <c r="AJ66">
        <f t="shared" si="66"/>
        <v>0</v>
      </c>
      <c r="AK66">
        <f t="shared" si="67"/>
        <v>51931.545290589682</v>
      </c>
      <c r="AL66">
        <v>0</v>
      </c>
      <c r="AM66">
        <v>0</v>
      </c>
      <c r="AN66">
        <v>0</v>
      </c>
      <c r="AO66">
        <f t="shared" si="68"/>
        <v>0</v>
      </c>
      <c r="AP66" t="e">
        <f t="shared" si="69"/>
        <v>#DIV/0!</v>
      </c>
      <c r="AQ66">
        <v>-1</v>
      </c>
      <c r="AR66" t="s">
        <v>534</v>
      </c>
      <c r="AS66">
        <v>695.57434615384602</v>
      </c>
      <c r="AT66">
        <v>937.49400000000003</v>
      </c>
      <c r="AU66">
        <f t="shared" si="70"/>
        <v>0.25804928228463753</v>
      </c>
      <c r="AV66">
        <v>0.5</v>
      </c>
      <c r="AW66">
        <f t="shared" si="71"/>
        <v>1429.2148748249042</v>
      </c>
      <c r="AX66">
        <f t="shared" si="72"/>
        <v>40.672570135154032</v>
      </c>
      <c r="AY66">
        <f t="shared" si="73"/>
        <v>184.4039363395473</v>
      </c>
      <c r="AZ66">
        <f t="shared" si="74"/>
        <v>0.45396983874030133</v>
      </c>
      <c r="BA66">
        <f t="shared" si="75"/>
        <v>2.9157666120889918E-2</v>
      </c>
      <c r="BB66">
        <f t="shared" si="76"/>
        <v>-1</v>
      </c>
      <c r="BC66" t="s">
        <v>535</v>
      </c>
      <c r="BD66">
        <v>511.9</v>
      </c>
      <c r="BE66">
        <f t="shared" si="77"/>
        <v>425.59400000000005</v>
      </c>
      <c r="BF66">
        <f t="shared" si="78"/>
        <v>0.56842825285637011</v>
      </c>
      <c r="BG66">
        <f t="shared" si="79"/>
        <v>1.8314006641922251</v>
      </c>
      <c r="BH66">
        <f t="shared" si="80"/>
        <v>0.25804928228463753</v>
      </c>
      <c r="BI66" t="e">
        <f t="shared" si="81"/>
        <v>#DIV/0!</v>
      </c>
      <c r="BJ66" t="s">
        <v>277</v>
      </c>
      <c r="BK66" t="s">
        <v>277</v>
      </c>
      <c r="BL66" t="s">
        <v>277</v>
      </c>
      <c r="BM66" t="s">
        <v>277</v>
      </c>
      <c r="BN66" t="s">
        <v>277</v>
      </c>
      <c r="BO66" t="s">
        <v>277</v>
      </c>
      <c r="BP66" t="s">
        <v>277</v>
      </c>
      <c r="BQ66" t="s">
        <v>277</v>
      </c>
      <c r="BR66">
        <f t="shared" si="82"/>
        <v>1699.9948387096799</v>
      </c>
      <c r="BS66">
        <f t="shared" si="83"/>
        <v>1429.2148748249042</v>
      </c>
      <c r="BT66">
        <f t="shared" si="84"/>
        <v>0.84071718471198331</v>
      </c>
      <c r="BU66">
        <f t="shared" si="85"/>
        <v>0.1914343694239668</v>
      </c>
      <c r="BV66">
        <v>6</v>
      </c>
      <c r="BW66">
        <v>0.5</v>
      </c>
      <c r="BX66" t="s">
        <v>278</v>
      </c>
      <c r="BY66">
        <v>1531245996.7741899</v>
      </c>
      <c r="BZ66">
        <v>925.37154838709705</v>
      </c>
      <c r="CA66">
        <v>1000.01525806452</v>
      </c>
      <c r="CB66">
        <v>28.3050903225806</v>
      </c>
      <c r="CC66">
        <v>13.9825612903226</v>
      </c>
      <c r="CD66">
        <v>400.03199999999998</v>
      </c>
      <c r="CE66">
        <v>99.333141935483894</v>
      </c>
      <c r="CF66">
        <v>0.100031451612903</v>
      </c>
      <c r="CG66">
        <v>30.296632258064498</v>
      </c>
      <c r="CH66">
        <v>28.950832258064501</v>
      </c>
      <c r="CI66">
        <v>999.9</v>
      </c>
      <c r="CJ66">
        <v>9995.5645161290304</v>
      </c>
      <c r="CK66">
        <v>0</v>
      </c>
      <c r="CL66">
        <v>1.61830322580645</v>
      </c>
      <c r="CM66">
        <v>1699.9948387096799</v>
      </c>
      <c r="CN66">
        <v>0.97602390322580701</v>
      </c>
      <c r="CO66">
        <v>2.39758516129032E-2</v>
      </c>
      <c r="CP66">
        <v>0</v>
      </c>
      <c r="CQ66">
        <v>695.58696774193595</v>
      </c>
      <c r="CR66">
        <v>5.0004099999999996</v>
      </c>
      <c r="CS66">
        <v>12380.132258064499</v>
      </c>
      <c r="CT66">
        <v>15716.319354838701</v>
      </c>
      <c r="CU66">
        <v>46.441064516129003</v>
      </c>
      <c r="CV66">
        <v>48.125</v>
      </c>
      <c r="CW66">
        <v>47.256</v>
      </c>
      <c r="CX66">
        <v>47.936999999999998</v>
      </c>
      <c r="CY66">
        <v>48.495935483871001</v>
      </c>
      <c r="CZ66">
        <v>1654.3532258064499</v>
      </c>
      <c r="DA66">
        <v>40.640322580645197</v>
      </c>
      <c r="DB66">
        <v>0</v>
      </c>
      <c r="DC66">
        <v>116.5</v>
      </c>
      <c r="DD66">
        <v>695.57434615384602</v>
      </c>
      <c r="DE66">
        <v>-3.4265641051487101</v>
      </c>
      <c r="DF66">
        <v>-38.034187948913299</v>
      </c>
      <c r="DG66">
        <v>12379.9038461538</v>
      </c>
      <c r="DH66">
        <v>15</v>
      </c>
      <c r="DI66">
        <v>1531245961.8</v>
      </c>
      <c r="DJ66" t="s">
        <v>536</v>
      </c>
      <c r="DK66">
        <v>90</v>
      </c>
      <c r="DL66">
        <v>3.6509999999999998</v>
      </c>
      <c r="DM66">
        <v>-0.14599999999999999</v>
      </c>
      <c r="DN66">
        <v>1000</v>
      </c>
      <c r="DO66">
        <v>14</v>
      </c>
      <c r="DP66">
        <v>0.03</v>
      </c>
      <c r="DQ66">
        <v>0.01</v>
      </c>
      <c r="DR66">
        <v>40.719664530257198</v>
      </c>
      <c r="DS66">
        <v>-0.47870869985348502</v>
      </c>
      <c r="DT66">
        <v>9.4374982516068504E-2</v>
      </c>
      <c r="DU66">
        <v>1</v>
      </c>
      <c r="DV66">
        <v>0.97804741774148396</v>
      </c>
      <c r="DW66">
        <v>-1.6783070739909599E-2</v>
      </c>
      <c r="DX66">
        <v>2.5164178504021801E-3</v>
      </c>
      <c r="DY66">
        <v>1</v>
      </c>
      <c r="DZ66">
        <v>2</v>
      </c>
      <c r="EA66">
        <v>2</v>
      </c>
      <c r="EB66" t="s">
        <v>279</v>
      </c>
      <c r="EC66">
        <v>1.8646199999999999</v>
      </c>
      <c r="ED66">
        <v>1.8655299999999999</v>
      </c>
      <c r="EE66">
        <v>1.86812</v>
      </c>
      <c r="EF66">
        <v>1.8674900000000001</v>
      </c>
      <c r="EG66">
        <v>1.8696600000000001</v>
      </c>
      <c r="EH66">
        <v>1.86738</v>
      </c>
      <c r="EI66">
        <v>1.86826</v>
      </c>
      <c r="EJ66">
        <v>1.8725099999999999</v>
      </c>
      <c r="EK66" t="s">
        <v>280</v>
      </c>
      <c r="EL66" t="s">
        <v>19</v>
      </c>
      <c r="EM66" t="s">
        <v>19</v>
      </c>
      <c r="EN66" t="s">
        <v>19</v>
      </c>
      <c r="EO66" t="s">
        <v>281</v>
      </c>
      <c r="EP66" t="s">
        <v>282</v>
      </c>
      <c r="EQ66" t="s">
        <v>283</v>
      </c>
      <c r="ER66" t="s">
        <v>283</v>
      </c>
      <c r="ES66" t="s">
        <v>283</v>
      </c>
      <c r="ET66" t="s">
        <v>283</v>
      </c>
      <c r="EU66">
        <v>0</v>
      </c>
      <c r="EV66">
        <v>100</v>
      </c>
      <c r="EW66">
        <v>100</v>
      </c>
      <c r="EX66">
        <v>3.6509999999999998</v>
      </c>
      <c r="EY66">
        <v>-0.14599999999999999</v>
      </c>
      <c r="EZ66">
        <v>2</v>
      </c>
      <c r="FA66">
        <v>404.702</v>
      </c>
      <c r="FB66">
        <v>548.06500000000005</v>
      </c>
      <c r="FC66">
        <v>24.999600000000001</v>
      </c>
      <c r="FD66">
        <v>35.926000000000002</v>
      </c>
      <c r="FE66">
        <v>30.0001</v>
      </c>
      <c r="FF66">
        <v>35.8887</v>
      </c>
      <c r="FG66">
        <v>35.869300000000003</v>
      </c>
      <c r="FH66">
        <v>41.690199999999997</v>
      </c>
      <c r="FI66">
        <v>63.7211</v>
      </c>
      <c r="FJ66">
        <v>0</v>
      </c>
      <c r="FK66">
        <v>25</v>
      </c>
      <c r="FL66">
        <v>1000</v>
      </c>
      <c r="FM66">
        <v>13.9229</v>
      </c>
      <c r="FN66">
        <v>107.38500000000001</v>
      </c>
      <c r="FO66">
        <v>106.276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/>
  </sheetViews>
  <sheetFormatPr defaultRowHeight="13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19</v>
      </c>
    </row>
    <row r="12" spans="1:2" x14ac:dyDescent="0.2">
      <c r="A12" t="s">
        <v>21</v>
      </c>
      <c r="B12" t="s">
        <v>17</v>
      </c>
    </row>
    <row r="13" spans="1:2" x14ac:dyDescent="0.2">
      <c r="A13" t="s">
        <v>22</v>
      </c>
      <c r="B13" t="s">
        <v>11</v>
      </c>
    </row>
    <row r="14" spans="1:2" x14ac:dyDescent="0.2">
      <c r="A14" t="s">
        <v>23</v>
      </c>
      <c r="B14" t="s">
        <v>24</v>
      </c>
    </row>
    <row r="15" spans="1:2" x14ac:dyDescent="0.2">
      <c r="A15" t="s">
        <v>385</v>
      </c>
      <c r="B15" t="s">
        <v>386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熊谷　悦史</dc:creator>
  <cp:lastModifiedBy>Etsushi Kumagai</cp:lastModifiedBy>
  <dcterms:created xsi:type="dcterms:W3CDTF">2018-07-10T14:26:43Z</dcterms:created>
  <dcterms:modified xsi:type="dcterms:W3CDTF">2022-12-06T12:24:39Z</dcterms:modified>
</cp:coreProperties>
</file>