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mple\1_実験・解析関係\2018実験\2018LI6800\180731room\"/>
    </mc:Choice>
  </mc:AlternateContent>
  <xr:revisionPtr revIDLastSave="0" documentId="8_{3FAC8ED5-6C96-4915-B3AE-860460EF86D6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76" i="1" l="1"/>
  <c r="BT76" i="1"/>
  <c r="BR76" i="1"/>
  <c r="BI76" i="1"/>
  <c r="BH76" i="1"/>
  <c r="BG76" i="1"/>
  <c r="BF76" i="1"/>
  <c r="BE76" i="1"/>
  <c r="AZ76" i="1" s="1"/>
  <c r="BB76" i="1"/>
  <c r="AU76" i="1"/>
  <c r="AO76" i="1"/>
  <c r="AP76" i="1" s="1"/>
  <c r="AK76" i="1"/>
  <c r="AI76" i="1" s="1"/>
  <c r="X76" i="1"/>
  <c r="W76" i="1"/>
  <c r="O76" i="1"/>
  <c r="BU75" i="1"/>
  <c r="BT75" i="1"/>
  <c r="BR75" i="1"/>
  <c r="BI75" i="1"/>
  <c r="BH75" i="1"/>
  <c r="BG75" i="1"/>
  <c r="BF75" i="1"/>
  <c r="BE75" i="1"/>
  <c r="AZ75" i="1" s="1"/>
  <c r="BB75" i="1"/>
  <c r="AU75" i="1"/>
  <c r="AO75" i="1"/>
  <c r="AP75" i="1" s="1"/>
  <c r="AK75" i="1"/>
  <c r="AI75" i="1" s="1"/>
  <c r="X75" i="1"/>
  <c r="W75" i="1"/>
  <c r="O75" i="1"/>
  <c r="BU74" i="1"/>
  <c r="BT74" i="1"/>
  <c r="BR74" i="1"/>
  <c r="BI74" i="1"/>
  <c r="BH74" i="1"/>
  <c r="BG74" i="1"/>
  <c r="BF74" i="1"/>
  <c r="BE74" i="1"/>
  <c r="AZ74" i="1" s="1"/>
  <c r="BB74" i="1"/>
  <c r="AU74" i="1"/>
  <c r="AO74" i="1"/>
  <c r="AP74" i="1" s="1"/>
  <c r="AK74" i="1"/>
  <c r="AI74" i="1" s="1"/>
  <c r="X74" i="1"/>
  <c r="W74" i="1"/>
  <c r="O74" i="1"/>
  <c r="BU73" i="1"/>
  <c r="BT73" i="1"/>
  <c r="BR73" i="1"/>
  <c r="BI73" i="1"/>
  <c r="BH73" i="1"/>
  <c r="BG73" i="1"/>
  <c r="BF73" i="1"/>
  <c r="BE73" i="1"/>
  <c r="AZ73" i="1" s="1"/>
  <c r="BB73" i="1"/>
  <c r="AU73" i="1"/>
  <c r="AO73" i="1"/>
  <c r="AP73" i="1" s="1"/>
  <c r="AK73" i="1"/>
  <c r="AI73" i="1" s="1"/>
  <c r="X73" i="1"/>
  <c r="W73" i="1"/>
  <c r="O73" i="1"/>
  <c r="BU72" i="1"/>
  <c r="BT72" i="1"/>
  <c r="BR72" i="1"/>
  <c r="BI72" i="1"/>
  <c r="BH72" i="1"/>
  <c r="BG72" i="1"/>
  <c r="BF72" i="1"/>
  <c r="BE72" i="1"/>
  <c r="AZ72" i="1" s="1"/>
  <c r="BB72" i="1"/>
  <c r="AU72" i="1"/>
  <c r="AO72" i="1"/>
  <c r="AP72" i="1" s="1"/>
  <c r="AK72" i="1"/>
  <c r="AI72" i="1" s="1"/>
  <c r="X72" i="1"/>
  <c r="W72" i="1"/>
  <c r="O72" i="1"/>
  <c r="BU71" i="1"/>
  <c r="BT71" i="1"/>
  <c r="BR71" i="1"/>
  <c r="BI71" i="1"/>
  <c r="BH71" i="1"/>
  <c r="BG71" i="1"/>
  <c r="BF71" i="1"/>
  <c r="BE71" i="1"/>
  <c r="AZ71" i="1" s="1"/>
  <c r="BB71" i="1"/>
  <c r="AU71" i="1"/>
  <c r="AO71" i="1"/>
  <c r="AP71" i="1" s="1"/>
  <c r="AK71" i="1"/>
  <c r="AI71" i="1" s="1"/>
  <c r="X71" i="1"/>
  <c r="V71" i="1" s="1"/>
  <c r="W71" i="1"/>
  <c r="O71" i="1"/>
  <c r="BU70" i="1"/>
  <c r="BT70" i="1"/>
  <c r="BR70" i="1"/>
  <c r="BI70" i="1"/>
  <c r="BH70" i="1"/>
  <c r="BG70" i="1"/>
  <c r="BF70" i="1"/>
  <c r="BE70" i="1"/>
  <c r="AZ70" i="1" s="1"/>
  <c r="BB70" i="1"/>
  <c r="AU70" i="1"/>
  <c r="AO70" i="1"/>
  <c r="AP70" i="1" s="1"/>
  <c r="AK70" i="1"/>
  <c r="AI70" i="1" s="1"/>
  <c r="H70" i="1" s="1"/>
  <c r="X70" i="1"/>
  <c r="W70" i="1"/>
  <c r="O70" i="1"/>
  <c r="BU69" i="1"/>
  <c r="BT69" i="1"/>
  <c r="BR69" i="1"/>
  <c r="BI69" i="1"/>
  <c r="BH69" i="1"/>
  <c r="BG69" i="1"/>
  <c r="BF69" i="1"/>
  <c r="BE69" i="1"/>
  <c r="AZ69" i="1" s="1"/>
  <c r="BB69" i="1"/>
  <c r="AU69" i="1"/>
  <c r="AO69" i="1"/>
  <c r="AP69" i="1" s="1"/>
  <c r="AK69" i="1"/>
  <c r="AI69" i="1" s="1"/>
  <c r="X69" i="1"/>
  <c r="V69" i="1" s="1"/>
  <c r="W69" i="1"/>
  <c r="O69" i="1"/>
  <c r="BU68" i="1"/>
  <c r="BT68" i="1"/>
  <c r="BR68" i="1"/>
  <c r="BI68" i="1"/>
  <c r="BH68" i="1"/>
  <c r="BG68" i="1"/>
  <c r="BF68" i="1"/>
  <c r="BE68" i="1"/>
  <c r="AZ68" i="1" s="1"/>
  <c r="BB68" i="1"/>
  <c r="AU68" i="1"/>
  <c r="AO68" i="1"/>
  <c r="AP68" i="1" s="1"/>
  <c r="AK68" i="1"/>
  <c r="AI68" i="1" s="1"/>
  <c r="X68" i="1"/>
  <c r="W68" i="1"/>
  <c r="O68" i="1"/>
  <c r="BU67" i="1"/>
  <c r="BT67" i="1"/>
  <c r="BR67" i="1"/>
  <c r="BI67" i="1"/>
  <c r="BH67" i="1"/>
  <c r="BG67" i="1"/>
  <c r="BF67" i="1"/>
  <c r="BE67" i="1"/>
  <c r="AZ67" i="1" s="1"/>
  <c r="BB67" i="1"/>
  <c r="AU67" i="1"/>
  <c r="AO67" i="1"/>
  <c r="AP67" i="1" s="1"/>
  <c r="AK67" i="1"/>
  <c r="AI67" i="1" s="1"/>
  <c r="I67" i="1" s="1"/>
  <c r="X67" i="1"/>
  <c r="W67" i="1"/>
  <c r="V67" i="1" s="1"/>
  <c r="O67" i="1"/>
  <c r="BU66" i="1"/>
  <c r="BT66" i="1"/>
  <c r="BR66" i="1"/>
  <c r="BI66" i="1"/>
  <c r="BH66" i="1"/>
  <c r="BG66" i="1"/>
  <c r="BF66" i="1"/>
  <c r="BE66" i="1"/>
  <c r="AZ66" i="1" s="1"/>
  <c r="BB66" i="1"/>
  <c r="AU66" i="1"/>
  <c r="AO66" i="1"/>
  <c r="AP66" i="1" s="1"/>
  <c r="AK66" i="1"/>
  <c r="AI66" i="1" s="1"/>
  <c r="AJ66" i="1" s="1"/>
  <c r="X66" i="1"/>
  <c r="W66" i="1"/>
  <c r="O66" i="1"/>
  <c r="BU65" i="1"/>
  <c r="BT65" i="1"/>
  <c r="BR65" i="1"/>
  <c r="BI65" i="1"/>
  <c r="BH65" i="1"/>
  <c r="BG65" i="1"/>
  <c r="BF65" i="1"/>
  <c r="BE65" i="1"/>
  <c r="AZ65" i="1" s="1"/>
  <c r="BB65" i="1"/>
  <c r="AU65" i="1"/>
  <c r="AO65" i="1"/>
  <c r="AP65" i="1" s="1"/>
  <c r="AK65" i="1"/>
  <c r="AI65" i="1" s="1"/>
  <c r="X65" i="1"/>
  <c r="W65" i="1"/>
  <c r="O65" i="1"/>
  <c r="BU64" i="1"/>
  <c r="BT64" i="1"/>
  <c r="BR64" i="1"/>
  <c r="BI64" i="1"/>
  <c r="BH64" i="1"/>
  <c r="BG64" i="1"/>
  <c r="BF64" i="1"/>
  <c r="BE64" i="1"/>
  <c r="BB64" i="1"/>
  <c r="AZ64" i="1"/>
  <c r="AU64" i="1"/>
  <c r="AO64" i="1"/>
  <c r="AP64" i="1" s="1"/>
  <c r="AK64" i="1"/>
  <c r="AI64" i="1" s="1"/>
  <c r="X64" i="1"/>
  <c r="W64" i="1"/>
  <c r="O64" i="1"/>
  <c r="BU63" i="1"/>
  <c r="BT63" i="1"/>
  <c r="BR63" i="1"/>
  <c r="BI63" i="1"/>
  <c r="BH63" i="1"/>
  <c r="BG63" i="1"/>
  <c r="BF63" i="1"/>
  <c r="BE63" i="1"/>
  <c r="AZ63" i="1" s="1"/>
  <c r="BB63" i="1"/>
  <c r="AU63" i="1"/>
  <c r="AO63" i="1"/>
  <c r="AP63" i="1" s="1"/>
  <c r="AK63" i="1"/>
  <c r="AI63" i="1" s="1"/>
  <c r="X63" i="1"/>
  <c r="W63" i="1"/>
  <c r="O63" i="1"/>
  <c r="BU62" i="1"/>
  <c r="BT62" i="1"/>
  <c r="BR62" i="1"/>
  <c r="BI62" i="1"/>
  <c r="BH62" i="1"/>
  <c r="BG62" i="1"/>
  <c r="BF62" i="1"/>
  <c r="BE62" i="1"/>
  <c r="BB62" i="1"/>
  <c r="AZ62" i="1"/>
  <c r="AU62" i="1"/>
  <c r="AO62" i="1"/>
  <c r="AP62" i="1" s="1"/>
  <c r="AK62" i="1"/>
  <c r="AI62" i="1" s="1"/>
  <c r="X62" i="1"/>
  <c r="W62" i="1"/>
  <c r="O62" i="1"/>
  <c r="BU61" i="1"/>
  <c r="BT61" i="1"/>
  <c r="BR61" i="1"/>
  <c r="BI61" i="1"/>
  <c r="BH61" i="1"/>
  <c r="BG61" i="1"/>
  <c r="BF61" i="1"/>
  <c r="BE61" i="1"/>
  <c r="AZ61" i="1" s="1"/>
  <c r="BB61" i="1"/>
  <c r="AU61" i="1"/>
  <c r="AO61" i="1"/>
  <c r="AP61" i="1" s="1"/>
  <c r="AK61" i="1"/>
  <c r="AI61" i="1" s="1"/>
  <c r="X61" i="1"/>
  <c r="W61" i="1"/>
  <c r="V61" i="1" s="1"/>
  <c r="O61" i="1"/>
  <c r="BU60" i="1"/>
  <c r="BT60" i="1"/>
  <c r="BR60" i="1"/>
  <c r="BI60" i="1"/>
  <c r="BH60" i="1"/>
  <c r="BG60" i="1"/>
  <c r="BF60" i="1"/>
  <c r="BE60" i="1"/>
  <c r="AZ60" i="1" s="1"/>
  <c r="BB60" i="1"/>
  <c r="AU60" i="1"/>
  <c r="AO60" i="1"/>
  <c r="AP60" i="1" s="1"/>
  <c r="AK60" i="1"/>
  <c r="AI60" i="1" s="1"/>
  <c r="I60" i="1" s="1"/>
  <c r="X60" i="1"/>
  <c r="W60" i="1"/>
  <c r="O60" i="1"/>
  <c r="BU59" i="1"/>
  <c r="BT59" i="1"/>
  <c r="BR59" i="1"/>
  <c r="BI59" i="1"/>
  <c r="BH59" i="1"/>
  <c r="BG59" i="1"/>
  <c r="BF59" i="1"/>
  <c r="BE59" i="1"/>
  <c r="AZ59" i="1" s="1"/>
  <c r="BB59" i="1"/>
  <c r="AU59" i="1"/>
  <c r="AO59" i="1"/>
  <c r="AP59" i="1" s="1"/>
  <c r="AK59" i="1"/>
  <c r="AI59" i="1"/>
  <c r="H59" i="1" s="1"/>
  <c r="X59" i="1"/>
  <c r="W59" i="1"/>
  <c r="O59" i="1"/>
  <c r="BU58" i="1"/>
  <c r="BT58" i="1"/>
  <c r="BR58" i="1"/>
  <c r="BI58" i="1"/>
  <c r="BH58" i="1"/>
  <c r="BG58" i="1"/>
  <c r="BF58" i="1"/>
  <c r="BE58" i="1"/>
  <c r="AZ58" i="1" s="1"/>
  <c r="BB58" i="1"/>
  <c r="AU58" i="1"/>
  <c r="AO58" i="1"/>
  <c r="AP58" i="1" s="1"/>
  <c r="AK58" i="1"/>
  <c r="AI58" i="1" s="1"/>
  <c r="X58" i="1"/>
  <c r="W58" i="1"/>
  <c r="O58" i="1"/>
  <c r="BU57" i="1"/>
  <c r="BT57" i="1"/>
  <c r="BR57" i="1"/>
  <c r="BI57" i="1"/>
  <c r="BH57" i="1"/>
  <c r="BG57" i="1"/>
  <c r="BF57" i="1"/>
  <c r="BE57" i="1"/>
  <c r="AZ57" i="1" s="1"/>
  <c r="BB57" i="1"/>
  <c r="AU57" i="1"/>
  <c r="AO57" i="1"/>
  <c r="AP57" i="1" s="1"/>
  <c r="AK57" i="1"/>
  <c r="AI57" i="1" s="1"/>
  <c r="H57" i="1" s="1"/>
  <c r="Z57" i="1" s="1"/>
  <c r="X57" i="1"/>
  <c r="W57" i="1"/>
  <c r="O57" i="1"/>
  <c r="BU56" i="1"/>
  <c r="BT56" i="1"/>
  <c r="BR56" i="1"/>
  <c r="BI56" i="1"/>
  <c r="BH56" i="1"/>
  <c r="BG56" i="1"/>
  <c r="BF56" i="1"/>
  <c r="BE56" i="1"/>
  <c r="AZ56" i="1" s="1"/>
  <c r="BB56" i="1"/>
  <c r="AU56" i="1"/>
  <c r="AO56" i="1"/>
  <c r="AP56" i="1" s="1"/>
  <c r="AK56" i="1"/>
  <c r="AI56" i="1" s="1"/>
  <c r="X56" i="1"/>
  <c r="W56" i="1"/>
  <c r="O56" i="1"/>
  <c r="BU55" i="1"/>
  <c r="BT55" i="1"/>
  <c r="BR55" i="1"/>
  <c r="BI55" i="1"/>
  <c r="BH55" i="1"/>
  <c r="BG55" i="1"/>
  <c r="BF55" i="1"/>
  <c r="BE55" i="1"/>
  <c r="AZ55" i="1" s="1"/>
  <c r="BB55" i="1"/>
  <c r="AU55" i="1"/>
  <c r="AO55" i="1"/>
  <c r="AP55" i="1" s="1"/>
  <c r="AK55" i="1"/>
  <c r="AI55" i="1"/>
  <c r="I55" i="1" s="1"/>
  <c r="AX55" i="1" s="1"/>
  <c r="X55" i="1"/>
  <c r="W55" i="1"/>
  <c r="O55" i="1"/>
  <c r="BU54" i="1"/>
  <c r="BT54" i="1"/>
  <c r="BR54" i="1"/>
  <c r="BI54" i="1"/>
  <c r="BH54" i="1"/>
  <c r="BG54" i="1"/>
  <c r="BF54" i="1"/>
  <c r="BE54" i="1"/>
  <c r="AZ54" i="1" s="1"/>
  <c r="BB54" i="1"/>
  <c r="AU54" i="1"/>
  <c r="AO54" i="1"/>
  <c r="AP54" i="1" s="1"/>
  <c r="AK54" i="1"/>
  <c r="AI54" i="1" s="1"/>
  <c r="X54" i="1"/>
  <c r="W54" i="1"/>
  <c r="O54" i="1"/>
  <c r="BU53" i="1"/>
  <c r="BT53" i="1"/>
  <c r="BR53" i="1"/>
  <c r="BI53" i="1"/>
  <c r="BH53" i="1"/>
  <c r="BG53" i="1"/>
  <c r="BF53" i="1"/>
  <c r="BE53" i="1"/>
  <c r="AZ53" i="1" s="1"/>
  <c r="BB53" i="1"/>
  <c r="AU53" i="1"/>
  <c r="AO53" i="1"/>
  <c r="AP53" i="1" s="1"/>
  <c r="AK53" i="1"/>
  <c r="AI53" i="1" s="1"/>
  <c r="X53" i="1"/>
  <c r="W53" i="1"/>
  <c r="O53" i="1"/>
  <c r="BU52" i="1"/>
  <c r="BT52" i="1"/>
  <c r="BR52" i="1"/>
  <c r="BI52" i="1"/>
  <c r="BH52" i="1"/>
  <c r="BG52" i="1"/>
  <c r="BF52" i="1"/>
  <c r="BE52" i="1"/>
  <c r="AZ52" i="1" s="1"/>
  <c r="BB52" i="1"/>
  <c r="AU52" i="1"/>
  <c r="AO52" i="1"/>
  <c r="AP52" i="1" s="1"/>
  <c r="AK52" i="1"/>
  <c r="AI52" i="1" s="1"/>
  <c r="AJ52" i="1" s="1"/>
  <c r="X52" i="1"/>
  <c r="W52" i="1"/>
  <c r="O52" i="1"/>
  <c r="BU51" i="1"/>
  <c r="BT51" i="1"/>
  <c r="BR51" i="1"/>
  <c r="BI51" i="1"/>
  <c r="BH51" i="1"/>
  <c r="BG51" i="1"/>
  <c r="BF51" i="1"/>
  <c r="BE51" i="1"/>
  <c r="AZ51" i="1" s="1"/>
  <c r="BB51" i="1"/>
  <c r="AU51" i="1"/>
  <c r="AO51" i="1"/>
  <c r="AP51" i="1" s="1"/>
  <c r="AK51" i="1"/>
  <c r="AI51" i="1" s="1"/>
  <c r="X51" i="1"/>
  <c r="W51" i="1"/>
  <c r="O51" i="1"/>
  <c r="BU50" i="1"/>
  <c r="BT50" i="1"/>
  <c r="BR50" i="1"/>
  <c r="BI50" i="1"/>
  <c r="BH50" i="1"/>
  <c r="BG50" i="1"/>
  <c r="BF50" i="1"/>
  <c r="BE50" i="1"/>
  <c r="AZ50" i="1" s="1"/>
  <c r="BB50" i="1"/>
  <c r="AU50" i="1"/>
  <c r="AO50" i="1"/>
  <c r="AP50" i="1" s="1"/>
  <c r="AK50" i="1"/>
  <c r="AI50" i="1" s="1"/>
  <c r="X50" i="1"/>
  <c r="W50" i="1"/>
  <c r="O50" i="1"/>
  <c r="BU49" i="1"/>
  <c r="BT49" i="1"/>
  <c r="BS49" i="1" s="1"/>
  <c r="BR49" i="1"/>
  <c r="BI49" i="1"/>
  <c r="BH49" i="1"/>
  <c r="BG49" i="1"/>
  <c r="BF49" i="1"/>
  <c r="BE49" i="1"/>
  <c r="AZ49" i="1" s="1"/>
  <c r="BB49" i="1"/>
  <c r="AU49" i="1"/>
  <c r="AO49" i="1"/>
  <c r="AP49" i="1" s="1"/>
  <c r="AK49" i="1"/>
  <c r="AI49" i="1" s="1"/>
  <c r="X49" i="1"/>
  <c r="W49" i="1"/>
  <c r="O49" i="1"/>
  <c r="BU48" i="1"/>
  <c r="BT48" i="1"/>
  <c r="BR48" i="1"/>
  <c r="BI48" i="1"/>
  <c r="BH48" i="1"/>
  <c r="BG48" i="1"/>
  <c r="BF48" i="1"/>
  <c r="BE48" i="1"/>
  <c r="AZ48" i="1" s="1"/>
  <c r="BB48" i="1"/>
  <c r="AU48" i="1"/>
  <c r="AP48" i="1"/>
  <c r="AO48" i="1"/>
  <c r="AK48" i="1"/>
  <c r="AI48" i="1" s="1"/>
  <c r="X48" i="1"/>
  <c r="W48" i="1"/>
  <c r="O48" i="1"/>
  <c r="BU47" i="1"/>
  <c r="BT47" i="1"/>
  <c r="BR47" i="1"/>
  <c r="BI47" i="1"/>
  <c r="BH47" i="1"/>
  <c r="BG47" i="1"/>
  <c r="BF47" i="1"/>
  <c r="BE47" i="1"/>
  <c r="AZ47" i="1" s="1"/>
  <c r="BB47" i="1"/>
  <c r="AU47" i="1"/>
  <c r="AO47" i="1"/>
  <c r="AP47" i="1" s="1"/>
  <c r="AK47" i="1"/>
  <c r="AI47" i="1"/>
  <c r="I47" i="1" s="1"/>
  <c r="AX47" i="1" s="1"/>
  <c r="X47" i="1"/>
  <c r="W47" i="1"/>
  <c r="O47" i="1"/>
  <c r="BU46" i="1"/>
  <c r="BT46" i="1"/>
  <c r="BR46" i="1"/>
  <c r="BI46" i="1"/>
  <c r="BH46" i="1"/>
  <c r="BG46" i="1"/>
  <c r="BF46" i="1"/>
  <c r="BE46" i="1"/>
  <c r="AZ46" i="1" s="1"/>
  <c r="BB46" i="1"/>
  <c r="AU46" i="1"/>
  <c r="AO46" i="1"/>
  <c r="AP46" i="1" s="1"/>
  <c r="AK46" i="1"/>
  <c r="AI46" i="1" s="1"/>
  <c r="I46" i="1" s="1"/>
  <c r="AX46" i="1" s="1"/>
  <c r="X46" i="1"/>
  <c r="W46" i="1"/>
  <c r="O46" i="1"/>
  <c r="BU45" i="1"/>
  <c r="BT45" i="1"/>
  <c r="BR45" i="1"/>
  <c r="BI45" i="1"/>
  <c r="BH45" i="1"/>
  <c r="BG45" i="1"/>
  <c r="BF45" i="1"/>
  <c r="BE45" i="1"/>
  <c r="AZ45" i="1" s="1"/>
  <c r="BB45" i="1"/>
  <c r="AU45" i="1"/>
  <c r="AO45" i="1"/>
  <c r="AP45" i="1" s="1"/>
  <c r="AK45" i="1"/>
  <c r="AI45" i="1" s="1"/>
  <c r="AJ45" i="1" s="1"/>
  <c r="X45" i="1"/>
  <c r="W45" i="1"/>
  <c r="O45" i="1"/>
  <c r="BU44" i="1"/>
  <c r="BT44" i="1"/>
  <c r="BR44" i="1"/>
  <c r="BI44" i="1"/>
  <c r="BH44" i="1"/>
  <c r="BG44" i="1"/>
  <c r="BF44" i="1"/>
  <c r="BE44" i="1"/>
  <c r="AZ44" i="1" s="1"/>
  <c r="BB44" i="1"/>
  <c r="AU44" i="1"/>
  <c r="AO44" i="1"/>
  <c r="AP44" i="1" s="1"/>
  <c r="AK44" i="1"/>
  <c r="AI44" i="1" s="1"/>
  <c r="AJ44" i="1" s="1"/>
  <c r="X44" i="1"/>
  <c r="W44" i="1"/>
  <c r="O44" i="1"/>
  <c r="BU43" i="1"/>
  <c r="BT43" i="1"/>
  <c r="BS43" i="1" s="1"/>
  <c r="AW43" i="1" s="1"/>
  <c r="BR43" i="1"/>
  <c r="BI43" i="1"/>
  <c r="BH43" i="1"/>
  <c r="BG43" i="1"/>
  <c r="BF43" i="1"/>
  <c r="BE43" i="1"/>
  <c r="AZ43" i="1" s="1"/>
  <c r="BB43" i="1"/>
  <c r="AU43" i="1"/>
  <c r="AO43" i="1"/>
  <c r="AP43" i="1" s="1"/>
  <c r="AK43" i="1"/>
  <c r="AI43" i="1" s="1"/>
  <c r="AJ43" i="1" s="1"/>
  <c r="X43" i="1"/>
  <c r="W43" i="1"/>
  <c r="O43" i="1"/>
  <c r="BU42" i="1"/>
  <c r="BT42" i="1"/>
  <c r="BR42" i="1"/>
  <c r="BI42" i="1"/>
  <c r="BH42" i="1"/>
  <c r="BG42" i="1"/>
  <c r="BF42" i="1"/>
  <c r="BE42" i="1"/>
  <c r="AZ42" i="1" s="1"/>
  <c r="BB42" i="1"/>
  <c r="AU42" i="1"/>
  <c r="AO42" i="1"/>
  <c r="AP42" i="1" s="1"/>
  <c r="AK42" i="1"/>
  <c r="AI42" i="1" s="1"/>
  <c r="X42" i="1"/>
  <c r="W42" i="1"/>
  <c r="O42" i="1"/>
  <c r="BU41" i="1"/>
  <c r="BT41" i="1"/>
  <c r="BR41" i="1"/>
  <c r="BI41" i="1"/>
  <c r="BH41" i="1"/>
  <c r="BG41" i="1"/>
  <c r="BF41" i="1"/>
  <c r="BE41" i="1"/>
  <c r="AZ41" i="1" s="1"/>
  <c r="BB41" i="1"/>
  <c r="AU41" i="1"/>
  <c r="AO41" i="1"/>
  <c r="AP41" i="1" s="1"/>
  <c r="AK41" i="1"/>
  <c r="AI41" i="1" s="1"/>
  <c r="H41" i="1" s="1"/>
  <c r="X41" i="1"/>
  <c r="W41" i="1"/>
  <c r="O41" i="1"/>
  <c r="BU40" i="1"/>
  <c r="BT40" i="1"/>
  <c r="BR40" i="1"/>
  <c r="BS40" i="1" s="1"/>
  <c r="AW40" i="1" s="1"/>
  <c r="BI40" i="1"/>
  <c r="BH40" i="1"/>
  <c r="BG40" i="1"/>
  <c r="BF40" i="1"/>
  <c r="BE40" i="1"/>
  <c r="AZ40" i="1" s="1"/>
  <c r="BB40" i="1"/>
  <c r="AU40" i="1"/>
  <c r="AO40" i="1"/>
  <c r="AP40" i="1" s="1"/>
  <c r="AK40" i="1"/>
  <c r="AI40" i="1" s="1"/>
  <c r="X40" i="1"/>
  <c r="W40" i="1"/>
  <c r="O40" i="1"/>
  <c r="BU39" i="1"/>
  <c r="BT39" i="1"/>
  <c r="BR39" i="1"/>
  <c r="BI39" i="1"/>
  <c r="BH39" i="1"/>
  <c r="BG39" i="1"/>
  <c r="BF39" i="1"/>
  <c r="BE39" i="1"/>
  <c r="AZ39" i="1" s="1"/>
  <c r="BB39" i="1"/>
  <c r="AU39" i="1"/>
  <c r="AO39" i="1"/>
  <c r="AP39" i="1" s="1"/>
  <c r="AK39" i="1"/>
  <c r="AI39" i="1" s="1"/>
  <c r="AJ39" i="1" s="1"/>
  <c r="X39" i="1"/>
  <c r="W39" i="1"/>
  <c r="O39" i="1"/>
  <c r="BU38" i="1"/>
  <c r="BT38" i="1"/>
  <c r="BR38" i="1"/>
  <c r="BI38" i="1"/>
  <c r="BH38" i="1"/>
  <c r="BG38" i="1"/>
  <c r="BF38" i="1"/>
  <c r="BE38" i="1"/>
  <c r="AZ38" i="1" s="1"/>
  <c r="BB38" i="1"/>
  <c r="AU38" i="1"/>
  <c r="AO38" i="1"/>
  <c r="AP38" i="1" s="1"/>
  <c r="AK38" i="1"/>
  <c r="AI38" i="1" s="1"/>
  <c r="X38" i="1"/>
  <c r="W38" i="1"/>
  <c r="V38" i="1" s="1"/>
  <c r="O38" i="1"/>
  <c r="BU37" i="1"/>
  <c r="BT37" i="1"/>
  <c r="BR37" i="1"/>
  <c r="BI37" i="1"/>
  <c r="BH37" i="1"/>
  <c r="BG37" i="1"/>
  <c r="BF37" i="1"/>
  <c r="BE37" i="1"/>
  <c r="AZ37" i="1" s="1"/>
  <c r="BB37" i="1"/>
  <c r="AU37" i="1"/>
  <c r="AO37" i="1"/>
  <c r="AP37" i="1" s="1"/>
  <c r="AK37" i="1"/>
  <c r="AI37" i="1" s="1"/>
  <c r="X37" i="1"/>
  <c r="W37" i="1"/>
  <c r="V37" i="1" s="1"/>
  <c r="O37" i="1"/>
  <c r="BU36" i="1"/>
  <c r="BT36" i="1"/>
  <c r="BR36" i="1"/>
  <c r="BI36" i="1"/>
  <c r="BH36" i="1"/>
  <c r="BG36" i="1"/>
  <c r="BF36" i="1"/>
  <c r="BE36" i="1"/>
  <c r="AZ36" i="1" s="1"/>
  <c r="BB36" i="1"/>
  <c r="AU36" i="1"/>
  <c r="AO36" i="1"/>
  <c r="AP36" i="1" s="1"/>
  <c r="AK36" i="1"/>
  <c r="AI36" i="1" s="1"/>
  <c r="I36" i="1" s="1"/>
  <c r="AX36" i="1" s="1"/>
  <c r="X36" i="1"/>
  <c r="W36" i="1"/>
  <c r="O36" i="1"/>
  <c r="BU35" i="1"/>
  <c r="BT35" i="1"/>
  <c r="BR35" i="1"/>
  <c r="BI35" i="1"/>
  <c r="BH35" i="1"/>
  <c r="BG35" i="1"/>
  <c r="BF35" i="1"/>
  <c r="BE35" i="1"/>
  <c r="AZ35" i="1" s="1"/>
  <c r="BB35" i="1"/>
  <c r="AU35" i="1"/>
  <c r="AO35" i="1"/>
  <c r="AP35" i="1" s="1"/>
  <c r="AK35" i="1"/>
  <c r="AI35" i="1" s="1"/>
  <c r="X35" i="1"/>
  <c r="W35" i="1"/>
  <c r="O35" i="1"/>
  <c r="BU34" i="1"/>
  <c r="BT34" i="1"/>
  <c r="BR34" i="1"/>
  <c r="BI34" i="1"/>
  <c r="BH34" i="1"/>
  <c r="BG34" i="1"/>
  <c r="BF34" i="1"/>
  <c r="BE34" i="1"/>
  <c r="AZ34" i="1" s="1"/>
  <c r="BB34" i="1"/>
  <c r="AU34" i="1"/>
  <c r="AO34" i="1"/>
  <c r="AP34" i="1" s="1"/>
  <c r="AK34" i="1"/>
  <c r="AI34" i="1" s="1"/>
  <c r="AJ34" i="1" s="1"/>
  <c r="X34" i="1"/>
  <c r="W34" i="1"/>
  <c r="O34" i="1"/>
  <c r="BU33" i="1"/>
  <c r="BT33" i="1"/>
  <c r="BR33" i="1"/>
  <c r="BI33" i="1"/>
  <c r="BH33" i="1"/>
  <c r="BG33" i="1"/>
  <c r="BF33" i="1"/>
  <c r="BE33" i="1"/>
  <c r="AZ33" i="1" s="1"/>
  <c r="BB33" i="1"/>
  <c r="AU33" i="1"/>
  <c r="AO33" i="1"/>
  <c r="AP33" i="1" s="1"/>
  <c r="AK33" i="1"/>
  <c r="AI33" i="1" s="1"/>
  <c r="AJ33" i="1" s="1"/>
  <c r="X33" i="1"/>
  <c r="W33" i="1"/>
  <c r="O33" i="1"/>
  <c r="BU32" i="1"/>
  <c r="BT32" i="1"/>
  <c r="BR32" i="1"/>
  <c r="BI32" i="1"/>
  <c r="BH32" i="1"/>
  <c r="BG32" i="1"/>
  <c r="BF32" i="1"/>
  <c r="BE32" i="1"/>
  <c r="AZ32" i="1" s="1"/>
  <c r="BB32" i="1"/>
  <c r="AU32" i="1"/>
  <c r="AO32" i="1"/>
  <c r="AP32" i="1" s="1"/>
  <c r="AK32" i="1"/>
  <c r="AI32" i="1" s="1"/>
  <c r="X32" i="1"/>
  <c r="W32" i="1"/>
  <c r="O32" i="1"/>
  <c r="BU31" i="1"/>
  <c r="BT31" i="1"/>
  <c r="BR31" i="1"/>
  <c r="BI31" i="1"/>
  <c r="BH31" i="1"/>
  <c r="BG31" i="1"/>
  <c r="BF31" i="1"/>
  <c r="BE31" i="1"/>
  <c r="AZ31" i="1" s="1"/>
  <c r="BB31" i="1"/>
  <c r="AU31" i="1"/>
  <c r="AO31" i="1"/>
  <c r="AP31" i="1" s="1"/>
  <c r="AK31" i="1"/>
  <c r="AI31" i="1" s="1"/>
  <c r="X31" i="1"/>
  <c r="V31" i="1" s="1"/>
  <c r="W31" i="1"/>
  <c r="O31" i="1"/>
  <c r="BU30" i="1"/>
  <c r="BT30" i="1"/>
  <c r="BR30" i="1"/>
  <c r="BI30" i="1"/>
  <c r="BH30" i="1"/>
  <c r="BG30" i="1"/>
  <c r="BF30" i="1"/>
  <c r="BE30" i="1"/>
  <c r="AZ30" i="1" s="1"/>
  <c r="BB30" i="1"/>
  <c r="AU30" i="1"/>
  <c r="AO30" i="1"/>
  <c r="AP30" i="1" s="1"/>
  <c r="AK30" i="1"/>
  <c r="AI30" i="1" s="1"/>
  <c r="H30" i="1" s="1"/>
  <c r="Z30" i="1" s="1"/>
  <c r="X30" i="1"/>
  <c r="V30" i="1" s="1"/>
  <c r="W30" i="1"/>
  <c r="O30" i="1"/>
  <c r="BU29" i="1"/>
  <c r="BT29" i="1"/>
  <c r="BR29" i="1"/>
  <c r="BI29" i="1"/>
  <c r="BH29" i="1"/>
  <c r="BG29" i="1"/>
  <c r="BF29" i="1"/>
  <c r="BE29" i="1"/>
  <c r="AZ29" i="1" s="1"/>
  <c r="BB29" i="1"/>
  <c r="AU29" i="1"/>
  <c r="AO29" i="1"/>
  <c r="AP29" i="1" s="1"/>
  <c r="AK29" i="1"/>
  <c r="AI29" i="1" s="1"/>
  <c r="X29" i="1"/>
  <c r="W29" i="1"/>
  <c r="O29" i="1"/>
  <c r="BU28" i="1"/>
  <c r="BT28" i="1"/>
  <c r="BR28" i="1"/>
  <c r="BI28" i="1"/>
  <c r="BH28" i="1"/>
  <c r="BG28" i="1"/>
  <c r="BF28" i="1"/>
  <c r="BE28" i="1"/>
  <c r="AZ28" i="1" s="1"/>
  <c r="BB28" i="1"/>
  <c r="AU28" i="1"/>
  <c r="AO28" i="1"/>
  <c r="AP28" i="1" s="1"/>
  <c r="AK28" i="1"/>
  <c r="AI28" i="1" s="1"/>
  <c r="X28" i="1"/>
  <c r="W28" i="1"/>
  <c r="V28" i="1" s="1"/>
  <c r="O28" i="1"/>
  <c r="BU27" i="1"/>
  <c r="BT27" i="1"/>
  <c r="BR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H27" i="1" s="1"/>
  <c r="X27" i="1"/>
  <c r="W27" i="1"/>
  <c r="V27" i="1" s="1"/>
  <c r="O27" i="1"/>
  <c r="BU26" i="1"/>
  <c r="BT26" i="1"/>
  <c r="BR26" i="1"/>
  <c r="BI26" i="1"/>
  <c r="BH26" i="1"/>
  <c r="BG26" i="1"/>
  <c r="BF26" i="1"/>
  <c r="BE26" i="1"/>
  <c r="BB26" i="1"/>
  <c r="AZ26" i="1"/>
  <c r="AU26" i="1"/>
  <c r="AO26" i="1"/>
  <c r="AP26" i="1" s="1"/>
  <c r="AK26" i="1"/>
  <c r="AI26" i="1" s="1"/>
  <c r="X26" i="1"/>
  <c r="W26" i="1"/>
  <c r="V26" i="1" s="1"/>
  <c r="O26" i="1"/>
  <c r="BU25" i="1"/>
  <c r="BT25" i="1"/>
  <c r="BR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AJ25" i="1" s="1"/>
  <c r="X25" i="1"/>
  <c r="W25" i="1"/>
  <c r="V25" i="1" s="1"/>
  <c r="O25" i="1"/>
  <c r="BU24" i="1"/>
  <c r="BT24" i="1"/>
  <c r="BR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O24" i="1"/>
  <c r="BU23" i="1"/>
  <c r="BT23" i="1"/>
  <c r="BR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V23" i="1" s="1"/>
  <c r="W23" i="1"/>
  <c r="O23" i="1"/>
  <c r="BU22" i="1"/>
  <c r="BT22" i="1"/>
  <c r="BR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H22" i="1" s="1"/>
  <c r="Z22" i="1" s="1"/>
  <c r="X22" i="1"/>
  <c r="W22" i="1"/>
  <c r="O22" i="1"/>
  <c r="BU21" i="1"/>
  <c r="BT21" i="1"/>
  <c r="BR21" i="1"/>
  <c r="BS21" i="1" s="1"/>
  <c r="R21" i="1" s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BU20" i="1"/>
  <c r="BT20" i="1"/>
  <c r="BR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I20" i="1" s="1"/>
  <c r="AX20" i="1" s="1"/>
  <c r="X20" i="1"/>
  <c r="W20" i="1"/>
  <c r="V20" i="1" s="1"/>
  <c r="O20" i="1"/>
  <c r="BU19" i="1"/>
  <c r="BT19" i="1"/>
  <c r="BR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X19" i="1"/>
  <c r="W19" i="1"/>
  <c r="O19" i="1"/>
  <c r="BU18" i="1"/>
  <c r="BT18" i="1"/>
  <c r="BR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H18" i="1" s="1"/>
  <c r="X18" i="1"/>
  <c r="W18" i="1"/>
  <c r="O18" i="1"/>
  <c r="BU17" i="1"/>
  <c r="BT17" i="1"/>
  <c r="BR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AJ17" i="1" s="1"/>
  <c r="X17" i="1"/>
  <c r="W17" i="1"/>
  <c r="O17" i="1"/>
  <c r="BS42" i="1" l="1"/>
  <c r="V49" i="1"/>
  <c r="V24" i="1"/>
  <c r="BS30" i="1"/>
  <c r="V35" i="1"/>
  <c r="V44" i="1"/>
  <c r="V74" i="1"/>
  <c r="BS39" i="1"/>
  <c r="R39" i="1" s="1"/>
  <c r="V52" i="1"/>
  <c r="V50" i="1"/>
  <c r="BS73" i="1"/>
  <c r="AW73" i="1" s="1"/>
  <c r="AY73" i="1" s="1"/>
  <c r="BS74" i="1"/>
  <c r="BS29" i="1"/>
  <c r="R29" i="1" s="1"/>
  <c r="BS50" i="1"/>
  <c r="V55" i="1"/>
  <c r="BS61" i="1"/>
  <c r="AW61" i="1" s="1"/>
  <c r="AY61" i="1" s="1"/>
  <c r="BS37" i="1"/>
  <c r="R37" i="1" s="1"/>
  <c r="BS48" i="1"/>
  <c r="R48" i="1" s="1"/>
  <c r="V17" i="1"/>
  <c r="BS69" i="1"/>
  <c r="AW69" i="1" s="1"/>
  <c r="AY69" i="1" s="1"/>
  <c r="BS68" i="1"/>
  <c r="V29" i="1"/>
  <c r="V48" i="1"/>
  <c r="V62" i="1"/>
  <c r="BS66" i="1"/>
  <c r="BS31" i="1"/>
  <c r="V36" i="1"/>
  <c r="BS65" i="1"/>
  <c r="AW65" i="1" s="1"/>
  <c r="AY65" i="1" s="1"/>
  <c r="I72" i="1"/>
  <c r="AJ72" i="1"/>
  <c r="R65" i="1"/>
  <c r="V56" i="1"/>
  <c r="BS71" i="1"/>
  <c r="AW71" i="1" s="1"/>
  <c r="AY71" i="1" s="1"/>
  <c r="V75" i="1"/>
  <c r="V73" i="1"/>
  <c r="V39" i="1"/>
  <c r="V40" i="1"/>
  <c r="V41" i="1"/>
  <c r="BS56" i="1"/>
  <c r="AJ60" i="1"/>
  <c r="BS72" i="1"/>
  <c r="R72" i="1" s="1"/>
  <c r="BS75" i="1"/>
  <c r="R75" i="1" s="1"/>
  <c r="V19" i="1"/>
  <c r="V21" i="1"/>
  <c r="V22" i="1"/>
  <c r="BS35" i="1"/>
  <c r="R35" i="1" s="1"/>
  <c r="BS57" i="1"/>
  <c r="AW57" i="1" s="1"/>
  <c r="AY57" i="1" s="1"/>
  <c r="V66" i="1"/>
  <c r="V68" i="1"/>
  <c r="V70" i="1"/>
  <c r="AY43" i="1"/>
  <c r="BS22" i="1"/>
  <c r="AW22" i="1" s="1"/>
  <c r="AY22" i="1" s="1"/>
  <c r="BS23" i="1"/>
  <c r="AW23" i="1" s="1"/>
  <c r="AY23" i="1" s="1"/>
  <c r="BS26" i="1"/>
  <c r="BS38" i="1"/>
  <c r="R38" i="1" s="1"/>
  <c r="AY40" i="1"/>
  <c r="H43" i="1"/>
  <c r="Z43" i="1" s="1"/>
  <c r="V47" i="1"/>
  <c r="H60" i="1"/>
  <c r="Z60" i="1" s="1"/>
  <c r="BS63" i="1"/>
  <c r="AW63" i="1" s="1"/>
  <c r="AY63" i="1" s="1"/>
  <c r="R73" i="1"/>
  <c r="V76" i="1"/>
  <c r="H76" i="1"/>
  <c r="AJ76" i="1"/>
  <c r="I76" i="1"/>
  <c r="AX76" i="1" s="1"/>
  <c r="H26" i="1"/>
  <c r="AJ26" i="1"/>
  <c r="I26" i="1"/>
  <c r="J26" i="1" s="1"/>
  <c r="H35" i="1"/>
  <c r="Z35" i="1" s="1"/>
  <c r="I35" i="1"/>
  <c r="AX35" i="1" s="1"/>
  <c r="I40" i="1"/>
  <c r="M40" i="1" s="1"/>
  <c r="AJ40" i="1"/>
  <c r="H40" i="1"/>
  <c r="Z40" i="1" s="1"/>
  <c r="H62" i="1"/>
  <c r="Z62" i="1" s="1"/>
  <c r="I62" i="1"/>
  <c r="J62" i="1" s="1"/>
  <c r="H19" i="1"/>
  <c r="I19" i="1"/>
  <c r="AX19" i="1" s="1"/>
  <c r="H68" i="1"/>
  <c r="AJ68" i="1"/>
  <c r="I68" i="1"/>
  <c r="BS17" i="1"/>
  <c r="AJ18" i="1"/>
  <c r="V32" i="1"/>
  <c r="V33" i="1"/>
  <c r="V34" i="1"/>
  <c r="AJ41" i="1"/>
  <c r="V42" i="1"/>
  <c r="BS44" i="1"/>
  <c r="AW44" i="1" s="1"/>
  <c r="AY44" i="1" s="1"/>
  <c r="V53" i="1"/>
  <c r="BS54" i="1"/>
  <c r="V57" i="1"/>
  <c r="V58" i="1"/>
  <c r="BS64" i="1"/>
  <c r="I70" i="1"/>
  <c r="AX70" i="1" s="1"/>
  <c r="BS70" i="1"/>
  <c r="AW70" i="1" s="1"/>
  <c r="BA70" i="1" s="1"/>
  <c r="V72" i="1"/>
  <c r="BS20" i="1"/>
  <c r="AW20" i="1" s="1"/>
  <c r="H39" i="1"/>
  <c r="Z39" i="1" s="1"/>
  <c r="I39" i="1"/>
  <c r="AX39" i="1" s="1"/>
  <c r="V43" i="1"/>
  <c r="BS45" i="1"/>
  <c r="BS51" i="1"/>
  <c r="AW51" i="1" s="1"/>
  <c r="AY51" i="1" s="1"/>
  <c r="V54" i="1"/>
  <c r="BS55" i="1"/>
  <c r="V59" i="1"/>
  <c r="J72" i="1"/>
  <c r="I18" i="1"/>
  <c r="J18" i="1" s="1"/>
  <c r="BS18" i="1"/>
  <c r="BS27" i="1"/>
  <c r="R27" i="1" s="1"/>
  <c r="S27" i="1" s="1"/>
  <c r="T27" i="1" s="1"/>
  <c r="BS32" i="1"/>
  <c r="BS33" i="1"/>
  <c r="AW33" i="1" s="1"/>
  <c r="AY33" i="1" s="1"/>
  <c r="BS41" i="1"/>
  <c r="V45" i="1"/>
  <c r="BS46" i="1"/>
  <c r="BS52" i="1"/>
  <c r="AW52" i="1" s="1"/>
  <c r="AY52" i="1" s="1"/>
  <c r="BS58" i="1"/>
  <c r="V63" i="1"/>
  <c r="V64" i="1"/>
  <c r="H72" i="1"/>
  <c r="Z72" i="1" s="1"/>
  <c r="V18" i="1"/>
  <c r="I27" i="1"/>
  <c r="AX27" i="1" s="1"/>
  <c r="BS34" i="1"/>
  <c r="R69" i="1"/>
  <c r="BS19" i="1"/>
  <c r="R19" i="1" s="1"/>
  <c r="BS24" i="1"/>
  <c r="BS25" i="1"/>
  <c r="AW25" i="1" s="1"/>
  <c r="AY25" i="1" s="1"/>
  <c r="R33" i="1"/>
  <c r="V46" i="1"/>
  <c r="BS47" i="1"/>
  <c r="V51" i="1"/>
  <c r="BS53" i="1"/>
  <c r="BS59" i="1"/>
  <c r="AW59" i="1" s="1"/>
  <c r="AY59" i="1" s="1"/>
  <c r="BS62" i="1"/>
  <c r="V65" i="1"/>
  <c r="BS67" i="1"/>
  <c r="BS76" i="1"/>
  <c r="R76" i="1" s="1"/>
  <c r="H23" i="1"/>
  <c r="I31" i="1"/>
  <c r="AX31" i="1" s="1"/>
  <c r="AJ31" i="1"/>
  <c r="I37" i="1"/>
  <c r="AX37" i="1" s="1"/>
  <c r="H37" i="1"/>
  <c r="AJ37" i="1"/>
  <c r="I53" i="1"/>
  <c r="AX53" i="1" s="1"/>
  <c r="H53" i="1"/>
  <c r="AJ53" i="1"/>
  <c r="AW74" i="1"/>
  <c r="AY74" i="1" s="1"/>
  <c r="R74" i="1"/>
  <c r="I24" i="1"/>
  <c r="H24" i="1"/>
  <c r="AJ24" i="1"/>
  <c r="AW27" i="1"/>
  <c r="AY27" i="1" s="1"/>
  <c r="AJ30" i="1"/>
  <c r="I30" i="1"/>
  <c r="AX30" i="1" s="1"/>
  <c r="I32" i="1"/>
  <c r="H32" i="1"/>
  <c r="AJ32" i="1"/>
  <c r="M36" i="1"/>
  <c r="J36" i="1"/>
  <c r="H36" i="1"/>
  <c r="AJ36" i="1"/>
  <c r="AJ38" i="1"/>
  <c r="I38" i="1"/>
  <c r="AX38" i="1" s="1"/>
  <c r="Z41" i="1"/>
  <c r="I23" i="1"/>
  <c r="AX23" i="1" s="1"/>
  <c r="AJ23" i="1"/>
  <c r="H31" i="1"/>
  <c r="I50" i="1"/>
  <c r="AX50" i="1" s="1"/>
  <c r="AJ50" i="1"/>
  <c r="J67" i="1"/>
  <c r="AX67" i="1"/>
  <c r="AW19" i="1"/>
  <c r="AY19" i="1" s="1"/>
  <c r="AJ22" i="1"/>
  <c r="I22" i="1"/>
  <c r="AX22" i="1" s="1"/>
  <c r="I29" i="1"/>
  <c r="AX29" i="1" s="1"/>
  <c r="H29" i="1"/>
  <c r="S29" i="1" s="1"/>
  <c r="T29" i="1" s="1"/>
  <c r="AJ29" i="1"/>
  <c r="AW41" i="1"/>
  <c r="AY41" i="1" s="1"/>
  <c r="R41" i="1"/>
  <c r="Z18" i="1"/>
  <c r="M20" i="1"/>
  <c r="J20" i="1"/>
  <c r="H20" i="1"/>
  <c r="AJ20" i="1"/>
  <c r="AJ49" i="1"/>
  <c r="I49" i="1"/>
  <c r="AX49" i="1" s="1"/>
  <c r="R56" i="1"/>
  <c r="AW56" i="1"/>
  <c r="AY56" i="1" s="1"/>
  <c r="AJ58" i="1"/>
  <c r="I58" i="1"/>
  <c r="H58" i="1"/>
  <c r="H50" i="1"/>
  <c r="Z68" i="1"/>
  <c r="Z27" i="1"/>
  <c r="AW30" i="1"/>
  <c r="AY30" i="1" s="1"/>
  <c r="R30" i="1"/>
  <c r="AW31" i="1"/>
  <c r="AY31" i="1" s="1"/>
  <c r="R31" i="1"/>
  <c r="BS36" i="1"/>
  <c r="H28" i="1"/>
  <c r="AJ28" i="1"/>
  <c r="I42" i="1"/>
  <c r="AX42" i="1" s="1"/>
  <c r="AJ42" i="1"/>
  <c r="H42" i="1"/>
  <c r="I51" i="1"/>
  <c r="AX51" i="1" s="1"/>
  <c r="BA51" i="1" s="1"/>
  <c r="H51" i="1"/>
  <c r="AJ51" i="1"/>
  <c r="I25" i="1"/>
  <c r="AX25" i="1" s="1"/>
  <c r="H25" i="1"/>
  <c r="I33" i="1"/>
  <c r="AX33" i="1" s="1"/>
  <c r="H33" i="1"/>
  <c r="I41" i="1"/>
  <c r="AX41" i="1" s="1"/>
  <c r="R42" i="1"/>
  <c r="AW42" i="1"/>
  <c r="AY42" i="1" s="1"/>
  <c r="I21" i="1"/>
  <c r="AX21" i="1" s="1"/>
  <c r="H21" i="1"/>
  <c r="AJ21" i="1"/>
  <c r="I28" i="1"/>
  <c r="AX28" i="1" s="1"/>
  <c r="I34" i="1"/>
  <c r="AX34" i="1" s="1"/>
  <c r="H34" i="1"/>
  <c r="H54" i="1"/>
  <c r="AJ54" i="1"/>
  <c r="M54" i="1"/>
  <c r="J54" i="1"/>
  <c r="I54" i="1"/>
  <c r="AX54" i="1" s="1"/>
  <c r="I17" i="1"/>
  <c r="H17" i="1"/>
  <c r="BS28" i="1"/>
  <c r="H38" i="1"/>
  <c r="M47" i="1"/>
  <c r="J47" i="1"/>
  <c r="H47" i="1"/>
  <c r="AJ47" i="1"/>
  <c r="H49" i="1"/>
  <c r="J19" i="1"/>
  <c r="AW21" i="1"/>
  <c r="AY21" i="1" s="1"/>
  <c r="M26" i="1"/>
  <c r="AW37" i="1"/>
  <c r="AY37" i="1" s="1"/>
  <c r="AW38" i="1"/>
  <c r="AY38" i="1" s="1"/>
  <c r="I48" i="1"/>
  <c r="AX48" i="1" s="1"/>
  <c r="H48" i="1"/>
  <c r="AJ48" i="1"/>
  <c r="M55" i="1"/>
  <c r="J55" i="1"/>
  <c r="H55" i="1"/>
  <c r="AJ55" i="1"/>
  <c r="Z59" i="1"/>
  <c r="I59" i="1"/>
  <c r="AX59" i="1" s="1"/>
  <c r="BA59" i="1" s="1"/>
  <c r="AJ59" i="1"/>
  <c r="AW62" i="1"/>
  <c r="AY62" i="1" s="1"/>
  <c r="R62" i="1"/>
  <c r="I63" i="1"/>
  <c r="AX63" i="1" s="1"/>
  <c r="AJ63" i="1"/>
  <c r="R43" i="1"/>
  <c r="M60" i="1"/>
  <c r="AX60" i="1"/>
  <c r="J60" i="1"/>
  <c r="I64" i="1"/>
  <c r="AX64" i="1" s="1"/>
  <c r="H64" i="1"/>
  <c r="AJ64" i="1"/>
  <c r="M19" i="1"/>
  <c r="M35" i="1"/>
  <c r="I43" i="1"/>
  <c r="M43" i="1" s="1"/>
  <c r="I44" i="1"/>
  <c r="H44" i="1"/>
  <c r="AW50" i="1"/>
  <c r="AY50" i="1" s="1"/>
  <c r="R50" i="1"/>
  <c r="R59" i="1"/>
  <c r="H63" i="1"/>
  <c r="I45" i="1"/>
  <c r="AX45" i="1" s="1"/>
  <c r="H45" i="1"/>
  <c r="H46" i="1"/>
  <c r="AJ46" i="1"/>
  <c r="M46" i="1"/>
  <c r="J46" i="1"/>
  <c r="AW48" i="1"/>
  <c r="AY48" i="1" s="1"/>
  <c r="AW49" i="1"/>
  <c r="AY49" i="1" s="1"/>
  <c r="R49" i="1"/>
  <c r="AW55" i="1"/>
  <c r="AY55" i="1" s="1"/>
  <c r="R55" i="1"/>
  <c r="R64" i="1"/>
  <c r="AW64" i="1"/>
  <c r="AY64" i="1" s="1"/>
  <c r="AJ19" i="1"/>
  <c r="AJ27" i="1"/>
  <c r="AJ35" i="1"/>
  <c r="AJ57" i="1"/>
  <c r="M57" i="1"/>
  <c r="I57" i="1"/>
  <c r="AX57" i="1" s="1"/>
  <c r="AW58" i="1"/>
  <c r="AY58" i="1" s="1"/>
  <c r="R58" i="1"/>
  <c r="AJ61" i="1"/>
  <c r="I61" i="1"/>
  <c r="AX61" i="1" s="1"/>
  <c r="H61" i="1"/>
  <c r="R40" i="1"/>
  <c r="AW47" i="1"/>
  <c r="AY47" i="1" s="1"/>
  <c r="R47" i="1"/>
  <c r="I56" i="1"/>
  <c r="AX56" i="1" s="1"/>
  <c r="H56" i="1"/>
  <c r="AJ56" i="1"/>
  <c r="H52" i="1"/>
  <c r="AW66" i="1"/>
  <c r="AY66" i="1" s="1"/>
  <c r="R66" i="1"/>
  <c r="I52" i="1"/>
  <c r="BS60" i="1"/>
  <c r="AX68" i="1"/>
  <c r="M68" i="1"/>
  <c r="J68" i="1"/>
  <c r="Z76" i="1"/>
  <c r="H65" i="1"/>
  <c r="AJ65" i="1"/>
  <c r="I65" i="1"/>
  <c r="AW68" i="1"/>
  <c r="AY68" i="1" s="1"/>
  <c r="R68" i="1"/>
  <c r="I69" i="1"/>
  <c r="AX69" i="1" s="1"/>
  <c r="BA69" i="1" s="1"/>
  <c r="H69" i="1"/>
  <c r="AJ69" i="1"/>
  <c r="Z70" i="1"/>
  <c r="V60" i="1"/>
  <c r="I71" i="1"/>
  <c r="AX71" i="1" s="1"/>
  <c r="H71" i="1"/>
  <c r="AJ71" i="1"/>
  <c r="H73" i="1"/>
  <c r="AJ73" i="1"/>
  <c r="I73" i="1"/>
  <c r="AX73" i="1" s="1"/>
  <c r="BA73" i="1" s="1"/>
  <c r="AW76" i="1"/>
  <c r="BA76" i="1" s="1"/>
  <c r="I74" i="1"/>
  <c r="AX74" i="1" s="1"/>
  <c r="H74" i="1"/>
  <c r="AJ74" i="1"/>
  <c r="I66" i="1"/>
  <c r="AX66" i="1" s="1"/>
  <c r="H66" i="1"/>
  <c r="R70" i="1"/>
  <c r="I75" i="1"/>
  <c r="AX75" i="1" s="1"/>
  <c r="H75" i="1"/>
  <c r="AJ75" i="1"/>
  <c r="J70" i="1"/>
  <c r="M67" i="1"/>
  <c r="M70" i="1"/>
  <c r="AJ67" i="1"/>
  <c r="AJ62" i="1"/>
  <c r="H67" i="1"/>
  <c r="AJ70" i="1"/>
  <c r="AY20" i="1" l="1"/>
  <c r="BA20" i="1"/>
  <c r="BA27" i="1"/>
  <c r="J56" i="1"/>
  <c r="AX18" i="1"/>
  <c r="AW39" i="1"/>
  <c r="AY39" i="1" s="1"/>
  <c r="M18" i="1"/>
  <c r="R61" i="1"/>
  <c r="R20" i="1"/>
  <c r="S69" i="1"/>
  <c r="T69" i="1" s="1"/>
  <c r="M31" i="1"/>
  <c r="AX26" i="1"/>
  <c r="M50" i="1"/>
  <c r="S19" i="1"/>
  <c r="T19" i="1" s="1"/>
  <c r="AA19" i="1" s="1"/>
  <c r="S35" i="1"/>
  <c r="T35" i="1" s="1"/>
  <c r="P35" i="1" s="1"/>
  <c r="N35" i="1" s="1"/>
  <c r="Q35" i="1" s="1"/>
  <c r="K35" i="1" s="1"/>
  <c r="L35" i="1" s="1"/>
  <c r="P27" i="1"/>
  <c r="N27" i="1" s="1"/>
  <c r="Q27" i="1" s="1"/>
  <c r="AA27" i="1"/>
  <c r="M73" i="1"/>
  <c r="R57" i="1"/>
  <c r="AW35" i="1"/>
  <c r="AY35" i="1" s="1"/>
  <c r="R23" i="1"/>
  <c r="S73" i="1"/>
  <c r="T73" i="1" s="1"/>
  <c r="J35" i="1"/>
  <c r="J50" i="1"/>
  <c r="J40" i="1"/>
  <c r="S75" i="1"/>
  <c r="T75" i="1" s="1"/>
  <c r="AA75" i="1" s="1"/>
  <c r="AW29" i="1"/>
  <c r="AY29" i="1" s="1"/>
  <c r="AX40" i="1"/>
  <c r="BA40" i="1" s="1"/>
  <c r="BA37" i="1"/>
  <c r="J76" i="1"/>
  <c r="BA75" i="1"/>
  <c r="M59" i="1"/>
  <c r="J27" i="1"/>
  <c r="AW75" i="1"/>
  <c r="AY75" i="1" s="1"/>
  <c r="M76" i="1"/>
  <c r="BA71" i="1"/>
  <c r="M56" i="1"/>
  <c r="P19" i="1"/>
  <c r="N19" i="1" s="1"/>
  <c r="Q19" i="1" s="1"/>
  <c r="R63" i="1"/>
  <c r="S63" i="1" s="1"/>
  <c r="T63" i="1" s="1"/>
  <c r="AA63" i="1" s="1"/>
  <c r="AW72" i="1"/>
  <c r="AY72" i="1" s="1"/>
  <c r="BA63" i="1"/>
  <c r="Z26" i="1"/>
  <c r="R26" i="1"/>
  <c r="S26" i="1" s="1"/>
  <c r="T26" i="1" s="1"/>
  <c r="AA26" i="1" s="1"/>
  <c r="AW26" i="1"/>
  <c r="AY26" i="1" s="1"/>
  <c r="BA57" i="1"/>
  <c r="BA33" i="1"/>
  <c r="BA39" i="1"/>
  <c r="R44" i="1"/>
  <c r="S44" i="1" s="1"/>
  <c r="T44" i="1" s="1"/>
  <c r="R71" i="1"/>
  <c r="S71" i="1" s="1"/>
  <c r="T71" i="1" s="1"/>
  <c r="P71" i="1" s="1"/>
  <c r="N71" i="1" s="1"/>
  <c r="Q71" i="1" s="1"/>
  <c r="BA25" i="1"/>
  <c r="J42" i="1"/>
  <c r="BA19" i="1"/>
  <c r="J53" i="1"/>
  <c r="M27" i="1"/>
  <c r="Z19" i="1"/>
  <c r="R22" i="1"/>
  <c r="S22" i="1" s="1"/>
  <c r="T22" i="1" s="1"/>
  <c r="M72" i="1"/>
  <c r="AX72" i="1"/>
  <c r="M41" i="1"/>
  <c r="R54" i="1"/>
  <c r="S54" i="1" s="1"/>
  <c r="T54" i="1" s="1"/>
  <c r="U54" i="1" s="1"/>
  <c r="Y54" i="1" s="1"/>
  <c r="AW54" i="1"/>
  <c r="AY54" i="1" s="1"/>
  <c r="BA56" i="1"/>
  <c r="J57" i="1"/>
  <c r="J33" i="1"/>
  <c r="J34" i="1"/>
  <c r="J21" i="1"/>
  <c r="J28" i="1"/>
  <c r="BA23" i="1"/>
  <c r="J38" i="1"/>
  <c r="R52" i="1"/>
  <c r="S52" i="1" s="1"/>
  <c r="T52" i="1" s="1"/>
  <c r="P52" i="1" s="1"/>
  <c r="N52" i="1" s="1"/>
  <c r="Q52" i="1" s="1"/>
  <c r="J74" i="1"/>
  <c r="J71" i="1"/>
  <c r="BA61" i="1"/>
  <c r="M64" i="1"/>
  <c r="R67" i="1"/>
  <c r="S67" i="1" s="1"/>
  <c r="T67" i="1" s="1"/>
  <c r="AA67" i="1" s="1"/>
  <c r="AW67" i="1"/>
  <c r="AY67" i="1" s="1"/>
  <c r="R51" i="1"/>
  <c r="S51" i="1" s="1"/>
  <c r="T51" i="1" s="1"/>
  <c r="R25" i="1"/>
  <c r="R18" i="1"/>
  <c r="S18" i="1" s="1"/>
  <c r="T18" i="1" s="1"/>
  <c r="U18" i="1" s="1"/>
  <c r="Y18" i="1" s="1"/>
  <c r="AW18" i="1"/>
  <c r="AY18" i="1" s="1"/>
  <c r="M74" i="1"/>
  <c r="J73" i="1"/>
  <c r="M71" i="1"/>
  <c r="M61" i="1"/>
  <c r="J39" i="1"/>
  <c r="J25" i="1"/>
  <c r="BA49" i="1"/>
  <c r="M29" i="1"/>
  <c r="M53" i="1"/>
  <c r="R46" i="1"/>
  <c r="S46" i="1" s="1"/>
  <c r="T46" i="1" s="1"/>
  <c r="P46" i="1" s="1"/>
  <c r="N46" i="1" s="1"/>
  <c r="Q46" i="1" s="1"/>
  <c r="K46" i="1" s="1"/>
  <c r="L46" i="1" s="1"/>
  <c r="AW46" i="1"/>
  <c r="M39" i="1"/>
  <c r="M51" i="1"/>
  <c r="M45" i="1"/>
  <c r="J63" i="1"/>
  <c r="M21" i="1"/>
  <c r="AW17" i="1"/>
  <c r="AY17" i="1" s="1"/>
  <c r="R17" i="1"/>
  <c r="S17" i="1" s="1"/>
  <c r="T17" i="1" s="1"/>
  <c r="AY76" i="1"/>
  <c r="J48" i="1"/>
  <c r="M34" i="1"/>
  <c r="R34" i="1"/>
  <c r="S34" i="1" s="1"/>
  <c r="T34" i="1" s="1"/>
  <c r="AW34" i="1"/>
  <c r="AY34" i="1" s="1"/>
  <c r="M75" i="1"/>
  <c r="M69" i="1"/>
  <c r="S39" i="1"/>
  <c r="T39" i="1" s="1"/>
  <c r="AW24" i="1"/>
  <c r="AY24" i="1" s="1"/>
  <c r="R24" i="1"/>
  <c r="S24" i="1" s="1"/>
  <c r="T24" i="1" s="1"/>
  <c r="AB24" i="1" s="1"/>
  <c r="M62" i="1"/>
  <c r="AX62" i="1"/>
  <c r="BA62" i="1" s="1"/>
  <c r="J45" i="1"/>
  <c r="P39" i="1"/>
  <c r="N39" i="1" s="1"/>
  <c r="Q39" i="1" s="1"/>
  <c r="K39" i="1" s="1"/>
  <c r="L39" i="1" s="1"/>
  <c r="J29" i="1"/>
  <c r="R53" i="1"/>
  <c r="S53" i="1" s="1"/>
  <c r="T53" i="1" s="1"/>
  <c r="AA53" i="1" s="1"/>
  <c r="AW53" i="1"/>
  <c r="AY53" i="1" s="1"/>
  <c r="AW32" i="1"/>
  <c r="AY32" i="1" s="1"/>
  <c r="R32" i="1"/>
  <c r="S32" i="1" s="1"/>
  <c r="T32" i="1" s="1"/>
  <c r="AA32" i="1" s="1"/>
  <c r="R45" i="1"/>
  <c r="S45" i="1" s="1"/>
  <c r="T45" i="1" s="1"/>
  <c r="P45" i="1" s="1"/>
  <c r="N45" i="1" s="1"/>
  <c r="Q45" i="1" s="1"/>
  <c r="AW45" i="1"/>
  <c r="AY45" i="1" s="1"/>
  <c r="U73" i="1"/>
  <c r="Y73" i="1" s="1"/>
  <c r="AB73" i="1"/>
  <c r="AA73" i="1"/>
  <c r="S30" i="1"/>
  <c r="T30" i="1" s="1"/>
  <c r="Z20" i="1"/>
  <c r="AY70" i="1"/>
  <c r="AW60" i="1"/>
  <c r="AY60" i="1" s="1"/>
  <c r="R60" i="1"/>
  <c r="Z46" i="1"/>
  <c r="AX44" i="1"/>
  <c r="BA44" i="1" s="1"/>
  <c r="M44" i="1"/>
  <c r="J44" i="1"/>
  <c r="AX17" i="1"/>
  <c r="J17" i="1"/>
  <c r="Z25" i="1"/>
  <c r="M28" i="1"/>
  <c r="J49" i="1"/>
  <c r="BA22" i="1"/>
  <c r="Z36" i="1"/>
  <c r="AX24" i="1"/>
  <c r="M24" i="1"/>
  <c r="J24" i="1"/>
  <c r="U29" i="1"/>
  <c r="Y29" i="1" s="1"/>
  <c r="AB29" i="1"/>
  <c r="AA29" i="1"/>
  <c r="M42" i="1"/>
  <c r="S72" i="1"/>
  <c r="T72" i="1" s="1"/>
  <c r="Z63" i="1"/>
  <c r="Z38" i="1"/>
  <c r="Z37" i="1"/>
  <c r="S37" i="1"/>
  <c r="T37" i="1" s="1"/>
  <c r="P37" i="1" s="1"/>
  <c r="N37" i="1" s="1"/>
  <c r="Q37" i="1" s="1"/>
  <c r="AB67" i="1"/>
  <c r="AX65" i="1"/>
  <c r="BA65" i="1" s="1"/>
  <c r="J65" i="1"/>
  <c r="AX52" i="1"/>
  <c r="BA52" i="1" s="1"/>
  <c r="J52" i="1"/>
  <c r="Z52" i="1"/>
  <c r="S58" i="1"/>
  <c r="T58" i="1" s="1"/>
  <c r="P58" i="1" s="1"/>
  <c r="N58" i="1" s="1"/>
  <c r="Q58" i="1" s="1"/>
  <c r="K58" i="1" s="1"/>
  <c r="L58" i="1" s="1"/>
  <c r="S49" i="1"/>
  <c r="T49" i="1" s="1"/>
  <c r="P49" i="1" s="1"/>
  <c r="N49" i="1" s="1"/>
  <c r="Q49" i="1" s="1"/>
  <c r="K49" i="1" s="1"/>
  <c r="L49" i="1" s="1"/>
  <c r="S59" i="1"/>
  <c r="T59" i="1" s="1"/>
  <c r="Z64" i="1"/>
  <c r="BA55" i="1"/>
  <c r="M17" i="1"/>
  <c r="P54" i="1"/>
  <c r="N54" i="1" s="1"/>
  <c r="Q54" i="1" s="1"/>
  <c r="K54" i="1" s="1"/>
  <c r="L54" i="1" s="1"/>
  <c r="Z54" i="1"/>
  <c r="S42" i="1"/>
  <c r="T42" i="1" s="1"/>
  <c r="Z42" i="1"/>
  <c r="S38" i="1"/>
  <c r="T38" i="1" s="1"/>
  <c r="P38" i="1" s="1"/>
  <c r="N38" i="1" s="1"/>
  <c r="Q38" i="1" s="1"/>
  <c r="Z58" i="1"/>
  <c r="M49" i="1"/>
  <c r="J22" i="1"/>
  <c r="BA30" i="1"/>
  <c r="U19" i="1"/>
  <c r="Y19" i="1" s="1"/>
  <c r="AB19" i="1"/>
  <c r="AC19" i="1" s="1"/>
  <c r="J37" i="1"/>
  <c r="S25" i="1"/>
  <c r="T25" i="1" s="1"/>
  <c r="M23" i="1"/>
  <c r="AX32" i="1"/>
  <c r="BA32" i="1" s="1"/>
  <c r="J32" i="1"/>
  <c r="M32" i="1"/>
  <c r="Z74" i="1"/>
  <c r="P73" i="1"/>
  <c r="N73" i="1" s="1"/>
  <c r="Q73" i="1" s="1"/>
  <c r="K73" i="1" s="1"/>
  <c r="L73" i="1" s="1"/>
  <c r="Z73" i="1"/>
  <c r="M65" i="1"/>
  <c r="Z45" i="1"/>
  <c r="AX43" i="1"/>
  <c r="BA43" i="1" s="1"/>
  <c r="J43" i="1"/>
  <c r="BA64" i="1"/>
  <c r="M63" i="1"/>
  <c r="Z49" i="1"/>
  <c r="AW28" i="1"/>
  <c r="AY28" i="1" s="1"/>
  <c r="R28" i="1"/>
  <c r="BA41" i="1"/>
  <c r="M25" i="1"/>
  <c r="AW36" i="1"/>
  <c r="R36" i="1"/>
  <c r="AX58" i="1"/>
  <c r="BA58" i="1" s="1"/>
  <c r="J58" i="1"/>
  <c r="M22" i="1"/>
  <c r="Z31" i="1"/>
  <c r="J23" i="1"/>
  <c r="J30" i="1"/>
  <c r="Z53" i="1"/>
  <c r="P53" i="1"/>
  <c r="N53" i="1" s="1"/>
  <c r="Q53" i="1" s="1"/>
  <c r="K53" i="1" s="1"/>
  <c r="L53" i="1" s="1"/>
  <c r="Z75" i="1"/>
  <c r="Z66" i="1"/>
  <c r="BA74" i="1"/>
  <c r="Z69" i="1"/>
  <c r="P69" i="1"/>
  <c r="N69" i="1" s="1"/>
  <c r="Q69" i="1" s="1"/>
  <c r="U53" i="1"/>
  <c r="Y53" i="1" s="1"/>
  <c r="AB53" i="1"/>
  <c r="S40" i="1"/>
  <c r="T40" i="1" s="1"/>
  <c r="J64" i="1"/>
  <c r="S43" i="1"/>
  <c r="T43" i="1" s="1"/>
  <c r="S62" i="1"/>
  <c r="T62" i="1" s="1"/>
  <c r="M48" i="1"/>
  <c r="J41" i="1"/>
  <c r="Z33" i="1"/>
  <c r="BA42" i="1"/>
  <c r="Z50" i="1"/>
  <c r="M58" i="1"/>
  <c r="U27" i="1"/>
  <c r="Y27" i="1" s="1"/>
  <c r="AB27" i="1"/>
  <c r="AC27" i="1" s="1"/>
  <c r="S20" i="1"/>
  <c r="T20" i="1" s="1"/>
  <c r="P20" i="1" s="1"/>
  <c r="N20" i="1" s="1"/>
  <c r="Q20" i="1" s="1"/>
  <c r="K20" i="1" s="1"/>
  <c r="L20" i="1" s="1"/>
  <c r="BA38" i="1"/>
  <c r="M30" i="1"/>
  <c r="U63" i="1"/>
  <c r="Y63" i="1" s="1"/>
  <c r="AB63" i="1"/>
  <c r="Z44" i="1"/>
  <c r="Z51" i="1"/>
  <c r="BA66" i="1"/>
  <c r="S76" i="1"/>
  <c r="T76" i="1" s="1"/>
  <c r="Z65" i="1"/>
  <c r="BA68" i="1"/>
  <c r="Z61" i="1"/>
  <c r="S48" i="1"/>
  <c r="T48" i="1" s="1"/>
  <c r="P48" i="1" s="1"/>
  <c r="N48" i="1" s="1"/>
  <c r="Q48" i="1" s="1"/>
  <c r="K48" i="1" s="1"/>
  <c r="L48" i="1" s="1"/>
  <c r="M52" i="1"/>
  <c r="S57" i="1"/>
  <c r="T57" i="1" s="1"/>
  <c r="Z47" i="1"/>
  <c r="Z34" i="1"/>
  <c r="Z21" i="1"/>
  <c r="S21" i="1"/>
  <c r="T21" i="1" s="1"/>
  <c r="K19" i="1"/>
  <c r="L19" i="1" s="1"/>
  <c r="S23" i="1"/>
  <c r="T23" i="1" s="1"/>
  <c r="Z29" i="1"/>
  <c r="P29" i="1"/>
  <c r="N29" i="1" s="1"/>
  <c r="Q29" i="1" s="1"/>
  <c r="K29" i="1" s="1"/>
  <c r="L29" i="1" s="1"/>
  <c r="BA35" i="1"/>
  <c r="BA31" i="1"/>
  <c r="J75" i="1"/>
  <c r="J66" i="1"/>
  <c r="Z71" i="1"/>
  <c r="J69" i="1"/>
  <c r="AB69" i="1"/>
  <c r="U69" i="1"/>
  <c r="Y69" i="1" s="1"/>
  <c r="Z56" i="1"/>
  <c r="S47" i="1"/>
  <c r="T47" i="1" s="1"/>
  <c r="P47" i="1" s="1"/>
  <c r="N47" i="1" s="1"/>
  <c r="Q47" i="1" s="1"/>
  <c r="K47" i="1" s="1"/>
  <c r="L47" i="1" s="1"/>
  <c r="S64" i="1"/>
  <c r="T64" i="1" s="1"/>
  <c r="P64" i="1" s="1"/>
  <c r="N64" i="1" s="1"/>
  <c r="Q64" i="1" s="1"/>
  <c r="S50" i="1"/>
  <c r="T50" i="1" s="1"/>
  <c r="S61" i="1"/>
  <c r="T61" i="1" s="1"/>
  <c r="P61" i="1" s="1"/>
  <c r="N61" i="1" s="1"/>
  <c r="Q61" i="1" s="1"/>
  <c r="S65" i="1"/>
  <c r="T65" i="1" s="1"/>
  <c r="Z48" i="1"/>
  <c r="BA21" i="1"/>
  <c r="M33" i="1"/>
  <c r="J51" i="1"/>
  <c r="S31" i="1"/>
  <c r="T31" i="1" s="1"/>
  <c r="BA47" i="1"/>
  <c r="BA29" i="1"/>
  <c r="M38" i="1"/>
  <c r="M37" i="1"/>
  <c r="J31" i="1"/>
  <c r="S33" i="1"/>
  <c r="T33" i="1" s="1"/>
  <c r="Z17" i="1"/>
  <c r="Z24" i="1"/>
  <c r="Z67" i="1"/>
  <c r="P67" i="1"/>
  <c r="N67" i="1" s="1"/>
  <c r="Q67" i="1" s="1"/>
  <c r="K67" i="1" s="1"/>
  <c r="L67" i="1" s="1"/>
  <c r="S70" i="1"/>
  <c r="T70" i="1" s="1"/>
  <c r="M66" i="1"/>
  <c r="S68" i="1"/>
  <c r="T68" i="1" s="1"/>
  <c r="S66" i="1"/>
  <c r="T66" i="1" s="1"/>
  <c r="J61" i="1"/>
  <c r="S55" i="1"/>
  <c r="T55" i="1" s="1"/>
  <c r="P55" i="1" s="1"/>
  <c r="N55" i="1" s="1"/>
  <c r="Q55" i="1" s="1"/>
  <c r="K55" i="1" s="1"/>
  <c r="L55" i="1" s="1"/>
  <c r="AA69" i="1"/>
  <c r="J59" i="1"/>
  <c r="Z55" i="1"/>
  <c r="BA48" i="1"/>
  <c r="U39" i="1"/>
  <c r="Y39" i="1" s="1"/>
  <c r="AB39" i="1"/>
  <c r="AA39" i="1"/>
  <c r="Z28" i="1"/>
  <c r="S56" i="1"/>
  <c r="T56" i="1" s="1"/>
  <c r="P56" i="1" s="1"/>
  <c r="N56" i="1" s="1"/>
  <c r="Q56" i="1" s="1"/>
  <c r="K56" i="1" s="1"/>
  <c r="L56" i="1" s="1"/>
  <c r="S41" i="1"/>
  <c r="T41" i="1" s="1"/>
  <c r="BA50" i="1"/>
  <c r="U26" i="1"/>
  <c r="Y26" i="1" s="1"/>
  <c r="AB26" i="1"/>
  <c r="AC26" i="1" s="1"/>
  <c r="P32" i="1"/>
  <c r="N32" i="1" s="1"/>
  <c r="Q32" i="1" s="1"/>
  <c r="Z32" i="1"/>
  <c r="S74" i="1"/>
  <c r="T74" i="1" s="1"/>
  <c r="P74" i="1" s="1"/>
  <c r="N74" i="1" s="1"/>
  <c r="Q74" i="1" s="1"/>
  <c r="K74" i="1" s="1"/>
  <c r="L74" i="1" s="1"/>
  <c r="Z23" i="1"/>
  <c r="K45" i="1" l="1"/>
  <c r="L45" i="1" s="1"/>
  <c r="P63" i="1"/>
  <c r="N63" i="1" s="1"/>
  <c r="Q63" i="1" s="1"/>
  <c r="AC39" i="1"/>
  <c r="AB35" i="1"/>
  <c r="AA35" i="1"/>
  <c r="U35" i="1"/>
  <c r="Y35" i="1" s="1"/>
  <c r="K71" i="1"/>
  <c r="L71" i="1" s="1"/>
  <c r="K27" i="1"/>
  <c r="L27" i="1" s="1"/>
  <c r="BA26" i="1"/>
  <c r="AB75" i="1"/>
  <c r="P75" i="1"/>
  <c r="N75" i="1" s="1"/>
  <c r="Q75" i="1" s="1"/>
  <c r="BA17" i="1"/>
  <c r="BA54" i="1"/>
  <c r="U75" i="1"/>
  <c r="Y75" i="1" s="1"/>
  <c r="BA45" i="1"/>
  <c r="BA67" i="1"/>
  <c r="AB17" i="1"/>
  <c r="P17" i="1"/>
  <c r="N17" i="1" s="1"/>
  <c r="Q17" i="1" s="1"/>
  <c r="K17" i="1" s="1"/>
  <c r="L17" i="1" s="1"/>
  <c r="U17" i="1"/>
  <c r="Y17" i="1" s="1"/>
  <c r="AB18" i="1"/>
  <c r="K52" i="1"/>
  <c r="L52" i="1" s="1"/>
  <c r="U67" i="1"/>
  <c r="Y67" i="1" s="1"/>
  <c r="BA18" i="1"/>
  <c r="BA24" i="1"/>
  <c r="U32" i="1"/>
  <c r="Y32" i="1" s="1"/>
  <c r="AA54" i="1"/>
  <c r="K38" i="1"/>
  <c r="L38" i="1" s="1"/>
  <c r="K64" i="1"/>
  <c r="L64" i="1" s="1"/>
  <c r="AB32" i="1"/>
  <c r="AC32" i="1" s="1"/>
  <c r="AB54" i="1"/>
  <c r="BA72" i="1"/>
  <c r="P26" i="1"/>
  <c r="N26" i="1" s="1"/>
  <c r="Q26" i="1" s="1"/>
  <c r="K26" i="1" s="1"/>
  <c r="L26" i="1" s="1"/>
  <c r="AA34" i="1"/>
  <c r="P34" i="1"/>
  <c r="N34" i="1" s="1"/>
  <c r="Q34" i="1" s="1"/>
  <c r="K34" i="1" s="1"/>
  <c r="L34" i="1" s="1"/>
  <c r="U34" i="1"/>
  <c r="Y34" i="1" s="1"/>
  <c r="AB34" i="1"/>
  <c r="U51" i="1"/>
  <c r="Y51" i="1" s="1"/>
  <c r="AA51" i="1"/>
  <c r="P51" i="1"/>
  <c r="N51" i="1" s="1"/>
  <c r="Q51" i="1" s="1"/>
  <c r="K51" i="1" s="1"/>
  <c r="L51" i="1" s="1"/>
  <c r="AB51" i="1"/>
  <c r="BA34" i="1"/>
  <c r="AA17" i="1"/>
  <c r="AC17" i="1" s="1"/>
  <c r="BA53" i="1"/>
  <c r="AC75" i="1"/>
  <c r="K63" i="1"/>
  <c r="L63" i="1" s="1"/>
  <c r="AA24" i="1"/>
  <c r="AC24" i="1" s="1"/>
  <c r="P24" i="1"/>
  <c r="N24" i="1" s="1"/>
  <c r="Q24" i="1" s="1"/>
  <c r="K24" i="1" s="1"/>
  <c r="L24" i="1" s="1"/>
  <c r="U24" i="1"/>
  <c r="Y24" i="1" s="1"/>
  <c r="AY46" i="1"/>
  <c r="BA46" i="1"/>
  <c r="AC29" i="1"/>
  <c r="AA18" i="1"/>
  <c r="AC18" i="1" s="1"/>
  <c r="P18" i="1"/>
  <c r="N18" i="1" s="1"/>
  <c r="Q18" i="1" s="1"/>
  <c r="K18" i="1" s="1"/>
  <c r="L18" i="1" s="1"/>
  <c r="AB31" i="1"/>
  <c r="AA31" i="1"/>
  <c r="U31" i="1"/>
  <c r="Y31" i="1" s="1"/>
  <c r="U47" i="1"/>
  <c r="Y47" i="1" s="1"/>
  <c r="AB47" i="1"/>
  <c r="AA47" i="1"/>
  <c r="K61" i="1"/>
  <c r="L61" i="1" s="1"/>
  <c r="K69" i="1"/>
  <c r="L69" i="1" s="1"/>
  <c r="U25" i="1"/>
  <c r="Y25" i="1" s="1"/>
  <c r="AB25" i="1"/>
  <c r="AC25" i="1" s="1"/>
  <c r="AA25" i="1"/>
  <c r="U41" i="1"/>
  <c r="Y41" i="1" s="1"/>
  <c r="AB41" i="1"/>
  <c r="AA41" i="1"/>
  <c r="P41" i="1"/>
  <c r="N41" i="1" s="1"/>
  <c r="Q41" i="1" s="1"/>
  <c r="K41" i="1" s="1"/>
  <c r="L41" i="1" s="1"/>
  <c r="U37" i="1"/>
  <c r="Y37" i="1" s="1"/>
  <c r="AB37" i="1"/>
  <c r="AA37" i="1"/>
  <c r="U72" i="1"/>
  <c r="Y72" i="1" s="1"/>
  <c r="AB72" i="1"/>
  <c r="AA72" i="1"/>
  <c r="P72" i="1"/>
  <c r="N72" i="1" s="1"/>
  <c r="Q72" i="1" s="1"/>
  <c r="K72" i="1" s="1"/>
  <c r="L72" i="1" s="1"/>
  <c r="AB23" i="1"/>
  <c r="AA23" i="1"/>
  <c r="U23" i="1"/>
  <c r="Y23" i="1" s="1"/>
  <c r="AB43" i="1"/>
  <c r="U43" i="1"/>
  <c r="Y43" i="1" s="1"/>
  <c r="P43" i="1"/>
  <c r="N43" i="1" s="1"/>
  <c r="Q43" i="1" s="1"/>
  <c r="K43" i="1" s="1"/>
  <c r="L43" i="1" s="1"/>
  <c r="AA43" i="1"/>
  <c r="P23" i="1"/>
  <c r="N23" i="1" s="1"/>
  <c r="Q23" i="1" s="1"/>
  <c r="K23" i="1" s="1"/>
  <c r="L23" i="1" s="1"/>
  <c r="AB44" i="1"/>
  <c r="U44" i="1"/>
  <c r="Y44" i="1" s="1"/>
  <c r="AA44" i="1"/>
  <c r="U30" i="1"/>
  <c r="Y30" i="1" s="1"/>
  <c r="AB30" i="1"/>
  <c r="AA30" i="1"/>
  <c r="P30" i="1"/>
  <c r="N30" i="1" s="1"/>
  <c r="Q30" i="1" s="1"/>
  <c r="K30" i="1" s="1"/>
  <c r="L30" i="1" s="1"/>
  <c r="AC73" i="1"/>
  <c r="U66" i="1"/>
  <c r="Y66" i="1" s="1"/>
  <c r="AB66" i="1"/>
  <c r="AA66" i="1"/>
  <c r="S36" i="1"/>
  <c r="T36" i="1" s="1"/>
  <c r="K37" i="1"/>
  <c r="L37" i="1" s="1"/>
  <c r="U56" i="1"/>
  <c r="Y56" i="1" s="1"/>
  <c r="AB56" i="1"/>
  <c r="AA56" i="1"/>
  <c r="U68" i="1"/>
  <c r="Y68" i="1" s="1"/>
  <c r="AB68" i="1"/>
  <c r="AA68" i="1"/>
  <c r="P68" i="1"/>
  <c r="N68" i="1" s="1"/>
  <c r="Q68" i="1" s="1"/>
  <c r="K68" i="1" s="1"/>
  <c r="L68" i="1" s="1"/>
  <c r="U61" i="1"/>
  <c r="Y61" i="1" s="1"/>
  <c r="AB61" i="1"/>
  <c r="AA61" i="1"/>
  <c r="U21" i="1"/>
  <c r="Y21" i="1" s="1"/>
  <c r="AB21" i="1"/>
  <c r="AA21" i="1"/>
  <c r="U57" i="1"/>
  <c r="Y57" i="1" s="1"/>
  <c r="AB57" i="1"/>
  <c r="AA57" i="1"/>
  <c r="P57" i="1"/>
  <c r="N57" i="1" s="1"/>
  <c r="Q57" i="1" s="1"/>
  <c r="K57" i="1" s="1"/>
  <c r="L57" i="1" s="1"/>
  <c r="AY36" i="1"/>
  <c r="BA36" i="1"/>
  <c r="AC54" i="1"/>
  <c r="U65" i="1"/>
  <c r="Y65" i="1" s="1"/>
  <c r="AB65" i="1"/>
  <c r="AA65" i="1"/>
  <c r="AB59" i="1"/>
  <c r="U59" i="1"/>
  <c r="Y59" i="1" s="1"/>
  <c r="AA59" i="1"/>
  <c r="P59" i="1"/>
  <c r="N59" i="1" s="1"/>
  <c r="Q59" i="1" s="1"/>
  <c r="K59" i="1" s="1"/>
  <c r="L59" i="1" s="1"/>
  <c r="U74" i="1"/>
  <c r="Y74" i="1" s="1"/>
  <c r="AB74" i="1"/>
  <c r="AA74" i="1"/>
  <c r="P21" i="1"/>
  <c r="N21" i="1" s="1"/>
  <c r="Q21" i="1" s="1"/>
  <c r="K21" i="1" s="1"/>
  <c r="L21" i="1" s="1"/>
  <c r="P65" i="1"/>
  <c r="N65" i="1" s="1"/>
  <c r="Q65" i="1" s="1"/>
  <c r="K65" i="1" s="1"/>
  <c r="L65" i="1" s="1"/>
  <c r="U71" i="1"/>
  <c r="Y71" i="1" s="1"/>
  <c r="AB71" i="1"/>
  <c r="AA71" i="1"/>
  <c r="U45" i="1"/>
  <c r="Y45" i="1" s="1"/>
  <c r="AB45" i="1"/>
  <c r="AA45" i="1"/>
  <c r="U40" i="1"/>
  <c r="Y40" i="1" s="1"/>
  <c r="AB40" i="1"/>
  <c r="AA40" i="1"/>
  <c r="P40" i="1"/>
  <c r="N40" i="1" s="1"/>
  <c r="Q40" i="1" s="1"/>
  <c r="K40" i="1" s="1"/>
  <c r="L40" i="1" s="1"/>
  <c r="P66" i="1"/>
  <c r="N66" i="1" s="1"/>
  <c r="Q66" i="1" s="1"/>
  <c r="K66" i="1" s="1"/>
  <c r="L66" i="1" s="1"/>
  <c r="U49" i="1"/>
  <c r="Y49" i="1" s="1"/>
  <c r="AB49" i="1"/>
  <c r="AA49" i="1"/>
  <c r="AC35" i="1"/>
  <c r="S28" i="1"/>
  <c r="T28" i="1" s="1"/>
  <c r="U42" i="1"/>
  <c r="Y42" i="1" s="1"/>
  <c r="AB42" i="1"/>
  <c r="AA42" i="1"/>
  <c r="U22" i="1"/>
  <c r="Y22" i="1" s="1"/>
  <c r="AB22" i="1"/>
  <c r="P22" i="1"/>
  <c r="N22" i="1" s="1"/>
  <c r="Q22" i="1" s="1"/>
  <c r="K22" i="1" s="1"/>
  <c r="L22" i="1" s="1"/>
  <c r="AA22" i="1"/>
  <c r="AB50" i="1"/>
  <c r="AA50" i="1"/>
  <c r="U50" i="1"/>
  <c r="Y50" i="1" s="1"/>
  <c r="AC69" i="1"/>
  <c r="P44" i="1"/>
  <c r="N44" i="1" s="1"/>
  <c r="Q44" i="1" s="1"/>
  <c r="K44" i="1" s="1"/>
  <c r="L44" i="1" s="1"/>
  <c r="U52" i="1"/>
  <c r="Y52" i="1" s="1"/>
  <c r="AB52" i="1"/>
  <c r="AA52" i="1"/>
  <c r="P31" i="1"/>
  <c r="N31" i="1" s="1"/>
  <c r="Q31" i="1" s="1"/>
  <c r="K31" i="1" s="1"/>
  <c r="L31" i="1" s="1"/>
  <c r="U38" i="1"/>
  <c r="Y38" i="1" s="1"/>
  <c r="AB38" i="1"/>
  <c r="AA38" i="1"/>
  <c r="U46" i="1"/>
  <c r="Y46" i="1" s="1"/>
  <c r="AB46" i="1"/>
  <c r="AA46" i="1"/>
  <c r="S60" i="1"/>
  <c r="T60" i="1" s="1"/>
  <c r="U55" i="1"/>
  <c r="Y55" i="1" s="1"/>
  <c r="AB55" i="1"/>
  <c r="AA55" i="1"/>
  <c r="U70" i="1"/>
  <c r="Y70" i="1" s="1"/>
  <c r="AB70" i="1"/>
  <c r="AC70" i="1" s="1"/>
  <c r="AA70" i="1"/>
  <c r="P70" i="1"/>
  <c r="N70" i="1" s="1"/>
  <c r="Q70" i="1" s="1"/>
  <c r="K70" i="1" s="1"/>
  <c r="L70" i="1" s="1"/>
  <c r="U48" i="1"/>
  <c r="Y48" i="1" s="1"/>
  <c r="AB48" i="1"/>
  <c r="AA48" i="1"/>
  <c r="U76" i="1"/>
  <c r="Y76" i="1" s="1"/>
  <c r="AB76" i="1"/>
  <c r="AC76" i="1" s="1"/>
  <c r="P76" i="1"/>
  <c r="N76" i="1" s="1"/>
  <c r="Q76" i="1" s="1"/>
  <c r="K76" i="1" s="1"/>
  <c r="L76" i="1" s="1"/>
  <c r="AA76" i="1"/>
  <c r="U20" i="1"/>
  <c r="Y20" i="1" s="1"/>
  <c r="AB20" i="1"/>
  <c r="AA20" i="1"/>
  <c r="AC53" i="1"/>
  <c r="K75" i="1"/>
  <c r="L75" i="1" s="1"/>
  <c r="P42" i="1"/>
  <c r="N42" i="1" s="1"/>
  <c r="Q42" i="1" s="1"/>
  <c r="K42" i="1" s="1"/>
  <c r="L42" i="1" s="1"/>
  <c r="P25" i="1"/>
  <c r="N25" i="1" s="1"/>
  <c r="Q25" i="1" s="1"/>
  <c r="K25" i="1" s="1"/>
  <c r="L25" i="1" s="1"/>
  <c r="BA60" i="1"/>
  <c r="K32" i="1"/>
  <c r="L32" i="1" s="1"/>
  <c r="U33" i="1"/>
  <c r="Y33" i="1" s="1"/>
  <c r="AB33" i="1"/>
  <c r="AA33" i="1"/>
  <c r="AB64" i="1"/>
  <c r="U64" i="1"/>
  <c r="Y64" i="1" s="1"/>
  <c r="AA64" i="1"/>
  <c r="AC63" i="1"/>
  <c r="P50" i="1"/>
  <c r="N50" i="1" s="1"/>
  <c r="Q50" i="1" s="1"/>
  <c r="K50" i="1" s="1"/>
  <c r="L50" i="1" s="1"/>
  <c r="P33" i="1"/>
  <c r="N33" i="1" s="1"/>
  <c r="Q33" i="1" s="1"/>
  <c r="K33" i="1" s="1"/>
  <c r="L33" i="1" s="1"/>
  <c r="AB62" i="1"/>
  <c r="U62" i="1"/>
  <c r="Y62" i="1" s="1"/>
  <c r="AA62" i="1"/>
  <c r="P62" i="1"/>
  <c r="N62" i="1" s="1"/>
  <c r="Q62" i="1" s="1"/>
  <c r="K62" i="1" s="1"/>
  <c r="L62" i="1" s="1"/>
  <c r="AB58" i="1"/>
  <c r="U58" i="1"/>
  <c r="Y58" i="1" s="1"/>
  <c r="AA58" i="1"/>
  <c r="AC67" i="1"/>
  <c r="BA28" i="1"/>
  <c r="AC34" i="1" l="1"/>
  <c r="AC51" i="1"/>
  <c r="AC42" i="1"/>
  <c r="AC62" i="1"/>
  <c r="AC46" i="1"/>
  <c r="AC37" i="1"/>
  <c r="AC44" i="1"/>
  <c r="AC38" i="1"/>
  <c r="AC61" i="1"/>
  <c r="AC52" i="1"/>
  <c r="AC21" i="1"/>
  <c r="AC33" i="1"/>
  <c r="AC20" i="1"/>
  <c r="AC50" i="1"/>
  <c r="AC65" i="1"/>
  <c r="AC40" i="1"/>
  <c r="AC66" i="1"/>
  <c r="AC23" i="1"/>
  <c r="AC48" i="1"/>
  <c r="AC57" i="1"/>
  <c r="AC68" i="1"/>
  <c r="AC31" i="1"/>
  <c r="U28" i="1"/>
  <c r="Y28" i="1" s="1"/>
  <c r="AB28" i="1"/>
  <c r="AA28" i="1"/>
  <c r="P28" i="1"/>
  <c r="N28" i="1" s="1"/>
  <c r="Q28" i="1" s="1"/>
  <c r="K28" i="1" s="1"/>
  <c r="L28" i="1" s="1"/>
  <c r="AC64" i="1"/>
  <c r="U60" i="1"/>
  <c r="Y60" i="1" s="1"/>
  <c r="AB60" i="1"/>
  <c r="AA60" i="1"/>
  <c r="P60" i="1"/>
  <c r="N60" i="1" s="1"/>
  <c r="Q60" i="1" s="1"/>
  <c r="K60" i="1" s="1"/>
  <c r="L60" i="1" s="1"/>
  <c r="AC49" i="1"/>
  <c r="AC71" i="1"/>
  <c r="AC74" i="1"/>
  <c r="AC59" i="1"/>
  <c r="AC41" i="1"/>
  <c r="AC58" i="1"/>
  <c r="AC45" i="1"/>
  <c r="AC56" i="1"/>
  <c r="AC43" i="1"/>
  <c r="AC30" i="1"/>
  <c r="AC72" i="1"/>
  <c r="AC47" i="1"/>
  <c r="AC55" i="1"/>
  <c r="AC22" i="1"/>
  <c r="U36" i="1"/>
  <c r="Y36" i="1" s="1"/>
  <c r="AB36" i="1"/>
  <c r="AA36" i="1"/>
  <c r="P36" i="1"/>
  <c r="N36" i="1" s="1"/>
  <c r="Q36" i="1" s="1"/>
  <c r="K36" i="1" s="1"/>
  <c r="L36" i="1" s="1"/>
  <c r="AC60" i="1" l="1"/>
  <c r="AC36" i="1"/>
  <c r="AC28" i="1"/>
</calcChain>
</file>

<file path=xl/sharedStrings.xml><?xml version="1.0" encoding="utf-8"?>
<sst xmlns="http://schemas.openxmlformats.org/spreadsheetml/2006/main" count="1623" uniqueCount="589">
  <si>
    <t>File opened</t>
  </si>
  <si>
    <t>2018-07-31 07:41:59</t>
  </si>
  <si>
    <t>Console s/n</t>
  </si>
  <si>
    <t>68C-571077</t>
  </si>
  <si>
    <t>Console ver</t>
  </si>
  <si>
    <t>Bluestem v.1.3.4</t>
  </si>
  <si>
    <t>Scripts ver</t>
  </si>
  <si>
    <t>2018.05  1.3.4, Mar 2018</t>
  </si>
  <si>
    <t>Head s/n</t>
  </si>
  <si>
    <t>68H-581077</t>
  </si>
  <si>
    <t>Head ver</t>
  </si>
  <si>
    <t>1.3.0</t>
  </si>
  <si>
    <t>Head cal</t>
  </si>
  <si>
    <t>{"co2bspanconc2": "0", "co2aspanconc2": "0", "co2bspan2a": "0.169549", "flowbzero": "0.30936", "co2bspan1": "0.990929", "ssb_ref": "32399.3", "flowazero": "0.32418", "oxygen": "21", "tazero": "0.0287113", "h2oaspan2": "0", "co2azero": "0.878104", "h2obspan1": "0.996486", "chamberpressurezero": "2.58849", "co2aspan1": "0.99103", "co2aspanconc1": "1002", "co2bspan2": "0", "ssa_ref": "33648.9", "co2aspan2": "0", "h2obspanconc2": "0", "h2obzero": "1.04256", "h2oaspanconc2": "0", "h2obspanconc1": "12.72", "flowmeterzero": "1.0222", "h2obspan2": "0", "co2aspan2a": "0.166194", "co2bspan2b": "0.168011", "co2aspan2b": "0.164704", "h2oaspan2a": "0.0633159", "h2oazero": "1.03443", "tbzero": "0.0835133", "co2bzero": "0.897206", "h2oaspan2b": "0.0630582", "co2bspanconc1": "1002", "h2oaspanconc1": "12.72", "h2obspan2a": "0.0658756", "h2oaspan1": "0.995929", "h2obspan2b": "0.0656441"}</t>
  </si>
  <si>
    <t>Chamber type</t>
  </si>
  <si>
    <t>6800-01</t>
  </si>
  <si>
    <t>Chamber s/n</t>
  </si>
  <si>
    <t>MPF-551072</t>
  </si>
  <si>
    <t>Chamber rev</t>
  </si>
  <si>
    <t>0</t>
  </si>
  <si>
    <t>Chamber cal</t>
  </si>
  <si>
    <t>Fluorometer</t>
  </si>
  <si>
    <t>Flr. Version</t>
  </si>
  <si>
    <t>07:41:59</t>
  </si>
  <si>
    <t>Stability Definition:	A (GasEx): Slp&lt;1 Std&lt;5	gsw (GasEx): Slp&lt;1 Std&lt;5</t>
  </si>
  <si>
    <t>07:43:55</t>
  </si>
  <si>
    <t>Stability Definition:	A (GasEx): Slp&lt;5 Std&lt;5	gsw (GasEx): Slp&lt;1 Std&lt;5</t>
  </si>
  <si>
    <t>SysConst</t>
  </si>
  <si>
    <t>AvgTime</t>
  </si>
  <si>
    <t>4</t>
  </si>
  <si>
    <t>Oxygen</t>
  </si>
  <si>
    <t>21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</si>
  <si>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</si>
  <si>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</si>
  <si>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</si>
  <si>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</si>
  <si>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</si>
  <si>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</si>
  <si>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</si>
  <si>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</si>
  <si>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</si>
  <si>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</si>
  <si>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</si>
  <si>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</si>
  <si>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</si>
  <si>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</si>
  <si>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</si>
  <si>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</si>
  <si>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</si>
  <si>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</si>
  <si>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</si>
  <si>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</si>
  <si>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</si>
  <si>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</si>
  <si>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</si>
  <si>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</si>
  <si>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</si>
  <si>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</si>
  <si>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</si>
  <si>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</si>
  <si>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</si>
  <si>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</si>
  <si>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</si>
  <si>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</si>
  <si>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</si>
  <si>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</si>
  <si>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</si>
  <si>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</si>
  <si>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</si>
  <si>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</si>
  <si>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</si>
  <si>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4.90169 79.1583 385.797 625.074 880.637 1085.2 1249.65 1405.66</t>
  </si>
  <si>
    <t>Fs_true</t>
  </si>
  <si>
    <t>0.148967 99.3304 403.251 601.049 800.13 1001.03 1200.39 1400.89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</si>
  <si>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</si>
  <si>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</si>
  <si>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</si>
  <si>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</si>
  <si>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</si>
  <si>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</si>
  <si>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</si>
  <si>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</si>
  <si>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</si>
  <si>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</si>
  <si>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</si>
  <si>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</si>
  <si>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</si>
  <si>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</si>
  <si>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</si>
  <si>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</si>
  <si>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</si>
  <si>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</si>
  <si>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</si>
  <si>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</si>
  <si>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</si>
  <si>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</si>
  <si>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</si>
  <si>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</si>
  <si>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</si>
  <si>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</si>
  <si>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</si>
  <si>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</si>
  <si>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</si>
  <si>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</si>
  <si>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</si>
  <si>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</si>
  <si>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</si>
  <si>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</si>
  <si>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</si>
  <si>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</si>
  <si>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</si>
  <si>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</si>
  <si>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</si>
  <si>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</si>
  <si>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</si>
  <si>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</si>
  <si>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</si>
  <si>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</si>
  <si>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</si>
  <si>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</si>
  <si>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</si>
  <si>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</si>
  <si>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</si>
  <si>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</si>
  <si>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</si>
  <si>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</si>
  <si>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</si>
  <si>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</si>
  <si>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</si>
  <si>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</si>
  <si>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</si>
  <si>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</si>
  <si>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</si>
  <si>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</si>
  <si>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</si>
  <si>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</si>
  <si>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</si>
  <si>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</si>
  <si>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</si>
  <si>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</si>
  <si>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</si>
  <si>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</si>
  <si>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</si>
  <si>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</si>
  <si>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</si>
  <si>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</si>
  <si>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</si>
  <si>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</si>
  <si>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</si>
  <si>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</si>
  <si>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</si>
  <si>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</si>
  <si>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</si>
  <si>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</si>
  <si>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</si>
  <si>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</si>
  <si>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</si>
  <si>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</si>
  <si>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</si>
  <si>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</si>
  <si>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</si>
  <si>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</si>
  <si>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</si>
  <si>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</si>
  <si>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</si>
  <si>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</si>
  <si>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</si>
  <si>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</si>
  <si>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</si>
  <si>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</si>
  <si>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</si>
  <si>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</si>
  <si>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</si>
  <si>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</si>
  <si>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</si>
  <si>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</si>
  <si>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</si>
  <si>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</si>
  <si>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</si>
  <si>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</si>
  <si>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</si>
  <si>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</si>
  <si>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</si>
  <si>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</si>
  <si>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</si>
  <si>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</si>
  <si>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</si>
  <si>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</si>
  <si>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</si>
  <si>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</si>
  <si>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</si>
  <si>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</si>
  <si>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</si>
  <si>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</si>
  <si>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</si>
  <si>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</si>
  <si>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</si>
  <si>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</si>
  <si>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</si>
  <si>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</si>
  <si>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</si>
  <si>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</si>
  <si>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</si>
  <si>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</si>
  <si>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</si>
  <si>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</si>
  <si>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</si>
  <si>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</si>
  <si>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</si>
  <si>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</si>
  <si>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</si>
  <si>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</si>
  <si>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</si>
  <si>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</si>
  <si>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</si>
  <si>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</si>
  <si>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</si>
  <si>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</si>
  <si>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</si>
  <si>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</si>
  <si>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</si>
  <si>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</si>
  <si>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</si>
  <si>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</si>
  <si>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</si>
  <si>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</si>
  <si>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</si>
  <si>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</si>
  <si>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</si>
  <si>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</si>
  <si>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</si>
  <si>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</si>
  <si>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</si>
  <si>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</si>
  <si>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</si>
  <si>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</si>
  <si>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</si>
  <si>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</si>
  <si>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</si>
  <si>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</si>
  <si>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</si>
  <si>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</si>
  <si>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</si>
  <si>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</si>
  <si>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</si>
  <si>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</si>
  <si>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</si>
  <si>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</si>
  <si>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</si>
  <si>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</si>
  <si>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</si>
  <si>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</si>
  <si>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</si>
  <si>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</si>
  <si>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</si>
  <si>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</si>
  <si>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</si>
  <si>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</si>
  <si>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</si>
  <si>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</si>
  <si>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</si>
  <si>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</si>
  <si>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</si>
  <si>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</si>
  <si>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</si>
  <si>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</si>
  <si>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</si>
  <si>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</si>
  <si>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</si>
  <si>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</si>
  <si>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</si>
  <si>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</si>
  <si>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</si>
  <si>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</si>
  <si>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</si>
  <si>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</si>
  <si>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</si>
  <si>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</si>
  <si>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</si>
  <si>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0: Broadleaf</t>
  </si>
  <si>
    <t>2/2</t>
  </si>
  <si>
    <t>5</t>
  </si>
  <si>
    <t>11111111</t>
  </si>
  <si>
    <t>oooooooo</t>
  </si>
  <si>
    <t>off</t>
  </si>
  <si>
    <t>08:00:46</t>
  </si>
  <si>
    <t>08:09:29</t>
  </si>
  <si>
    <t>Stability Definition:	A (GasEx): Slp&lt;1 Std&lt;0.05	gsw (GasEx): Slp&lt;1 Std&lt;5</t>
  </si>
  <si>
    <t>1/2</t>
  </si>
  <si>
    <t>20180731 09:16:16</t>
  </si>
  <si>
    <t>09:16:16</t>
  </si>
  <si>
    <t>18322-1</t>
  </si>
  <si>
    <t>MPF-4365-20180731-09_16_17</t>
  </si>
  <si>
    <t>DARK-4366-20180731-09_16_25</t>
  </si>
  <si>
    <t>09:16:47</t>
  </si>
  <si>
    <t>20180731 09:18:23</t>
  </si>
  <si>
    <t>09:18:23</t>
  </si>
  <si>
    <t>MPF-4367-20180731-09_18_25</t>
  </si>
  <si>
    <t>DARK-4368-20180731-09_18_32</t>
  </si>
  <si>
    <t>09:18:55</t>
  </si>
  <si>
    <t>20180731 09:20:12</t>
  </si>
  <si>
    <t>09:20:12</t>
  </si>
  <si>
    <t>MPF-4369-20180731-09_20_14</t>
  </si>
  <si>
    <t>DARK-4370-20180731-09_20_21</t>
  </si>
  <si>
    <t>20180731 09:21:25</t>
  </si>
  <si>
    <t>09:21:25</t>
  </si>
  <si>
    <t>MPF-4371-20180731-09_21_27</t>
  </si>
  <si>
    <t>DARK-4372-20180731-09_21_34</t>
  </si>
  <si>
    <t>09:22:00</t>
  </si>
  <si>
    <t>20180731 09:23:15</t>
  </si>
  <si>
    <t>09:23:15</t>
  </si>
  <si>
    <t>MPF-4373-20180731-09_23_16</t>
  </si>
  <si>
    <t>DARK-4374-20180731-09_23_24</t>
  </si>
  <si>
    <t>09:23:47</t>
  </si>
  <si>
    <t>20180731 09:24:58</t>
  </si>
  <si>
    <t>09:24:58</t>
  </si>
  <si>
    <t>MPF-4375-20180731-09_25_00</t>
  </si>
  <si>
    <t>DARK-4376-20180731-09_25_07</t>
  </si>
  <si>
    <t>09:25:29</t>
  </si>
  <si>
    <t>20180731 09:27:26</t>
  </si>
  <si>
    <t>09:27:26</t>
  </si>
  <si>
    <t>MPF-4377-20180731-09_27_28</t>
  </si>
  <si>
    <t>DARK-4378-20180731-09_27_35</t>
  </si>
  <si>
    <t>09:27:54</t>
  </si>
  <si>
    <t>20180731 09:29:56</t>
  </si>
  <si>
    <t>09:29:56</t>
  </si>
  <si>
    <t>MPF-4379-20180731-09_29_57</t>
  </si>
  <si>
    <t>DARK-4380-20180731-09_30_05</t>
  </si>
  <si>
    <t>09:30:26</t>
  </si>
  <si>
    <t>20180731 09:32:07</t>
  </si>
  <si>
    <t>09:32:07</t>
  </si>
  <si>
    <t>MPF-4381-20180731-09_32_09</t>
  </si>
  <si>
    <t>DARK-4382-20180731-09_32_16</t>
  </si>
  <si>
    <t>09:32:41</t>
  </si>
  <si>
    <t>20180731 09:34:25</t>
  </si>
  <si>
    <t>09:34:25</t>
  </si>
  <si>
    <t>MPF-4383-20180731-09_34_27</t>
  </si>
  <si>
    <t>DARK-4384-20180731-09_34_34</t>
  </si>
  <si>
    <t>09:34:56</t>
  </si>
  <si>
    <t>20180731 09:42:07</t>
  </si>
  <si>
    <t>09:42:07</t>
  </si>
  <si>
    <t>MPF-4385-20180731-09_42_08</t>
  </si>
  <si>
    <t>DARK-4386-20180731-09_42_16</t>
  </si>
  <si>
    <t>09:42:41</t>
  </si>
  <si>
    <t>20180731 09:44:42</t>
  </si>
  <si>
    <t>09:44:42</t>
  </si>
  <si>
    <t>MPF-4387-20180731-09_44_44</t>
  </si>
  <si>
    <t>DARK-4388-20180731-09_44_51</t>
  </si>
  <si>
    <t>20180731 09:45:56</t>
  </si>
  <si>
    <t>09:45:56</t>
  </si>
  <si>
    <t>MPF-4389-20180731-09_45_58</t>
  </si>
  <si>
    <t>DARK-4390-20180731-09_46_05</t>
  </si>
  <si>
    <t>09:46:28</t>
  </si>
  <si>
    <t>20180731 09:47:46</t>
  </si>
  <si>
    <t>09:47:46</t>
  </si>
  <si>
    <t>MPF-4391-20180731-09_47_48</t>
  </si>
  <si>
    <t>DARK-4392-20180731-09_47_55</t>
  </si>
  <si>
    <t>20180731 09:48:58</t>
  </si>
  <si>
    <t>09:48:58</t>
  </si>
  <si>
    <t>MPF-4393-20180731-09_48_59</t>
  </si>
  <si>
    <t>DARK-4394-20180731-09_49_07</t>
  </si>
  <si>
    <t>09:49:31</t>
  </si>
  <si>
    <t>20180731 09:50:40</t>
  </si>
  <si>
    <t>09:50:40</t>
  </si>
  <si>
    <t>MPF-4395-20180731-09_50_42</t>
  </si>
  <si>
    <t>DARK-4396-20180731-09_50_49</t>
  </si>
  <si>
    <t>09:51:12</t>
  </si>
  <si>
    <t>20180731 09:53:00</t>
  </si>
  <si>
    <t>09:53:00</t>
  </si>
  <si>
    <t>MPF-4397-20180731-09_53_02</t>
  </si>
  <si>
    <t>DARK-4398-20180731-09_53_09</t>
  </si>
  <si>
    <t>09:53:33</t>
  </si>
  <si>
    <t>20180731 09:55:09</t>
  </si>
  <si>
    <t>09:55:09</t>
  </si>
  <si>
    <t>MPF-4399-20180731-09_55_10</t>
  </si>
  <si>
    <t>DARK-4400-20180731-09_55_18</t>
  </si>
  <si>
    <t>09:55:49</t>
  </si>
  <si>
    <t>20180731 09:57:27</t>
  </si>
  <si>
    <t>09:57:27</t>
  </si>
  <si>
    <t>MPF-4401-20180731-09_57_29</t>
  </si>
  <si>
    <t>DARK-4402-20180731-09_57_36</t>
  </si>
  <si>
    <t>09:58:05</t>
  </si>
  <si>
    <t>20180731 09:59:53</t>
  </si>
  <si>
    <t>09:59:53</t>
  </si>
  <si>
    <t>18312-2</t>
  </si>
  <si>
    <t>MPF-4403-20180731-09_59_54</t>
  </si>
  <si>
    <t>DARK-4404-20180731-10_00_02</t>
  </si>
  <si>
    <t>10:00:27</t>
  </si>
  <si>
    <t>20180731 10:07:16</t>
  </si>
  <si>
    <t>10:07:16</t>
  </si>
  <si>
    <t>18421-1</t>
  </si>
  <si>
    <t>MPF-4405-20180731-10_07_17</t>
  </si>
  <si>
    <t>DARK-4406-20180731-10_07_25</t>
  </si>
  <si>
    <t>10:07:56</t>
  </si>
  <si>
    <t>20180731 10:09:27</t>
  </si>
  <si>
    <t>10:09:27</t>
  </si>
  <si>
    <t>MPF-4407-20180731-10_09_29</t>
  </si>
  <si>
    <t>DARK-4408-20180731-10_09_36</t>
  </si>
  <si>
    <t>10:10:07</t>
  </si>
  <si>
    <t>20180731 10:11:19</t>
  </si>
  <si>
    <t>10:11:19</t>
  </si>
  <si>
    <t>MPF-4409-20180731-10_11_21</t>
  </si>
  <si>
    <t>DARK-4410-20180731-10_11_28</t>
  </si>
  <si>
    <t>20180731 10:12:32</t>
  </si>
  <si>
    <t>10:12:32</t>
  </si>
  <si>
    <t>MPF-4411-20180731-10_12_33</t>
  </si>
  <si>
    <t>DARK-4412-20180731-10_12_41</t>
  </si>
  <si>
    <t>10:13:03</t>
  </si>
  <si>
    <t>20180731 10:14:16</t>
  </si>
  <si>
    <t>10:14:16</t>
  </si>
  <si>
    <t>MPF-4413-20180731-10_14_17</t>
  </si>
  <si>
    <t>DARK-4414-20180731-10_14_25</t>
  </si>
  <si>
    <t>10:14:52</t>
  </si>
  <si>
    <t>20180731 10:16:05</t>
  </si>
  <si>
    <t>10:16:05</t>
  </si>
  <si>
    <t>MPF-4415-20180731-10_16_07</t>
  </si>
  <si>
    <t>DARK-4416-20180731-10_16_15</t>
  </si>
  <si>
    <t>10:16:40</t>
  </si>
  <si>
    <t>20180731 10:18:42</t>
  </si>
  <si>
    <t>10:18:42</t>
  </si>
  <si>
    <t>MPF-4417-20180731-10_18_43</t>
  </si>
  <si>
    <t>DARK-4418-20180731-10_18_51</t>
  </si>
  <si>
    <t>10:19:18</t>
  </si>
  <si>
    <t>20180731 10:21:20</t>
  </si>
  <si>
    <t>10:21:20</t>
  </si>
  <si>
    <t>MPF-4419-20180731-10_21_22</t>
  </si>
  <si>
    <t>DARK-4420-20180731-10_21_29</t>
  </si>
  <si>
    <t>10:21:46</t>
  </si>
  <si>
    <t>20180731 10:23:47</t>
  </si>
  <si>
    <t>10:23:47</t>
  </si>
  <si>
    <t>MPF-4421-20180731-10_23_49</t>
  </si>
  <si>
    <t>DARK-4422-20180731-10_23_57</t>
  </si>
  <si>
    <t>10:24:11</t>
  </si>
  <si>
    <t>20180731 10:26:12</t>
  </si>
  <si>
    <t>10:26:12</t>
  </si>
  <si>
    <t>MPF-4423-20180731-10_26_14</t>
  </si>
  <si>
    <t>DARK-4424-20180731-10_26_22</t>
  </si>
  <si>
    <t>10:26:42</t>
  </si>
  <si>
    <t>20180731 10:34:05</t>
  </si>
  <si>
    <t>10:34:05</t>
  </si>
  <si>
    <t>18431-1</t>
  </si>
  <si>
    <t>MPF-4425-20180731-10_34_07</t>
  </si>
  <si>
    <t>DARK-4426-20180731-10_34_14</t>
  </si>
  <si>
    <t>10:34:41</t>
  </si>
  <si>
    <t>20180731 10:36:06</t>
  </si>
  <si>
    <t>10:36:06</t>
  </si>
  <si>
    <t>MPF-4427-20180731-10_36_08</t>
  </si>
  <si>
    <t>DARK-4428-20180731-10_36_15</t>
  </si>
  <si>
    <t>10:36:39</t>
  </si>
  <si>
    <t>20180731 10:37:55</t>
  </si>
  <si>
    <t>10:37:55</t>
  </si>
  <si>
    <t>MPF-4429-20180731-10_37_56</t>
  </si>
  <si>
    <t>DARK-4430-20180731-10_38_04</t>
  </si>
  <si>
    <t>20180731 10:39:08</t>
  </si>
  <si>
    <t>10:39:08</t>
  </si>
  <si>
    <t>MPF-4431-20180731-10_39_09</t>
  </si>
  <si>
    <t>DARK-4432-20180731-10_39_17</t>
  </si>
  <si>
    <t>10:39:43</t>
  </si>
  <si>
    <t>20180731 10:40:57</t>
  </si>
  <si>
    <t>10:40:57</t>
  </si>
  <si>
    <t>MPF-4433-20180731-10_40_59</t>
  </si>
  <si>
    <t>DARK-4434-20180731-10_41_06</t>
  </si>
  <si>
    <t>10:41:28</t>
  </si>
  <si>
    <t>10:42:44</t>
  </si>
  <si>
    <t>Stability Definition:	A (GasEx): Slp&lt;1 Std&lt;0.05	gsw (GasEx): Slp&lt;1 Std&lt;0.05</t>
  </si>
  <si>
    <t>20180731 10:42:38</t>
  </si>
  <si>
    <t>10:42:38</t>
  </si>
  <si>
    <t>MPF-4435-20180731-10_42_40</t>
  </si>
  <si>
    <t>DARK-4436-20180731-10_42_47</t>
  </si>
  <si>
    <t>10:43:11</t>
  </si>
  <si>
    <t>20180731 10:45:07</t>
  </si>
  <si>
    <t>10:45:07</t>
  </si>
  <si>
    <t>MPF-4437-20180731-10_45_08</t>
  </si>
  <si>
    <t>DARK-4438-20180731-10_45_16</t>
  </si>
  <si>
    <t>10:45:39</t>
  </si>
  <si>
    <t>20180731 10:47:41</t>
  </si>
  <si>
    <t>10:47:41</t>
  </si>
  <si>
    <t>MPF-4439-20180731-10_47_42</t>
  </si>
  <si>
    <t>DARK-4440-20180731-10_47_50</t>
  </si>
  <si>
    <t>10:48:14</t>
  </si>
  <si>
    <t>20180731 10:50:15</t>
  </si>
  <si>
    <t>10:50:15</t>
  </si>
  <si>
    <t>MPF-4441-20180731-10_50_17</t>
  </si>
  <si>
    <t>DARK-4442-20180731-10_50_24</t>
  </si>
  <si>
    <t>10:50:45</t>
  </si>
  <si>
    <t>20180731 10:52:46</t>
  </si>
  <si>
    <t>10:52:46</t>
  </si>
  <si>
    <t>MPF-4443-20180731-10_52_48</t>
  </si>
  <si>
    <t>DARK-4444-20180731-10_52_55</t>
  </si>
  <si>
    <t>10:53:12</t>
  </si>
  <si>
    <t>20180731 10:59:37</t>
  </si>
  <si>
    <t>10:59:37</t>
  </si>
  <si>
    <t>18321-1</t>
  </si>
  <si>
    <t>MPF-4445-20180731-10_59_38</t>
  </si>
  <si>
    <t>DARK-4446-20180731-10_59_46</t>
  </si>
  <si>
    <t>11:00:13</t>
  </si>
  <si>
    <t>20180731 11:01:34</t>
  </si>
  <si>
    <t>11:01:34</t>
  </si>
  <si>
    <t>MPF-4447-20180731-11_01_36</t>
  </si>
  <si>
    <t>DARK-4448-20180731-11_01_43</t>
  </si>
  <si>
    <t>11:02:13</t>
  </si>
  <si>
    <t>20180731 11:03:29</t>
  </si>
  <si>
    <t>11:03:29</t>
  </si>
  <si>
    <t>MPF-4449-20180731-11_03_31</t>
  </si>
  <si>
    <t>DARK-4450-20180731-11_03_38</t>
  </si>
  <si>
    <t>20180731 11:04:41</t>
  </si>
  <si>
    <t>11:04:41</t>
  </si>
  <si>
    <t>MPF-4451-20180731-11_04_43</t>
  </si>
  <si>
    <t>DARK-4452-20180731-11_04_50</t>
  </si>
  <si>
    <t>11:05:16</t>
  </si>
  <si>
    <t>20180731 11:06:30</t>
  </si>
  <si>
    <t>11:06:30</t>
  </si>
  <si>
    <t>MPF-4453-20180731-11_06_32</t>
  </si>
  <si>
    <t>DARK-4454-20180731-11_06_39</t>
  </si>
  <si>
    <t>11:07:08</t>
  </si>
  <si>
    <t>20180731 11:08:18</t>
  </si>
  <si>
    <t>11:08:18</t>
  </si>
  <si>
    <t>MPF-4455-20180731-11_08_20</t>
  </si>
  <si>
    <t>DARK-4456-20180731-11_08_27</t>
  </si>
  <si>
    <t>11:08:52</t>
  </si>
  <si>
    <t>20180731 11:10:53</t>
  </si>
  <si>
    <t>11:10:53</t>
  </si>
  <si>
    <t>MPF-4457-20180731-11_10_55</t>
  </si>
  <si>
    <t>DARK-4458-20180731-11_11_02</t>
  </si>
  <si>
    <t>11:11:26</t>
  </si>
  <si>
    <t>20180731 11:13:13</t>
  </si>
  <si>
    <t>11:13:13</t>
  </si>
  <si>
    <t>MPF-4459-20180731-11_13_14</t>
  </si>
  <si>
    <t>DARK-4460-20180731-11_13_22</t>
  </si>
  <si>
    <t>11:13:44</t>
  </si>
  <si>
    <t>20180731 11:15:23</t>
  </si>
  <si>
    <t>11:15:23</t>
  </si>
  <si>
    <t>MPF-4461-20180731-11_15_25</t>
  </si>
  <si>
    <t>DARK-4462-20180731-11_15_33</t>
  </si>
  <si>
    <t>11:15:52</t>
  </si>
  <si>
    <t>20180731 11:17:36</t>
  </si>
  <si>
    <t>11:17:36</t>
  </si>
  <si>
    <t>MPF-4463-20180731-11_17_38</t>
  </si>
  <si>
    <t>DARK-4464-20180731-11_17_45</t>
  </si>
  <si>
    <t>11:18:11</t>
  </si>
  <si>
    <t>20180731 11:23:10</t>
  </si>
  <si>
    <t>11:23:10</t>
  </si>
  <si>
    <t>18311-2</t>
  </si>
  <si>
    <t>MPF-4465-20180731-11_23_12</t>
  </si>
  <si>
    <t>DARK-4466-20180731-11_23_20</t>
  </si>
  <si>
    <t>11:23:45</t>
  </si>
  <si>
    <t>20180731 11:25:05</t>
  </si>
  <si>
    <t>11:25:05</t>
  </si>
  <si>
    <t>MPF-4467-20180731-11_25_07</t>
  </si>
  <si>
    <t>DARK-4468-20180731-11_25_15</t>
  </si>
  <si>
    <t>20180731 11:26:19</t>
  </si>
  <si>
    <t>11:26:19</t>
  </si>
  <si>
    <t>MPF-4469-20180731-11_26_21</t>
  </si>
  <si>
    <t>DARK-4470-20180731-11_26_29</t>
  </si>
  <si>
    <t>11:26:57</t>
  </si>
  <si>
    <t>20180731 11:28:12</t>
  </si>
  <si>
    <t>11:28:12</t>
  </si>
  <si>
    <t>MPF-4471-20180731-11_28_13</t>
  </si>
  <si>
    <t>DARK-4472-20180731-11_28_21</t>
  </si>
  <si>
    <t>20180731 11:29:24</t>
  </si>
  <si>
    <t>11:29:24</t>
  </si>
  <si>
    <t>MPF-4473-20180731-11_29_26</t>
  </si>
  <si>
    <t>DARK-4474-20180731-11_29_34</t>
  </si>
  <si>
    <t>11:29:58</t>
  </si>
  <si>
    <t>20180731 11:31:10</t>
  </si>
  <si>
    <t>11:31:10</t>
  </si>
  <si>
    <t>MPF-4475-20180731-11_31_11</t>
  </si>
  <si>
    <t>DARK-4476-20180731-11_31_19</t>
  </si>
  <si>
    <t>11:31:46</t>
  </si>
  <si>
    <t>20180731 11:33:39</t>
  </si>
  <si>
    <t>11:33:39</t>
  </si>
  <si>
    <t>MPF-4477-20180731-11_33_40</t>
  </si>
  <si>
    <t>DARK-4478-20180731-11_33_48</t>
  </si>
  <si>
    <t>11:34:13</t>
  </si>
  <si>
    <t>20180731 11:35:45</t>
  </si>
  <si>
    <t>11:35:45</t>
  </si>
  <si>
    <t>MPF-4479-20180731-11_35_46</t>
  </si>
  <si>
    <t>DARK-4480-20180731-11_35_54</t>
  </si>
  <si>
    <t>11:36:20</t>
  </si>
  <si>
    <t>20180731 11:38:21</t>
  </si>
  <si>
    <t>11:38:21</t>
  </si>
  <si>
    <t>MPF-4481-20180731-11_38_22</t>
  </si>
  <si>
    <t>DARK-4482-20180731-11_38_30</t>
  </si>
  <si>
    <t>11:38:52</t>
  </si>
  <si>
    <t>20180731 11:40:53</t>
  </si>
  <si>
    <t>11:40:53</t>
  </si>
  <si>
    <t>MPF-4483-20180731-11_40_55</t>
  </si>
  <si>
    <t>DARK-4484-20180731-11_41_02</t>
  </si>
  <si>
    <t>11:41:29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</si>
</sst>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O76"/>
  <sheetViews>
    <sheetView tabSelected="1" workbookViewId="0">
      <selection activeCell="A77" sqref="A77:XFD106"/>
    </sheetView>
  </sheetViews>
  <sheetFormatPr defaultRowHeight="13" x14ac:dyDescent="0.2"/>
  <sheetData>
    <row r="2" spans="1:171" x14ac:dyDescent="0.2">
      <c r="A2" t="s">
        <v>27</v>
      </c>
      <c r="B2" t="s">
        <v>28</v>
      </c>
      <c r="C2" t="s">
        <v>30</v>
      </c>
      <c r="D2" t="s">
        <v>32</v>
      </c>
    </row>
    <row r="3" spans="1:171" x14ac:dyDescent="0.2">
      <c r="B3" t="s">
        <v>29</v>
      </c>
      <c r="C3" t="s">
        <v>31</v>
      </c>
      <c r="D3" t="s">
        <v>15</v>
      </c>
    </row>
    <row r="4" spans="1:171" x14ac:dyDescent="0.2">
      <c r="A4" t="s">
        <v>33</v>
      </c>
      <c r="B4" t="s">
        <v>34</v>
      </c>
    </row>
    <row r="5" spans="1:171" x14ac:dyDescent="0.2">
      <c r="B5">
        <v>2</v>
      </c>
    </row>
    <row r="6" spans="1:171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</row>
    <row r="7" spans="1:171" x14ac:dyDescent="0.2">
      <c r="B7">
        <v>0</v>
      </c>
      <c r="C7">
        <v>1</v>
      </c>
      <c r="D7">
        <v>0</v>
      </c>
      <c r="E7">
        <v>0</v>
      </c>
    </row>
    <row r="8" spans="1:171" x14ac:dyDescent="0.2">
      <c r="A8" t="s">
        <v>40</v>
      </c>
      <c r="B8" t="s">
        <v>41</v>
      </c>
      <c r="C8" t="s">
        <v>43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1" x14ac:dyDescent="0.2">
      <c r="B9" t="s">
        <v>42</v>
      </c>
      <c r="C9" t="s">
        <v>44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1" x14ac:dyDescent="0.2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</row>
    <row r="11" spans="1:171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1" x14ac:dyDescent="0.2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72</v>
      </c>
      <c r="H12" t="s">
        <v>74</v>
      </c>
    </row>
    <row r="13" spans="1:171" x14ac:dyDescent="0.2">
      <c r="B13">
        <v>-6276</v>
      </c>
      <c r="C13">
        <v>6.6</v>
      </c>
      <c r="D13">
        <v>1.7090000000000001E-5</v>
      </c>
      <c r="E13">
        <v>3.11</v>
      </c>
      <c r="F13" t="s">
        <v>71</v>
      </c>
      <c r="G13" t="s">
        <v>73</v>
      </c>
      <c r="H13">
        <v>2</v>
      </c>
    </row>
    <row r="14" spans="1:171" x14ac:dyDescent="0.2">
      <c r="A14" t="s">
        <v>75</v>
      </c>
      <c r="B14" t="s">
        <v>75</v>
      </c>
      <c r="C14" t="s">
        <v>75</v>
      </c>
      <c r="D14" t="s">
        <v>75</v>
      </c>
      <c r="E14" t="s">
        <v>75</v>
      </c>
      <c r="F14" t="s">
        <v>76</v>
      </c>
      <c r="G14" t="s">
        <v>77</v>
      </c>
      <c r="H14" t="s">
        <v>77</v>
      </c>
      <c r="I14" t="s">
        <v>77</v>
      </c>
      <c r="J14" t="s">
        <v>77</v>
      </c>
      <c r="K14" t="s">
        <v>77</v>
      </c>
      <c r="L14" t="s">
        <v>77</v>
      </c>
      <c r="M14" t="s">
        <v>77</v>
      </c>
      <c r="N14" t="s">
        <v>77</v>
      </c>
      <c r="O14" t="s">
        <v>77</v>
      </c>
      <c r="P14" t="s">
        <v>77</v>
      </c>
      <c r="Q14" t="s">
        <v>77</v>
      </c>
      <c r="R14" t="s">
        <v>77</v>
      </c>
      <c r="S14" t="s">
        <v>77</v>
      </c>
      <c r="T14" t="s">
        <v>77</v>
      </c>
      <c r="U14" t="s">
        <v>77</v>
      </c>
      <c r="V14" t="s">
        <v>77</v>
      </c>
      <c r="W14" t="s">
        <v>77</v>
      </c>
      <c r="X14" t="s">
        <v>77</v>
      </c>
      <c r="Y14" t="s">
        <v>77</v>
      </c>
      <c r="Z14" t="s">
        <v>77</v>
      </c>
      <c r="AA14" t="s">
        <v>77</v>
      </c>
      <c r="AB14" t="s">
        <v>77</v>
      </c>
      <c r="AC14" t="s">
        <v>77</v>
      </c>
      <c r="AD14" t="s">
        <v>77</v>
      </c>
      <c r="AE14" t="s">
        <v>77</v>
      </c>
      <c r="AF14" t="s">
        <v>77</v>
      </c>
      <c r="AG14" t="s">
        <v>78</v>
      </c>
      <c r="AH14" t="s">
        <v>78</v>
      </c>
      <c r="AI14" t="s">
        <v>78</v>
      </c>
      <c r="AJ14" t="s">
        <v>78</v>
      </c>
      <c r="AK14" t="s">
        <v>78</v>
      </c>
      <c r="AL14" t="s">
        <v>79</v>
      </c>
      <c r="AM14" t="s">
        <v>79</v>
      </c>
      <c r="AN14" t="s">
        <v>79</v>
      </c>
      <c r="AO14" t="s">
        <v>79</v>
      </c>
      <c r="AP14" t="s">
        <v>79</v>
      </c>
      <c r="AQ14" t="s">
        <v>79</v>
      </c>
      <c r="AR14" t="s">
        <v>79</v>
      </c>
      <c r="AS14" t="s">
        <v>79</v>
      </c>
      <c r="AT14" t="s">
        <v>79</v>
      </c>
      <c r="AU14" t="s">
        <v>79</v>
      </c>
      <c r="AV14" t="s">
        <v>79</v>
      </c>
      <c r="AW14" t="s">
        <v>79</v>
      </c>
      <c r="AX14" t="s">
        <v>79</v>
      </c>
      <c r="AY14" t="s">
        <v>79</v>
      </c>
      <c r="AZ14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79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81</v>
      </c>
      <c r="BS14" t="s">
        <v>81</v>
      </c>
      <c r="BT14" t="s">
        <v>81</v>
      </c>
      <c r="BU14" t="s">
        <v>81</v>
      </c>
      <c r="BV14" t="s">
        <v>33</v>
      </c>
      <c r="BW14" t="s">
        <v>33</v>
      </c>
      <c r="BX14" t="s">
        <v>33</v>
      </c>
      <c r="BY14" t="s">
        <v>82</v>
      </c>
      <c r="BZ14" t="s">
        <v>82</v>
      </c>
      <c r="CA14" t="s">
        <v>82</v>
      </c>
      <c r="CB14" t="s">
        <v>82</v>
      </c>
      <c r="CC14" t="s">
        <v>82</v>
      </c>
      <c r="CD14" t="s">
        <v>82</v>
      </c>
      <c r="CE14" t="s">
        <v>82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82</v>
      </c>
      <c r="CL14" t="s">
        <v>82</v>
      </c>
      <c r="CM14" t="s">
        <v>83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83</v>
      </c>
      <c r="DC14" t="s">
        <v>83</v>
      </c>
      <c r="DD14" t="s">
        <v>84</v>
      </c>
      <c r="DE14" t="s">
        <v>84</v>
      </c>
      <c r="DF14" t="s">
        <v>84</v>
      </c>
      <c r="DG14" t="s">
        <v>84</v>
      </c>
      <c r="DH14" t="s">
        <v>84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  <c r="DO14" t="s">
        <v>85</v>
      </c>
      <c r="DP14" t="s">
        <v>85</v>
      </c>
      <c r="DQ14" t="s">
        <v>85</v>
      </c>
      <c r="DR14" t="s">
        <v>86</v>
      </c>
      <c r="DS14" t="s">
        <v>86</v>
      </c>
      <c r="DT14" t="s">
        <v>86</v>
      </c>
      <c r="DU14" t="s">
        <v>86</v>
      </c>
      <c r="DV14" t="s">
        <v>86</v>
      </c>
      <c r="DW14" t="s">
        <v>86</v>
      </c>
      <c r="DX14" t="s">
        <v>86</v>
      </c>
      <c r="DY14" t="s">
        <v>86</v>
      </c>
      <c r="DZ14" t="s">
        <v>86</v>
      </c>
      <c r="EA14" t="s">
        <v>86</v>
      </c>
      <c r="EB14" t="s">
        <v>86</v>
      </c>
      <c r="EC14" t="s">
        <v>87</v>
      </c>
      <c r="ED14" t="s">
        <v>87</v>
      </c>
      <c r="EE14" t="s">
        <v>87</v>
      </c>
      <c r="EF14" t="s">
        <v>87</v>
      </c>
      <c r="EG14" t="s">
        <v>87</v>
      </c>
      <c r="EH14" t="s">
        <v>87</v>
      </c>
      <c r="EI14" t="s">
        <v>87</v>
      </c>
      <c r="EJ14" t="s">
        <v>87</v>
      </c>
      <c r="EK14" t="s">
        <v>87</v>
      </c>
      <c r="EL14" t="s">
        <v>87</v>
      </c>
      <c r="EM14" t="s">
        <v>87</v>
      </c>
      <c r="EN14" t="s">
        <v>87</v>
      </c>
      <c r="EO14" t="s">
        <v>87</v>
      </c>
      <c r="EP14" t="s">
        <v>87</v>
      </c>
      <c r="EQ14" t="s">
        <v>87</v>
      </c>
      <c r="ER14" t="s">
        <v>87</v>
      </c>
      <c r="ES14" t="s">
        <v>87</v>
      </c>
      <c r="ET14" t="s">
        <v>87</v>
      </c>
      <c r="EU14" t="s">
        <v>87</v>
      </c>
      <c r="EV14" t="s">
        <v>88</v>
      </c>
      <c r="EW14" t="s">
        <v>88</v>
      </c>
      <c r="EX14" t="s">
        <v>88</v>
      </c>
      <c r="EY14" t="s">
        <v>88</v>
      </c>
      <c r="EZ14" t="s">
        <v>88</v>
      </c>
      <c r="FA14" t="s">
        <v>88</v>
      </c>
      <c r="FB14" t="s">
        <v>88</v>
      </c>
      <c r="FC14" t="s">
        <v>88</v>
      </c>
      <c r="FD14" t="s">
        <v>88</v>
      </c>
      <c r="FE14" t="s">
        <v>88</v>
      </c>
      <c r="FF14" t="s">
        <v>88</v>
      </c>
      <c r="FG14" t="s">
        <v>88</v>
      </c>
      <c r="FH14" t="s">
        <v>88</v>
      </c>
      <c r="FI14" t="s">
        <v>88</v>
      </c>
      <c r="FJ14" t="s">
        <v>88</v>
      </c>
      <c r="FK14" t="s">
        <v>88</v>
      </c>
      <c r="FL14" t="s">
        <v>88</v>
      </c>
      <c r="FM14" t="s">
        <v>88</v>
      </c>
      <c r="FN14" t="s">
        <v>88</v>
      </c>
      <c r="FO14" t="s">
        <v>88</v>
      </c>
    </row>
    <row r="15" spans="1:171" x14ac:dyDescent="0.2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78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157</v>
      </c>
      <c r="BS15" t="s">
        <v>158</v>
      </c>
      <c r="BT15" t="s">
        <v>159</v>
      </c>
      <c r="BU15" t="s">
        <v>160</v>
      </c>
      <c r="BV15" t="s">
        <v>161</v>
      </c>
      <c r="BW15" t="s">
        <v>162</v>
      </c>
      <c r="BX15" t="s">
        <v>163</v>
      </c>
      <c r="BY15" t="s">
        <v>95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197</v>
      </c>
      <c r="DH15" t="s">
        <v>198</v>
      </c>
      <c r="DI15" t="s">
        <v>90</v>
      </c>
      <c r="DJ15" t="s">
        <v>93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221</v>
      </c>
      <c r="EH15" t="s">
        <v>222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  <c r="FN15" t="s">
        <v>254</v>
      </c>
      <c r="FO15" t="s">
        <v>255</v>
      </c>
    </row>
    <row r="16" spans="1:171" x14ac:dyDescent="0.2">
      <c r="B16" t="s">
        <v>256</v>
      </c>
      <c r="C16" t="s">
        <v>256</v>
      </c>
      <c r="G16" t="s">
        <v>256</v>
      </c>
      <c r="H16" t="s">
        <v>257</v>
      </c>
      <c r="I16" t="s">
        <v>258</v>
      </c>
      <c r="J16" t="s">
        <v>259</v>
      </c>
      <c r="K16" t="s">
        <v>259</v>
      </c>
      <c r="L16" t="s">
        <v>169</v>
      </c>
      <c r="M16" t="s">
        <v>169</v>
      </c>
      <c r="N16" t="s">
        <v>257</v>
      </c>
      <c r="O16" t="s">
        <v>257</v>
      </c>
      <c r="P16" t="s">
        <v>257</v>
      </c>
      <c r="Q16" t="s">
        <v>257</v>
      </c>
      <c r="R16" t="s">
        <v>260</v>
      </c>
      <c r="S16" t="s">
        <v>261</v>
      </c>
      <c r="T16" t="s">
        <v>261</v>
      </c>
      <c r="U16" t="s">
        <v>262</v>
      </c>
      <c r="V16" t="s">
        <v>263</v>
      </c>
      <c r="W16" t="s">
        <v>262</v>
      </c>
      <c r="X16" t="s">
        <v>262</v>
      </c>
      <c r="Y16" t="s">
        <v>262</v>
      </c>
      <c r="Z16" t="s">
        <v>260</v>
      </c>
      <c r="AA16" t="s">
        <v>260</v>
      </c>
      <c r="AB16" t="s">
        <v>260</v>
      </c>
      <c r="AC16" t="s">
        <v>260</v>
      </c>
      <c r="AG16" t="s">
        <v>264</v>
      </c>
      <c r="AH16" t="s">
        <v>263</v>
      </c>
      <c r="AJ16" t="s">
        <v>263</v>
      </c>
      <c r="AK16" t="s">
        <v>264</v>
      </c>
      <c r="AQ16" t="s">
        <v>258</v>
      </c>
      <c r="AW16" t="s">
        <v>258</v>
      </c>
      <c r="AX16" t="s">
        <v>258</v>
      </c>
      <c r="AY16" t="s">
        <v>258</v>
      </c>
      <c r="BA16" t="s">
        <v>265</v>
      </c>
      <c r="BK16" t="s">
        <v>266</v>
      </c>
      <c r="BL16" t="s">
        <v>266</v>
      </c>
      <c r="BM16" t="s">
        <v>266</v>
      </c>
      <c r="BN16" t="s">
        <v>258</v>
      </c>
      <c r="BP16" t="s">
        <v>267</v>
      </c>
      <c r="BR16" t="s">
        <v>258</v>
      </c>
      <c r="BS16" t="s">
        <v>258</v>
      </c>
      <c r="BU16" t="s">
        <v>268</v>
      </c>
      <c r="BV16" t="s">
        <v>269</v>
      </c>
      <c r="BY16" t="s">
        <v>256</v>
      </c>
      <c r="BZ16" t="s">
        <v>259</v>
      </c>
      <c r="CA16" t="s">
        <v>259</v>
      </c>
      <c r="CB16" t="s">
        <v>270</v>
      </c>
      <c r="CC16" t="s">
        <v>270</v>
      </c>
      <c r="CD16" t="s">
        <v>264</v>
      </c>
      <c r="CE16" t="s">
        <v>262</v>
      </c>
      <c r="CF16" t="s">
        <v>262</v>
      </c>
      <c r="CG16" t="s">
        <v>261</v>
      </c>
      <c r="CH16" t="s">
        <v>261</v>
      </c>
      <c r="CI16" t="s">
        <v>261</v>
      </c>
      <c r="CJ16" t="s">
        <v>271</v>
      </c>
      <c r="CK16" t="s">
        <v>258</v>
      </c>
      <c r="CL16" t="s">
        <v>258</v>
      </c>
      <c r="CM16" t="s">
        <v>258</v>
      </c>
      <c r="CR16" t="s">
        <v>258</v>
      </c>
      <c r="CU16" t="s">
        <v>261</v>
      </c>
      <c r="CV16" t="s">
        <v>261</v>
      </c>
      <c r="CW16" t="s">
        <v>261</v>
      </c>
      <c r="CX16" t="s">
        <v>261</v>
      </c>
      <c r="CY16" t="s">
        <v>261</v>
      </c>
      <c r="CZ16" t="s">
        <v>258</v>
      </c>
      <c r="DA16" t="s">
        <v>258</v>
      </c>
      <c r="DB16" t="s">
        <v>258</v>
      </c>
      <c r="DC16" t="s">
        <v>256</v>
      </c>
      <c r="DE16" t="s">
        <v>272</v>
      </c>
      <c r="DF16" t="s">
        <v>272</v>
      </c>
      <c r="DH16" t="s">
        <v>256</v>
      </c>
      <c r="DI16" t="s">
        <v>273</v>
      </c>
      <c r="DL16" t="s">
        <v>274</v>
      </c>
      <c r="DM16" t="s">
        <v>275</v>
      </c>
      <c r="DN16" t="s">
        <v>274</v>
      </c>
      <c r="DO16" t="s">
        <v>275</v>
      </c>
      <c r="DP16" t="s">
        <v>263</v>
      </c>
      <c r="DQ16" t="s">
        <v>263</v>
      </c>
      <c r="DR16" t="s">
        <v>258</v>
      </c>
      <c r="DS16" t="s">
        <v>276</v>
      </c>
      <c r="DT16" t="s">
        <v>258</v>
      </c>
      <c r="DV16" t="s">
        <v>257</v>
      </c>
      <c r="DW16" t="s">
        <v>277</v>
      </c>
      <c r="DX16" t="s">
        <v>257</v>
      </c>
      <c r="EC16" t="s">
        <v>278</v>
      </c>
      <c r="ED16" t="s">
        <v>278</v>
      </c>
      <c r="EE16" t="s">
        <v>278</v>
      </c>
      <c r="EF16" t="s">
        <v>278</v>
      </c>
      <c r="EG16" t="s">
        <v>278</v>
      </c>
      <c r="EH16" t="s">
        <v>278</v>
      </c>
      <c r="EI16" t="s">
        <v>278</v>
      </c>
      <c r="EJ16" t="s">
        <v>278</v>
      </c>
      <c r="EK16" t="s">
        <v>278</v>
      </c>
      <c r="EL16" t="s">
        <v>278</v>
      </c>
      <c r="EM16" t="s">
        <v>278</v>
      </c>
      <c r="EN16" t="s">
        <v>278</v>
      </c>
      <c r="EU16" t="s">
        <v>278</v>
      </c>
      <c r="EV16" t="s">
        <v>263</v>
      </c>
      <c r="EW16" t="s">
        <v>263</v>
      </c>
      <c r="EX16" t="s">
        <v>274</v>
      </c>
      <c r="EY16" t="s">
        <v>275</v>
      </c>
      <c r="FA16" t="s">
        <v>264</v>
      </c>
      <c r="FB16" t="s">
        <v>264</v>
      </c>
      <c r="FC16" t="s">
        <v>261</v>
      </c>
      <c r="FD16" t="s">
        <v>261</v>
      </c>
      <c r="FE16" t="s">
        <v>261</v>
      </c>
      <c r="FF16" t="s">
        <v>261</v>
      </c>
      <c r="FG16" t="s">
        <v>261</v>
      </c>
      <c r="FH16" t="s">
        <v>263</v>
      </c>
      <c r="FI16" t="s">
        <v>263</v>
      </c>
      <c r="FJ16" t="s">
        <v>263</v>
      </c>
      <c r="FK16" t="s">
        <v>261</v>
      </c>
      <c r="FL16" t="s">
        <v>259</v>
      </c>
      <c r="FM16" t="s">
        <v>270</v>
      </c>
      <c r="FN16" t="s">
        <v>263</v>
      </c>
      <c r="FO16" t="s">
        <v>263</v>
      </c>
    </row>
    <row r="17" spans="1:171" x14ac:dyDescent="0.2">
      <c r="A17">
        <v>31</v>
      </c>
      <c r="B17">
        <v>1533046576</v>
      </c>
      <c r="C17">
        <v>5429.7000000476801</v>
      </c>
      <c r="D17" t="s">
        <v>289</v>
      </c>
      <c r="E17" t="s">
        <v>290</v>
      </c>
      <c r="F17" t="s">
        <v>291</v>
      </c>
      <c r="G17">
        <v>1533046568</v>
      </c>
      <c r="H17">
        <f t="shared" ref="H17:H18" si="0">CD17*AI17*(CB17-CC17)/(100*BV17*(1000-AI17*CB17))</f>
        <v>5.6406609417835388E-3</v>
      </c>
      <c r="I17">
        <f t="shared" ref="I17:I18" si="1">CD17*AI17*(CA17-BZ17*(1000-AI17*CC17)/(1000-AI17*CB17))/(100*BV17)</f>
        <v>25.864718877662146</v>
      </c>
      <c r="J17">
        <f t="shared" ref="J17:J18" si="2">BZ17 - IF(AI17&gt;1, I17*BV17*100/(AK17*CJ17), 0)</f>
        <v>358.26651876560641</v>
      </c>
      <c r="K17">
        <f t="shared" ref="K17:K18" si="3">((Q17-H17/2)*J17-I17)/(Q17+H17/2)</f>
        <v>251.32079203619276</v>
      </c>
      <c r="L17">
        <f t="shared" ref="L17:L18" si="4">K17*(CE17+CF17)/1000</f>
        <v>24.91394578752028</v>
      </c>
      <c r="M17">
        <f t="shared" ref="M17:M18" si="5">(BZ17 - IF(AI17&gt;1, I17*BV17*100/(AK17*CJ17), 0))*(CE17+CF17)/1000</f>
        <v>35.515695114968935</v>
      </c>
      <c r="N17">
        <f t="shared" ref="N17:N18" si="6">2/((1/P17-1/O17)+SIGN(P17)*SQRT((1/P17-1/O17)*(1/P17-1/O17) + 4*BW17/((BW17+1)*(BW17+1))*(2*1/P17*1/O17-1/O17*1/O17)))</f>
        <v>0.4518864614550549</v>
      </c>
      <c r="O17">
        <f t="shared" ref="O17:O18" si="7">AF17+AE17*BV17+AD17*BV17*BV17</f>
        <v>2.2465208102034202</v>
      </c>
      <c r="P17">
        <f t="shared" ref="P17:P18" si="8">H17*(1000-(1000*0.61365*EXP(17.502*T17/(240.97+T17))/(CE17+CF17)+CB17)/2)/(1000*0.61365*EXP(17.502*T17/(240.97+T17))/(CE17+CF17)-CB17)</f>
        <v>0.40679976609796897</v>
      </c>
      <c r="Q17">
        <f t="shared" ref="Q17:Q18" si="9">1/((BW17+1)/(N17/1.6)+1/(O17/1.37)) + BW17/((BW17+1)/(N17/1.6) + BW17/(O17/1.37))</f>
        <v>0.25792481278636176</v>
      </c>
      <c r="R17">
        <f t="shared" ref="R17:R18" si="10">(BS17*BU17)</f>
        <v>280.85763559534263</v>
      </c>
      <c r="S17">
        <f t="shared" ref="S17:S18" si="11">(CG17+(R17+2*0.95*0.0000000567*(((CG17+$B$7)+273)^4-(CG17+273)^4)-44100*H17)/(1.84*29.3*O17+8*0.95*0.0000000567*(CG17+273)^3))</f>
        <v>27.447186588202282</v>
      </c>
      <c r="T17">
        <f t="shared" ref="T17:T18" si="12">($C$7*CH17+$D$7*CI17+$E$7*S17)</f>
        <v>27.520948387096801</v>
      </c>
      <c r="U17">
        <f t="shared" ref="U17:U18" si="13">0.61365*EXP(17.502*T17/(240.97+T17))</f>
        <v>3.6901432277598856</v>
      </c>
      <c r="V17">
        <f t="shared" ref="V17:V18" si="14">(W17/X17*100)</f>
        <v>65.078581172432919</v>
      </c>
      <c r="W17">
        <f t="shared" ref="W17:W18" si="15">CB17*(CE17+CF17)/1000</f>
        <v>2.3575124086980717</v>
      </c>
      <c r="X17">
        <f t="shared" ref="X17:X18" si="16">0.61365*EXP(17.502*CG17/(240.97+CG17))</f>
        <v>3.6225627022377465</v>
      </c>
      <c r="Y17">
        <f t="shared" ref="Y17:Y18" si="17">(U17-CB17*(CE17+CF17)/1000)</f>
        <v>1.3326308190618139</v>
      </c>
      <c r="Z17">
        <f t="shared" ref="Z17:Z18" si="18">(-H17*44100)</f>
        <v>-248.75314753265405</v>
      </c>
      <c r="AA17">
        <f t="shared" ref="AA17:AA18" si="19">2*29.3*O17*0.92*(CG17-T17)</f>
        <v>-38.219025782142737</v>
      </c>
      <c r="AB17">
        <f t="shared" ref="AB17:AB18" si="20">2*0.95*0.0000000567*(((CG17+$B$7)+273)^4-(T17+273)^4)</f>
        <v>-3.684856009917739</v>
      </c>
      <c r="AC17">
        <f t="shared" ref="AC17:AC18" si="21">R17+AB17+Z17+AA17</f>
        <v>-9.7993937293718858</v>
      </c>
      <c r="AD17">
        <v>-4.1090147905355201E-2</v>
      </c>
      <c r="AE17">
        <v>4.6127290718422899E-2</v>
      </c>
      <c r="AF17">
        <v>3.4490023904856701</v>
      </c>
      <c r="AG17">
        <v>60</v>
      </c>
      <c r="AH17">
        <v>15</v>
      </c>
      <c r="AI17">
        <f t="shared" ref="AI17:AI18" si="22">IF(AG17*$H$13&gt;=AK17,1,(AK17/(AK17-AG17*$H$13)))</f>
        <v>1.0022971194267849</v>
      </c>
      <c r="AJ17">
        <f t="shared" ref="AJ17:AJ18" si="23">(AI17-1)*100</f>
        <v>0.22971194267848993</v>
      </c>
      <c r="AK17">
        <f t="shared" ref="AK17:AK18" si="24">MAX(0,($B$13+$C$13*CJ17)/(1+$D$13*CJ17)*CE17/(CG17+273)*$E$13)</f>
        <v>52359.33880005448</v>
      </c>
      <c r="AL17">
        <v>0</v>
      </c>
      <c r="AM17">
        <v>0</v>
      </c>
      <c r="AN17">
        <v>0</v>
      </c>
      <c r="AO17">
        <f t="shared" ref="AO17:AO18" si="25">AN17-AM17</f>
        <v>0</v>
      </c>
      <c r="AP17" t="e">
        <f t="shared" ref="AP17:AP18" si="26">AO17/AN17</f>
        <v>#DIV/0!</v>
      </c>
      <c r="AQ17">
        <v>-1</v>
      </c>
      <c r="AR17" t="s">
        <v>292</v>
      </c>
      <c r="AS17">
        <v>890.74023529411795</v>
      </c>
      <c r="AT17">
        <v>1311.92</v>
      </c>
      <c r="AU17">
        <f t="shared" ref="AU17:AU18" si="27">1-AS17/AT17</f>
        <v>0.32104073777812836</v>
      </c>
      <c r="AV17">
        <v>0.5</v>
      </c>
      <c r="AW17">
        <f t="shared" ref="AW17:AW18" si="28">BS17</f>
        <v>1433.073115620499</v>
      </c>
      <c r="AX17">
        <f t="shared" ref="AX17:AX18" si="29">I17</f>
        <v>25.864718877662146</v>
      </c>
      <c r="AY17">
        <f t="shared" ref="AY17:AY18" si="30">AU17*AV17*AW17</f>
        <v>230.03742516440303</v>
      </c>
      <c r="AZ17">
        <f t="shared" ref="AZ17:AZ18" si="31">BE17/AT17</f>
        <v>0.53401122019635339</v>
      </c>
      <c r="BA17">
        <f t="shared" ref="BA17:BA18" si="32">(AX17-AQ17)/AW17</f>
        <v>1.8746230450377353E-2</v>
      </c>
      <c r="BB17">
        <f t="shared" ref="BB17:BB18" si="33">(AN17-AT17)/AT17</f>
        <v>-1</v>
      </c>
      <c r="BC17" t="s">
        <v>293</v>
      </c>
      <c r="BD17">
        <v>611.34</v>
      </c>
      <c r="BE17">
        <f t="shared" ref="BE17:BE18" si="34">AT17-BD17</f>
        <v>700.58</v>
      </c>
      <c r="BF17">
        <f t="shared" ref="BF17:BF18" si="35">(AT17-AS17)/(AT17-BD17)</f>
        <v>0.60118725157138675</v>
      </c>
      <c r="BG17">
        <f t="shared" ref="BG17:BG18" si="36">(AN17-AT17)/(AN17-BD17)</f>
        <v>2.1459744168547781</v>
      </c>
      <c r="BH17">
        <f t="shared" ref="BH17:BH18" si="37">(AT17-AS17)/(AT17-AM17)</f>
        <v>0.3210407377781283</v>
      </c>
      <c r="BI17" t="e">
        <f t="shared" ref="BI17:BI18" si="38">(AN17-AT17)/(AN17-AM17)</f>
        <v>#DIV/0!</v>
      </c>
      <c r="BJ17">
        <v>4365</v>
      </c>
      <c r="BK17">
        <v>300</v>
      </c>
      <c r="BL17">
        <v>300</v>
      </c>
      <c r="BM17">
        <v>300</v>
      </c>
      <c r="BN17">
        <v>10514.3</v>
      </c>
      <c r="BO17">
        <v>1216.67</v>
      </c>
      <c r="BP17">
        <v>-7.2807200000000001E-3</v>
      </c>
      <c r="BQ17">
        <v>3.9522699999999999</v>
      </c>
      <c r="BR17">
        <f t="shared" ref="BR17:BR18" si="39">$B$11*CK17+$C$11*CL17+$F$11*CM17</f>
        <v>1699.98548387097</v>
      </c>
      <c r="BS17">
        <f t="shared" ref="BS17:BS18" si="40">BR17*BT17</f>
        <v>1433.073115620499</v>
      </c>
      <c r="BT17">
        <f t="shared" ref="BT17:BT18" si="41">($B$11*$D$9+$C$11*$D$9+$F$11*((CZ17+CR17)/MAX(CZ17+CR17+DA17, 0.1)*$I$9+DA17/MAX(CZ17+CR17+DA17, 0.1)*$J$9))/($B$11+$C$11+$F$11)</f>
        <v>0.84299138387776384</v>
      </c>
      <c r="BU17">
        <f t="shared" ref="BU17:BU18" si="42">($B$11*$K$9+$C$11*$K$9+$F$11*((CZ17+CR17)/MAX(CZ17+CR17+DA17, 0.1)*$P$9+DA17/MAX(CZ17+CR17+DA17, 0.1)*$Q$9))/($B$11+$C$11+$F$11)</f>
        <v>0.19598276775552761</v>
      </c>
      <c r="BV17">
        <v>6</v>
      </c>
      <c r="BW17">
        <v>0.5</v>
      </c>
      <c r="BX17" t="s">
        <v>279</v>
      </c>
      <c r="BY17">
        <v>1533046568</v>
      </c>
      <c r="BZ17">
        <v>358.26654838709698</v>
      </c>
      <c r="CA17">
        <v>400.00383870967698</v>
      </c>
      <c r="CB17">
        <v>23.781535483871</v>
      </c>
      <c r="CC17">
        <v>15.5415774193548</v>
      </c>
      <c r="CD17">
        <v>400.02070967741901</v>
      </c>
      <c r="CE17">
        <v>99.032051612903203</v>
      </c>
      <c r="CF17">
        <v>0.100000238709677</v>
      </c>
      <c r="CG17">
        <v>27.205387096774199</v>
      </c>
      <c r="CH17">
        <v>27.520948387096801</v>
      </c>
      <c r="CI17">
        <v>999.9</v>
      </c>
      <c r="CJ17">
        <v>10005.9412903226</v>
      </c>
      <c r="CK17">
        <v>0</v>
      </c>
      <c r="CL17">
        <v>2.7846264516128998</v>
      </c>
      <c r="CM17">
        <v>1699.98548387097</v>
      </c>
      <c r="CN17">
        <v>0.89999480645161301</v>
      </c>
      <c r="CO17">
        <v>0.100005258064516</v>
      </c>
      <c r="CP17">
        <v>0</v>
      </c>
      <c r="CQ17">
        <v>890.93254838709697</v>
      </c>
      <c r="CR17">
        <v>5.0001699999999998</v>
      </c>
      <c r="CS17">
        <v>12698.393548387099</v>
      </c>
      <c r="CT17">
        <v>14573.870967741899</v>
      </c>
      <c r="CU17">
        <v>42.663064516128998</v>
      </c>
      <c r="CV17">
        <v>43.399064516129002</v>
      </c>
      <c r="CW17">
        <v>43.390999999999998</v>
      </c>
      <c r="CX17">
        <v>44.298000000000002</v>
      </c>
      <c r="CY17">
        <v>44.759903225806397</v>
      </c>
      <c r="CZ17">
        <v>1525.4751612903201</v>
      </c>
      <c r="DA17">
        <v>169.51032258064501</v>
      </c>
      <c r="DB17">
        <v>0</v>
      </c>
      <c r="DC17">
        <v>939</v>
      </c>
      <c r="DD17">
        <v>890.74023529411795</v>
      </c>
      <c r="DE17">
        <v>-3.5338235159686602</v>
      </c>
      <c r="DF17">
        <v>-112.96568639819699</v>
      </c>
      <c r="DG17">
        <v>12686.4411764706</v>
      </c>
      <c r="DH17">
        <v>10</v>
      </c>
      <c r="DI17">
        <v>1533046607</v>
      </c>
      <c r="DJ17" t="s">
        <v>294</v>
      </c>
      <c r="DK17">
        <v>28</v>
      </c>
      <c r="DL17">
        <v>-0.06</v>
      </c>
      <c r="DM17">
        <v>-8.4000000000000005E-2</v>
      </c>
      <c r="DN17">
        <v>400</v>
      </c>
      <c r="DO17">
        <v>16</v>
      </c>
      <c r="DP17">
        <v>7.0000000000000007E-2</v>
      </c>
      <c r="DQ17">
        <v>0.01</v>
      </c>
      <c r="DR17">
        <v>26.3058430411592</v>
      </c>
      <c r="DS17">
        <v>0.161906289195376</v>
      </c>
      <c r="DT17">
        <v>2.96543026498132E-2</v>
      </c>
      <c r="DU17">
        <v>1</v>
      </c>
      <c r="DV17">
        <v>0.45167549200818602</v>
      </c>
      <c r="DW17">
        <v>1.53285631299429E-2</v>
      </c>
      <c r="DX17">
        <v>1.39240422174108E-3</v>
      </c>
      <c r="DY17">
        <v>1</v>
      </c>
      <c r="DZ17">
        <v>2</v>
      </c>
      <c r="EA17">
        <v>2</v>
      </c>
      <c r="EB17" t="s">
        <v>280</v>
      </c>
      <c r="EC17">
        <v>1.88995</v>
      </c>
      <c r="ED17">
        <v>1.88761</v>
      </c>
      <c r="EE17">
        <v>1.8887700000000001</v>
      </c>
      <c r="EF17">
        <v>1.88873</v>
      </c>
      <c r="EG17">
        <v>1.8919600000000001</v>
      </c>
      <c r="EH17">
        <v>1.8865099999999999</v>
      </c>
      <c r="EI17">
        <v>1.8885799999999999</v>
      </c>
      <c r="EJ17">
        <v>1.8907499999999999</v>
      </c>
      <c r="EK17" t="s">
        <v>281</v>
      </c>
      <c r="EL17" t="s">
        <v>19</v>
      </c>
      <c r="EM17" t="s">
        <v>19</v>
      </c>
      <c r="EN17" t="s">
        <v>19</v>
      </c>
      <c r="EO17" t="s">
        <v>282</v>
      </c>
      <c r="EP17" t="s">
        <v>283</v>
      </c>
      <c r="EQ17" t="s">
        <v>284</v>
      </c>
      <c r="ER17" t="s">
        <v>284</v>
      </c>
      <c r="ES17" t="s">
        <v>284</v>
      </c>
      <c r="ET17" t="s">
        <v>284</v>
      </c>
      <c r="EU17">
        <v>0</v>
      </c>
      <c r="EV17">
        <v>100</v>
      </c>
      <c r="EW17">
        <v>100</v>
      </c>
      <c r="EX17">
        <v>-0.06</v>
      </c>
      <c r="EY17">
        <v>-8.4000000000000005E-2</v>
      </c>
      <c r="EZ17">
        <v>2</v>
      </c>
      <c r="FA17">
        <v>321.72899999999998</v>
      </c>
      <c r="FB17">
        <v>641.60400000000004</v>
      </c>
      <c r="FC17">
        <v>24.9999</v>
      </c>
      <c r="FD17">
        <v>26.8383</v>
      </c>
      <c r="FE17">
        <v>30</v>
      </c>
      <c r="FF17">
        <v>26.8263</v>
      </c>
      <c r="FG17">
        <v>26.835799999999999</v>
      </c>
      <c r="FH17">
        <v>20.172899999999998</v>
      </c>
      <c r="FI17">
        <v>22.928599999999999</v>
      </c>
      <c r="FJ17">
        <v>0</v>
      </c>
      <c r="FK17">
        <v>25</v>
      </c>
      <c r="FL17">
        <v>400</v>
      </c>
      <c r="FM17">
        <v>15.4886</v>
      </c>
      <c r="FN17">
        <v>101.97199999999999</v>
      </c>
      <c r="FO17">
        <v>101.348</v>
      </c>
    </row>
    <row r="18" spans="1:171" x14ac:dyDescent="0.2">
      <c r="A18">
        <v>32</v>
      </c>
      <c r="B18">
        <v>1533046703.5</v>
      </c>
      <c r="C18">
        <v>5557.2000000476801</v>
      </c>
      <c r="D18" t="s">
        <v>295</v>
      </c>
      <c r="E18" t="s">
        <v>296</v>
      </c>
      <c r="F18" t="s">
        <v>291</v>
      </c>
      <c r="G18">
        <v>1533046695.5</v>
      </c>
      <c r="H18">
        <f t="shared" si="0"/>
        <v>5.7943706282336119E-3</v>
      </c>
      <c r="I18">
        <f t="shared" si="1"/>
        <v>20.079294273410248</v>
      </c>
      <c r="J18">
        <f t="shared" si="2"/>
        <v>267.62968665070127</v>
      </c>
      <c r="K18">
        <f t="shared" si="3"/>
        <v>187.57795574300491</v>
      </c>
      <c r="L18">
        <f t="shared" si="4"/>
        <v>18.594965926114721</v>
      </c>
      <c r="M18">
        <f t="shared" si="5"/>
        <v>26.530649000700254</v>
      </c>
      <c r="N18">
        <f t="shared" si="6"/>
        <v>0.46994964740061268</v>
      </c>
      <c r="O18">
        <f t="shared" si="7"/>
        <v>2.2455307606610302</v>
      </c>
      <c r="P18">
        <f t="shared" si="8"/>
        <v>0.42137426694473512</v>
      </c>
      <c r="Q18">
        <f t="shared" si="9"/>
        <v>0.26730359140516419</v>
      </c>
      <c r="R18">
        <f t="shared" si="10"/>
        <v>280.85737114063426</v>
      </c>
      <c r="S18">
        <f t="shared" si="11"/>
        <v>27.419551819873895</v>
      </c>
      <c r="T18">
        <f t="shared" si="12"/>
        <v>27.4938838709677</v>
      </c>
      <c r="U18">
        <f t="shared" si="13"/>
        <v>3.6843042770599999</v>
      </c>
      <c r="V18">
        <f t="shared" si="14"/>
        <v>65.132691446178185</v>
      </c>
      <c r="W18">
        <f t="shared" si="15"/>
        <v>2.3627051292012347</v>
      </c>
      <c r="X18">
        <f t="shared" si="16"/>
        <v>3.627525712112841</v>
      </c>
      <c r="Y18">
        <f t="shared" si="17"/>
        <v>1.3215991478587652</v>
      </c>
      <c r="Z18">
        <f t="shared" si="18"/>
        <v>-255.53174470510228</v>
      </c>
      <c r="AA18">
        <f t="shared" si="19"/>
        <v>-32.099143306102114</v>
      </c>
      <c r="AB18">
        <f t="shared" si="20"/>
        <v>-3.0961193484937817</v>
      </c>
      <c r="AC18">
        <f t="shared" si="21"/>
        <v>-9.869636219063942</v>
      </c>
      <c r="AD18">
        <v>-4.1063536810307201E-2</v>
      </c>
      <c r="AE18">
        <v>4.6097417432971598E-2</v>
      </c>
      <c r="AF18">
        <v>3.44723358123426</v>
      </c>
      <c r="AG18">
        <v>60</v>
      </c>
      <c r="AH18">
        <v>15</v>
      </c>
      <c r="AI18">
        <f t="shared" si="22"/>
        <v>1.0022987296853918</v>
      </c>
      <c r="AJ18">
        <f t="shared" si="23"/>
        <v>0.22987296853917982</v>
      </c>
      <c r="AK18">
        <f t="shared" si="24"/>
        <v>52322.745178170284</v>
      </c>
      <c r="AL18">
        <v>0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-1</v>
      </c>
      <c r="AR18" t="s">
        <v>297</v>
      </c>
      <c r="AS18">
        <v>872.70399999999995</v>
      </c>
      <c r="AT18">
        <v>1255.57</v>
      </c>
      <c r="AU18">
        <f t="shared" si="27"/>
        <v>0.30493401403346687</v>
      </c>
      <c r="AV18">
        <v>0.5</v>
      </c>
      <c r="AW18">
        <f t="shared" si="28"/>
        <v>1433.0737059430974</v>
      </c>
      <c r="AX18">
        <f t="shared" si="29"/>
        <v>20.079294273410248</v>
      </c>
      <c r="AY18">
        <f t="shared" si="30"/>
        <v>218.49645877952241</v>
      </c>
      <c r="AZ18">
        <f t="shared" si="31"/>
        <v>0.51285870162555647</v>
      </c>
      <c r="BA18">
        <f t="shared" si="32"/>
        <v>1.4709148724167044E-2</v>
      </c>
      <c r="BB18">
        <f t="shared" si="33"/>
        <v>-1</v>
      </c>
      <c r="BC18" t="s">
        <v>298</v>
      </c>
      <c r="BD18">
        <v>611.64</v>
      </c>
      <c r="BE18">
        <f t="shared" si="34"/>
        <v>643.92999999999995</v>
      </c>
      <c r="BF18">
        <f t="shared" si="35"/>
        <v>0.59457705030049857</v>
      </c>
      <c r="BG18">
        <f t="shared" si="36"/>
        <v>2.0527924923157412</v>
      </c>
      <c r="BH18">
        <f t="shared" si="37"/>
        <v>0.30493401403346687</v>
      </c>
      <c r="BI18" t="e">
        <f t="shared" si="38"/>
        <v>#DIV/0!</v>
      </c>
      <c r="BJ18">
        <v>4367</v>
      </c>
      <c r="BK18">
        <v>300</v>
      </c>
      <c r="BL18">
        <v>300</v>
      </c>
      <c r="BM18">
        <v>300</v>
      </c>
      <c r="BN18">
        <v>10513.6</v>
      </c>
      <c r="BO18">
        <v>1169.1600000000001</v>
      </c>
      <c r="BP18">
        <v>-7.2803199999999998E-3</v>
      </c>
      <c r="BQ18">
        <v>3.4428700000000001</v>
      </c>
      <c r="BR18">
        <f t="shared" si="39"/>
        <v>1699.9864516129001</v>
      </c>
      <c r="BS18">
        <f t="shared" si="40"/>
        <v>1433.0737059430974</v>
      </c>
      <c r="BT18">
        <f t="shared" si="41"/>
        <v>0.84299125124405361</v>
      </c>
      <c r="BU18">
        <f t="shared" si="42"/>
        <v>0.19598250248810731</v>
      </c>
      <c r="BV18">
        <v>6</v>
      </c>
      <c r="BW18">
        <v>0.5</v>
      </c>
      <c r="BX18" t="s">
        <v>279</v>
      </c>
      <c r="BY18">
        <v>1533046695.5</v>
      </c>
      <c r="BZ18">
        <v>267.62970967741899</v>
      </c>
      <c r="CA18">
        <v>300.00332258064498</v>
      </c>
      <c r="CB18">
        <v>23.833945161290298</v>
      </c>
      <c r="CC18">
        <v>15.370096774193501</v>
      </c>
      <c r="CD18">
        <v>400.02929032258101</v>
      </c>
      <c r="CE18">
        <v>99.031929032258006</v>
      </c>
      <c r="CF18">
        <v>0.100007087096774</v>
      </c>
      <c r="CG18">
        <v>27.228735483870999</v>
      </c>
      <c r="CH18">
        <v>27.4938838709677</v>
      </c>
      <c r="CI18">
        <v>999.9</v>
      </c>
      <c r="CJ18">
        <v>9999.4735483871009</v>
      </c>
      <c r="CK18">
        <v>0</v>
      </c>
      <c r="CL18">
        <v>2.8237000000000001</v>
      </c>
      <c r="CM18">
        <v>1699.9864516129001</v>
      </c>
      <c r="CN18">
        <v>0.89999712903225804</v>
      </c>
      <c r="CO18">
        <v>0.100002961290323</v>
      </c>
      <c r="CP18">
        <v>0</v>
      </c>
      <c r="CQ18">
        <v>873.05270967741899</v>
      </c>
      <c r="CR18">
        <v>5.0001699999999998</v>
      </c>
      <c r="CS18">
        <v>12419.180645161299</v>
      </c>
      <c r="CT18">
        <v>14573.890322580601</v>
      </c>
      <c r="CU18">
        <v>42.705354838709702</v>
      </c>
      <c r="CV18">
        <v>43.445064516129001</v>
      </c>
      <c r="CW18">
        <v>43.433193548387102</v>
      </c>
      <c r="CX18">
        <v>44.324322580645202</v>
      </c>
      <c r="CY18">
        <v>44.800193548387099</v>
      </c>
      <c r="CZ18">
        <v>1525.4835483871</v>
      </c>
      <c r="DA18">
        <v>169.50290322580599</v>
      </c>
      <c r="DB18">
        <v>0</v>
      </c>
      <c r="DC18">
        <v>126.69999980926499</v>
      </c>
      <c r="DD18">
        <v>872.70399999999995</v>
      </c>
      <c r="DE18">
        <v>-6.7691176526941597</v>
      </c>
      <c r="DF18">
        <v>-102.69607842264401</v>
      </c>
      <c r="DG18">
        <v>12413.5</v>
      </c>
      <c r="DH18">
        <v>10</v>
      </c>
      <c r="DI18">
        <v>1533046735</v>
      </c>
      <c r="DJ18" t="s">
        <v>299</v>
      </c>
      <c r="DK18">
        <v>29</v>
      </c>
      <c r="DL18">
        <v>-2E-3</v>
      </c>
      <c r="DM18">
        <v>-8.4000000000000005E-2</v>
      </c>
      <c r="DN18">
        <v>300</v>
      </c>
      <c r="DO18">
        <v>15</v>
      </c>
      <c r="DP18">
        <v>0.09</v>
      </c>
      <c r="DQ18">
        <v>0.01</v>
      </c>
      <c r="DR18">
        <v>20.077987750590999</v>
      </c>
      <c r="DS18">
        <v>0.33994239883098498</v>
      </c>
      <c r="DT18">
        <v>4.8634588746707702E-2</v>
      </c>
      <c r="DU18">
        <v>1</v>
      </c>
      <c r="DV18">
        <v>0.46965271968099598</v>
      </c>
      <c r="DW18">
        <v>1.1613327792134601E-2</v>
      </c>
      <c r="DX18">
        <v>9.9455842733060101E-4</v>
      </c>
      <c r="DY18">
        <v>1</v>
      </c>
      <c r="DZ18">
        <v>2</v>
      </c>
      <c r="EA18">
        <v>2</v>
      </c>
      <c r="EB18" t="s">
        <v>280</v>
      </c>
      <c r="EC18">
        <v>1.88995</v>
      </c>
      <c r="ED18">
        <v>1.88761</v>
      </c>
      <c r="EE18">
        <v>1.8887499999999999</v>
      </c>
      <c r="EF18">
        <v>1.88873</v>
      </c>
      <c r="EG18">
        <v>1.8919699999999999</v>
      </c>
      <c r="EH18">
        <v>1.8865000000000001</v>
      </c>
      <c r="EI18">
        <v>1.8885799999999999</v>
      </c>
      <c r="EJ18">
        <v>1.8907400000000001</v>
      </c>
      <c r="EK18" t="s">
        <v>281</v>
      </c>
      <c r="EL18" t="s">
        <v>19</v>
      </c>
      <c r="EM18" t="s">
        <v>19</v>
      </c>
      <c r="EN18" t="s">
        <v>19</v>
      </c>
      <c r="EO18" t="s">
        <v>282</v>
      </c>
      <c r="EP18" t="s">
        <v>283</v>
      </c>
      <c r="EQ18" t="s">
        <v>284</v>
      </c>
      <c r="ER18" t="s">
        <v>284</v>
      </c>
      <c r="ES18" t="s">
        <v>284</v>
      </c>
      <c r="ET18" t="s">
        <v>284</v>
      </c>
      <c r="EU18">
        <v>0</v>
      </c>
      <c r="EV18">
        <v>100</v>
      </c>
      <c r="EW18">
        <v>100</v>
      </c>
      <c r="EX18">
        <v>-2E-3</v>
      </c>
      <c r="EY18">
        <v>-8.4000000000000005E-2</v>
      </c>
      <c r="EZ18">
        <v>2</v>
      </c>
      <c r="FA18">
        <v>321.54599999999999</v>
      </c>
      <c r="FB18">
        <v>640.58399999999995</v>
      </c>
      <c r="FC18">
        <v>25.000399999999999</v>
      </c>
      <c r="FD18">
        <v>26.8644</v>
      </c>
      <c r="FE18">
        <v>30.0001</v>
      </c>
      <c r="FF18">
        <v>26.8489</v>
      </c>
      <c r="FG18">
        <v>26.855399999999999</v>
      </c>
      <c r="FH18">
        <v>16.058499999999999</v>
      </c>
      <c r="FI18">
        <v>24.915199999999999</v>
      </c>
      <c r="FJ18">
        <v>0</v>
      </c>
      <c r="FK18">
        <v>25</v>
      </c>
      <c r="FL18">
        <v>300</v>
      </c>
      <c r="FM18">
        <v>15.2722</v>
      </c>
      <c r="FN18">
        <v>101.967</v>
      </c>
      <c r="FO18">
        <v>101.34</v>
      </c>
    </row>
    <row r="19" spans="1:171" x14ac:dyDescent="0.2">
      <c r="A19">
        <v>33</v>
      </c>
      <c r="B19">
        <v>1533046812.5</v>
      </c>
      <c r="C19">
        <v>5666.2000000476801</v>
      </c>
      <c r="D19" t="s">
        <v>300</v>
      </c>
      <c r="E19" t="s">
        <v>301</v>
      </c>
      <c r="F19" t="s">
        <v>291</v>
      </c>
      <c r="G19">
        <v>1533046804.5</v>
      </c>
      <c r="H19">
        <f t="shared" ref="H19:H50" si="43">CD19*AI19*(CB19-CC19)/(100*BV19*(1000-AI19*CB19))</f>
        <v>5.9546979859682585E-3</v>
      </c>
      <c r="I19">
        <f t="shared" ref="I19:I50" si="44">CD19*AI19*(CA19-BZ19*(1000-AI19*CC19)/(1000-AI19*CB19))/(100*BV19)</f>
        <v>16.679654675220153</v>
      </c>
      <c r="J19">
        <f t="shared" ref="J19:J50" si="45">BZ19 - IF(AI19&gt;1, I19*BV19*100/(AK19*CJ19), 0)</f>
        <v>223.04281959660113</v>
      </c>
      <c r="K19">
        <f t="shared" ref="K19:K50" si="46">((Q19-H19/2)*J19-I19)/(Q19+H19/2)</f>
        <v>158.64894827380488</v>
      </c>
      <c r="L19">
        <f t="shared" ref="L19:L50" si="47">K19*(CE19+CF19)/1000</f>
        <v>15.727466397023438</v>
      </c>
      <c r="M19">
        <f t="shared" ref="M19:M50" si="48">(BZ19 - IF(AI19&gt;1, I19*BV19*100/(AK19*CJ19), 0))*(CE19+CF19)/1000</f>
        <v>22.111072833894781</v>
      </c>
      <c r="N19">
        <f t="shared" ref="N19:N50" si="49">2/((1/P19-1/O19)+SIGN(P19)*SQRT((1/P19-1/O19)*(1/P19-1/O19) + 4*BW19/((BW19+1)*(BW19+1))*(2*1/P19*1/O19-1/O19*1/O19)))</f>
        <v>0.48808553016262085</v>
      </c>
      <c r="O19">
        <f t="shared" ref="O19:O50" si="50">AF19+AE19*BV19+AD19*BV19*BV19</f>
        <v>2.2462177697816732</v>
      </c>
      <c r="P19">
        <f t="shared" ref="P19:P50" si="51">H19*(1000-(1000*0.61365*EXP(17.502*T19/(240.97+T19))/(CE19+CF19)+CB19)/2)/(1000*0.61365*EXP(17.502*T19/(240.97+T19))/(CE19+CF19)-CB19)</f>
        <v>0.4359250413436862</v>
      </c>
      <c r="Q19">
        <f t="shared" ref="Q19:Q50" si="52">1/((BW19+1)/(N19/1.6)+1/(O19/1.37)) + BW19/((BW19+1)/(N19/1.6) + BW19/(O19/1.37))</f>
        <v>0.27667360122844969</v>
      </c>
      <c r="R19">
        <f t="shared" ref="R19:R50" si="53">(BS19*BU19)</f>
        <v>280.85908422594161</v>
      </c>
      <c r="S19">
        <f t="shared" ref="S19:S50" si="54">(CG19+(R19+2*0.95*0.0000000567*(((CG19+$B$7)+273)^4-(CG19+273)^4)-44100*H19)/(1.84*29.3*O19+8*0.95*0.0000000567*(CG19+273)^3))</f>
        <v>27.390257588190273</v>
      </c>
      <c r="T19">
        <f t="shared" ref="T19:T50" si="55">($C$7*CH19+$D$7*CI19+$E$7*S19)</f>
        <v>27.476406451612899</v>
      </c>
      <c r="U19">
        <f t="shared" ref="U19:U50" si="56">0.61365*EXP(17.502*T19/(240.97+T19))</f>
        <v>3.6805379510048719</v>
      </c>
      <c r="V19">
        <f t="shared" ref="V19:V50" si="57">(W19/X19*100)</f>
        <v>65.178272546980224</v>
      </c>
      <c r="W19">
        <f t="shared" ref="W19:W50" si="58">CB19*(CE19+CF19)/1000</f>
        <v>2.3676886035740057</v>
      </c>
      <c r="X19">
        <f t="shared" ref="X19:X50" si="59">0.61365*EXP(17.502*CG19/(240.97+CG19))</f>
        <v>3.632634789250337</v>
      </c>
      <c r="Y19">
        <f t="shared" ref="Y19:Y50" si="60">(U19-CB19*(CE19+CF19)/1000)</f>
        <v>1.3128493474308662</v>
      </c>
      <c r="Z19">
        <f t="shared" ref="Z19:Z50" si="61">(-H19*44100)</f>
        <v>-262.60218118120019</v>
      </c>
      <c r="AA19">
        <f t="shared" ref="AA19:AA50" si="62">2*29.3*O19*0.92*(CG19-T19)</f>
        <v>-27.085346241790436</v>
      </c>
      <c r="AB19">
        <f t="shared" ref="AB19:AB50" si="63">2*0.95*0.0000000567*(((CG19+$B$7)+273)^4-(T19+273)^4)</f>
        <v>-2.6118000723716657</v>
      </c>
      <c r="AC19">
        <f t="shared" ref="AC19:AC50" si="64">R19+AB19+Z19+AA19</f>
        <v>-11.440243269420709</v>
      </c>
      <c r="AD19">
        <v>-4.1082001497654903E-2</v>
      </c>
      <c r="AE19">
        <v>4.6118145662114897E-2</v>
      </c>
      <c r="AF19">
        <v>3.4484609497245602</v>
      </c>
      <c r="AG19">
        <v>64</v>
      </c>
      <c r="AH19">
        <v>16</v>
      </c>
      <c r="AI19">
        <f t="shared" ref="AI19:AI50" si="65">IF(AG19*$H$13&gt;=AK19,1,(AK19/(AK19-AG19*$H$13)))</f>
        <v>1.0024514890382412</v>
      </c>
      <c r="AJ19">
        <f t="shared" ref="AJ19:AJ50" si="66">(AI19-1)*100</f>
        <v>0.24514890382412169</v>
      </c>
      <c r="AK19">
        <f t="shared" ref="AK19:AK50" si="67">MAX(0,($B$13+$C$13*CJ19)/(1+$D$13*CJ19)*CE19/(CG19+273)*$E$13)</f>
        <v>52341.164327192717</v>
      </c>
      <c r="AL19">
        <v>0</v>
      </c>
      <c r="AM19">
        <v>0</v>
      </c>
      <c r="AN19">
        <v>0</v>
      </c>
      <c r="AO19">
        <f t="shared" ref="AO19:AO50" si="68">AN19-AM19</f>
        <v>0</v>
      </c>
      <c r="AP19" t="e">
        <f t="shared" ref="AP19:AP50" si="69">AO19/AN19</f>
        <v>#DIV/0!</v>
      </c>
      <c r="AQ19">
        <v>-1</v>
      </c>
      <c r="AR19" t="s">
        <v>302</v>
      </c>
      <c r="AS19">
        <v>858.29752941176503</v>
      </c>
      <c r="AT19">
        <v>1211.43</v>
      </c>
      <c r="AU19">
        <f t="shared" ref="AU19:AU50" si="70">1-AS19/AT19</f>
        <v>0.2915005164047737</v>
      </c>
      <c r="AV19">
        <v>0.5</v>
      </c>
      <c r="AW19">
        <f t="shared" ref="AW19:AW50" si="71">BS19</f>
        <v>1433.0843607818324</v>
      </c>
      <c r="AX19">
        <f t="shared" ref="AX19:AX50" si="72">I19</f>
        <v>16.679654675220153</v>
      </c>
      <c r="AY19">
        <f t="shared" ref="AY19:AY50" si="73">AU19*AV19*AW19</f>
        <v>208.8724156097546</v>
      </c>
      <c r="AZ19">
        <f t="shared" ref="AZ19:AZ50" si="74">BE19/AT19</f>
        <v>0.49512559537076017</v>
      </c>
      <c r="BA19">
        <f t="shared" ref="BA19:BA50" si="75">(AX19-AQ19)/AW19</f>
        <v>1.2336785718305413E-2</v>
      </c>
      <c r="BB19">
        <f t="shared" ref="BB19:BB50" si="76">(AN19-AT19)/AT19</f>
        <v>-1</v>
      </c>
      <c r="BC19" t="s">
        <v>303</v>
      </c>
      <c r="BD19">
        <v>611.62</v>
      </c>
      <c r="BE19">
        <f t="shared" ref="BE19:BE50" si="77">AT19-BD19</f>
        <v>599.81000000000006</v>
      </c>
      <c r="BF19">
        <f t="shared" ref="BF19:BF50" si="78">(AT19-AS19)/(AT19-BD19)</f>
        <v>0.58874055215524079</v>
      </c>
      <c r="BG19">
        <f t="shared" ref="BG19:BG50" si="79">(AN19-AT19)/(AN19-BD19)</f>
        <v>1.9806906248978124</v>
      </c>
      <c r="BH19">
        <f t="shared" ref="BH19:BH50" si="80">(AT19-AS19)/(AT19-AM19)</f>
        <v>0.2915005164047737</v>
      </c>
      <c r="BI19" t="e">
        <f t="shared" ref="BI19:BI50" si="81">(AN19-AT19)/(AN19-AM19)</f>
        <v>#DIV/0!</v>
      </c>
      <c r="BJ19">
        <v>4369</v>
      </c>
      <c r="BK19">
        <v>300</v>
      </c>
      <c r="BL19">
        <v>300</v>
      </c>
      <c r="BM19">
        <v>300</v>
      </c>
      <c r="BN19">
        <v>10513.2</v>
      </c>
      <c r="BO19">
        <v>1132.94</v>
      </c>
      <c r="BP19">
        <v>-7.2798699999999999E-3</v>
      </c>
      <c r="BQ19">
        <v>2.29541</v>
      </c>
      <c r="BR19">
        <f t="shared" ref="BR19:BR50" si="82">$B$11*CK19+$C$11*CL19+$F$11*CM19</f>
        <v>1699.9993548387099</v>
      </c>
      <c r="BS19">
        <f t="shared" ref="BS19:BS50" si="83">BR19*BT19</f>
        <v>1433.0843607818324</v>
      </c>
      <c r="BT19">
        <f t="shared" ref="BT19:BT50" si="84">($B$11*$D$9+$C$11*$D$9+$F$11*((CZ19+CR19)/MAX(CZ19+CR19+DA19, 0.1)*$I$9+DA19/MAX(CZ19+CR19+DA19, 0.1)*$J$9))/($B$11+$C$11+$F$11)</f>
        <v>0.84299112038063007</v>
      </c>
      <c r="BU19">
        <f t="shared" ref="BU19:BU50" si="85">($B$11*$K$9+$C$11*$K$9+$F$11*((CZ19+CR19)/MAX(CZ19+CR19+DA19, 0.1)*$P$9+DA19/MAX(CZ19+CR19+DA19, 0.1)*$Q$9))/($B$11+$C$11+$F$11)</f>
        <v>0.19598224076126008</v>
      </c>
      <c r="BV19">
        <v>6</v>
      </c>
      <c r="BW19">
        <v>0.5</v>
      </c>
      <c r="BX19" t="s">
        <v>279</v>
      </c>
      <c r="BY19">
        <v>1533046804.5</v>
      </c>
      <c r="BZ19">
        <v>223.042838709677</v>
      </c>
      <c r="CA19">
        <v>249.99199999999999</v>
      </c>
      <c r="CB19">
        <v>23.8837774193548</v>
      </c>
      <c r="CC19">
        <v>15.187345161290301</v>
      </c>
      <c r="CD19">
        <v>400.02025806451599</v>
      </c>
      <c r="CE19">
        <v>99.033761290322602</v>
      </c>
      <c r="CF19">
        <v>9.9996406451612896E-2</v>
      </c>
      <c r="CG19">
        <v>27.2527419354839</v>
      </c>
      <c r="CH19">
        <v>27.476406451612899</v>
      </c>
      <c r="CI19">
        <v>999.9</v>
      </c>
      <c r="CJ19">
        <v>10003.7848387097</v>
      </c>
      <c r="CK19">
        <v>0</v>
      </c>
      <c r="CL19">
        <v>2.8199938709677399</v>
      </c>
      <c r="CM19">
        <v>1699.9993548387099</v>
      </c>
      <c r="CN19">
        <v>0.900002935483871</v>
      </c>
      <c r="CO19">
        <v>9.9997219354838698E-2</v>
      </c>
      <c r="CP19">
        <v>0</v>
      </c>
      <c r="CQ19">
        <v>858.68499999999995</v>
      </c>
      <c r="CR19">
        <v>5.0001699999999998</v>
      </c>
      <c r="CS19">
        <v>12195.819354838701</v>
      </c>
      <c r="CT19">
        <v>14574.016129032299</v>
      </c>
      <c r="CU19">
        <v>42.777967741935498</v>
      </c>
      <c r="CV19">
        <v>43.515999999999998</v>
      </c>
      <c r="CW19">
        <v>43.518000000000001</v>
      </c>
      <c r="CX19">
        <v>44.413129032258098</v>
      </c>
      <c r="CY19">
        <v>44.870677419354799</v>
      </c>
      <c r="CZ19">
        <v>1525.5025806451599</v>
      </c>
      <c r="DA19">
        <v>169.49677419354799</v>
      </c>
      <c r="DB19">
        <v>0</v>
      </c>
      <c r="DC19">
        <v>108.200000047684</v>
      </c>
      <c r="DD19">
        <v>858.29752941176503</v>
      </c>
      <c r="DE19">
        <v>-6.5982842797696302</v>
      </c>
      <c r="DF19">
        <v>-121.78921572382301</v>
      </c>
      <c r="DG19">
        <v>12189.252941176501</v>
      </c>
      <c r="DH19">
        <v>10</v>
      </c>
      <c r="DI19">
        <v>1533046735</v>
      </c>
      <c r="DJ19" t="s">
        <v>299</v>
      </c>
      <c r="DK19">
        <v>29</v>
      </c>
      <c r="DL19">
        <v>-2E-3</v>
      </c>
      <c r="DM19">
        <v>-8.4000000000000005E-2</v>
      </c>
      <c r="DN19">
        <v>300</v>
      </c>
      <c r="DO19">
        <v>15</v>
      </c>
      <c r="DP19">
        <v>0.09</v>
      </c>
      <c r="DQ19">
        <v>0.01</v>
      </c>
      <c r="DR19">
        <v>16.640987830885202</v>
      </c>
      <c r="DS19">
        <v>0.35490951819106598</v>
      </c>
      <c r="DT19">
        <v>4.5415704036171699E-2</v>
      </c>
      <c r="DU19">
        <v>1</v>
      </c>
      <c r="DV19">
        <v>0.48784197072638202</v>
      </c>
      <c r="DW19">
        <v>-4.3116645192679296E-3</v>
      </c>
      <c r="DX19">
        <v>4.2919228074277398E-4</v>
      </c>
      <c r="DY19">
        <v>1</v>
      </c>
      <c r="DZ19">
        <v>2</v>
      </c>
      <c r="EA19">
        <v>2</v>
      </c>
      <c r="EB19" t="s">
        <v>280</v>
      </c>
      <c r="EC19">
        <v>1.88995</v>
      </c>
      <c r="ED19">
        <v>1.8875900000000001</v>
      </c>
      <c r="EE19">
        <v>1.88876</v>
      </c>
      <c r="EF19">
        <v>1.8887400000000001</v>
      </c>
      <c r="EG19">
        <v>1.8919600000000001</v>
      </c>
      <c r="EH19">
        <v>1.88649</v>
      </c>
      <c r="EI19">
        <v>1.8885799999999999</v>
      </c>
      <c r="EJ19">
        <v>1.89073</v>
      </c>
      <c r="EK19" t="s">
        <v>281</v>
      </c>
      <c r="EL19" t="s">
        <v>19</v>
      </c>
      <c r="EM19" t="s">
        <v>19</v>
      </c>
      <c r="EN19" t="s">
        <v>19</v>
      </c>
      <c r="EO19" t="s">
        <v>282</v>
      </c>
      <c r="EP19" t="s">
        <v>283</v>
      </c>
      <c r="EQ19" t="s">
        <v>284</v>
      </c>
      <c r="ER19" t="s">
        <v>284</v>
      </c>
      <c r="ES19" t="s">
        <v>284</v>
      </c>
      <c r="ET19" t="s">
        <v>284</v>
      </c>
      <c r="EU19">
        <v>0</v>
      </c>
      <c r="EV19">
        <v>100</v>
      </c>
      <c r="EW19">
        <v>100</v>
      </c>
      <c r="EX19">
        <v>-2E-3</v>
      </c>
      <c r="EY19">
        <v>-8.4000000000000005E-2</v>
      </c>
      <c r="EZ19">
        <v>2</v>
      </c>
      <c r="FA19">
        <v>318.17099999999999</v>
      </c>
      <c r="FB19">
        <v>639.80499999999995</v>
      </c>
      <c r="FC19">
        <v>24.999700000000001</v>
      </c>
      <c r="FD19">
        <v>26.895199999999999</v>
      </c>
      <c r="FE19">
        <v>30.0002</v>
      </c>
      <c r="FF19">
        <v>26.872800000000002</v>
      </c>
      <c r="FG19">
        <v>26.878799999999998</v>
      </c>
      <c r="FH19">
        <v>13.9506</v>
      </c>
      <c r="FI19">
        <v>26.3781</v>
      </c>
      <c r="FJ19">
        <v>0</v>
      </c>
      <c r="FK19">
        <v>25</v>
      </c>
      <c r="FL19">
        <v>250</v>
      </c>
      <c r="FM19">
        <v>15.1014</v>
      </c>
      <c r="FN19">
        <v>101.96299999999999</v>
      </c>
      <c r="FO19">
        <v>101.33499999999999</v>
      </c>
    </row>
    <row r="20" spans="1:171" x14ac:dyDescent="0.2">
      <c r="A20">
        <v>34</v>
      </c>
      <c r="B20">
        <v>1533046885.5</v>
      </c>
      <c r="C20">
        <v>5739.2000000476801</v>
      </c>
      <c r="D20" t="s">
        <v>304</v>
      </c>
      <c r="E20" t="s">
        <v>305</v>
      </c>
      <c r="F20" t="s">
        <v>291</v>
      </c>
      <c r="G20">
        <v>1533046877.5</v>
      </c>
      <c r="H20">
        <f t="shared" si="43"/>
        <v>6.0447413183575644E-3</v>
      </c>
      <c r="I20">
        <f t="shared" si="44"/>
        <v>10.889242382635842</v>
      </c>
      <c r="J20">
        <f t="shared" si="45"/>
        <v>157.3082455807932</v>
      </c>
      <c r="K20">
        <f t="shared" si="46"/>
        <v>115.7772865399586</v>
      </c>
      <c r="L20">
        <f t="shared" si="47"/>
        <v>11.47780510610318</v>
      </c>
      <c r="M20">
        <f t="shared" si="48"/>
        <v>15.595057012639559</v>
      </c>
      <c r="N20">
        <f t="shared" si="49"/>
        <v>0.49860085069178905</v>
      </c>
      <c r="O20">
        <f t="shared" si="50"/>
        <v>2.2459036630171054</v>
      </c>
      <c r="P20">
        <f t="shared" si="51"/>
        <v>0.44429541433169134</v>
      </c>
      <c r="Q20">
        <f t="shared" si="52"/>
        <v>0.28206928886100679</v>
      </c>
      <c r="R20">
        <f t="shared" si="53"/>
        <v>280.86009483052385</v>
      </c>
      <c r="S20">
        <f t="shared" si="54"/>
        <v>27.370561598869251</v>
      </c>
      <c r="T20">
        <f t="shared" si="55"/>
        <v>27.4539935483871</v>
      </c>
      <c r="U20">
        <f t="shared" si="56"/>
        <v>3.6757129620759716</v>
      </c>
      <c r="V20">
        <f t="shared" si="57"/>
        <v>65.149157515963637</v>
      </c>
      <c r="W20">
        <f t="shared" si="58"/>
        <v>2.3680455445251032</v>
      </c>
      <c r="X20">
        <f t="shared" si="59"/>
        <v>3.6348060893110641</v>
      </c>
      <c r="Y20">
        <f t="shared" si="60"/>
        <v>1.3076674175508685</v>
      </c>
      <c r="Z20">
        <f t="shared" si="61"/>
        <v>-266.57309213956859</v>
      </c>
      <c r="AA20">
        <f t="shared" si="62"/>
        <v>-23.133531750454711</v>
      </c>
      <c r="AB20">
        <f t="shared" si="63"/>
        <v>-2.2309081774385882</v>
      </c>
      <c r="AC20">
        <f t="shared" si="64"/>
        <v>-11.077437236938056</v>
      </c>
      <c r="AD20">
        <v>-4.1073558645629601E-2</v>
      </c>
      <c r="AE20">
        <v>4.6108667821081903E-2</v>
      </c>
      <c r="AF20">
        <v>3.4478997673332801</v>
      </c>
      <c r="AG20">
        <v>62</v>
      </c>
      <c r="AH20">
        <v>15</v>
      </c>
      <c r="AI20">
        <f t="shared" si="65"/>
        <v>1.0023752450543972</v>
      </c>
      <c r="AJ20">
        <f t="shared" si="66"/>
        <v>0.23752450543972348</v>
      </c>
      <c r="AK20">
        <f t="shared" si="67"/>
        <v>52329.139747768299</v>
      </c>
      <c r="AL20">
        <v>0</v>
      </c>
      <c r="AM20">
        <v>0</v>
      </c>
      <c r="AN20">
        <v>0</v>
      </c>
      <c r="AO20">
        <f t="shared" si="68"/>
        <v>0</v>
      </c>
      <c r="AP20" t="e">
        <f t="shared" si="69"/>
        <v>#DIV/0!</v>
      </c>
      <c r="AQ20">
        <v>-1</v>
      </c>
      <c r="AR20" t="s">
        <v>306</v>
      </c>
      <c r="AS20">
        <v>854.39741176470602</v>
      </c>
      <c r="AT20">
        <v>1157.3</v>
      </c>
      <c r="AU20">
        <f t="shared" si="70"/>
        <v>0.26173212497649179</v>
      </c>
      <c r="AV20">
        <v>0.5</v>
      </c>
      <c r="AW20">
        <f t="shared" si="71"/>
        <v>1433.0912317495906</v>
      </c>
      <c r="AX20">
        <f t="shared" si="72"/>
        <v>10.889242382635842</v>
      </c>
      <c r="AY20">
        <f t="shared" si="73"/>
        <v>187.54300668549919</v>
      </c>
      <c r="AZ20">
        <f t="shared" si="74"/>
        <v>0.47272098850773348</v>
      </c>
      <c r="BA20">
        <f t="shared" si="75"/>
        <v>8.2962215658251223E-3</v>
      </c>
      <c r="BB20">
        <f t="shared" si="76"/>
        <v>-1</v>
      </c>
      <c r="BC20" t="s">
        <v>307</v>
      </c>
      <c r="BD20">
        <v>610.22</v>
      </c>
      <c r="BE20">
        <f t="shared" si="77"/>
        <v>547.07999999999993</v>
      </c>
      <c r="BF20">
        <f t="shared" si="78"/>
        <v>0.55367147078177592</v>
      </c>
      <c r="BG20">
        <f t="shared" si="79"/>
        <v>1.8965291206450132</v>
      </c>
      <c r="BH20">
        <f t="shared" si="80"/>
        <v>0.26173212497649179</v>
      </c>
      <c r="BI20" t="e">
        <f t="shared" si="81"/>
        <v>#DIV/0!</v>
      </c>
      <c r="BJ20">
        <v>4371</v>
      </c>
      <c r="BK20">
        <v>300</v>
      </c>
      <c r="BL20">
        <v>300</v>
      </c>
      <c r="BM20">
        <v>300</v>
      </c>
      <c r="BN20">
        <v>10512.7</v>
      </c>
      <c r="BO20">
        <v>1091.01</v>
      </c>
      <c r="BP20">
        <v>-7.27928E-3</v>
      </c>
      <c r="BQ20">
        <v>2.6402600000000001</v>
      </c>
      <c r="BR20">
        <f t="shared" si="82"/>
        <v>1700.00774193548</v>
      </c>
      <c r="BS20">
        <f t="shared" si="83"/>
        <v>1433.0912317495906</v>
      </c>
      <c r="BT20">
        <f t="shared" si="84"/>
        <v>0.8429910031574317</v>
      </c>
      <c r="BU20">
        <f t="shared" si="85"/>
        <v>0.19598200631486354</v>
      </c>
      <c r="BV20">
        <v>6</v>
      </c>
      <c r="BW20">
        <v>0.5</v>
      </c>
      <c r="BX20" t="s">
        <v>279</v>
      </c>
      <c r="BY20">
        <v>1533046877.5</v>
      </c>
      <c r="BZ20">
        <v>157.308258064516</v>
      </c>
      <c r="CA20">
        <v>175.029032258065</v>
      </c>
      <c r="CB20">
        <v>23.886612903225799</v>
      </c>
      <c r="CC20">
        <v>15.0579258064516</v>
      </c>
      <c r="CD20">
        <v>400.016161290323</v>
      </c>
      <c r="CE20">
        <v>99.036925806451606</v>
      </c>
      <c r="CF20">
        <v>0.10000725806451601</v>
      </c>
      <c r="CG20">
        <v>27.262935483871001</v>
      </c>
      <c r="CH20">
        <v>27.4539935483871</v>
      </c>
      <c r="CI20">
        <v>999.9</v>
      </c>
      <c r="CJ20">
        <v>10001.409354838701</v>
      </c>
      <c r="CK20">
        <v>0</v>
      </c>
      <c r="CL20">
        <v>2.72162774193548</v>
      </c>
      <c r="CM20">
        <v>1700.00774193548</v>
      </c>
      <c r="CN20">
        <v>0.90000467741935497</v>
      </c>
      <c r="CO20">
        <v>9.9995496774193601E-2</v>
      </c>
      <c r="CP20">
        <v>0</v>
      </c>
      <c r="CQ20">
        <v>855.02293548387104</v>
      </c>
      <c r="CR20">
        <v>5.0001699999999998</v>
      </c>
      <c r="CS20">
        <v>12140.316129032301</v>
      </c>
      <c r="CT20">
        <v>14574.1</v>
      </c>
      <c r="CU20">
        <v>42.858677419354798</v>
      </c>
      <c r="CV20">
        <v>43.5783870967742</v>
      </c>
      <c r="CW20">
        <v>43.588451612903199</v>
      </c>
      <c r="CX20">
        <v>44.461387096774203</v>
      </c>
      <c r="CY20">
        <v>44.9413870967742</v>
      </c>
      <c r="CZ20">
        <v>1525.51677419355</v>
      </c>
      <c r="DA20">
        <v>169.49096774193501</v>
      </c>
      <c r="DB20">
        <v>0</v>
      </c>
      <c r="DC20">
        <v>72.299999952316298</v>
      </c>
      <c r="DD20">
        <v>854.39741176470602</v>
      </c>
      <c r="DE20">
        <v>-10.251715732664399</v>
      </c>
      <c r="DF20">
        <v>-190.98039278433399</v>
      </c>
      <c r="DG20">
        <v>12130.2647058824</v>
      </c>
      <c r="DH20">
        <v>10</v>
      </c>
      <c r="DI20">
        <v>1533046920.5</v>
      </c>
      <c r="DJ20" t="s">
        <v>308</v>
      </c>
      <c r="DK20">
        <v>30</v>
      </c>
      <c r="DL20">
        <v>5.5E-2</v>
      </c>
      <c r="DM20">
        <v>-8.1000000000000003E-2</v>
      </c>
      <c r="DN20">
        <v>175</v>
      </c>
      <c r="DO20">
        <v>15</v>
      </c>
      <c r="DP20">
        <v>0.06</v>
      </c>
      <c r="DQ20">
        <v>0.01</v>
      </c>
      <c r="DR20">
        <v>10.894336399617201</v>
      </c>
      <c r="DS20">
        <v>0.30267932495023803</v>
      </c>
      <c r="DT20">
        <v>4.6634883206056701E-2</v>
      </c>
      <c r="DU20">
        <v>1</v>
      </c>
      <c r="DV20">
        <v>0.49783397484700798</v>
      </c>
      <c r="DW20">
        <v>4.1115728138367599E-2</v>
      </c>
      <c r="DX20">
        <v>3.1366246933209698E-3</v>
      </c>
      <c r="DY20">
        <v>1</v>
      </c>
      <c r="DZ20">
        <v>2</v>
      </c>
      <c r="EA20">
        <v>2</v>
      </c>
      <c r="EB20" t="s">
        <v>280</v>
      </c>
      <c r="EC20">
        <v>1.88995</v>
      </c>
      <c r="ED20">
        <v>1.88761</v>
      </c>
      <c r="EE20">
        <v>1.88876</v>
      </c>
      <c r="EF20">
        <v>1.88873</v>
      </c>
      <c r="EG20">
        <v>1.8919600000000001</v>
      </c>
      <c r="EH20">
        <v>1.88652</v>
      </c>
      <c r="EI20">
        <v>1.8885799999999999</v>
      </c>
      <c r="EJ20">
        <v>1.8907400000000001</v>
      </c>
      <c r="EK20" t="s">
        <v>281</v>
      </c>
      <c r="EL20" t="s">
        <v>19</v>
      </c>
      <c r="EM20" t="s">
        <v>19</v>
      </c>
      <c r="EN20" t="s">
        <v>19</v>
      </c>
      <c r="EO20" t="s">
        <v>282</v>
      </c>
      <c r="EP20" t="s">
        <v>283</v>
      </c>
      <c r="EQ20" t="s">
        <v>284</v>
      </c>
      <c r="ER20" t="s">
        <v>284</v>
      </c>
      <c r="ES20" t="s">
        <v>284</v>
      </c>
      <c r="ET20" t="s">
        <v>284</v>
      </c>
      <c r="EU20">
        <v>0</v>
      </c>
      <c r="EV20">
        <v>100</v>
      </c>
      <c r="EW20">
        <v>100</v>
      </c>
      <c r="EX20">
        <v>5.5E-2</v>
      </c>
      <c r="EY20">
        <v>-8.1000000000000003E-2</v>
      </c>
      <c r="EZ20">
        <v>2</v>
      </c>
      <c r="FA20">
        <v>319.80799999999999</v>
      </c>
      <c r="FB20">
        <v>639.226</v>
      </c>
      <c r="FC20">
        <v>24.9999</v>
      </c>
      <c r="FD20">
        <v>26.917899999999999</v>
      </c>
      <c r="FE20">
        <v>30.0002</v>
      </c>
      <c r="FF20">
        <v>26.894300000000001</v>
      </c>
      <c r="FG20">
        <v>26.9008</v>
      </c>
      <c r="FH20">
        <v>10.699299999999999</v>
      </c>
      <c r="FI20">
        <v>27.2776</v>
      </c>
      <c r="FJ20">
        <v>0</v>
      </c>
      <c r="FK20">
        <v>25</v>
      </c>
      <c r="FL20">
        <v>175</v>
      </c>
      <c r="FM20">
        <v>14.9483</v>
      </c>
      <c r="FN20">
        <v>101.96</v>
      </c>
      <c r="FO20">
        <v>101.33</v>
      </c>
    </row>
    <row r="21" spans="1:171" x14ac:dyDescent="0.2">
      <c r="A21">
        <v>35</v>
      </c>
      <c r="B21">
        <v>1533046995</v>
      </c>
      <c r="C21">
        <v>5848.7000000476801</v>
      </c>
      <c r="D21" t="s">
        <v>309</v>
      </c>
      <c r="E21" t="s">
        <v>310</v>
      </c>
      <c r="F21" t="s">
        <v>291</v>
      </c>
      <c r="G21">
        <v>1533046987.0064499</v>
      </c>
      <c r="H21">
        <f t="shared" si="43"/>
        <v>6.23060509440828E-3</v>
      </c>
      <c r="I21">
        <f t="shared" si="44"/>
        <v>4.4850115174303422</v>
      </c>
      <c r="J21">
        <f t="shared" si="45"/>
        <v>92.423262587991488</v>
      </c>
      <c r="K21">
        <f t="shared" si="46"/>
        <v>75.239192002569936</v>
      </c>
      <c r="L21">
        <f t="shared" si="47"/>
        <v>7.4592512433655322</v>
      </c>
      <c r="M21">
        <f t="shared" si="48"/>
        <v>9.162888622618734</v>
      </c>
      <c r="N21">
        <f t="shared" si="49"/>
        <v>0.51690017251639808</v>
      </c>
      <c r="O21">
        <f t="shared" si="50"/>
        <v>2.2442362162951519</v>
      </c>
      <c r="P21">
        <f t="shared" si="51"/>
        <v>0.45874536952767636</v>
      </c>
      <c r="Q21">
        <f t="shared" si="52"/>
        <v>0.29139375122998451</v>
      </c>
      <c r="R21">
        <f t="shared" si="53"/>
        <v>280.85530736728242</v>
      </c>
      <c r="S21">
        <f t="shared" si="54"/>
        <v>27.368295149372379</v>
      </c>
      <c r="T21">
        <f t="shared" si="55"/>
        <v>27.473267741935501</v>
      </c>
      <c r="U21">
        <f t="shared" si="56"/>
        <v>3.679861925463547</v>
      </c>
      <c r="V21">
        <f t="shared" si="57"/>
        <v>65.098458174612134</v>
      </c>
      <c r="W21">
        <f t="shared" si="58"/>
        <v>2.3744661852379831</v>
      </c>
      <c r="X21">
        <f t="shared" si="59"/>
        <v>3.6474998822076636</v>
      </c>
      <c r="Y21">
        <f t="shared" si="60"/>
        <v>1.3053957402255638</v>
      </c>
      <c r="Z21">
        <f t="shared" si="61"/>
        <v>-274.76968466340514</v>
      </c>
      <c r="AA21">
        <f t="shared" si="62"/>
        <v>-18.250946565797513</v>
      </c>
      <c r="AB21">
        <f t="shared" si="63"/>
        <v>-1.7620511098643832</v>
      </c>
      <c r="AC21">
        <f t="shared" si="64"/>
        <v>-13.927374971784623</v>
      </c>
      <c r="AD21">
        <v>-4.1028757246843198E-2</v>
      </c>
      <c r="AE21">
        <v>4.6058374326126202E-2</v>
      </c>
      <c r="AF21">
        <v>3.4449212312247499</v>
      </c>
      <c r="AG21">
        <v>63</v>
      </c>
      <c r="AH21">
        <v>16</v>
      </c>
      <c r="AI21">
        <f t="shared" si="65"/>
        <v>1.0024166583871699</v>
      </c>
      <c r="AJ21">
        <f t="shared" si="66"/>
        <v>0.24166583871698677</v>
      </c>
      <c r="AK21">
        <f t="shared" si="67"/>
        <v>52264.109659579059</v>
      </c>
      <c r="AL21">
        <v>0</v>
      </c>
      <c r="AM21">
        <v>0</v>
      </c>
      <c r="AN21">
        <v>0</v>
      </c>
      <c r="AO21">
        <f t="shared" si="68"/>
        <v>0</v>
      </c>
      <c r="AP21" t="e">
        <f t="shared" si="69"/>
        <v>#DIV/0!</v>
      </c>
      <c r="AQ21">
        <v>-1</v>
      </c>
      <c r="AR21" t="s">
        <v>311</v>
      </c>
      <c r="AS21">
        <v>857.77782352941199</v>
      </c>
      <c r="AT21">
        <v>1115.6600000000001</v>
      </c>
      <c r="AU21">
        <f t="shared" si="70"/>
        <v>0.23114764038379798</v>
      </c>
      <c r="AV21">
        <v>0.5</v>
      </c>
      <c r="AW21">
        <f t="shared" si="71"/>
        <v>1433.0660317495815</v>
      </c>
      <c r="AX21">
        <f t="shared" si="72"/>
        <v>4.4850115174303422</v>
      </c>
      <c r="AY21">
        <f t="shared" si="73"/>
        <v>165.62491587654435</v>
      </c>
      <c r="AZ21">
        <f t="shared" si="74"/>
        <v>0.44818313823207795</v>
      </c>
      <c r="BA21">
        <f t="shared" si="75"/>
        <v>3.8274660035964138E-3</v>
      </c>
      <c r="BB21">
        <f t="shared" si="76"/>
        <v>-1</v>
      </c>
      <c r="BC21" t="s">
        <v>312</v>
      </c>
      <c r="BD21">
        <v>615.64</v>
      </c>
      <c r="BE21">
        <f t="shared" si="77"/>
        <v>500.0200000000001</v>
      </c>
      <c r="BF21">
        <f t="shared" si="78"/>
        <v>0.51574372319224837</v>
      </c>
      <c r="BG21">
        <f t="shared" si="79"/>
        <v>1.8121954388928596</v>
      </c>
      <c r="BH21">
        <f t="shared" si="80"/>
        <v>0.23114764038379801</v>
      </c>
      <c r="BI21" t="e">
        <f t="shared" si="81"/>
        <v>#DIV/0!</v>
      </c>
      <c r="BJ21">
        <v>4373</v>
      </c>
      <c r="BK21">
        <v>300</v>
      </c>
      <c r="BL21">
        <v>300</v>
      </c>
      <c r="BM21">
        <v>300</v>
      </c>
      <c r="BN21">
        <v>10512.5</v>
      </c>
      <c r="BO21">
        <v>1059.06</v>
      </c>
      <c r="BP21">
        <v>-7.2788999999999996E-3</v>
      </c>
      <c r="BQ21">
        <v>1.90723</v>
      </c>
      <c r="BR21">
        <f t="shared" si="82"/>
        <v>1699.97774193548</v>
      </c>
      <c r="BS21">
        <f t="shared" si="83"/>
        <v>1433.0660317495815</v>
      </c>
      <c r="BT21">
        <f t="shared" si="84"/>
        <v>0.84299105594052615</v>
      </c>
      <c r="BU21">
        <f t="shared" si="85"/>
        <v>0.19598211188105252</v>
      </c>
      <c r="BV21">
        <v>6</v>
      </c>
      <c r="BW21">
        <v>0.5</v>
      </c>
      <c r="BX21" t="s">
        <v>279</v>
      </c>
      <c r="BY21">
        <v>1533046987.0064499</v>
      </c>
      <c r="BZ21">
        <v>92.423267741935504</v>
      </c>
      <c r="CA21">
        <v>99.997970967741907</v>
      </c>
      <c r="CB21">
        <v>23.950516129032302</v>
      </c>
      <c r="CC21">
        <v>14.8514290322581</v>
      </c>
      <c r="CD21">
        <v>400.01977419354802</v>
      </c>
      <c r="CE21">
        <v>99.040499999999994</v>
      </c>
      <c r="CF21">
        <v>0.100001709677419</v>
      </c>
      <c r="CG21">
        <v>27.322422580645199</v>
      </c>
      <c r="CH21">
        <v>27.473267741935501</v>
      </c>
      <c r="CI21">
        <v>999.9</v>
      </c>
      <c r="CJ21">
        <v>9990.1396774193508</v>
      </c>
      <c r="CK21">
        <v>0</v>
      </c>
      <c r="CL21">
        <v>2.8383883870967699</v>
      </c>
      <c r="CM21">
        <v>1699.97774193548</v>
      </c>
      <c r="CN21">
        <v>0.90000409677419402</v>
      </c>
      <c r="CO21">
        <v>9.9996070967741907E-2</v>
      </c>
      <c r="CP21">
        <v>0</v>
      </c>
      <c r="CQ21">
        <v>858.01067741935503</v>
      </c>
      <c r="CR21">
        <v>5.0001699999999998</v>
      </c>
      <c r="CS21">
        <v>12192.5774193548</v>
      </c>
      <c r="CT21">
        <v>14573.835483871</v>
      </c>
      <c r="CU21">
        <v>42.981677419354803</v>
      </c>
      <c r="CV21">
        <v>43.7134838709677</v>
      </c>
      <c r="CW21">
        <v>43.705419354838703</v>
      </c>
      <c r="CX21">
        <v>44.558193548387102</v>
      </c>
      <c r="CY21">
        <v>45.080483870967697</v>
      </c>
      <c r="CZ21">
        <v>1525.48677419355</v>
      </c>
      <c r="DA21">
        <v>169.49096774193501</v>
      </c>
      <c r="DB21">
        <v>0</v>
      </c>
      <c r="DC21">
        <v>109.19999980926499</v>
      </c>
      <c r="DD21">
        <v>857.77782352941199</v>
      </c>
      <c r="DE21">
        <v>-6.2948529482318802</v>
      </c>
      <c r="DF21">
        <v>-47.034313696144302</v>
      </c>
      <c r="DG21">
        <v>12189.423529411801</v>
      </c>
      <c r="DH21">
        <v>10</v>
      </c>
      <c r="DI21">
        <v>1533047027</v>
      </c>
      <c r="DJ21" t="s">
        <v>313</v>
      </c>
      <c r="DK21">
        <v>31</v>
      </c>
      <c r="DL21">
        <v>6.6000000000000003E-2</v>
      </c>
      <c r="DM21">
        <v>-8.4000000000000005E-2</v>
      </c>
      <c r="DN21">
        <v>100</v>
      </c>
      <c r="DO21">
        <v>15</v>
      </c>
      <c r="DP21">
        <v>0.2</v>
      </c>
      <c r="DQ21">
        <v>0.01</v>
      </c>
      <c r="DR21">
        <v>4.4631792798586396</v>
      </c>
      <c r="DS21">
        <v>0.28578890626758402</v>
      </c>
      <c r="DT21">
        <v>4.6271590204124101E-2</v>
      </c>
      <c r="DU21">
        <v>1</v>
      </c>
      <c r="DV21">
        <v>0.51683046492692397</v>
      </c>
      <c r="DW21">
        <v>2.31285660317322E-2</v>
      </c>
      <c r="DX21">
        <v>1.74358026588133E-3</v>
      </c>
      <c r="DY21">
        <v>1</v>
      </c>
      <c r="DZ21">
        <v>2</v>
      </c>
      <c r="EA21">
        <v>2</v>
      </c>
      <c r="EB21" t="s">
        <v>280</v>
      </c>
      <c r="EC21">
        <v>1.88995</v>
      </c>
      <c r="ED21">
        <v>1.8875999999999999</v>
      </c>
      <c r="EE21">
        <v>1.8887400000000001</v>
      </c>
      <c r="EF21">
        <v>1.88873</v>
      </c>
      <c r="EG21">
        <v>1.8919600000000001</v>
      </c>
      <c r="EH21">
        <v>1.8865000000000001</v>
      </c>
      <c r="EI21">
        <v>1.8885700000000001</v>
      </c>
      <c r="EJ21">
        <v>1.8907400000000001</v>
      </c>
      <c r="EK21" t="s">
        <v>281</v>
      </c>
      <c r="EL21" t="s">
        <v>19</v>
      </c>
      <c r="EM21" t="s">
        <v>19</v>
      </c>
      <c r="EN21" t="s">
        <v>19</v>
      </c>
      <c r="EO21" t="s">
        <v>282</v>
      </c>
      <c r="EP21" t="s">
        <v>283</v>
      </c>
      <c r="EQ21" t="s">
        <v>284</v>
      </c>
      <c r="ER21" t="s">
        <v>284</v>
      </c>
      <c r="ES21" t="s">
        <v>284</v>
      </c>
      <c r="ET21" t="s">
        <v>284</v>
      </c>
      <c r="EU21">
        <v>0</v>
      </c>
      <c r="EV21">
        <v>100</v>
      </c>
      <c r="EW21">
        <v>100</v>
      </c>
      <c r="EX21">
        <v>6.6000000000000003E-2</v>
      </c>
      <c r="EY21">
        <v>-8.4000000000000005E-2</v>
      </c>
      <c r="EZ21">
        <v>2</v>
      </c>
      <c r="FA21">
        <v>319.14400000000001</v>
      </c>
      <c r="FB21">
        <v>638.24</v>
      </c>
      <c r="FC21">
        <v>25.000599999999999</v>
      </c>
      <c r="FD21">
        <v>26.963799999999999</v>
      </c>
      <c r="FE21">
        <v>30.000299999999999</v>
      </c>
      <c r="FF21">
        <v>26.9361</v>
      </c>
      <c r="FG21">
        <v>26.940799999999999</v>
      </c>
      <c r="FH21">
        <v>7.3782699999999997</v>
      </c>
      <c r="FI21">
        <v>29.19</v>
      </c>
      <c r="FJ21">
        <v>0</v>
      </c>
      <c r="FK21">
        <v>25</v>
      </c>
      <c r="FL21">
        <v>100</v>
      </c>
      <c r="FM21">
        <v>14.726100000000001</v>
      </c>
      <c r="FN21">
        <v>101.95</v>
      </c>
      <c r="FO21">
        <v>101.316</v>
      </c>
    </row>
    <row r="22" spans="1:171" x14ac:dyDescent="0.2">
      <c r="A22">
        <v>36</v>
      </c>
      <c r="B22">
        <v>1533047098.5</v>
      </c>
      <c r="C22">
        <v>5952.2000000476801</v>
      </c>
      <c r="D22" t="s">
        <v>314</v>
      </c>
      <c r="E22" t="s">
        <v>315</v>
      </c>
      <c r="F22" t="s">
        <v>291</v>
      </c>
      <c r="G22">
        <v>1533047090.5</v>
      </c>
      <c r="H22">
        <f t="shared" si="43"/>
        <v>6.3809218694645719E-3</v>
      </c>
      <c r="I22">
        <f t="shared" si="44"/>
        <v>-6.9212803038409924E-3</v>
      </c>
      <c r="J22">
        <f t="shared" si="45"/>
        <v>49.533838717616945</v>
      </c>
      <c r="K22">
        <f t="shared" si="46"/>
        <v>48.514997772177082</v>
      </c>
      <c r="L22">
        <f t="shared" si="47"/>
        <v>4.8100565871887904</v>
      </c>
      <c r="M22">
        <f t="shared" si="48"/>
        <v>4.9110703525387116</v>
      </c>
      <c r="N22">
        <f t="shared" si="49"/>
        <v>0.53430564241161227</v>
      </c>
      <c r="O22">
        <f t="shared" si="50"/>
        <v>2.2457597110180192</v>
      </c>
      <c r="P22">
        <f t="shared" si="51"/>
        <v>0.47245536580483938</v>
      </c>
      <c r="Q22">
        <f t="shared" si="52"/>
        <v>0.30024284318563149</v>
      </c>
      <c r="R22">
        <f t="shared" si="53"/>
        <v>280.85811320616722</v>
      </c>
      <c r="S22">
        <f t="shared" si="54"/>
        <v>27.359418466654127</v>
      </c>
      <c r="T22">
        <f t="shared" si="55"/>
        <v>27.480461290322602</v>
      </c>
      <c r="U22">
        <f t="shared" si="56"/>
        <v>3.6814114558587736</v>
      </c>
      <c r="V22">
        <f t="shared" si="57"/>
        <v>65.184076581556397</v>
      </c>
      <c r="W22">
        <f t="shared" si="58"/>
        <v>2.3833161210629115</v>
      </c>
      <c r="X22">
        <f t="shared" si="59"/>
        <v>3.6562857772188835</v>
      </c>
      <c r="Y22">
        <f t="shared" si="60"/>
        <v>1.2980953347958621</v>
      </c>
      <c r="Z22">
        <f t="shared" si="61"/>
        <v>-281.39865444338761</v>
      </c>
      <c r="AA22">
        <f t="shared" si="62"/>
        <v>-14.162072478113158</v>
      </c>
      <c r="AB22">
        <f t="shared" si="63"/>
        <v>-1.3666894588797345</v>
      </c>
      <c r="AC22">
        <f t="shared" si="64"/>
        <v>-16.069303174213317</v>
      </c>
      <c r="AD22">
        <v>-4.1069689725664799E-2</v>
      </c>
      <c r="AE22">
        <v>4.6104324619485403E-2</v>
      </c>
      <c r="AF22">
        <v>3.4476425934250399</v>
      </c>
      <c r="AG22">
        <v>64</v>
      </c>
      <c r="AH22">
        <v>16</v>
      </c>
      <c r="AI22">
        <f t="shared" si="65"/>
        <v>1.0024530901090056</v>
      </c>
      <c r="AJ22">
        <f t="shared" si="66"/>
        <v>0.2453090109005629</v>
      </c>
      <c r="AK22">
        <f t="shared" si="67"/>
        <v>52307.086096386171</v>
      </c>
      <c r="AL22">
        <v>0</v>
      </c>
      <c r="AM22">
        <v>0</v>
      </c>
      <c r="AN22">
        <v>0</v>
      </c>
      <c r="AO22">
        <f t="shared" si="68"/>
        <v>0</v>
      </c>
      <c r="AP22" t="e">
        <f t="shared" si="69"/>
        <v>#DIV/0!</v>
      </c>
      <c r="AQ22">
        <v>-1</v>
      </c>
      <c r="AR22" t="s">
        <v>316</v>
      </c>
      <c r="AS22">
        <v>867.334235294118</v>
      </c>
      <c r="AT22">
        <v>1091.92</v>
      </c>
      <c r="AU22">
        <f t="shared" si="70"/>
        <v>0.2056796878030277</v>
      </c>
      <c r="AV22">
        <v>0.5</v>
      </c>
      <c r="AW22">
        <f t="shared" si="71"/>
        <v>1433.0772672334199</v>
      </c>
      <c r="AX22">
        <f t="shared" si="72"/>
        <v>-6.9212803038409924E-3</v>
      </c>
      <c r="AY22">
        <f t="shared" si="73"/>
        <v>147.37744246109295</v>
      </c>
      <c r="AZ22">
        <f t="shared" si="74"/>
        <v>0.42867609348670233</v>
      </c>
      <c r="BA22">
        <f t="shared" si="75"/>
        <v>6.9296941791095073E-4</v>
      </c>
      <c r="BB22">
        <f t="shared" si="76"/>
        <v>-1</v>
      </c>
      <c r="BC22" t="s">
        <v>317</v>
      </c>
      <c r="BD22">
        <v>623.84</v>
      </c>
      <c r="BE22">
        <f t="shared" si="77"/>
        <v>468.08000000000004</v>
      </c>
      <c r="BF22">
        <f t="shared" si="78"/>
        <v>0.47980209516724076</v>
      </c>
      <c r="BG22">
        <f t="shared" si="79"/>
        <v>1.7503205950243652</v>
      </c>
      <c r="BH22">
        <f t="shared" si="80"/>
        <v>0.20567968780302776</v>
      </c>
      <c r="BI22" t="e">
        <f t="shared" si="81"/>
        <v>#DIV/0!</v>
      </c>
      <c r="BJ22">
        <v>4375</v>
      </c>
      <c r="BK22">
        <v>300</v>
      </c>
      <c r="BL22">
        <v>300</v>
      </c>
      <c r="BM22">
        <v>300</v>
      </c>
      <c r="BN22">
        <v>10511.7</v>
      </c>
      <c r="BO22">
        <v>1042.83</v>
      </c>
      <c r="BP22">
        <v>-7.2782899999999998E-3</v>
      </c>
      <c r="BQ22">
        <v>1.05566</v>
      </c>
      <c r="BR22">
        <f t="shared" si="82"/>
        <v>1699.9906451612901</v>
      </c>
      <c r="BS22">
        <f t="shared" si="83"/>
        <v>1433.0772672334199</v>
      </c>
      <c r="BT22">
        <f t="shared" si="84"/>
        <v>0.84299126663573709</v>
      </c>
      <c r="BU22">
        <f t="shared" si="85"/>
        <v>0.19598253327147433</v>
      </c>
      <c r="BV22">
        <v>6</v>
      </c>
      <c r="BW22">
        <v>0.5</v>
      </c>
      <c r="BX22" t="s">
        <v>279</v>
      </c>
      <c r="BY22">
        <v>1533047090.5</v>
      </c>
      <c r="BZ22">
        <v>49.533838709677397</v>
      </c>
      <c r="CA22">
        <v>49.997574193548402</v>
      </c>
      <c r="CB22">
        <v>24.0385064516129</v>
      </c>
      <c r="CC22">
        <v>14.720935483870999</v>
      </c>
      <c r="CD22">
        <v>400.013225806452</v>
      </c>
      <c r="CE22">
        <v>99.045770967741902</v>
      </c>
      <c r="CF22">
        <v>9.9994425806451598E-2</v>
      </c>
      <c r="CG22">
        <v>27.363490322580599</v>
      </c>
      <c r="CH22">
        <v>27.480461290322602</v>
      </c>
      <c r="CI22">
        <v>999.9</v>
      </c>
      <c r="CJ22">
        <v>9999.5741935483893</v>
      </c>
      <c r="CK22">
        <v>0</v>
      </c>
      <c r="CL22">
        <v>2.87906</v>
      </c>
      <c r="CM22">
        <v>1699.9906451612901</v>
      </c>
      <c r="CN22">
        <v>0.89999535483870996</v>
      </c>
      <c r="CO22">
        <v>0.100004719354839</v>
      </c>
      <c r="CP22">
        <v>0</v>
      </c>
      <c r="CQ22">
        <v>867.24477419354798</v>
      </c>
      <c r="CR22">
        <v>5.0001699999999998</v>
      </c>
      <c r="CS22">
        <v>12345.0709677419</v>
      </c>
      <c r="CT22">
        <v>14573.935483871001</v>
      </c>
      <c r="CU22">
        <v>43.155000000000001</v>
      </c>
      <c r="CV22">
        <v>43.902935483870998</v>
      </c>
      <c r="CW22">
        <v>43.868774193548397</v>
      </c>
      <c r="CX22">
        <v>44.687064516128999</v>
      </c>
      <c r="CY22">
        <v>45.243838709677398</v>
      </c>
      <c r="CZ22">
        <v>1525.4864516129001</v>
      </c>
      <c r="DA22">
        <v>169.50419354838701</v>
      </c>
      <c r="DB22">
        <v>0</v>
      </c>
      <c r="DC22">
        <v>102.69999980926499</v>
      </c>
      <c r="DD22">
        <v>867.334235294118</v>
      </c>
      <c r="DE22">
        <v>1.5149510311293199</v>
      </c>
      <c r="DF22">
        <v>37.6960783833823</v>
      </c>
      <c r="DG22">
        <v>12347.641176470601</v>
      </c>
      <c r="DH22">
        <v>10</v>
      </c>
      <c r="DI22">
        <v>1533047129.5999999</v>
      </c>
      <c r="DJ22" t="s">
        <v>318</v>
      </c>
      <c r="DK22">
        <v>32</v>
      </c>
      <c r="DL22">
        <v>7.5999999999999998E-2</v>
      </c>
      <c r="DM22">
        <v>-8.5000000000000006E-2</v>
      </c>
      <c r="DN22">
        <v>50</v>
      </c>
      <c r="DO22">
        <v>15</v>
      </c>
      <c r="DP22">
        <v>0.21</v>
      </c>
      <c r="DQ22">
        <v>0.01</v>
      </c>
      <c r="DR22">
        <v>-3.00846457216087E-2</v>
      </c>
      <c r="DS22">
        <v>0.33905207876204801</v>
      </c>
      <c r="DT22">
        <v>4.8643930140079998E-2</v>
      </c>
      <c r="DU22">
        <v>1</v>
      </c>
      <c r="DV22">
        <v>0.53408957568307402</v>
      </c>
      <c r="DW22">
        <v>3.1767542524146898E-3</v>
      </c>
      <c r="DX22">
        <v>6.7298158662684802E-4</v>
      </c>
      <c r="DY22">
        <v>1</v>
      </c>
      <c r="DZ22">
        <v>2</v>
      </c>
      <c r="EA22">
        <v>2</v>
      </c>
      <c r="EB22" t="s">
        <v>280</v>
      </c>
      <c r="EC22">
        <v>1.88995</v>
      </c>
      <c r="ED22">
        <v>1.88761</v>
      </c>
      <c r="EE22">
        <v>1.88876</v>
      </c>
      <c r="EF22">
        <v>1.8887400000000001</v>
      </c>
      <c r="EG22">
        <v>1.8919699999999999</v>
      </c>
      <c r="EH22">
        <v>1.88652</v>
      </c>
      <c r="EI22">
        <v>1.8885700000000001</v>
      </c>
      <c r="EJ22">
        <v>1.89073</v>
      </c>
      <c r="EK22" t="s">
        <v>281</v>
      </c>
      <c r="EL22" t="s">
        <v>19</v>
      </c>
      <c r="EM22" t="s">
        <v>19</v>
      </c>
      <c r="EN22" t="s">
        <v>19</v>
      </c>
      <c r="EO22" t="s">
        <v>282</v>
      </c>
      <c r="EP22" t="s">
        <v>283</v>
      </c>
      <c r="EQ22" t="s">
        <v>284</v>
      </c>
      <c r="ER22" t="s">
        <v>284</v>
      </c>
      <c r="ES22" t="s">
        <v>284</v>
      </c>
      <c r="ET22" t="s">
        <v>284</v>
      </c>
      <c r="EU22">
        <v>0</v>
      </c>
      <c r="EV22">
        <v>100</v>
      </c>
      <c r="EW22">
        <v>100</v>
      </c>
      <c r="EX22">
        <v>7.5999999999999998E-2</v>
      </c>
      <c r="EY22">
        <v>-8.5000000000000006E-2</v>
      </c>
      <c r="EZ22">
        <v>2</v>
      </c>
      <c r="FA22">
        <v>318.43599999999998</v>
      </c>
      <c r="FB22">
        <v>637.76</v>
      </c>
      <c r="FC22">
        <v>24.9999</v>
      </c>
      <c r="FD22">
        <v>27.013200000000001</v>
      </c>
      <c r="FE22">
        <v>30.000299999999999</v>
      </c>
      <c r="FF22">
        <v>26.981400000000001</v>
      </c>
      <c r="FG22">
        <v>26.985499999999998</v>
      </c>
      <c r="FH22">
        <v>5.1504000000000003</v>
      </c>
      <c r="FI22">
        <v>30.039200000000001</v>
      </c>
      <c r="FJ22">
        <v>0</v>
      </c>
      <c r="FK22">
        <v>25</v>
      </c>
      <c r="FL22">
        <v>50</v>
      </c>
      <c r="FM22">
        <v>14.6304</v>
      </c>
      <c r="FN22">
        <v>101.94</v>
      </c>
      <c r="FO22">
        <v>101.304</v>
      </c>
    </row>
    <row r="23" spans="1:171" x14ac:dyDescent="0.2">
      <c r="A23">
        <v>37</v>
      </c>
      <c r="B23">
        <v>1533047246.5</v>
      </c>
      <c r="C23">
        <v>6100.2000000476801</v>
      </c>
      <c r="D23" t="s">
        <v>319</v>
      </c>
      <c r="E23" t="s">
        <v>320</v>
      </c>
      <c r="F23" t="s">
        <v>291</v>
      </c>
      <c r="G23">
        <v>1533047238.54194</v>
      </c>
      <c r="H23">
        <f t="shared" si="43"/>
        <v>6.4833716701821762E-3</v>
      </c>
      <c r="I23">
        <f t="shared" si="44"/>
        <v>26.0229102499808</v>
      </c>
      <c r="J23">
        <f t="shared" si="45"/>
        <v>357.59974436938126</v>
      </c>
      <c r="K23">
        <f t="shared" si="46"/>
        <v>268.09363887330522</v>
      </c>
      <c r="L23">
        <f t="shared" si="47"/>
        <v>26.581358913811865</v>
      </c>
      <c r="M23">
        <f t="shared" si="48"/>
        <v>35.455847414052108</v>
      </c>
      <c r="N23">
        <f t="shared" si="49"/>
        <v>0.56042797395781629</v>
      </c>
      <c r="O23">
        <f t="shared" si="50"/>
        <v>2.2465768076422039</v>
      </c>
      <c r="P23">
        <f t="shared" si="51"/>
        <v>0.49281176163349427</v>
      </c>
      <c r="Q23">
        <f t="shared" si="52"/>
        <v>0.31339997949948362</v>
      </c>
      <c r="R23">
        <f t="shared" si="53"/>
        <v>280.85536200494909</v>
      </c>
      <c r="S23">
        <f t="shared" si="54"/>
        <v>27.354648314958212</v>
      </c>
      <c r="T23">
        <f t="shared" si="55"/>
        <v>27.3262</v>
      </c>
      <c r="U23">
        <f t="shared" si="56"/>
        <v>3.648307240437231</v>
      </c>
      <c r="V23">
        <f t="shared" si="57"/>
        <v>65.07978016114771</v>
      </c>
      <c r="W23">
        <f t="shared" si="58"/>
        <v>2.3835854614836935</v>
      </c>
      <c r="X23">
        <f t="shared" si="59"/>
        <v>3.662559178260226</v>
      </c>
      <c r="Y23">
        <f t="shared" si="60"/>
        <v>1.2647217789535374</v>
      </c>
      <c r="Z23">
        <f t="shared" si="61"/>
        <v>-285.91669065503396</v>
      </c>
      <c r="AA23">
        <f t="shared" si="62"/>
        <v>8.0617336762775373</v>
      </c>
      <c r="AB23">
        <f t="shared" si="63"/>
        <v>0.77721723569091095</v>
      </c>
      <c r="AC23">
        <f t="shared" si="64"/>
        <v>3.7776222618835611</v>
      </c>
      <c r="AD23">
        <v>-4.1091653350670498E-2</v>
      </c>
      <c r="AE23">
        <v>4.6128980712673601E-2</v>
      </c>
      <c r="AF23">
        <v>3.4491024439903</v>
      </c>
      <c r="AG23">
        <v>62</v>
      </c>
      <c r="AH23">
        <v>15</v>
      </c>
      <c r="AI23">
        <f t="shared" si="65"/>
        <v>1.0023752561423751</v>
      </c>
      <c r="AJ23">
        <f t="shared" si="66"/>
        <v>0.2375256142375104</v>
      </c>
      <c r="AK23">
        <f t="shared" si="67"/>
        <v>52328.896047972768</v>
      </c>
      <c r="AL23">
        <v>0</v>
      </c>
      <c r="AM23">
        <v>0</v>
      </c>
      <c r="AN23">
        <v>0</v>
      </c>
      <c r="AO23">
        <f t="shared" si="68"/>
        <v>0</v>
      </c>
      <c r="AP23" t="e">
        <f t="shared" si="69"/>
        <v>#DIV/0!</v>
      </c>
      <c r="AQ23">
        <v>-1</v>
      </c>
      <c r="AR23" t="s">
        <v>321</v>
      </c>
      <c r="AS23">
        <v>815.84947058823502</v>
      </c>
      <c r="AT23">
        <v>1159.77</v>
      </c>
      <c r="AU23">
        <f t="shared" si="70"/>
        <v>0.29654201213323761</v>
      </c>
      <c r="AV23">
        <v>0.5</v>
      </c>
      <c r="AW23">
        <f t="shared" si="71"/>
        <v>1433.066060781837</v>
      </c>
      <c r="AX23">
        <f t="shared" si="72"/>
        <v>26.0229102499808</v>
      </c>
      <c r="AY23">
        <f t="shared" si="73"/>
        <v>212.48214659204928</v>
      </c>
      <c r="AZ23">
        <f t="shared" si="74"/>
        <v>0.49855574812247261</v>
      </c>
      <c r="BA23">
        <f t="shared" si="75"/>
        <v>1.8856709393590639E-2</v>
      </c>
      <c r="BB23">
        <f t="shared" si="76"/>
        <v>-1</v>
      </c>
      <c r="BC23" t="s">
        <v>322</v>
      </c>
      <c r="BD23">
        <v>581.55999999999995</v>
      </c>
      <c r="BE23">
        <f t="shared" si="77"/>
        <v>578.21</v>
      </c>
      <c r="BF23">
        <f t="shared" si="78"/>
        <v>0.59480211240166192</v>
      </c>
      <c r="BG23">
        <f t="shared" si="79"/>
        <v>1.9942396313364057</v>
      </c>
      <c r="BH23">
        <f t="shared" si="80"/>
        <v>0.29654201213323761</v>
      </c>
      <c r="BI23" t="e">
        <f t="shared" si="81"/>
        <v>#DIV/0!</v>
      </c>
      <c r="BJ23">
        <v>4377</v>
      </c>
      <c r="BK23">
        <v>300</v>
      </c>
      <c r="BL23">
        <v>300</v>
      </c>
      <c r="BM23">
        <v>300</v>
      </c>
      <c r="BN23">
        <v>10510.7</v>
      </c>
      <c r="BO23">
        <v>1075.58</v>
      </c>
      <c r="BP23">
        <v>-7.2778499999999998E-3</v>
      </c>
      <c r="BQ23">
        <v>1.31226</v>
      </c>
      <c r="BR23">
        <f t="shared" si="82"/>
        <v>1699.97774193548</v>
      </c>
      <c r="BS23">
        <f t="shared" si="83"/>
        <v>1433.066060781837</v>
      </c>
      <c r="BT23">
        <f t="shared" si="84"/>
        <v>0.84299107301854703</v>
      </c>
      <c r="BU23">
        <f t="shared" si="85"/>
        <v>0.19598214603709405</v>
      </c>
      <c r="BV23">
        <v>6</v>
      </c>
      <c r="BW23">
        <v>0.5</v>
      </c>
      <c r="BX23" t="s">
        <v>279</v>
      </c>
      <c r="BY23">
        <v>1533047238.54194</v>
      </c>
      <c r="BZ23">
        <v>357.599774193548</v>
      </c>
      <c r="CA23">
        <v>400.01861290322603</v>
      </c>
      <c r="CB23">
        <v>24.040309677419401</v>
      </c>
      <c r="CC23">
        <v>14.572248387096799</v>
      </c>
      <c r="CD23">
        <v>400.00667741935501</v>
      </c>
      <c r="CE23">
        <v>99.049529032258107</v>
      </c>
      <c r="CF23">
        <v>0.100003293548387</v>
      </c>
      <c r="CG23">
        <v>27.3927612903226</v>
      </c>
      <c r="CH23">
        <v>27.3262</v>
      </c>
      <c r="CI23">
        <v>999.9</v>
      </c>
      <c r="CJ23">
        <v>10004.542258064501</v>
      </c>
      <c r="CK23">
        <v>0</v>
      </c>
      <c r="CL23">
        <v>2.8546819354838702</v>
      </c>
      <c r="CM23">
        <v>1699.97774193548</v>
      </c>
      <c r="CN23">
        <v>0.90000177419354799</v>
      </c>
      <c r="CO23">
        <v>9.9998367741935504E-2</v>
      </c>
      <c r="CP23">
        <v>0</v>
      </c>
      <c r="CQ23">
        <v>816.00596774193502</v>
      </c>
      <c r="CR23">
        <v>5.0001699999999998</v>
      </c>
      <c r="CS23">
        <v>11564.680645161299</v>
      </c>
      <c r="CT23">
        <v>14573.8387096774</v>
      </c>
      <c r="CU23">
        <v>43.336387096774203</v>
      </c>
      <c r="CV23">
        <v>44.0945161290323</v>
      </c>
      <c r="CW23">
        <v>44.076225806451603</v>
      </c>
      <c r="CX23">
        <v>44.883000000000003</v>
      </c>
      <c r="CY23">
        <v>45.417064516129003</v>
      </c>
      <c r="CZ23">
        <v>1525.48580645161</v>
      </c>
      <c r="DA23">
        <v>169.491935483871</v>
      </c>
      <c r="DB23">
        <v>0</v>
      </c>
      <c r="DC23">
        <v>147.5</v>
      </c>
      <c r="DD23">
        <v>815.84947058823502</v>
      </c>
      <c r="DE23">
        <v>-1.2781862681084899</v>
      </c>
      <c r="DF23">
        <v>-101.127450931293</v>
      </c>
      <c r="DG23">
        <v>11560.7823529412</v>
      </c>
      <c r="DH23">
        <v>10</v>
      </c>
      <c r="DI23">
        <v>1533047274.5</v>
      </c>
      <c r="DJ23" t="s">
        <v>323</v>
      </c>
      <c r="DK23">
        <v>33</v>
      </c>
      <c r="DL23">
        <v>-1.4999999999999999E-2</v>
      </c>
      <c r="DM23">
        <v>-8.5999999999999993E-2</v>
      </c>
      <c r="DN23">
        <v>400</v>
      </c>
      <c r="DO23">
        <v>15</v>
      </c>
      <c r="DP23">
        <v>0.05</v>
      </c>
      <c r="DQ23">
        <v>0.01</v>
      </c>
      <c r="DR23">
        <v>25.982230329525699</v>
      </c>
      <c r="DS23">
        <v>-0.34856799854780901</v>
      </c>
      <c r="DT23">
        <v>4.7267399521317803E-2</v>
      </c>
      <c r="DU23">
        <v>1</v>
      </c>
      <c r="DV23">
        <v>0.56022443987730297</v>
      </c>
      <c r="DW23">
        <v>9.2298266485953198E-3</v>
      </c>
      <c r="DX23">
        <v>8.1431404610570704E-4</v>
      </c>
      <c r="DY23">
        <v>1</v>
      </c>
      <c r="DZ23">
        <v>2</v>
      </c>
      <c r="EA23">
        <v>2</v>
      </c>
      <c r="EB23" t="s">
        <v>280</v>
      </c>
      <c r="EC23">
        <v>1.88994</v>
      </c>
      <c r="ED23">
        <v>1.8876299999999999</v>
      </c>
      <c r="EE23">
        <v>1.88873</v>
      </c>
      <c r="EF23">
        <v>1.88873</v>
      </c>
      <c r="EG23">
        <v>1.8919600000000001</v>
      </c>
      <c r="EH23">
        <v>1.8864700000000001</v>
      </c>
      <c r="EI23">
        <v>1.8885799999999999</v>
      </c>
      <c r="EJ23">
        <v>1.8907400000000001</v>
      </c>
      <c r="EK23" t="s">
        <v>281</v>
      </c>
      <c r="EL23" t="s">
        <v>19</v>
      </c>
      <c r="EM23" t="s">
        <v>19</v>
      </c>
      <c r="EN23" t="s">
        <v>19</v>
      </c>
      <c r="EO23" t="s">
        <v>282</v>
      </c>
      <c r="EP23" t="s">
        <v>283</v>
      </c>
      <c r="EQ23" t="s">
        <v>284</v>
      </c>
      <c r="ER23" t="s">
        <v>284</v>
      </c>
      <c r="ES23" t="s">
        <v>284</v>
      </c>
      <c r="ET23" t="s">
        <v>284</v>
      </c>
      <c r="EU23">
        <v>0</v>
      </c>
      <c r="EV23">
        <v>100</v>
      </c>
      <c r="EW23">
        <v>100</v>
      </c>
      <c r="EX23">
        <v>-1.4999999999999999E-2</v>
      </c>
      <c r="EY23">
        <v>-8.5999999999999993E-2</v>
      </c>
      <c r="EZ23">
        <v>2</v>
      </c>
      <c r="FA23">
        <v>320.16899999999998</v>
      </c>
      <c r="FB23">
        <v>637.91399999999999</v>
      </c>
      <c r="FC23">
        <v>25.0002</v>
      </c>
      <c r="FD23">
        <v>27.089200000000002</v>
      </c>
      <c r="FE23">
        <v>30.0002</v>
      </c>
      <c r="FF23">
        <v>27.049299999999999</v>
      </c>
      <c r="FG23">
        <v>27.053899999999999</v>
      </c>
      <c r="FH23">
        <v>20.142299999999999</v>
      </c>
      <c r="FI23">
        <v>31.8996</v>
      </c>
      <c r="FJ23">
        <v>0</v>
      </c>
      <c r="FK23">
        <v>25</v>
      </c>
      <c r="FL23">
        <v>400</v>
      </c>
      <c r="FM23">
        <v>14.476900000000001</v>
      </c>
      <c r="FN23">
        <v>101.925</v>
      </c>
      <c r="FO23">
        <v>101.285</v>
      </c>
    </row>
    <row r="24" spans="1:171" x14ac:dyDescent="0.2">
      <c r="A24">
        <v>38</v>
      </c>
      <c r="B24">
        <v>1533047396</v>
      </c>
      <c r="C24">
        <v>6249.7000000476801</v>
      </c>
      <c r="D24" t="s">
        <v>324</v>
      </c>
      <c r="E24" t="s">
        <v>325</v>
      </c>
      <c r="F24" t="s">
        <v>291</v>
      </c>
      <c r="G24">
        <v>1533047388.04194</v>
      </c>
      <c r="H24">
        <f t="shared" si="43"/>
        <v>6.6628661228950482E-3</v>
      </c>
      <c r="I24">
        <f t="shared" si="44"/>
        <v>29.721242427002441</v>
      </c>
      <c r="J24">
        <f t="shared" si="45"/>
        <v>550.02567560029752</v>
      </c>
      <c r="K24">
        <f t="shared" si="46"/>
        <v>449.16260066878368</v>
      </c>
      <c r="L24">
        <f t="shared" si="47"/>
        <v>44.53655467545002</v>
      </c>
      <c r="M24">
        <f t="shared" si="48"/>
        <v>54.537596268701201</v>
      </c>
      <c r="N24">
        <f t="shared" si="49"/>
        <v>0.58908257303250022</v>
      </c>
      <c r="O24">
        <f t="shared" si="50"/>
        <v>2.2463438175592318</v>
      </c>
      <c r="P24">
        <f t="shared" si="51"/>
        <v>0.51485650888634049</v>
      </c>
      <c r="Q24">
        <f t="shared" si="52"/>
        <v>0.32767166088895255</v>
      </c>
      <c r="R24">
        <f t="shared" si="53"/>
        <v>280.85961703995957</v>
      </c>
      <c r="S24">
        <f t="shared" si="54"/>
        <v>27.317430458993691</v>
      </c>
      <c r="T24">
        <f t="shared" si="55"/>
        <v>27.245741935483899</v>
      </c>
      <c r="U24">
        <f t="shared" si="56"/>
        <v>3.6311443939675851</v>
      </c>
      <c r="V24">
        <f t="shared" si="57"/>
        <v>65.085093427472358</v>
      </c>
      <c r="W24">
        <f t="shared" si="58"/>
        <v>2.3869038402220313</v>
      </c>
      <c r="X24">
        <f t="shared" si="59"/>
        <v>3.6673587061557802</v>
      </c>
      <c r="Y24">
        <f t="shared" si="60"/>
        <v>1.2442405537455539</v>
      </c>
      <c r="Z24">
        <f t="shared" si="61"/>
        <v>-293.83239601967165</v>
      </c>
      <c r="AA24">
        <f t="shared" si="62"/>
        <v>20.513214704299159</v>
      </c>
      <c r="AB24">
        <f t="shared" si="63"/>
        <v>1.9772736093342491</v>
      </c>
      <c r="AC24">
        <f t="shared" si="64"/>
        <v>9.5177093339213314</v>
      </c>
      <c r="AD24">
        <v>-4.1085389825087797E-2</v>
      </c>
      <c r="AE24">
        <v>4.6121949356492102E-2</v>
      </c>
      <c r="AF24">
        <v>3.4486861551234398</v>
      </c>
      <c r="AG24">
        <v>61</v>
      </c>
      <c r="AH24">
        <v>15</v>
      </c>
      <c r="AI24">
        <f t="shared" si="65"/>
        <v>1.0023373679657268</v>
      </c>
      <c r="AJ24">
        <f t="shared" si="66"/>
        <v>0.23373679657268109</v>
      </c>
      <c r="AK24">
        <f t="shared" si="67"/>
        <v>52317.461642711969</v>
      </c>
      <c r="AL24">
        <v>0</v>
      </c>
      <c r="AM24">
        <v>0</v>
      </c>
      <c r="AN24">
        <v>0</v>
      </c>
      <c r="AO24">
        <f t="shared" si="68"/>
        <v>0</v>
      </c>
      <c r="AP24" t="e">
        <f t="shared" si="69"/>
        <v>#DIV/0!</v>
      </c>
      <c r="AQ24">
        <v>-1</v>
      </c>
      <c r="AR24" t="s">
        <v>326</v>
      </c>
      <c r="AS24">
        <v>819.70399999999995</v>
      </c>
      <c r="AT24">
        <v>1133.28</v>
      </c>
      <c r="AU24">
        <f t="shared" si="70"/>
        <v>0.27669772695185657</v>
      </c>
      <c r="AV24">
        <v>0.5</v>
      </c>
      <c r="AW24">
        <f t="shared" si="71"/>
        <v>1433.0814769107972</v>
      </c>
      <c r="AX24">
        <f t="shared" si="72"/>
        <v>29.721242427002441</v>
      </c>
      <c r="AY24">
        <f t="shared" si="73"/>
        <v>198.26519359901354</v>
      </c>
      <c r="AZ24">
        <f t="shared" si="74"/>
        <v>0.49361146406889733</v>
      </c>
      <c r="BA24">
        <f t="shared" si="75"/>
        <v>2.1437191759135898E-2</v>
      </c>
      <c r="BB24">
        <f t="shared" si="76"/>
        <v>-1</v>
      </c>
      <c r="BC24" t="s">
        <v>327</v>
      </c>
      <c r="BD24">
        <v>573.88</v>
      </c>
      <c r="BE24">
        <f t="shared" si="77"/>
        <v>559.4</v>
      </c>
      <c r="BF24">
        <f t="shared" si="78"/>
        <v>0.56055774043618167</v>
      </c>
      <c r="BG24">
        <f t="shared" si="79"/>
        <v>1.9747682442322436</v>
      </c>
      <c r="BH24">
        <f t="shared" si="80"/>
        <v>0.27669772695185657</v>
      </c>
      <c r="BI24" t="e">
        <f t="shared" si="81"/>
        <v>#DIV/0!</v>
      </c>
      <c r="BJ24">
        <v>4379</v>
      </c>
      <c r="BK24">
        <v>300</v>
      </c>
      <c r="BL24">
        <v>300</v>
      </c>
      <c r="BM24">
        <v>300</v>
      </c>
      <c r="BN24">
        <v>10509.9</v>
      </c>
      <c r="BO24">
        <v>1061.6400000000001</v>
      </c>
      <c r="BP24">
        <v>-7.2772499999999999E-3</v>
      </c>
      <c r="BQ24">
        <v>1.0206299999999999</v>
      </c>
      <c r="BR24">
        <f t="shared" si="82"/>
        <v>1699.9951612903201</v>
      </c>
      <c r="BS24">
        <f t="shared" si="83"/>
        <v>1433.0814769107972</v>
      </c>
      <c r="BT24">
        <f t="shared" si="84"/>
        <v>0.84299150347173235</v>
      </c>
      <c r="BU24">
        <f t="shared" si="85"/>
        <v>0.19598300694346482</v>
      </c>
      <c r="BV24">
        <v>6</v>
      </c>
      <c r="BW24">
        <v>0.5</v>
      </c>
      <c r="BX24" t="s">
        <v>279</v>
      </c>
      <c r="BY24">
        <v>1533047388.04194</v>
      </c>
      <c r="BZ24">
        <v>550.02570967741894</v>
      </c>
      <c r="CA24">
        <v>600.00019354838696</v>
      </c>
      <c r="CB24">
        <v>24.072538709677399</v>
      </c>
      <c r="CC24">
        <v>14.3422387096774</v>
      </c>
      <c r="CD24">
        <v>400.00432258064501</v>
      </c>
      <c r="CE24">
        <v>99.054632258064501</v>
      </c>
      <c r="CF24">
        <v>0.10000485806451601</v>
      </c>
      <c r="CG24">
        <v>27.415125806451599</v>
      </c>
      <c r="CH24">
        <v>27.245741935483899</v>
      </c>
      <c r="CI24">
        <v>999.9</v>
      </c>
      <c r="CJ24">
        <v>10002.501935483901</v>
      </c>
      <c r="CK24">
        <v>0</v>
      </c>
      <c r="CL24">
        <v>2.87906</v>
      </c>
      <c r="CM24">
        <v>1699.9951612903201</v>
      </c>
      <c r="CN24">
        <v>0.89999016129032305</v>
      </c>
      <c r="CO24">
        <v>0.10000986129032299</v>
      </c>
      <c r="CP24">
        <v>0</v>
      </c>
      <c r="CQ24">
        <v>819.72016129032295</v>
      </c>
      <c r="CR24">
        <v>5.0001699999999998</v>
      </c>
      <c r="CS24">
        <v>11634.7387096774</v>
      </c>
      <c r="CT24">
        <v>14573.9258064516</v>
      </c>
      <c r="CU24">
        <v>43.517870967741899</v>
      </c>
      <c r="CV24">
        <v>44.296064516129</v>
      </c>
      <c r="CW24">
        <v>44.265838709677404</v>
      </c>
      <c r="CX24">
        <v>45.046064516129</v>
      </c>
      <c r="CY24">
        <v>45.584419354838701</v>
      </c>
      <c r="CZ24">
        <v>1525.4770967741899</v>
      </c>
      <c r="DA24">
        <v>169.51806451612899</v>
      </c>
      <c r="DB24">
        <v>0</v>
      </c>
      <c r="DC24">
        <v>148.89999985694899</v>
      </c>
      <c r="DD24">
        <v>819.70399999999995</v>
      </c>
      <c r="DE24">
        <v>-1.4999999817837399</v>
      </c>
      <c r="DF24">
        <v>-25.955882460175001</v>
      </c>
      <c r="DG24">
        <v>11633.647058823501</v>
      </c>
      <c r="DH24">
        <v>10</v>
      </c>
      <c r="DI24">
        <v>1533047426.5999999</v>
      </c>
      <c r="DJ24" t="s">
        <v>328</v>
      </c>
      <c r="DK24">
        <v>34</v>
      </c>
      <c r="DL24">
        <v>-0.14399999999999999</v>
      </c>
      <c r="DM24">
        <v>-8.4000000000000005E-2</v>
      </c>
      <c r="DN24">
        <v>600</v>
      </c>
      <c r="DO24">
        <v>14</v>
      </c>
      <c r="DP24">
        <v>0.03</v>
      </c>
      <c r="DQ24">
        <v>0.01</v>
      </c>
      <c r="DR24">
        <v>29.684865602245601</v>
      </c>
      <c r="DS24">
        <v>-0.66830103757085202</v>
      </c>
      <c r="DT24">
        <v>8.64021135466118E-2</v>
      </c>
      <c r="DU24">
        <v>0</v>
      </c>
      <c r="DV24">
        <v>0.58860525443191103</v>
      </c>
      <c r="DW24">
        <v>4.4417327408225703E-3</v>
      </c>
      <c r="DX24">
        <v>5.1281257189474702E-4</v>
      </c>
      <c r="DY24">
        <v>1</v>
      </c>
      <c r="DZ24">
        <v>1</v>
      </c>
      <c r="EA24">
        <v>2</v>
      </c>
      <c r="EB24" t="s">
        <v>288</v>
      </c>
      <c r="EC24">
        <v>1.8899300000000001</v>
      </c>
      <c r="ED24">
        <v>1.8875900000000001</v>
      </c>
      <c r="EE24">
        <v>1.8887400000000001</v>
      </c>
      <c r="EF24">
        <v>1.88873</v>
      </c>
      <c r="EG24">
        <v>1.89194</v>
      </c>
      <c r="EH24">
        <v>1.8864700000000001</v>
      </c>
      <c r="EI24">
        <v>1.88853</v>
      </c>
      <c r="EJ24">
        <v>1.89072</v>
      </c>
      <c r="EK24" t="s">
        <v>281</v>
      </c>
      <c r="EL24" t="s">
        <v>19</v>
      </c>
      <c r="EM24" t="s">
        <v>19</v>
      </c>
      <c r="EN24" t="s">
        <v>19</v>
      </c>
      <c r="EO24" t="s">
        <v>282</v>
      </c>
      <c r="EP24" t="s">
        <v>283</v>
      </c>
      <c r="EQ24" t="s">
        <v>284</v>
      </c>
      <c r="ER24" t="s">
        <v>284</v>
      </c>
      <c r="ES24" t="s">
        <v>284</v>
      </c>
      <c r="ET24" t="s">
        <v>284</v>
      </c>
      <c r="EU24">
        <v>0</v>
      </c>
      <c r="EV24">
        <v>100</v>
      </c>
      <c r="EW24">
        <v>100</v>
      </c>
      <c r="EX24">
        <v>-0.14399999999999999</v>
      </c>
      <c r="EY24">
        <v>-8.4000000000000005E-2</v>
      </c>
      <c r="EZ24">
        <v>2</v>
      </c>
      <c r="FA24">
        <v>320.77999999999997</v>
      </c>
      <c r="FB24">
        <v>637.66700000000003</v>
      </c>
      <c r="FC24">
        <v>25.0001</v>
      </c>
      <c r="FD24">
        <v>27.144500000000001</v>
      </c>
      <c r="FE24">
        <v>30.0002</v>
      </c>
      <c r="FF24">
        <v>27.1066</v>
      </c>
      <c r="FG24">
        <v>27.111000000000001</v>
      </c>
      <c r="FH24">
        <v>27.9375</v>
      </c>
      <c r="FI24">
        <v>33.8354</v>
      </c>
      <c r="FJ24">
        <v>0</v>
      </c>
      <c r="FK24">
        <v>25</v>
      </c>
      <c r="FL24">
        <v>600</v>
      </c>
      <c r="FM24">
        <v>14.284599999999999</v>
      </c>
      <c r="FN24">
        <v>101.919</v>
      </c>
      <c r="FO24">
        <v>101.277</v>
      </c>
    </row>
    <row r="25" spans="1:171" x14ac:dyDescent="0.2">
      <c r="A25">
        <v>39</v>
      </c>
      <c r="B25">
        <v>1533047527.5999999</v>
      </c>
      <c r="C25">
        <v>6381.2999999523199</v>
      </c>
      <c r="D25" t="s">
        <v>329</v>
      </c>
      <c r="E25" t="s">
        <v>330</v>
      </c>
      <c r="F25" t="s">
        <v>291</v>
      </c>
      <c r="G25">
        <v>1533047519.5999999</v>
      </c>
      <c r="H25">
        <f t="shared" si="43"/>
        <v>6.8011587224405031E-3</v>
      </c>
      <c r="I25">
        <f t="shared" si="44"/>
        <v>29.397913871673968</v>
      </c>
      <c r="J25">
        <f t="shared" si="45"/>
        <v>748.36093394253351</v>
      </c>
      <c r="K25">
        <f t="shared" si="46"/>
        <v>646.98198537195685</v>
      </c>
      <c r="L25">
        <f t="shared" si="47"/>
        <v>64.151568268379066</v>
      </c>
      <c r="M25">
        <f t="shared" si="48"/>
        <v>74.203808805590995</v>
      </c>
      <c r="N25">
        <f t="shared" si="49"/>
        <v>0.60760606440981224</v>
      </c>
      <c r="O25">
        <f t="shared" si="50"/>
        <v>2.2442526285388764</v>
      </c>
      <c r="P25">
        <f t="shared" si="51"/>
        <v>0.52890733935411638</v>
      </c>
      <c r="Q25">
        <f t="shared" si="52"/>
        <v>0.33678479296074459</v>
      </c>
      <c r="R25">
        <f t="shared" si="53"/>
        <v>280.8602301273873</v>
      </c>
      <c r="S25">
        <f t="shared" si="54"/>
        <v>27.292148860584902</v>
      </c>
      <c r="T25">
        <f t="shared" si="55"/>
        <v>27.216687096774201</v>
      </c>
      <c r="U25">
        <f t="shared" si="56"/>
        <v>3.6249639268001506</v>
      </c>
      <c r="V25">
        <f t="shared" si="57"/>
        <v>65.052324783937166</v>
      </c>
      <c r="W25">
        <f t="shared" si="58"/>
        <v>2.3886036775259822</v>
      </c>
      <c r="X25">
        <f t="shared" si="59"/>
        <v>3.6718190863422926</v>
      </c>
      <c r="Y25">
        <f t="shared" si="60"/>
        <v>1.2363602492741683</v>
      </c>
      <c r="Z25">
        <f t="shared" si="61"/>
        <v>-299.93109965962617</v>
      </c>
      <c r="AA25">
        <f t="shared" si="62"/>
        <v>26.52147877798517</v>
      </c>
      <c r="AB25">
        <f t="shared" si="63"/>
        <v>2.5586878082657432</v>
      </c>
      <c r="AC25">
        <f t="shared" si="64"/>
        <v>10.009297054012041</v>
      </c>
      <c r="AD25">
        <v>-4.1029198069676101E-2</v>
      </c>
      <c r="AE25">
        <v>4.6058869188374298E-2</v>
      </c>
      <c r="AF25">
        <v>3.4449505439169701</v>
      </c>
      <c r="AG25">
        <v>62</v>
      </c>
      <c r="AH25">
        <v>15</v>
      </c>
      <c r="AI25">
        <f t="shared" si="65"/>
        <v>1.002379069279665</v>
      </c>
      <c r="AJ25">
        <f t="shared" si="66"/>
        <v>0.23790692796650248</v>
      </c>
      <c r="AK25">
        <f t="shared" si="67"/>
        <v>52245.222807540442</v>
      </c>
      <c r="AL25">
        <v>0</v>
      </c>
      <c r="AM25">
        <v>0</v>
      </c>
      <c r="AN25">
        <v>0</v>
      </c>
      <c r="AO25">
        <f t="shared" si="68"/>
        <v>0</v>
      </c>
      <c r="AP25" t="e">
        <f t="shared" si="69"/>
        <v>#DIV/0!</v>
      </c>
      <c r="AQ25">
        <v>-1</v>
      </c>
      <c r="AR25" t="s">
        <v>331</v>
      </c>
      <c r="AS25">
        <v>827.16729411764697</v>
      </c>
      <c r="AT25">
        <v>1118.24</v>
      </c>
      <c r="AU25">
        <f t="shared" si="70"/>
        <v>0.26029538013517051</v>
      </c>
      <c r="AV25">
        <v>0.5</v>
      </c>
      <c r="AW25">
        <f t="shared" si="71"/>
        <v>1433.0878930398683</v>
      </c>
      <c r="AX25">
        <f t="shared" si="72"/>
        <v>29.397913871673968</v>
      </c>
      <c r="AY25">
        <f t="shared" si="73"/>
        <v>186.51307894296156</v>
      </c>
      <c r="AZ25">
        <f t="shared" si="74"/>
        <v>0.48869652310774075</v>
      </c>
      <c r="BA25">
        <f t="shared" si="75"/>
        <v>2.1211479086041169E-2</v>
      </c>
      <c r="BB25">
        <f t="shared" si="76"/>
        <v>-1</v>
      </c>
      <c r="BC25" t="s">
        <v>332</v>
      </c>
      <c r="BD25">
        <v>571.76</v>
      </c>
      <c r="BE25">
        <f t="shared" si="77"/>
        <v>546.48</v>
      </c>
      <c r="BF25">
        <f t="shared" si="78"/>
        <v>0.53263194605905617</v>
      </c>
      <c r="BG25">
        <f t="shared" si="79"/>
        <v>1.9557856443262909</v>
      </c>
      <c r="BH25">
        <f t="shared" si="80"/>
        <v>0.26029538013517045</v>
      </c>
      <c r="BI25" t="e">
        <f t="shared" si="81"/>
        <v>#DIV/0!</v>
      </c>
      <c r="BJ25">
        <v>4381</v>
      </c>
      <c r="BK25">
        <v>300</v>
      </c>
      <c r="BL25">
        <v>300</v>
      </c>
      <c r="BM25">
        <v>300</v>
      </c>
      <c r="BN25">
        <v>10509.4</v>
      </c>
      <c r="BO25">
        <v>1044.8800000000001</v>
      </c>
      <c r="BP25">
        <v>-7.2765800000000004E-3</v>
      </c>
      <c r="BQ25">
        <v>0.79113800000000001</v>
      </c>
      <c r="BR25">
        <f t="shared" si="82"/>
        <v>1700.00322580645</v>
      </c>
      <c r="BS25">
        <f t="shared" si="83"/>
        <v>1433.0878930398683</v>
      </c>
      <c r="BT25">
        <f t="shared" si="84"/>
        <v>0.8429912786548025</v>
      </c>
      <c r="BU25">
        <f t="shared" si="85"/>
        <v>0.19598255730960518</v>
      </c>
      <c r="BV25">
        <v>6</v>
      </c>
      <c r="BW25">
        <v>0.5</v>
      </c>
      <c r="BX25" t="s">
        <v>279</v>
      </c>
      <c r="BY25">
        <v>1533047519.5999999</v>
      </c>
      <c r="BZ25">
        <v>748.36096774193504</v>
      </c>
      <c r="CA25">
        <v>799.98793548387096</v>
      </c>
      <c r="CB25">
        <v>24.0895677419355</v>
      </c>
      <c r="CC25">
        <v>14.157764516128999</v>
      </c>
      <c r="CD25">
        <v>399.99864516129003</v>
      </c>
      <c r="CE25">
        <v>99.055109677419395</v>
      </c>
      <c r="CF25">
        <v>9.9997758064516107E-2</v>
      </c>
      <c r="CG25">
        <v>27.435887096774199</v>
      </c>
      <c r="CH25">
        <v>27.216687096774201</v>
      </c>
      <c r="CI25">
        <v>999.9</v>
      </c>
      <c r="CJ25">
        <v>9988.7735483871002</v>
      </c>
      <c r="CK25">
        <v>0</v>
      </c>
      <c r="CL25">
        <v>2.87906</v>
      </c>
      <c r="CM25">
        <v>1700.00322580645</v>
      </c>
      <c r="CN25">
        <v>0.89999535483870996</v>
      </c>
      <c r="CO25">
        <v>0.100004690322581</v>
      </c>
      <c r="CP25">
        <v>0</v>
      </c>
      <c r="CQ25">
        <v>827.37125806451604</v>
      </c>
      <c r="CR25">
        <v>5.0001699999999998</v>
      </c>
      <c r="CS25">
        <v>11758.848387096799</v>
      </c>
      <c r="CT25">
        <v>14574.0290322581</v>
      </c>
      <c r="CU25">
        <v>43.6650322580645</v>
      </c>
      <c r="CV25">
        <v>44.420999999999999</v>
      </c>
      <c r="CW25">
        <v>44.403032258064499</v>
      </c>
      <c r="CX25">
        <v>45.158999999999999</v>
      </c>
      <c r="CY25">
        <v>45.721483870967703</v>
      </c>
      <c r="CZ25">
        <v>1525.4970967741899</v>
      </c>
      <c r="DA25">
        <v>169.506129032258</v>
      </c>
      <c r="DB25">
        <v>0</v>
      </c>
      <c r="DC25">
        <v>130.799999952316</v>
      </c>
      <c r="DD25">
        <v>827.16729411764697</v>
      </c>
      <c r="DE25">
        <v>-5.1362745125944302</v>
      </c>
      <c r="DF25">
        <v>-51.593137210384</v>
      </c>
      <c r="DG25">
        <v>11755.8</v>
      </c>
      <c r="DH25">
        <v>10</v>
      </c>
      <c r="DI25">
        <v>1533047561.5999999</v>
      </c>
      <c r="DJ25" t="s">
        <v>333</v>
      </c>
      <c r="DK25">
        <v>35</v>
      </c>
      <c r="DL25">
        <v>-0.39300000000000002</v>
      </c>
      <c r="DM25">
        <v>-8.2000000000000003E-2</v>
      </c>
      <c r="DN25">
        <v>800</v>
      </c>
      <c r="DO25">
        <v>14</v>
      </c>
      <c r="DP25">
        <v>0.04</v>
      </c>
      <c r="DQ25">
        <v>0.01</v>
      </c>
      <c r="DR25">
        <v>29.252802086074599</v>
      </c>
      <c r="DS25">
        <v>-0.32073679012086898</v>
      </c>
      <c r="DT25">
        <v>4.8394709531455499E-2</v>
      </c>
      <c r="DU25">
        <v>1</v>
      </c>
      <c r="DV25">
        <v>0.60707006368847705</v>
      </c>
      <c r="DW25">
        <v>-2.6302820799973601E-3</v>
      </c>
      <c r="DX25">
        <v>4.85734633285763E-4</v>
      </c>
      <c r="DY25">
        <v>1</v>
      </c>
      <c r="DZ25">
        <v>2</v>
      </c>
      <c r="EA25">
        <v>2</v>
      </c>
      <c r="EB25" t="s">
        <v>280</v>
      </c>
      <c r="EC25">
        <v>1.88995</v>
      </c>
      <c r="ED25">
        <v>1.8876299999999999</v>
      </c>
      <c r="EE25">
        <v>1.88876</v>
      </c>
      <c r="EF25">
        <v>1.88873</v>
      </c>
      <c r="EG25">
        <v>1.8919600000000001</v>
      </c>
      <c r="EH25">
        <v>1.8864799999999999</v>
      </c>
      <c r="EI25">
        <v>1.8885700000000001</v>
      </c>
      <c r="EJ25">
        <v>1.8907400000000001</v>
      </c>
      <c r="EK25" t="s">
        <v>281</v>
      </c>
      <c r="EL25" t="s">
        <v>19</v>
      </c>
      <c r="EM25" t="s">
        <v>19</v>
      </c>
      <c r="EN25" t="s">
        <v>19</v>
      </c>
      <c r="EO25" t="s">
        <v>282</v>
      </c>
      <c r="EP25" t="s">
        <v>283</v>
      </c>
      <c r="EQ25" t="s">
        <v>284</v>
      </c>
      <c r="ER25" t="s">
        <v>284</v>
      </c>
      <c r="ES25" t="s">
        <v>284</v>
      </c>
      <c r="ET25" t="s">
        <v>284</v>
      </c>
      <c r="EU25">
        <v>0</v>
      </c>
      <c r="EV25">
        <v>100</v>
      </c>
      <c r="EW25">
        <v>100</v>
      </c>
      <c r="EX25">
        <v>-0.39300000000000002</v>
      </c>
      <c r="EY25">
        <v>-8.2000000000000003E-2</v>
      </c>
      <c r="EZ25">
        <v>2</v>
      </c>
      <c r="FA25">
        <v>320.12200000000001</v>
      </c>
      <c r="FB25">
        <v>637.20600000000002</v>
      </c>
      <c r="FC25">
        <v>25.0002</v>
      </c>
      <c r="FD25">
        <v>27.177099999999999</v>
      </c>
      <c r="FE25">
        <v>30.0002</v>
      </c>
      <c r="FF25">
        <v>27.147200000000002</v>
      </c>
      <c r="FG25">
        <v>27.1508</v>
      </c>
      <c r="FH25">
        <v>35.326599999999999</v>
      </c>
      <c r="FI25">
        <v>35.222999999999999</v>
      </c>
      <c r="FJ25">
        <v>0</v>
      </c>
      <c r="FK25">
        <v>25</v>
      </c>
      <c r="FL25">
        <v>800</v>
      </c>
      <c r="FM25">
        <v>14.1295</v>
      </c>
      <c r="FN25">
        <v>101.916</v>
      </c>
      <c r="FO25">
        <v>101.271</v>
      </c>
    </row>
    <row r="26" spans="1:171" x14ac:dyDescent="0.2">
      <c r="A26">
        <v>40</v>
      </c>
      <c r="B26">
        <v>1533047665.5999999</v>
      </c>
      <c r="C26">
        <v>6519.2999999523199</v>
      </c>
      <c r="D26" t="s">
        <v>334</v>
      </c>
      <c r="E26" t="s">
        <v>335</v>
      </c>
      <c r="F26" t="s">
        <v>291</v>
      </c>
      <c r="G26">
        <v>1533047657.5999999</v>
      </c>
      <c r="H26">
        <f t="shared" si="43"/>
        <v>6.8976452624458168E-3</v>
      </c>
      <c r="I26">
        <f t="shared" si="44"/>
        <v>29.329044732159705</v>
      </c>
      <c r="J26">
        <f t="shared" si="45"/>
        <v>946.33128899897338</v>
      </c>
      <c r="K26">
        <f t="shared" si="46"/>
        <v>842.83625858101664</v>
      </c>
      <c r="L26">
        <f t="shared" si="47"/>
        <v>83.573831147964569</v>
      </c>
      <c r="M26">
        <f t="shared" si="48"/>
        <v>93.836175830864022</v>
      </c>
      <c r="N26">
        <f t="shared" si="49"/>
        <v>0.62016222726897408</v>
      </c>
      <c r="O26">
        <f t="shared" si="50"/>
        <v>2.2475759298573856</v>
      </c>
      <c r="P26">
        <f t="shared" si="51"/>
        <v>0.53851425154456956</v>
      </c>
      <c r="Q26">
        <f t="shared" si="52"/>
        <v>0.34300744797060267</v>
      </c>
      <c r="R26">
        <f t="shared" si="53"/>
        <v>280.86050963508001</v>
      </c>
      <c r="S26">
        <f t="shared" si="54"/>
        <v>27.295377694229838</v>
      </c>
      <c r="T26">
        <f t="shared" si="55"/>
        <v>27.207774193548399</v>
      </c>
      <c r="U26">
        <f t="shared" si="56"/>
        <v>3.6230698392337857</v>
      </c>
      <c r="V26">
        <f t="shared" si="57"/>
        <v>64.997973745127751</v>
      </c>
      <c r="W26">
        <f t="shared" si="58"/>
        <v>2.3915101328914896</v>
      </c>
      <c r="X26">
        <f t="shared" si="59"/>
        <v>3.6793610555756091</v>
      </c>
      <c r="Y26">
        <f t="shared" si="60"/>
        <v>1.2315597063422961</v>
      </c>
      <c r="Z26">
        <f t="shared" si="61"/>
        <v>-304.1861560738605</v>
      </c>
      <c r="AA26">
        <f t="shared" si="62"/>
        <v>31.88838096917274</v>
      </c>
      <c r="AB26">
        <f t="shared" si="63"/>
        <v>3.0723177728252073</v>
      </c>
      <c r="AC26">
        <f t="shared" si="64"/>
        <v>11.63505230321746</v>
      </c>
      <c r="AD26">
        <v>-4.1118519615025599E-2</v>
      </c>
      <c r="AE26">
        <v>4.6159140448026201E-2</v>
      </c>
      <c r="AF26">
        <v>3.4508877933101498</v>
      </c>
      <c r="AG26">
        <v>60</v>
      </c>
      <c r="AH26">
        <v>15</v>
      </c>
      <c r="AI26">
        <f t="shared" si="65"/>
        <v>1.002297606664966</v>
      </c>
      <c r="AJ26">
        <f t="shared" si="66"/>
        <v>0.22976066649660343</v>
      </c>
      <c r="AK26">
        <f t="shared" si="67"/>
        <v>52348.260750526795</v>
      </c>
      <c r="AL26">
        <v>0</v>
      </c>
      <c r="AM26">
        <v>0</v>
      </c>
      <c r="AN26">
        <v>0</v>
      </c>
      <c r="AO26">
        <f t="shared" si="68"/>
        <v>0</v>
      </c>
      <c r="AP26" t="e">
        <f t="shared" si="69"/>
        <v>#DIV/0!</v>
      </c>
      <c r="AQ26">
        <v>-1</v>
      </c>
      <c r="AR26" t="s">
        <v>336</v>
      </c>
      <c r="AS26">
        <v>828.71305882352897</v>
      </c>
      <c r="AT26">
        <v>1099.76</v>
      </c>
      <c r="AU26">
        <f t="shared" si="70"/>
        <v>0.24646008326950519</v>
      </c>
      <c r="AV26">
        <v>0.5</v>
      </c>
      <c r="AW26">
        <f t="shared" si="71"/>
        <v>1433.0875543301709</v>
      </c>
      <c r="AX26">
        <f t="shared" si="72"/>
        <v>29.329044732159705</v>
      </c>
      <c r="AY26">
        <f t="shared" si="73"/>
        <v>176.59943898635274</v>
      </c>
      <c r="AZ26">
        <f t="shared" si="74"/>
        <v>0.47657670764530446</v>
      </c>
      <c r="BA26">
        <f t="shared" si="75"/>
        <v>2.116342762207267E-2</v>
      </c>
      <c r="BB26">
        <f t="shared" si="76"/>
        <v>-1</v>
      </c>
      <c r="BC26" t="s">
        <v>337</v>
      </c>
      <c r="BD26">
        <v>575.64</v>
      </c>
      <c r="BE26">
        <f t="shared" si="77"/>
        <v>524.12</v>
      </c>
      <c r="BF26">
        <f t="shared" si="78"/>
        <v>0.51714672436936393</v>
      </c>
      <c r="BG26">
        <f t="shared" si="79"/>
        <v>1.9104996178166911</v>
      </c>
      <c r="BH26">
        <f t="shared" si="80"/>
        <v>0.24646008326950519</v>
      </c>
      <c r="BI26" t="e">
        <f t="shared" si="81"/>
        <v>#DIV/0!</v>
      </c>
      <c r="BJ26">
        <v>4383</v>
      </c>
      <c r="BK26">
        <v>300</v>
      </c>
      <c r="BL26">
        <v>300</v>
      </c>
      <c r="BM26">
        <v>300</v>
      </c>
      <c r="BN26">
        <v>10508.8</v>
      </c>
      <c r="BO26">
        <v>1033.68</v>
      </c>
      <c r="BP26">
        <v>-7.2761099999999997E-3</v>
      </c>
      <c r="BQ26">
        <v>1.02783</v>
      </c>
      <c r="BR26">
        <f t="shared" si="82"/>
        <v>1700.0025806451599</v>
      </c>
      <c r="BS26">
        <f t="shared" si="83"/>
        <v>1433.0875543301709</v>
      </c>
      <c r="BT26">
        <f t="shared" si="84"/>
        <v>0.84299139933440959</v>
      </c>
      <c r="BU26">
        <f t="shared" si="85"/>
        <v>0.19598279866881896</v>
      </c>
      <c r="BV26">
        <v>6</v>
      </c>
      <c r="BW26">
        <v>0.5</v>
      </c>
      <c r="BX26" t="s">
        <v>279</v>
      </c>
      <c r="BY26">
        <v>1533047657.5999999</v>
      </c>
      <c r="BZ26">
        <v>946.33132258064495</v>
      </c>
      <c r="CA26">
        <v>1000.0135483870999</v>
      </c>
      <c r="CB26">
        <v>24.1182129032258</v>
      </c>
      <c r="CC26">
        <v>14.045316129032299</v>
      </c>
      <c r="CD26">
        <v>400.01251612903201</v>
      </c>
      <c r="CE26">
        <v>99.057848387096797</v>
      </c>
      <c r="CF26">
        <v>0.100001429032258</v>
      </c>
      <c r="CG26">
        <v>27.4709419354839</v>
      </c>
      <c r="CH26">
        <v>27.207774193548399</v>
      </c>
      <c r="CI26">
        <v>999.9</v>
      </c>
      <c r="CJ26">
        <v>10010.242580645199</v>
      </c>
      <c r="CK26">
        <v>0</v>
      </c>
      <c r="CL26">
        <v>2.87906</v>
      </c>
      <c r="CM26">
        <v>1700.0025806451599</v>
      </c>
      <c r="CN26">
        <v>0.89999364516129099</v>
      </c>
      <c r="CO26">
        <v>0.100006406451613</v>
      </c>
      <c r="CP26">
        <v>0</v>
      </c>
      <c r="CQ26">
        <v>828.91512903225805</v>
      </c>
      <c r="CR26">
        <v>5.0001699999999998</v>
      </c>
      <c r="CS26">
        <v>11785.270967741901</v>
      </c>
      <c r="CT26">
        <v>14574.0064516129</v>
      </c>
      <c r="CU26">
        <v>43.804193548387097</v>
      </c>
      <c r="CV26">
        <v>44.558064516129001</v>
      </c>
      <c r="CW26">
        <v>44.55</v>
      </c>
      <c r="CX26">
        <v>45.28</v>
      </c>
      <c r="CY26">
        <v>45.854612903225799</v>
      </c>
      <c r="CZ26">
        <v>1525.4896774193501</v>
      </c>
      <c r="DA26">
        <v>169.51290322580601</v>
      </c>
      <c r="DB26">
        <v>0</v>
      </c>
      <c r="DC26">
        <v>137.39999985694899</v>
      </c>
      <c r="DD26">
        <v>828.71305882352897</v>
      </c>
      <c r="DE26">
        <v>-2.1928921333442499</v>
      </c>
      <c r="DF26">
        <v>-40.441176693433199</v>
      </c>
      <c r="DG26">
        <v>11783.0647058824</v>
      </c>
      <c r="DH26">
        <v>10</v>
      </c>
      <c r="DI26">
        <v>1533047696.5999999</v>
      </c>
      <c r="DJ26" t="s">
        <v>338</v>
      </c>
      <c r="DK26">
        <v>36</v>
      </c>
      <c r="DL26">
        <v>-0.62</v>
      </c>
      <c r="DM26">
        <v>-8.3000000000000004E-2</v>
      </c>
      <c r="DN26">
        <v>1000</v>
      </c>
      <c r="DO26">
        <v>14</v>
      </c>
      <c r="DP26">
        <v>0.03</v>
      </c>
      <c r="DQ26">
        <v>0.01</v>
      </c>
      <c r="DR26">
        <v>29.1798875783625</v>
      </c>
      <c r="DS26">
        <v>-6.6711769109579003E-2</v>
      </c>
      <c r="DT26">
        <v>4.7736331833249997E-2</v>
      </c>
      <c r="DU26">
        <v>1</v>
      </c>
      <c r="DV26">
        <v>0.62012703595309104</v>
      </c>
      <c r="DW26">
        <v>-1.06890048024614E-2</v>
      </c>
      <c r="DX26">
        <v>9.2659532613893899E-4</v>
      </c>
      <c r="DY26">
        <v>1</v>
      </c>
      <c r="DZ26">
        <v>2</v>
      </c>
      <c r="EA26">
        <v>2</v>
      </c>
      <c r="EB26" t="s">
        <v>280</v>
      </c>
      <c r="EC26">
        <v>1.88995</v>
      </c>
      <c r="ED26">
        <v>1.8876500000000001</v>
      </c>
      <c r="EE26">
        <v>1.8887400000000001</v>
      </c>
      <c r="EF26">
        <v>1.8887400000000001</v>
      </c>
      <c r="EG26">
        <v>1.8919900000000001</v>
      </c>
      <c r="EH26">
        <v>1.88652</v>
      </c>
      <c r="EI26">
        <v>1.8885799999999999</v>
      </c>
      <c r="EJ26">
        <v>1.8907499999999999</v>
      </c>
      <c r="EK26" t="s">
        <v>281</v>
      </c>
      <c r="EL26" t="s">
        <v>19</v>
      </c>
      <c r="EM26" t="s">
        <v>19</v>
      </c>
      <c r="EN26" t="s">
        <v>19</v>
      </c>
      <c r="EO26" t="s">
        <v>282</v>
      </c>
      <c r="EP26" t="s">
        <v>283</v>
      </c>
      <c r="EQ26" t="s">
        <v>284</v>
      </c>
      <c r="ER26" t="s">
        <v>284</v>
      </c>
      <c r="ES26" t="s">
        <v>284</v>
      </c>
      <c r="ET26" t="s">
        <v>284</v>
      </c>
      <c r="EU26">
        <v>0</v>
      </c>
      <c r="EV26">
        <v>100</v>
      </c>
      <c r="EW26">
        <v>100</v>
      </c>
      <c r="EX26">
        <v>-0.62</v>
      </c>
      <c r="EY26">
        <v>-8.3000000000000004E-2</v>
      </c>
      <c r="EZ26">
        <v>2</v>
      </c>
      <c r="FA26">
        <v>321.50599999999997</v>
      </c>
      <c r="FB26">
        <v>637.37199999999996</v>
      </c>
      <c r="FC26">
        <v>24.999700000000001</v>
      </c>
      <c r="FD26">
        <v>27.202100000000002</v>
      </c>
      <c r="FE26">
        <v>30.0001</v>
      </c>
      <c r="FF26">
        <v>27.1736</v>
      </c>
      <c r="FG26">
        <v>27.1798</v>
      </c>
      <c r="FH26">
        <v>42.374000000000002</v>
      </c>
      <c r="FI26">
        <v>36.198700000000002</v>
      </c>
      <c r="FJ26">
        <v>0</v>
      </c>
      <c r="FK26">
        <v>25</v>
      </c>
      <c r="FL26">
        <v>1000</v>
      </c>
      <c r="FM26">
        <v>14.0406</v>
      </c>
      <c r="FN26">
        <v>101.91800000000001</v>
      </c>
      <c r="FO26">
        <v>101.27</v>
      </c>
    </row>
    <row r="27" spans="1:171" x14ac:dyDescent="0.2">
      <c r="A27">
        <v>41</v>
      </c>
      <c r="B27">
        <v>1533048127.0999999</v>
      </c>
      <c r="C27">
        <v>6980.7999999523199</v>
      </c>
      <c r="D27" t="s">
        <v>339</v>
      </c>
      <c r="E27" t="s">
        <v>340</v>
      </c>
      <c r="F27" t="s">
        <v>384</v>
      </c>
      <c r="G27">
        <v>1533048119.0999999</v>
      </c>
      <c r="H27">
        <f t="shared" si="43"/>
        <v>7.4831026060628511E-3</v>
      </c>
      <c r="I27">
        <f t="shared" si="44"/>
        <v>26.076886060183966</v>
      </c>
      <c r="J27">
        <f t="shared" si="45"/>
        <v>356.93622818270637</v>
      </c>
      <c r="K27">
        <f t="shared" si="46"/>
        <v>286.05638440729905</v>
      </c>
      <c r="L27">
        <f t="shared" si="47"/>
        <v>28.369069100297935</v>
      </c>
      <c r="M27">
        <f t="shared" si="48"/>
        <v>35.398435670980028</v>
      </c>
      <c r="N27">
        <f t="shared" si="49"/>
        <v>0.74294555804256357</v>
      </c>
      <c r="O27">
        <f t="shared" si="50"/>
        <v>2.2470178249193391</v>
      </c>
      <c r="P27">
        <f t="shared" si="51"/>
        <v>0.62890423057412081</v>
      </c>
      <c r="Q27">
        <f t="shared" si="52"/>
        <v>0.40184450741611466</v>
      </c>
      <c r="R27">
        <f t="shared" si="53"/>
        <v>280.85965289974484</v>
      </c>
      <c r="S27">
        <f t="shared" si="54"/>
        <v>27.081907728110142</v>
      </c>
      <c r="T27">
        <f t="shared" si="55"/>
        <v>26.720354838709699</v>
      </c>
      <c r="U27">
        <f t="shared" si="56"/>
        <v>3.5207943786516194</v>
      </c>
      <c r="V27">
        <f t="shared" si="57"/>
        <v>64.644427629533197</v>
      </c>
      <c r="W27">
        <f t="shared" si="58"/>
        <v>2.3758519911625391</v>
      </c>
      <c r="X27">
        <f t="shared" si="59"/>
        <v>3.6752618567189801</v>
      </c>
      <c r="Y27">
        <f t="shared" si="60"/>
        <v>1.1449423874890803</v>
      </c>
      <c r="Z27">
        <f t="shared" si="61"/>
        <v>-330.00482492737171</v>
      </c>
      <c r="AA27">
        <f t="shared" si="62"/>
        <v>88.619886186590719</v>
      </c>
      <c r="AB27">
        <f t="shared" si="63"/>
        <v>8.5187186223948039</v>
      </c>
      <c r="AC27">
        <f t="shared" si="64"/>
        <v>47.993432781358678</v>
      </c>
      <c r="AD27">
        <v>-4.11035109202562E-2</v>
      </c>
      <c r="AE27">
        <v>4.6142291873313701E-2</v>
      </c>
      <c r="AF27">
        <v>3.4498904668086801</v>
      </c>
      <c r="AG27">
        <v>54</v>
      </c>
      <c r="AH27">
        <v>14</v>
      </c>
      <c r="AI27">
        <f t="shared" si="65"/>
        <v>1.0020679520127636</v>
      </c>
      <c r="AJ27">
        <f t="shared" si="66"/>
        <v>0.2067952012763552</v>
      </c>
      <c r="AK27">
        <f t="shared" si="67"/>
        <v>52333.583250196927</v>
      </c>
      <c r="AL27">
        <v>0</v>
      </c>
      <c r="AM27">
        <v>0</v>
      </c>
      <c r="AN27">
        <v>0</v>
      </c>
      <c r="AO27">
        <f t="shared" si="68"/>
        <v>0</v>
      </c>
      <c r="AP27" t="e">
        <f t="shared" si="69"/>
        <v>#DIV/0!</v>
      </c>
      <c r="AQ27">
        <v>-1</v>
      </c>
      <c r="AR27" t="s">
        <v>341</v>
      </c>
      <c r="AS27">
        <v>854.68858823529399</v>
      </c>
      <c r="AT27">
        <v>1276.71</v>
      </c>
      <c r="AU27">
        <f t="shared" si="70"/>
        <v>0.33055385464569564</v>
      </c>
      <c r="AV27">
        <v>0.5</v>
      </c>
      <c r="AW27">
        <f t="shared" si="71"/>
        <v>1433.0885607818454</v>
      </c>
      <c r="AX27">
        <f t="shared" si="72"/>
        <v>26.076886060183966</v>
      </c>
      <c r="AY27">
        <f t="shared" si="73"/>
        <v>236.85647390754565</v>
      </c>
      <c r="AZ27">
        <f t="shared" si="74"/>
        <v>0.536746794495226</v>
      </c>
      <c r="BA27">
        <f t="shared" si="75"/>
        <v>1.8894077310485067E-2</v>
      </c>
      <c r="BB27">
        <f t="shared" si="76"/>
        <v>-1</v>
      </c>
      <c r="BC27" t="s">
        <v>342</v>
      </c>
      <c r="BD27">
        <v>591.44000000000005</v>
      </c>
      <c r="BE27">
        <f t="shared" si="77"/>
        <v>685.27</v>
      </c>
      <c r="BF27">
        <f t="shared" si="78"/>
        <v>0.6158469096337299</v>
      </c>
      <c r="BG27">
        <f t="shared" si="79"/>
        <v>2.1586466928175301</v>
      </c>
      <c r="BH27">
        <f t="shared" si="80"/>
        <v>0.33055385464569559</v>
      </c>
      <c r="BI27" t="e">
        <f t="shared" si="81"/>
        <v>#DIV/0!</v>
      </c>
      <c r="BJ27">
        <v>4385</v>
      </c>
      <c r="BK27">
        <v>300</v>
      </c>
      <c r="BL27">
        <v>300</v>
      </c>
      <c r="BM27">
        <v>300</v>
      </c>
      <c r="BN27">
        <v>10504.1</v>
      </c>
      <c r="BO27">
        <v>1178.97</v>
      </c>
      <c r="BP27">
        <v>-7.2730800000000003E-3</v>
      </c>
      <c r="BQ27">
        <v>3.3645</v>
      </c>
      <c r="BR27">
        <f t="shared" si="82"/>
        <v>1700.00451612903</v>
      </c>
      <c r="BS27">
        <f t="shared" si="83"/>
        <v>1433.0885607818454</v>
      </c>
      <c r="BT27">
        <f t="shared" si="84"/>
        <v>0.84299103160327971</v>
      </c>
      <c r="BU27">
        <f t="shared" si="85"/>
        <v>0.19598206320655936</v>
      </c>
      <c r="BV27">
        <v>6</v>
      </c>
      <c r="BW27">
        <v>0.5</v>
      </c>
      <c r="BX27" t="s">
        <v>279</v>
      </c>
      <c r="BY27">
        <v>1533048119.0999999</v>
      </c>
      <c r="BZ27">
        <v>356.93625806451598</v>
      </c>
      <c r="CA27">
        <v>399.97570967741899</v>
      </c>
      <c r="CB27">
        <v>23.956641935483901</v>
      </c>
      <c r="CC27">
        <v>13.0244741935484</v>
      </c>
      <c r="CD27">
        <v>400.01525806451599</v>
      </c>
      <c r="CE27">
        <v>99.073003225806502</v>
      </c>
      <c r="CF27">
        <v>9.9994290322580698E-2</v>
      </c>
      <c r="CG27">
        <v>27.4518967741935</v>
      </c>
      <c r="CH27">
        <v>26.720354838709699</v>
      </c>
      <c r="CI27">
        <v>999.9</v>
      </c>
      <c r="CJ27">
        <v>10005.058064516101</v>
      </c>
      <c r="CK27">
        <v>0</v>
      </c>
      <c r="CL27">
        <v>2.8334306451612901</v>
      </c>
      <c r="CM27">
        <v>1700.00451612903</v>
      </c>
      <c r="CN27">
        <v>0.900002935483871</v>
      </c>
      <c r="CO27">
        <v>9.9997219354838698E-2</v>
      </c>
      <c r="CP27">
        <v>0</v>
      </c>
      <c r="CQ27">
        <v>855.71045161290294</v>
      </c>
      <c r="CR27">
        <v>5.0001699999999998</v>
      </c>
      <c r="CS27">
        <v>12125.335483871</v>
      </c>
      <c r="CT27">
        <v>14574.0677419355</v>
      </c>
      <c r="CU27">
        <v>43.874870967741899</v>
      </c>
      <c r="CV27">
        <v>44.644935483871002</v>
      </c>
      <c r="CW27">
        <v>44.638806451612901</v>
      </c>
      <c r="CX27">
        <v>45.366870967741903</v>
      </c>
      <c r="CY27">
        <v>45.901000000000003</v>
      </c>
      <c r="CZ27">
        <v>1525.51225806452</v>
      </c>
      <c r="DA27">
        <v>169.49225806451599</v>
      </c>
      <c r="DB27">
        <v>0</v>
      </c>
      <c r="DC27">
        <v>460.700000047684</v>
      </c>
      <c r="DD27">
        <v>854.68858823529399</v>
      </c>
      <c r="DE27">
        <v>-18.529166624813499</v>
      </c>
      <c r="DF27">
        <v>-299.24019570748999</v>
      </c>
      <c r="DG27">
        <v>12111.2823529412</v>
      </c>
      <c r="DH27">
        <v>10</v>
      </c>
      <c r="DI27">
        <v>1533048161.0999999</v>
      </c>
      <c r="DJ27" t="s">
        <v>343</v>
      </c>
      <c r="DK27">
        <v>37</v>
      </c>
      <c r="DL27">
        <v>-8.9999999999999993E-3</v>
      </c>
      <c r="DM27">
        <v>-8.6999999999999994E-2</v>
      </c>
      <c r="DN27">
        <v>400</v>
      </c>
      <c r="DO27">
        <v>13</v>
      </c>
      <c r="DP27">
        <v>0.05</v>
      </c>
      <c r="DQ27">
        <v>0.01</v>
      </c>
      <c r="DR27">
        <v>26.276708471231402</v>
      </c>
      <c r="DS27">
        <v>2.51679944018777</v>
      </c>
      <c r="DT27">
        <v>0.30981454601432101</v>
      </c>
      <c r="DU27">
        <v>0</v>
      </c>
      <c r="DV27">
        <v>0.74351133926686697</v>
      </c>
      <c r="DW27">
        <v>-7.8450662452730097E-3</v>
      </c>
      <c r="DX27">
        <v>8.1296398339209398E-4</v>
      </c>
      <c r="DY27">
        <v>1</v>
      </c>
      <c r="DZ27">
        <v>1</v>
      </c>
      <c r="EA27">
        <v>2</v>
      </c>
      <c r="EB27" t="s">
        <v>288</v>
      </c>
      <c r="EC27">
        <v>1.88994</v>
      </c>
      <c r="ED27">
        <v>1.8876299999999999</v>
      </c>
      <c r="EE27">
        <v>1.88873</v>
      </c>
      <c r="EF27">
        <v>1.8887499999999999</v>
      </c>
      <c r="EG27">
        <v>1.8919600000000001</v>
      </c>
      <c r="EH27">
        <v>1.8864799999999999</v>
      </c>
      <c r="EI27">
        <v>1.88856</v>
      </c>
      <c r="EJ27">
        <v>1.8907700000000001</v>
      </c>
      <c r="EK27" t="s">
        <v>281</v>
      </c>
      <c r="EL27" t="s">
        <v>19</v>
      </c>
      <c r="EM27" t="s">
        <v>19</v>
      </c>
      <c r="EN27" t="s">
        <v>19</v>
      </c>
      <c r="EO27" t="s">
        <v>282</v>
      </c>
      <c r="EP27" t="s">
        <v>283</v>
      </c>
      <c r="EQ27" t="s">
        <v>284</v>
      </c>
      <c r="ER27" t="s">
        <v>284</v>
      </c>
      <c r="ES27" t="s">
        <v>284</v>
      </c>
      <c r="ET27" t="s">
        <v>284</v>
      </c>
      <c r="EU27">
        <v>0</v>
      </c>
      <c r="EV27">
        <v>100</v>
      </c>
      <c r="EW27">
        <v>100</v>
      </c>
      <c r="EX27">
        <v>-8.9999999999999993E-3</v>
      </c>
      <c r="EY27">
        <v>-8.6999999999999994E-2</v>
      </c>
      <c r="EZ27">
        <v>2</v>
      </c>
      <c r="FA27">
        <v>328.048</v>
      </c>
      <c r="FB27">
        <v>634.17100000000005</v>
      </c>
      <c r="FC27">
        <v>25</v>
      </c>
      <c r="FD27">
        <v>27.238299999999999</v>
      </c>
      <c r="FE27">
        <v>30.0002</v>
      </c>
      <c r="FF27">
        <v>27.221599999999999</v>
      </c>
      <c r="FG27">
        <v>27.2303</v>
      </c>
      <c r="FH27">
        <v>20.082999999999998</v>
      </c>
      <c r="FI27">
        <v>40.450099999999999</v>
      </c>
      <c r="FJ27">
        <v>0</v>
      </c>
      <c r="FK27">
        <v>25</v>
      </c>
      <c r="FL27">
        <v>400</v>
      </c>
      <c r="FM27">
        <v>13.131399999999999</v>
      </c>
      <c r="FN27">
        <v>101.91500000000001</v>
      </c>
      <c r="FO27">
        <v>101.26</v>
      </c>
    </row>
    <row r="28" spans="1:171" x14ac:dyDescent="0.2">
      <c r="A28">
        <v>42</v>
      </c>
      <c r="B28">
        <v>1533048282.5999999</v>
      </c>
      <c r="C28">
        <v>7136.2999999523199</v>
      </c>
      <c r="D28" t="s">
        <v>344</v>
      </c>
      <c r="E28" t="s">
        <v>345</v>
      </c>
      <c r="F28" t="s">
        <v>384</v>
      </c>
      <c r="G28">
        <v>1533048274.5999999</v>
      </c>
      <c r="H28">
        <f t="shared" si="43"/>
        <v>7.3115237877965956E-3</v>
      </c>
      <c r="I28">
        <f t="shared" si="44"/>
        <v>21.531216410349973</v>
      </c>
      <c r="J28">
        <f t="shared" si="45"/>
        <v>264.85942690217973</v>
      </c>
      <c r="K28">
        <f t="shared" si="46"/>
        <v>204.99470777374975</v>
      </c>
      <c r="L28">
        <f t="shared" si="47"/>
        <v>20.330480099525992</v>
      </c>
      <c r="M28">
        <f t="shared" si="48"/>
        <v>26.267601570230177</v>
      </c>
      <c r="N28">
        <f t="shared" si="49"/>
        <v>0.71437446918571657</v>
      </c>
      <c r="O28">
        <f t="shared" si="50"/>
        <v>2.2459148898118739</v>
      </c>
      <c r="P28">
        <f t="shared" si="51"/>
        <v>0.6082262724351889</v>
      </c>
      <c r="Q28">
        <f t="shared" si="52"/>
        <v>0.38835714240489638</v>
      </c>
      <c r="R28">
        <f t="shared" si="53"/>
        <v>280.85971534640356</v>
      </c>
      <c r="S28">
        <f t="shared" si="54"/>
        <v>27.16687006884634</v>
      </c>
      <c r="T28">
        <f t="shared" si="55"/>
        <v>26.822209677419401</v>
      </c>
      <c r="U28">
        <f t="shared" si="56"/>
        <v>3.5419557694692374</v>
      </c>
      <c r="V28">
        <f t="shared" si="57"/>
        <v>64.797073805980673</v>
      </c>
      <c r="W28">
        <f t="shared" si="58"/>
        <v>2.3853861043467983</v>
      </c>
      <c r="X28">
        <f t="shared" si="59"/>
        <v>3.6813176340173417</v>
      </c>
      <c r="Y28">
        <f t="shared" si="60"/>
        <v>1.1565696651224391</v>
      </c>
      <c r="Z28">
        <f t="shared" si="61"/>
        <v>-322.43819904182988</v>
      </c>
      <c r="AA28">
        <f t="shared" si="62"/>
        <v>79.649536987970734</v>
      </c>
      <c r="AB28">
        <f t="shared" si="63"/>
        <v>7.6651663674797179</v>
      </c>
      <c r="AC28">
        <f t="shared" si="64"/>
        <v>45.736219660024162</v>
      </c>
      <c r="AD28">
        <v>-4.1073860391493203E-2</v>
      </c>
      <c r="AE28">
        <v>4.61090065572482E-2</v>
      </c>
      <c r="AF28">
        <v>3.4479198245621401</v>
      </c>
      <c r="AG28">
        <v>56</v>
      </c>
      <c r="AH28">
        <v>14</v>
      </c>
      <c r="AI28">
        <f t="shared" si="65"/>
        <v>1.0021463941763586</v>
      </c>
      <c r="AJ28">
        <f t="shared" si="66"/>
        <v>0.21463941763586458</v>
      </c>
      <c r="AK28">
        <f t="shared" si="67"/>
        <v>52292.536657068631</v>
      </c>
      <c r="AL28">
        <v>0</v>
      </c>
      <c r="AM28">
        <v>0</v>
      </c>
      <c r="AN28">
        <v>0</v>
      </c>
      <c r="AO28">
        <f t="shared" si="68"/>
        <v>0</v>
      </c>
      <c r="AP28" t="e">
        <f t="shared" si="69"/>
        <v>#DIV/0!</v>
      </c>
      <c r="AQ28">
        <v>-1</v>
      </c>
      <c r="AR28" t="s">
        <v>346</v>
      </c>
      <c r="AS28">
        <v>804.06017647058798</v>
      </c>
      <c r="AT28">
        <v>1227.6099999999999</v>
      </c>
      <c r="AU28">
        <f t="shared" si="70"/>
        <v>0.34501985445655536</v>
      </c>
      <c r="AV28">
        <v>0.5</v>
      </c>
      <c r="AW28">
        <f t="shared" si="71"/>
        <v>1433.0851833624495</v>
      </c>
      <c r="AX28">
        <f t="shared" si="72"/>
        <v>21.531216410349973</v>
      </c>
      <c r="AY28">
        <f t="shared" si="73"/>
        <v>247.22142069377912</v>
      </c>
      <c r="AZ28">
        <f t="shared" si="74"/>
        <v>0.52623390164628825</v>
      </c>
      <c r="BA28">
        <f t="shared" si="75"/>
        <v>1.5722175256522402E-2</v>
      </c>
      <c r="BB28">
        <f t="shared" si="76"/>
        <v>-1</v>
      </c>
      <c r="BC28" t="s">
        <v>347</v>
      </c>
      <c r="BD28">
        <v>581.6</v>
      </c>
      <c r="BE28">
        <f t="shared" si="77"/>
        <v>646.00999999999988</v>
      </c>
      <c r="BF28">
        <f t="shared" si="78"/>
        <v>0.65563973240261297</v>
      </c>
      <c r="BG28">
        <f t="shared" si="79"/>
        <v>2.1107462173314993</v>
      </c>
      <c r="BH28">
        <f t="shared" si="80"/>
        <v>0.34501985445655536</v>
      </c>
      <c r="BI28" t="e">
        <f t="shared" si="81"/>
        <v>#DIV/0!</v>
      </c>
      <c r="BJ28">
        <v>4387</v>
      </c>
      <c r="BK28">
        <v>300</v>
      </c>
      <c r="BL28">
        <v>300</v>
      </c>
      <c r="BM28">
        <v>300</v>
      </c>
      <c r="BN28">
        <v>10503.3</v>
      </c>
      <c r="BO28">
        <v>1128.49</v>
      </c>
      <c r="BP28">
        <v>-7.2725999999999997E-3</v>
      </c>
      <c r="BQ28">
        <v>2.4489700000000001</v>
      </c>
      <c r="BR28">
        <f t="shared" si="82"/>
        <v>1700</v>
      </c>
      <c r="BS28">
        <f t="shared" si="83"/>
        <v>1433.0851833624495</v>
      </c>
      <c r="BT28">
        <f t="shared" si="84"/>
        <v>0.84299128433085257</v>
      </c>
      <c r="BU28">
        <f t="shared" si="85"/>
        <v>0.19598256866170516</v>
      </c>
      <c r="BV28">
        <v>6</v>
      </c>
      <c r="BW28">
        <v>0.5</v>
      </c>
      <c r="BX28" t="s">
        <v>279</v>
      </c>
      <c r="BY28">
        <v>1533048274.5999999</v>
      </c>
      <c r="BZ28">
        <v>264.859451612903</v>
      </c>
      <c r="CA28">
        <v>299.99116129032302</v>
      </c>
      <c r="CB28">
        <v>24.052138709677401</v>
      </c>
      <c r="CC28">
        <v>13.3723516129032</v>
      </c>
      <c r="CD28">
        <v>400.00832258064497</v>
      </c>
      <c r="CE28">
        <v>99.075641935483901</v>
      </c>
      <c r="CF28">
        <v>9.9992012903225805E-2</v>
      </c>
      <c r="CG28">
        <v>27.4800258064516</v>
      </c>
      <c r="CH28">
        <v>26.822209677419401</v>
      </c>
      <c r="CI28">
        <v>999.9</v>
      </c>
      <c r="CJ28">
        <v>9997.5745161290306</v>
      </c>
      <c r="CK28">
        <v>0</v>
      </c>
      <c r="CL28">
        <v>2.9323319354838699</v>
      </c>
      <c r="CM28">
        <v>1700</v>
      </c>
      <c r="CN28">
        <v>0.899994903225807</v>
      </c>
      <c r="CO28">
        <v>0.10000514516129</v>
      </c>
      <c r="CP28">
        <v>0</v>
      </c>
      <c r="CQ28">
        <v>804.03777419354799</v>
      </c>
      <c r="CR28">
        <v>5.0001699999999998</v>
      </c>
      <c r="CS28">
        <v>11282.0451612903</v>
      </c>
      <c r="CT28">
        <v>14574</v>
      </c>
      <c r="CU28">
        <v>43.918999999999997</v>
      </c>
      <c r="CV28">
        <v>44.646870967741897</v>
      </c>
      <c r="CW28">
        <v>44.691258064516099</v>
      </c>
      <c r="CX28">
        <v>45.409064516129</v>
      </c>
      <c r="CY28">
        <v>45.971483870967703</v>
      </c>
      <c r="CZ28">
        <v>1525.4938709677399</v>
      </c>
      <c r="DA28">
        <v>169.506129032258</v>
      </c>
      <c r="DB28">
        <v>0</v>
      </c>
      <c r="DC28">
        <v>154.90000009536701</v>
      </c>
      <c r="DD28">
        <v>804.06017647058798</v>
      </c>
      <c r="DE28">
        <v>1.39632352782595</v>
      </c>
      <c r="DF28">
        <v>-14.460784176506699</v>
      </c>
      <c r="DG28">
        <v>11280.9588235294</v>
      </c>
      <c r="DH28">
        <v>10</v>
      </c>
      <c r="DI28">
        <v>1533048161.0999999</v>
      </c>
      <c r="DJ28" t="s">
        <v>343</v>
      </c>
      <c r="DK28">
        <v>37</v>
      </c>
      <c r="DL28">
        <v>-8.9999999999999993E-3</v>
      </c>
      <c r="DM28">
        <v>-8.6999999999999994E-2</v>
      </c>
      <c r="DN28">
        <v>400</v>
      </c>
      <c r="DO28">
        <v>13</v>
      </c>
      <c r="DP28">
        <v>0.05</v>
      </c>
      <c r="DQ28">
        <v>0.01</v>
      </c>
      <c r="DR28">
        <v>21.479636385018399</v>
      </c>
      <c r="DS28">
        <v>0.50510105034343999</v>
      </c>
      <c r="DT28">
        <v>6.5170620279177999E-2</v>
      </c>
      <c r="DU28">
        <v>0</v>
      </c>
      <c r="DV28">
        <v>0.71452219914791204</v>
      </c>
      <c r="DW28">
        <v>-2.6472930407905201E-2</v>
      </c>
      <c r="DX28">
        <v>2.0975625926304602E-3</v>
      </c>
      <c r="DY28">
        <v>1</v>
      </c>
      <c r="DZ28">
        <v>1</v>
      </c>
      <c r="EA28">
        <v>2</v>
      </c>
      <c r="EB28" t="s">
        <v>288</v>
      </c>
      <c r="EC28">
        <v>1.88991</v>
      </c>
      <c r="ED28">
        <v>1.8876200000000001</v>
      </c>
      <c r="EE28">
        <v>1.88873</v>
      </c>
      <c r="EF28">
        <v>1.88873</v>
      </c>
      <c r="EG28">
        <v>1.89195</v>
      </c>
      <c r="EH28">
        <v>1.88646</v>
      </c>
      <c r="EI28">
        <v>1.8885400000000001</v>
      </c>
      <c r="EJ28">
        <v>1.8907400000000001</v>
      </c>
      <c r="EK28" t="s">
        <v>281</v>
      </c>
      <c r="EL28" t="s">
        <v>19</v>
      </c>
      <c r="EM28" t="s">
        <v>19</v>
      </c>
      <c r="EN28" t="s">
        <v>19</v>
      </c>
      <c r="EO28" t="s">
        <v>282</v>
      </c>
      <c r="EP28" t="s">
        <v>283</v>
      </c>
      <c r="EQ28" t="s">
        <v>284</v>
      </c>
      <c r="ER28" t="s">
        <v>284</v>
      </c>
      <c r="ES28" t="s">
        <v>284</v>
      </c>
      <c r="ET28" t="s">
        <v>284</v>
      </c>
      <c r="EU28">
        <v>0</v>
      </c>
      <c r="EV28">
        <v>100</v>
      </c>
      <c r="EW28">
        <v>100</v>
      </c>
      <c r="EX28">
        <v>-8.9999999999999993E-3</v>
      </c>
      <c r="EY28">
        <v>-8.6999999999999994E-2</v>
      </c>
      <c r="EZ28">
        <v>2</v>
      </c>
      <c r="FA28">
        <v>326.34399999999999</v>
      </c>
      <c r="FB28">
        <v>633.83299999999997</v>
      </c>
      <c r="FC28">
        <v>25.000399999999999</v>
      </c>
      <c r="FD28">
        <v>27.264299999999999</v>
      </c>
      <c r="FE28">
        <v>30.0001</v>
      </c>
      <c r="FF28">
        <v>27.244599999999998</v>
      </c>
      <c r="FG28">
        <v>27.251000000000001</v>
      </c>
      <c r="FH28">
        <v>15.992100000000001</v>
      </c>
      <c r="FI28">
        <v>40.256900000000002</v>
      </c>
      <c r="FJ28">
        <v>0</v>
      </c>
      <c r="FK28">
        <v>25</v>
      </c>
      <c r="FL28">
        <v>300</v>
      </c>
      <c r="FM28">
        <v>13.410500000000001</v>
      </c>
      <c r="FN28">
        <v>101.91</v>
      </c>
      <c r="FO28">
        <v>101.256</v>
      </c>
    </row>
    <row r="29" spans="1:171" x14ac:dyDescent="0.2">
      <c r="A29">
        <v>43</v>
      </c>
      <c r="B29">
        <v>1533048356.5999999</v>
      </c>
      <c r="C29">
        <v>7210.2999999523199</v>
      </c>
      <c r="D29" t="s">
        <v>348</v>
      </c>
      <c r="E29" t="s">
        <v>349</v>
      </c>
      <c r="F29" t="s">
        <v>384</v>
      </c>
      <c r="G29">
        <v>1533048348.62903</v>
      </c>
      <c r="H29">
        <f t="shared" si="43"/>
        <v>7.2330052975563526E-3</v>
      </c>
      <c r="I29">
        <f t="shared" si="44"/>
        <v>18.003174946166858</v>
      </c>
      <c r="J29">
        <f t="shared" si="45"/>
        <v>220.65185031510163</v>
      </c>
      <c r="K29">
        <f t="shared" si="46"/>
        <v>170.04225988260006</v>
      </c>
      <c r="L29">
        <f t="shared" si="47"/>
        <v>16.863922106001397</v>
      </c>
      <c r="M29">
        <f t="shared" si="48"/>
        <v>21.883122576870189</v>
      </c>
      <c r="N29">
        <f t="shared" si="49"/>
        <v>0.7044257450230148</v>
      </c>
      <c r="O29">
        <f t="shared" si="50"/>
        <v>2.2462611516103008</v>
      </c>
      <c r="P29">
        <f t="shared" si="51"/>
        <v>0.60099941153155756</v>
      </c>
      <c r="Q29">
        <f t="shared" si="52"/>
        <v>0.38364509699904248</v>
      </c>
      <c r="R29">
        <f t="shared" si="53"/>
        <v>280.85571269314954</v>
      </c>
      <c r="S29">
        <f t="shared" si="54"/>
        <v>27.196786734940499</v>
      </c>
      <c r="T29">
        <f t="shared" si="55"/>
        <v>26.844893548387098</v>
      </c>
      <c r="U29">
        <f t="shared" si="56"/>
        <v>3.5466836662658405</v>
      </c>
      <c r="V29">
        <f t="shared" si="57"/>
        <v>64.876219406247998</v>
      </c>
      <c r="W29">
        <f t="shared" si="58"/>
        <v>2.3888344887951378</v>
      </c>
      <c r="X29">
        <f t="shared" si="59"/>
        <v>3.6821419476318589</v>
      </c>
      <c r="Y29">
        <f t="shared" si="60"/>
        <v>1.1578491774707027</v>
      </c>
      <c r="Z29">
        <f t="shared" si="61"/>
        <v>-318.97553362223516</v>
      </c>
      <c r="AA29">
        <f t="shared" si="62"/>
        <v>77.378097135204996</v>
      </c>
      <c r="AB29">
        <f t="shared" si="63"/>
        <v>7.4464097244664549</v>
      </c>
      <c r="AC29">
        <f t="shared" si="64"/>
        <v>46.704685930585811</v>
      </c>
      <c r="AD29">
        <v>-4.1083167638055001E-2</v>
      </c>
      <c r="AE29">
        <v>4.6119454756873401E-2</v>
      </c>
      <c r="AF29">
        <v>3.4485384580390401</v>
      </c>
      <c r="AG29">
        <v>55</v>
      </c>
      <c r="AH29">
        <v>14</v>
      </c>
      <c r="AI29">
        <f t="shared" si="65"/>
        <v>1.002107553438301</v>
      </c>
      <c r="AJ29">
        <f t="shared" si="66"/>
        <v>0.21075534383010464</v>
      </c>
      <c r="AK29">
        <f t="shared" si="67"/>
        <v>52303.219873311114</v>
      </c>
      <c r="AL29">
        <v>0</v>
      </c>
      <c r="AM29">
        <v>0</v>
      </c>
      <c r="AN29">
        <v>0</v>
      </c>
      <c r="AO29">
        <f t="shared" si="68"/>
        <v>0</v>
      </c>
      <c r="AP29" t="e">
        <f t="shared" si="69"/>
        <v>#DIV/0!</v>
      </c>
      <c r="AQ29">
        <v>-1</v>
      </c>
      <c r="AR29" t="s">
        <v>350</v>
      </c>
      <c r="AS29">
        <v>790.31270588235304</v>
      </c>
      <c r="AT29">
        <v>1190.57</v>
      </c>
      <c r="AU29">
        <f t="shared" si="70"/>
        <v>0.33618963531556056</v>
      </c>
      <c r="AV29">
        <v>0.5</v>
      </c>
      <c r="AW29">
        <f t="shared" si="71"/>
        <v>1433.063080136626</v>
      </c>
      <c r="AX29">
        <f t="shared" si="72"/>
        <v>18.003174946166858</v>
      </c>
      <c r="AY29">
        <f t="shared" si="73"/>
        <v>240.89047714766312</v>
      </c>
      <c r="AZ29">
        <f t="shared" si="74"/>
        <v>0.51099053394592497</v>
      </c>
      <c r="BA29">
        <f t="shared" si="75"/>
        <v>1.326052928832353E-2</v>
      </c>
      <c r="BB29">
        <f t="shared" si="76"/>
        <v>-1</v>
      </c>
      <c r="BC29" t="s">
        <v>351</v>
      </c>
      <c r="BD29">
        <v>582.20000000000005</v>
      </c>
      <c r="BE29">
        <f t="shared" si="77"/>
        <v>608.36999999999989</v>
      </c>
      <c r="BF29">
        <f t="shared" si="78"/>
        <v>0.65791754050601936</v>
      </c>
      <c r="BG29">
        <f t="shared" si="79"/>
        <v>2.0449501889385089</v>
      </c>
      <c r="BH29">
        <f t="shared" si="80"/>
        <v>0.33618963531556056</v>
      </c>
      <c r="BI29" t="e">
        <f t="shared" si="81"/>
        <v>#DIV/0!</v>
      </c>
      <c r="BJ29">
        <v>4389</v>
      </c>
      <c r="BK29">
        <v>300</v>
      </c>
      <c r="BL29">
        <v>300</v>
      </c>
      <c r="BM29">
        <v>300</v>
      </c>
      <c r="BN29">
        <v>10502.8</v>
      </c>
      <c r="BO29">
        <v>1098.32</v>
      </c>
      <c r="BP29">
        <v>-7.2720600000000003E-3</v>
      </c>
      <c r="BQ29">
        <v>2.2773400000000001</v>
      </c>
      <c r="BR29">
        <f t="shared" si="82"/>
        <v>1699.9735483871</v>
      </c>
      <c r="BS29">
        <f t="shared" si="83"/>
        <v>1433.063080136626</v>
      </c>
      <c r="BT29">
        <f t="shared" si="84"/>
        <v>0.84299139918752675</v>
      </c>
      <c r="BU29">
        <f t="shared" si="85"/>
        <v>0.1959827983750535</v>
      </c>
      <c r="BV29">
        <v>6</v>
      </c>
      <c r="BW29">
        <v>0.5</v>
      </c>
      <c r="BX29" t="s">
        <v>279</v>
      </c>
      <c r="BY29">
        <v>1533048348.62903</v>
      </c>
      <c r="BZ29">
        <v>220.65187096774201</v>
      </c>
      <c r="CA29">
        <v>249.992516129032</v>
      </c>
      <c r="CB29">
        <v>24.0870903225807</v>
      </c>
      <c r="CC29">
        <v>13.5221967741935</v>
      </c>
      <c r="CD29">
        <v>400.01754838709701</v>
      </c>
      <c r="CE29">
        <v>99.0748903225806</v>
      </c>
      <c r="CF29">
        <v>9.9997835483871006E-2</v>
      </c>
      <c r="CG29">
        <v>27.483851612903202</v>
      </c>
      <c r="CH29">
        <v>26.844893548387098</v>
      </c>
      <c r="CI29">
        <v>999.9</v>
      </c>
      <c r="CJ29">
        <v>9999.9158064516105</v>
      </c>
      <c r="CK29">
        <v>0</v>
      </c>
      <c r="CL29">
        <v>2.9344299999999999</v>
      </c>
      <c r="CM29">
        <v>1699.9735483871</v>
      </c>
      <c r="CN29">
        <v>0.89999364516129099</v>
      </c>
      <c r="CO29">
        <v>0.100006406451613</v>
      </c>
      <c r="CP29">
        <v>0</v>
      </c>
      <c r="CQ29">
        <v>790.66406451612897</v>
      </c>
      <c r="CR29">
        <v>5.0001699999999998</v>
      </c>
      <c r="CS29">
        <v>11064.7612903226</v>
      </c>
      <c r="CT29">
        <v>14573.7612903226</v>
      </c>
      <c r="CU29">
        <v>43.969580645161301</v>
      </c>
      <c r="CV29">
        <v>44.671129032258001</v>
      </c>
      <c r="CW29">
        <v>44.717483870967698</v>
      </c>
      <c r="CX29">
        <v>45.433129032258101</v>
      </c>
      <c r="CY29">
        <v>45.999870967741899</v>
      </c>
      <c r="CZ29">
        <v>1525.4635483871</v>
      </c>
      <c r="DA29">
        <v>169.51</v>
      </c>
      <c r="DB29">
        <v>0</v>
      </c>
      <c r="DC29">
        <v>73.199999809265094</v>
      </c>
      <c r="DD29">
        <v>790.31270588235304</v>
      </c>
      <c r="DE29">
        <v>-7.1294117681565803</v>
      </c>
      <c r="DF29">
        <v>-133.52941164291201</v>
      </c>
      <c r="DG29">
        <v>11058.311764705901</v>
      </c>
      <c r="DH29">
        <v>10</v>
      </c>
      <c r="DI29">
        <v>1533048388.5999999</v>
      </c>
      <c r="DJ29" t="s">
        <v>352</v>
      </c>
      <c r="DK29">
        <v>38</v>
      </c>
      <c r="DL29">
        <v>4.2000000000000003E-2</v>
      </c>
      <c r="DM29">
        <v>-8.5999999999999993E-2</v>
      </c>
      <c r="DN29">
        <v>250</v>
      </c>
      <c r="DO29">
        <v>14</v>
      </c>
      <c r="DP29">
        <v>0.06</v>
      </c>
      <c r="DQ29">
        <v>0.01</v>
      </c>
      <c r="DR29">
        <v>18.004368248824498</v>
      </c>
      <c r="DS29">
        <v>0.34564721772143597</v>
      </c>
      <c r="DT29">
        <v>4.7299577663506703E-2</v>
      </c>
      <c r="DU29">
        <v>1</v>
      </c>
      <c r="DV29">
        <v>0.70413763132309803</v>
      </c>
      <c r="DW29">
        <v>5.0617941139951897E-3</v>
      </c>
      <c r="DX29">
        <v>5.6220620847127702E-4</v>
      </c>
      <c r="DY29">
        <v>1</v>
      </c>
      <c r="DZ29">
        <v>2</v>
      </c>
      <c r="EA29">
        <v>2</v>
      </c>
      <c r="EB29" t="s">
        <v>280</v>
      </c>
      <c r="EC29">
        <v>1.88994</v>
      </c>
      <c r="ED29">
        <v>1.8875999999999999</v>
      </c>
      <c r="EE29">
        <v>1.88873</v>
      </c>
      <c r="EF29">
        <v>1.88873</v>
      </c>
      <c r="EG29">
        <v>1.8919600000000001</v>
      </c>
      <c r="EH29">
        <v>1.8864799999999999</v>
      </c>
      <c r="EI29">
        <v>1.8885099999999999</v>
      </c>
      <c r="EJ29">
        <v>1.89072</v>
      </c>
      <c r="EK29" t="s">
        <v>281</v>
      </c>
      <c r="EL29" t="s">
        <v>19</v>
      </c>
      <c r="EM29" t="s">
        <v>19</v>
      </c>
      <c r="EN29" t="s">
        <v>19</v>
      </c>
      <c r="EO29" t="s">
        <v>282</v>
      </c>
      <c r="EP29" t="s">
        <v>283</v>
      </c>
      <c r="EQ29" t="s">
        <v>284</v>
      </c>
      <c r="ER29" t="s">
        <v>284</v>
      </c>
      <c r="ES29" t="s">
        <v>284</v>
      </c>
      <c r="ET29" t="s">
        <v>284</v>
      </c>
      <c r="EU29">
        <v>0</v>
      </c>
      <c r="EV29">
        <v>100</v>
      </c>
      <c r="EW29">
        <v>100</v>
      </c>
      <c r="EX29">
        <v>4.2000000000000003E-2</v>
      </c>
      <c r="EY29">
        <v>-8.5999999999999993E-2</v>
      </c>
      <c r="EZ29">
        <v>2</v>
      </c>
      <c r="FA29">
        <v>326.94099999999997</v>
      </c>
      <c r="FB29">
        <v>633.78499999999997</v>
      </c>
      <c r="FC29">
        <v>25.000399999999999</v>
      </c>
      <c r="FD29">
        <v>27.2759</v>
      </c>
      <c r="FE29">
        <v>30.0002</v>
      </c>
      <c r="FF29">
        <v>27.254000000000001</v>
      </c>
      <c r="FG29">
        <v>27.262599999999999</v>
      </c>
      <c r="FH29">
        <v>13.893000000000001</v>
      </c>
      <c r="FI29">
        <v>39.063200000000002</v>
      </c>
      <c r="FJ29">
        <v>0</v>
      </c>
      <c r="FK29">
        <v>25</v>
      </c>
      <c r="FL29">
        <v>250</v>
      </c>
      <c r="FM29">
        <v>13.527200000000001</v>
      </c>
      <c r="FN29">
        <v>101.90900000000001</v>
      </c>
      <c r="FO29">
        <v>101.253</v>
      </c>
    </row>
    <row r="30" spans="1:171" x14ac:dyDescent="0.2">
      <c r="A30">
        <v>44</v>
      </c>
      <c r="B30">
        <v>1533048466.7</v>
      </c>
      <c r="C30">
        <v>7320.4000000953702</v>
      </c>
      <c r="D30" t="s">
        <v>353</v>
      </c>
      <c r="E30" t="s">
        <v>354</v>
      </c>
      <c r="F30" t="s">
        <v>384</v>
      </c>
      <c r="G30">
        <v>1533048458.65484</v>
      </c>
      <c r="H30">
        <f t="shared" si="43"/>
        <v>7.2360113001404044E-3</v>
      </c>
      <c r="I30">
        <f t="shared" si="44"/>
        <v>11.793914737303114</v>
      </c>
      <c r="J30">
        <f t="shared" si="45"/>
        <v>155.65682519861278</v>
      </c>
      <c r="K30">
        <f t="shared" si="46"/>
        <v>122.30025084333398</v>
      </c>
      <c r="L30">
        <f t="shared" si="47"/>
        <v>12.129257311541242</v>
      </c>
      <c r="M30">
        <f t="shared" si="48"/>
        <v>15.437431011896221</v>
      </c>
      <c r="N30">
        <f t="shared" si="49"/>
        <v>0.70452978314903614</v>
      </c>
      <c r="O30">
        <f t="shared" si="50"/>
        <v>2.2474045666649101</v>
      </c>
      <c r="P30">
        <f t="shared" si="51"/>
        <v>0.60111970302235718</v>
      </c>
      <c r="Q30">
        <f t="shared" si="52"/>
        <v>0.38371940933060134</v>
      </c>
      <c r="R30">
        <f t="shared" si="53"/>
        <v>280.85349913493872</v>
      </c>
      <c r="S30">
        <f t="shared" si="54"/>
        <v>27.221227977389773</v>
      </c>
      <c r="T30">
        <f t="shared" si="55"/>
        <v>26.8998225806452</v>
      </c>
      <c r="U30">
        <f t="shared" si="56"/>
        <v>3.558155106420517</v>
      </c>
      <c r="V30">
        <f t="shared" si="57"/>
        <v>65.087842884580567</v>
      </c>
      <c r="W30">
        <f t="shared" si="58"/>
        <v>2.4001797218232896</v>
      </c>
      <c r="X30">
        <f t="shared" si="59"/>
        <v>3.6876006569759849</v>
      </c>
      <c r="Y30">
        <f t="shared" si="60"/>
        <v>1.1579753845972274</v>
      </c>
      <c r="Z30">
        <f t="shared" si="61"/>
        <v>-319.10809833619186</v>
      </c>
      <c r="AA30">
        <f t="shared" si="62"/>
        <v>73.829524131947238</v>
      </c>
      <c r="AB30">
        <f t="shared" si="63"/>
        <v>7.1041486157274099</v>
      </c>
      <c r="AC30">
        <f t="shared" si="64"/>
        <v>42.679073546421506</v>
      </c>
      <c r="AD30">
        <v>-4.1113910916708199E-2</v>
      </c>
      <c r="AE30">
        <v>4.6153966780420802E-2</v>
      </c>
      <c r="AF30">
        <v>3.4505815589838802</v>
      </c>
      <c r="AG30">
        <v>57</v>
      </c>
      <c r="AH30">
        <v>14</v>
      </c>
      <c r="AI30">
        <f t="shared" si="65"/>
        <v>1.0021829724781206</v>
      </c>
      <c r="AJ30">
        <f t="shared" si="66"/>
        <v>0.21829724781206039</v>
      </c>
      <c r="AK30">
        <f t="shared" si="67"/>
        <v>52336.371625200547</v>
      </c>
      <c r="AL30">
        <v>0</v>
      </c>
      <c r="AM30">
        <v>0</v>
      </c>
      <c r="AN30">
        <v>0</v>
      </c>
      <c r="AO30">
        <f t="shared" si="68"/>
        <v>0</v>
      </c>
      <c r="AP30" t="e">
        <f t="shared" si="69"/>
        <v>#DIV/0!</v>
      </c>
      <c r="AQ30">
        <v>-1</v>
      </c>
      <c r="AR30" t="s">
        <v>355</v>
      </c>
      <c r="AS30">
        <v>771.75964705882404</v>
      </c>
      <c r="AT30">
        <v>1124.95</v>
      </c>
      <c r="AU30">
        <f t="shared" si="70"/>
        <v>0.31396093421145477</v>
      </c>
      <c r="AV30">
        <v>0.5</v>
      </c>
      <c r="AW30">
        <f t="shared" si="71"/>
        <v>1433.0514285237118</v>
      </c>
      <c r="AX30">
        <f t="shared" si="72"/>
        <v>11.793914737303114</v>
      </c>
      <c r="AY30">
        <f t="shared" si="73"/>
        <v>224.96108263618217</v>
      </c>
      <c r="AZ30">
        <f t="shared" si="74"/>
        <v>0.48721276501177829</v>
      </c>
      <c r="BA30">
        <f t="shared" si="75"/>
        <v>8.9277429146301015E-3</v>
      </c>
      <c r="BB30">
        <f t="shared" si="76"/>
        <v>-1</v>
      </c>
      <c r="BC30" t="s">
        <v>356</v>
      </c>
      <c r="BD30">
        <v>576.86</v>
      </c>
      <c r="BE30">
        <f t="shared" si="77"/>
        <v>548.09</v>
      </c>
      <c r="BF30">
        <f t="shared" si="78"/>
        <v>0.64440211085985144</v>
      </c>
      <c r="BG30">
        <f t="shared" si="79"/>
        <v>1.9501265471691571</v>
      </c>
      <c r="BH30">
        <f t="shared" si="80"/>
        <v>0.31396093421145471</v>
      </c>
      <c r="BI30" t="e">
        <f t="shared" si="81"/>
        <v>#DIV/0!</v>
      </c>
      <c r="BJ30">
        <v>4391</v>
      </c>
      <c r="BK30">
        <v>300</v>
      </c>
      <c r="BL30">
        <v>300</v>
      </c>
      <c r="BM30">
        <v>300</v>
      </c>
      <c r="BN30">
        <v>10502.5</v>
      </c>
      <c r="BO30">
        <v>1047.48</v>
      </c>
      <c r="BP30">
        <v>-7.2718599999999998E-3</v>
      </c>
      <c r="BQ30">
        <v>3.3753700000000002</v>
      </c>
      <c r="BR30">
        <f t="shared" si="82"/>
        <v>1699.9596774193501</v>
      </c>
      <c r="BS30">
        <f t="shared" si="83"/>
        <v>1433.0514285237118</v>
      </c>
      <c r="BT30">
        <f t="shared" si="84"/>
        <v>0.84299142359610413</v>
      </c>
      <c r="BU30">
        <f t="shared" si="85"/>
        <v>0.19598284719220849</v>
      </c>
      <c r="BV30">
        <v>6</v>
      </c>
      <c r="BW30">
        <v>0.5</v>
      </c>
      <c r="BX30" t="s">
        <v>279</v>
      </c>
      <c r="BY30">
        <v>1533048458.65484</v>
      </c>
      <c r="BZ30">
        <v>155.656838709677</v>
      </c>
      <c r="CA30">
        <v>174.99832258064501</v>
      </c>
      <c r="CB30">
        <v>24.2012</v>
      </c>
      <c r="CC30">
        <v>13.633699999999999</v>
      </c>
      <c r="CD30">
        <v>400.00735483871</v>
      </c>
      <c r="CE30">
        <v>99.076064516128994</v>
      </c>
      <c r="CF30">
        <v>9.9997903225806498E-2</v>
      </c>
      <c r="CG30">
        <v>27.509167741935499</v>
      </c>
      <c r="CH30">
        <v>26.8998225806452</v>
      </c>
      <c r="CI30">
        <v>999.9</v>
      </c>
      <c r="CJ30">
        <v>10007.2803225806</v>
      </c>
      <c r="CK30">
        <v>0</v>
      </c>
      <c r="CL30">
        <v>2.7842251612903199</v>
      </c>
      <c r="CM30">
        <v>1699.9596774193501</v>
      </c>
      <c r="CN30">
        <v>0.89999306451612904</v>
      </c>
      <c r="CO30">
        <v>0.100006980645161</v>
      </c>
      <c r="CP30">
        <v>0</v>
      </c>
      <c r="CQ30">
        <v>772.15422580645202</v>
      </c>
      <c r="CR30">
        <v>5.0001699999999998</v>
      </c>
      <c r="CS30">
        <v>10768.9548387097</v>
      </c>
      <c r="CT30">
        <v>14573.6451612903</v>
      </c>
      <c r="CU30">
        <v>43.955290322580602</v>
      </c>
      <c r="CV30">
        <v>44.695129032258002</v>
      </c>
      <c r="CW30">
        <v>44.717483870967698</v>
      </c>
      <c r="CX30">
        <v>45.4533225806451</v>
      </c>
      <c r="CY30">
        <v>45.997838709677403</v>
      </c>
      <c r="CZ30">
        <v>1525.4496774193501</v>
      </c>
      <c r="DA30">
        <v>169.51</v>
      </c>
      <c r="DB30">
        <v>0</v>
      </c>
      <c r="DC30">
        <v>109.59999990463299</v>
      </c>
      <c r="DD30">
        <v>771.75964705882404</v>
      </c>
      <c r="DE30">
        <v>-7.1784313752343296</v>
      </c>
      <c r="DF30">
        <v>-101.20098025903199</v>
      </c>
      <c r="DG30">
        <v>10762.2705882353</v>
      </c>
      <c r="DH30">
        <v>10</v>
      </c>
      <c r="DI30">
        <v>1533048388.5999999</v>
      </c>
      <c r="DJ30" t="s">
        <v>352</v>
      </c>
      <c r="DK30">
        <v>38</v>
      </c>
      <c r="DL30">
        <v>4.2000000000000003E-2</v>
      </c>
      <c r="DM30">
        <v>-8.5999999999999993E-2</v>
      </c>
      <c r="DN30">
        <v>250</v>
      </c>
      <c r="DO30">
        <v>14</v>
      </c>
      <c r="DP30">
        <v>0.06</v>
      </c>
      <c r="DQ30">
        <v>0.01</v>
      </c>
      <c r="DR30">
        <v>11.7573426115249</v>
      </c>
      <c r="DS30">
        <v>0.36907909516447401</v>
      </c>
      <c r="DT30">
        <v>4.8445339680325397E-2</v>
      </c>
      <c r="DU30">
        <v>1</v>
      </c>
      <c r="DV30">
        <v>0.70444084805054996</v>
      </c>
      <c r="DW30">
        <v>-1.1434617425954899E-2</v>
      </c>
      <c r="DX30">
        <v>1.0015145725001901E-3</v>
      </c>
      <c r="DY30">
        <v>1</v>
      </c>
      <c r="DZ30">
        <v>2</v>
      </c>
      <c r="EA30">
        <v>2</v>
      </c>
      <c r="EB30" t="s">
        <v>280</v>
      </c>
      <c r="EC30">
        <v>1.88992</v>
      </c>
      <c r="ED30">
        <v>1.8876500000000001</v>
      </c>
      <c r="EE30">
        <v>1.88873</v>
      </c>
      <c r="EF30">
        <v>1.88873</v>
      </c>
      <c r="EG30">
        <v>1.89195</v>
      </c>
      <c r="EH30">
        <v>1.88645</v>
      </c>
      <c r="EI30">
        <v>1.88855</v>
      </c>
      <c r="EJ30">
        <v>1.89073</v>
      </c>
      <c r="EK30" t="s">
        <v>281</v>
      </c>
      <c r="EL30" t="s">
        <v>19</v>
      </c>
      <c r="EM30" t="s">
        <v>19</v>
      </c>
      <c r="EN30" t="s">
        <v>19</v>
      </c>
      <c r="EO30" t="s">
        <v>282</v>
      </c>
      <c r="EP30" t="s">
        <v>283</v>
      </c>
      <c r="EQ30" t="s">
        <v>284</v>
      </c>
      <c r="ER30" t="s">
        <v>284</v>
      </c>
      <c r="ES30" t="s">
        <v>284</v>
      </c>
      <c r="ET30" t="s">
        <v>284</v>
      </c>
      <c r="EU30">
        <v>0</v>
      </c>
      <c r="EV30">
        <v>100</v>
      </c>
      <c r="EW30">
        <v>100</v>
      </c>
      <c r="EX30">
        <v>4.2000000000000003E-2</v>
      </c>
      <c r="EY30">
        <v>-8.5999999999999993E-2</v>
      </c>
      <c r="EZ30">
        <v>2</v>
      </c>
      <c r="FA30">
        <v>324.673</v>
      </c>
      <c r="FB30">
        <v>633.32899999999995</v>
      </c>
      <c r="FC30">
        <v>24.9999</v>
      </c>
      <c r="FD30">
        <v>27.296700000000001</v>
      </c>
      <c r="FE30">
        <v>30.000299999999999</v>
      </c>
      <c r="FF30">
        <v>27.276900000000001</v>
      </c>
      <c r="FG30">
        <v>27.283300000000001</v>
      </c>
      <c r="FH30">
        <v>10.6523</v>
      </c>
      <c r="FI30">
        <v>39.654200000000003</v>
      </c>
      <c r="FJ30">
        <v>0</v>
      </c>
      <c r="FK30">
        <v>25</v>
      </c>
      <c r="FL30">
        <v>175</v>
      </c>
      <c r="FM30">
        <v>13.5617</v>
      </c>
      <c r="FN30">
        <v>101.90600000000001</v>
      </c>
      <c r="FO30">
        <v>101.247</v>
      </c>
    </row>
    <row r="31" spans="1:171" x14ac:dyDescent="0.2">
      <c r="A31">
        <v>45</v>
      </c>
      <c r="B31">
        <v>1533048538.0999999</v>
      </c>
      <c r="C31">
        <v>7391.7999999523199</v>
      </c>
      <c r="D31" t="s">
        <v>357</v>
      </c>
      <c r="E31" t="s">
        <v>358</v>
      </c>
      <c r="F31" t="s">
        <v>384</v>
      </c>
      <c r="G31">
        <v>1533048530.1612899</v>
      </c>
      <c r="H31">
        <f t="shared" si="43"/>
        <v>7.2631272560627616E-3</v>
      </c>
      <c r="I31">
        <f t="shared" si="44"/>
        <v>4.8500489533328563</v>
      </c>
      <c r="J31">
        <f t="shared" si="45"/>
        <v>91.740787986675571</v>
      </c>
      <c r="K31">
        <f t="shared" si="46"/>
        <v>77.473628823844876</v>
      </c>
      <c r="L31">
        <f t="shared" si="47"/>
        <v>7.6835616266343427</v>
      </c>
      <c r="M31">
        <f t="shared" si="48"/>
        <v>9.0985282201556572</v>
      </c>
      <c r="N31">
        <f t="shared" si="49"/>
        <v>0.70308565491104857</v>
      </c>
      <c r="O31">
        <f t="shared" si="50"/>
        <v>2.2466649822122968</v>
      </c>
      <c r="P31">
        <f t="shared" si="51"/>
        <v>0.6000374935845455</v>
      </c>
      <c r="Q31">
        <f t="shared" si="52"/>
        <v>0.38301681591924408</v>
      </c>
      <c r="R31">
        <f t="shared" si="53"/>
        <v>280.85921952302459</v>
      </c>
      <c r="S31">
        <f t="shared" si="54"/>
        <v>27.224213267986062</v>
      </c>
      <c r="T31">
        <f t="shared" si="55"/>
        <v>26.924016129032299</v>
      </c>
      <c r="U31">
        <f t="shared" si="56"/>
        <v>3.5632179801238264</v>
      </c>
      <c r="V31">
        <f t="shared" si="57"/>
        <v>65.005321758970922</v>
      </c>
      <c r="W31">
        <f t="shared" si="58"/>
        <v>2.3988243376006979</v>
      </c>
      <c r="X31">
        <f t="shared" si="59"/>
        <v>3.6901968526440729</v>
      </c>
      <c r="Y31">
        <f t="shared" si="60"/>
        <v>1.1643936425231285</v>
      </c>
      <c r="Z31">
        <f t="shared" si="61"/>
        <v>-320.30391199236777</v>
      </c>
      <c r="AA31">
        <f t="shared" si="62"/>
        <v>72.331835044853719</v>
      </c>
      <c r="AB31">
        <f t="shared" si="63"/>
        <v>6.9635865469036267</v>
      </c>
      <c r="AC31">
        <f t="shared" si="64"/>
        <v>39.850729122414165</v>
      </c>
      <c r="AD31">
        <v>-4.1094023920312597E-2</v>
      </c>
      <c r="AE31">
        <v>4.6131641884770098E-2</v>
      </c>
      <c r="AF31">
        <v>3.4492599920349298</v>
      </c>
      <c r="AG31">
        <v>56</v>
      </c>
      <c r="AH31">
        <v>14</v>
      </c>
      <c r="AI31">
        <f t="shared" si="65"/>
        <v>1.002145675718507</v>
      </c>
      <c r="AJ31">
        <f t="shared" si="66"/>
        <v>0.21456757185069897</v>
      </c>
      <c r="AK31">
        <f t="shared" si="67"/>
        <v>52310.008782954952</v>
      </c>
      <c r="AL31">
        <v>0</v>
      </c>
      <c r="AM31">
        <v>0</v>
      </c>
      <c r="AN31">
        <v>0</v>
      </c>
      <c r="AO31">
        <f t="shared" si="68"/>
        <v>0</v>
      </c>
      <c r="AP31" t="e">
        <f t="shared" si="69"/>
        <v>#DIV/0!</v>
      </c>
      <c r="AQ31">
        <v>-1</v>
      </c>
      <c r="AR31" t="s">
        <v>359</v>
      </c>
      <c r="AS31">
        <v>768.09764705882299</v>
      </c>
      <c r="AT31">
        <v>1061.9000000000001</v>
      </c>
      <c r="AU31">
        <f t="shared" si="70"/>
        <v>0.27667610221412287</v>
      </c>
      <c r="AV31">
        <v>0.5</v>
      </c>
      <c r="AW31">
        <f t="shared" si="71"/>
        <v>1433.08102207211</v>
      </c>
      <c r="AX31">
        <f t="shared" si="72"/>
        <v>4.8500489533328563</v>
      </c>
      <c r="AY31">
        <f t="shared" si="73"/>
        <v>198.24963567197139</v>
      </c>
      <c r="AZ31">
        <f t="shared" si="74"/>
        <v>0.45298050663904327</v>
      </c>
      <c r="BA31">
        <f t="shared" si="75"/>
        <v>4.0821480873943867E-3</v>
      </c>
      <c r="BB31">
        <f t="shared" si="76"/>
        <v>-1</v>
      </c>
      <c r="BC31" t="s">
        <v>360</v>
      </c>
      <c r="BD31">
        <v>580.88</v>
      </c>
      <c r="BE31">
        <f t="shared" si="77"/>
        <v>481.0200000000001</v>
      </c>
      <c r="BF31">
        <f t="shared" si="78"/>
        <v>0.61079030589409389</v>
      </c>
      <c r="BG31">
        <f t="shared" si="79"/>
        <v>1.8280884175733372</v>
      </c>
      <c r="BH31">
        <f t="shared" si="80"/>
        <v>0.27667610221412287</v>
      </c>
      <c r="BI31" t="e">
        <f t="shared" si="81"/>
        <v>#DIV/0!</v>
      </c>
      <c r="BJ31">
        <v>4393</v>
      </c>
      <c r="BK31">
        <v>300</v>
      </c>
      <c r="BL31">
        <v>300</v>
      </c>
      <c r="BM31">
        <v>300</v>
      </c>
      <c r="BN31">
        <v>10502.2</v>
      </c>
      <c r="BO31">
        <v>1001.75</v>
      </c>
      <c r="BP31">
        <v>-7.2713300000000003E-3</v>
      </c>
      <c r="BQ31">
        <v>4.3938600000000001</v>
      </c>
      <c r="BR31">
        <f t="shared" si="82"/>
        <v>1699.9948387096799</v>
      </c>
      <c r="BS31">
        <f t="shared" si="83"/>
        <v>1433.08102207211</v>
      </c>
      <c r="BT31">
        <f t="shared" si="84"/>
        <v>0.84299139587967153</v>
      </c>
      <c r="BU31">
        <f t="shared" si="85"/>
        <v>0.19598279175934286</v>
      </c>
      <c r="BV31">
        <v>6</v>
      </c>
      <c r="BW31">
        <v>0.5</v>
      </c>
      <c r="BX31" t="s">
        <v>279</v>
      </c>
      <c r="BY31">
        <v>1533048530.1612899</v>
      </c>
      <c r="BZ31">
        <v>91.740793548387103</v>
      </c>
      <c r="CA31">
        <v>99.999593548387097</v>
      </c>
      <c r="CB31">
        <v>24.187432258064501</v>
      </c>
      <c r="CC31">
        <v>13.579819354838699</v>
      </c>
      <c r="CD31">
        <v>400.00893548387103</v>
      </c>
      <c r="CE31">
        <v>99.076480645161297</v>
      </c>
      <c r="CF31">
        <v>9.9997122580645206E-2</v>
      </c>
      <c r="CG31">
        <v>27.521196774193498</v>
      </c>
      <c r="CH31">
        <v>26.924016129032299</v>
      </c>
      <c r="CI31">
        <v>999.9</v>
      </c>
      <c r="CJ31">
        <v>10002.3977419355</v>
      </c>
      <c r="CK31">
        <v>0</v>
      </c>
      <c r="CL31">
        <v>2.8737054838709701</v>
      </c>
      <c r="CM31">
        <v>1699.9948387096799</v>
      </c>
      <c r="CN31">
        <v>0.89999422580645205</v>
      </c>
      <c r="CO31">
        <v>0.100005832258065</v>
      </c>
      <c r="CP31">
        <v>0</v>
      </c>
      <c r="CQ31">
        <v>768.43722580645203</v>
      </c>
      <c r="CR31">
        <v>5.0001699999999998</v>
      </c>
      <c r="CS31">
        <v>10714.835483871</v>
      </c>
      <c r="CT31">
        <v>14573.9322580645</v>
      </c>
      <c r="CU31">
        <v>43.993838709677398</v>
      </c>
      <c r="CV31">
        <v>44.6991935483871</v>
      </c>
      <c r="CW31">
        <v>44.721483870967703</v>
      </c>
      <c r="CX31">
        <v>45.455290322580602</v>
      </c>
      <c r="CY31">
        <v>45.993741935483897</v>
      </c>
      <c r="CZ31">
        <v>1525.4829032258101</v>
      </c>
      <c r="DA31">
        <v>169.51193548387101</v>
      </c>
      <c r="DB31">
        <v>0</v>
      </c>
      <c r="DC31">
        <v>70.799999952316298</v>
      </c>
      <c r="DD31">
        <v>768.09764705882299</v>
      </c>
      <c r="DE31">
        <v>-7.0475489979028003</v>
      </c>
      <c r="DF31">
        <v>-93.970588011645205</v>
      </c>
      <c r="DG31">
        <v>10709.7647058824</v>
      </c>
      <c r="DH31">
        <v>10</v>
      </c>
      <c r="DI31">
        <v>1533048571.0999999</v>
      </c>
      <c r="DJ31" t="s">
        <v>361</v>
      </c>
      <c r="DK31">
        <v>39</v>
      </c>
      <c r="DL31">
        <v>0.09</v>
      </c>
      <c r="DM31">
        <v>-8.5000000000000006E-2</v>
      </c>
      <c r="DN31">
        <v>100</v>
      </c>
      <c r="DO31">
        <v>14</v>
      </c>
      <c r="DP31">
        <v>0.21</v>
      </c>
      <c r="DQ31">
        <v>0.01</v>
      </c>
      <c r="DR31">
        <v>4.8699163873552003</v>
      </c>
      <c r="DS31">
        <v>0.12968865543644501</v>
      </c>
      <c r="DT31">
        <v>3.95717945662089E-2</v>
      </c>
      <c r="DU31">
        <v>1</v>
      </c>
      <c r="DV31">
        <v>0.70279773127269296</v>
      </c>
      <c r="DW31">
        <v>7.4884093254413498E-3</v>
      </c>
      <c r="DX31">
        <v>9.79907730536501E-4</v>
      </c>
      <c r="DY31">
        <v>1</v>
      </c>
      <c r="DZ31">
        <v>2</v>
      </c>
      <c r="EA31">
        <v>2</v>
      </c>
      <c r="EB31" t="s">
        <v>280</v>
      </c>
      <c r="EC31">
        <v>1.88995</v>
      </c>
      <c r="ED31">
        <v>1.8875999999999999</v>
      </c>
      <c r="EE31">
        <v>1.8887499999999999</v>
      </c>
      <c r="EF31">
        <v>1.88873</v>
      </c>
      <c r="EG31">
        <v>1.8919600000000001</v>
      </c>
      <c r="EH31">
        <v>1.8864700000000001</v>
      </c>
      <c r="EI31">
        <v>1.8885099999999999</v>
      </c>
      <c r="EJ31">
        <v>1.89072</v>
      </c>
      <c r="EK31" t="s">
        <v>281</v>
      </c>
      <c r="EL31" t="s">
        <v>19</v>
      </c>
      <c r="EM31" t="s">
        <v>19</v>
      </c>
      <c r="EN31" t="s">
        <v>19</v>
      </c>
      <c r="EO31" t="s">
        <v>282</v>
      </c>
      <c r="EP31" t="s">
        <v>283</v>
      </c>
      <c r="EQ31" t="s">
        <v>284</v>
      </c>
      <c r="ER31" t="s">
        <v>284</v>
      </c>
      <c r="ES31" t="s">
        <v>284</v>
      </c>
      <c r="ET31" t="s">
        <v>284</v>
      </c>
      <c r="EU31">
        <v>0</v>
      </c>
      <c r="EV31">
        <v>100</v>
      </c>
      <c r="EW31">
        <v>100</v>
      </c>
      <c r="EX31">
        <v>0.09</v>
      </c>
      <c r="EY31">
        <v>-8.5000000000000006E-2</v>
      </c>
      <c r="EZ31">
        <v>2</v>
      </c>
      <c r="FA31">
        <v>326.32400000000001</v>
      </c>
      <c r="FB31">
        <v>633.04600000000005</v>
      </c>
      <c r="FC31">
        <v>25.0002</v>
      </c>
      <c r="FD31">
        <v>27.318000000000001</v>
      </c>
      <c r="FE31">
        <v>30.0001</v>
      </c>
      <c r="FF31">
        <v>27.2958</v>
      </c>
      <c r="FG31">
        <v>27.303799999999999</v>
      </c>
      <c r="FH31">
        <v>7.3410799999999998</v>
      </c>
      <c r="FI31">
        <v>39.115600000000001</v>
      </c>
      <c r="FJ31">
        <v>0</v>
      </c>
      <c r="FK31">
        <v>25</v>
      </c>
      <c r="FL31">
        <v>100</v>
      </c>
      <c r="FM31">
        <v>13.5533</v>
      </c>
      <c r="FN31">
        <v>101.9</v>
      </c>
      <c r="FO31">
        <v>101.241</v>
      </c>
    </row>
    <row r="32" spans="1:171" x14ac:dyDescent="0.2">
      <c r="A32">
        <v>46</v>
      </c>
      <c r="B32">
        <v>1533048640.7</v>
      </c>
      <c r="C32">
        <v>7494.4000000953702</v>
      </c>
      <c r="D32" t="s">
        <v>362</v>
      </c>
      <c r="E32" t="s">
        <v>363</v>
      </c>
      <c r="F32" t="s">
        <v>384</v>
      </c>
      <c r="G32">
        <v>1533048632.7</v>
      </c>
      <c r="H32">
        <f t="shared" si="43"/>
        <v>7.3472925766611859E-3</v>
      </c>
      <c r="I32">
        <f t="shared" si="44"/>
        <v>-0.1819118098658955</v>
      </c>
      <c r="J32">
        <f t="shared" si="45"/>
        <v>49.709990531468172</v>
      </c>
      <c r="K32">
        <f t="shared" si="46"/>
        <v>49.242846143673923</v>
      </c>
      <c r="L32">
        <f t="shared" si="47"/>
        <v>4.8837408084808764</v>
      </c>
      <c r="M32">
        <f t="shared" si="48"/>
        <v>4.930070626693805</v>
      </c>
      <c r="N32">
        <f t="shared" si="49"/>
        <v>0.71523205253453159</v>
      </c>
      <c r="O32">
        <f t="shared" si="50"/>
        <v>2.2456629490324835</v>
      </c>
      <c r="P32">
        <f t="shared" si="51"/>
        <v>0.60883897070156323</v>
      </c>
      <c r="Q32">
        <f t="shared" si="52"/>
        <v>0.38875755772862686</v>
      </c>
      <c r="R32">
        <f t="shared" si="53"/>
        <v>280.8567937332071</v>
      </c>
      <c r="S32">
        <f t="shared" si="54"/>
        <v>27.217426364517578</v>
      </c>
      <c r="T32">
        <f t="shared" si="55"/>
        <v>26.953061290322601</v>
      </c>
      <c r="U32">
        <f t="shared" si="56"/>
        <v>3.5693044346822007</v>
      </c>
      <c r="V32">
        <f t="shared" si="57"/>
        <v>65.187279459548165</v>
      </c>
      <c r="W32">
        <f t="shared" si="58"/>
        <v>2.4085386810946638</v>
      </c>
      <c r="X32">
        <f t="shared" si="59"/>
        <v>3.6947985881037995</v>
      </c>
      <c r="Y32">
        <f t="shared" si="60"/>
        <v>1.1607657535875369</v>
      </c>
      <c r="Z32">
        <f t="shared" si="61"/>
        <v>-324.01560263075828</v>
      </c>
      <c r="AA32">
        <f t="shared" si="62"/>
        <v>71.362272337542464</v>
      </c>
      <c r="AB32">
        <f t="shared" si="63"/>
        <v>6.8750385987379827</v>
      </c>
      <c r="AC32">
        <f t="shared" si="64"/>
        <v>35.078502038729283</v>
      </c>
      <c r="AD32">
        <v>-4.1067089231508702E-2</v>
      </c>
      <c r="AE32">
        <v>4.6101405336979498E-2</v>
      </c>
      <c r="AF32">
        <v>3.4474697293449199</v>
      </c>
      <c r="AG32">
        <v>57</v>
      </c>
      <c r="AH32">
        <v>14</v>
      </c>
      <c r="AI32">
        <f t="shared" si="65"/>
        <v>1.0021856070823889</v>
      </c>
      <c r="AJ32">
        <f t="shared" si="66"/>
        <v>0.21856070823889073</v>
      </c>
      <c r="AK32">
        <f t="shared" si="67"/>
        <v>52273.421022464325</v>
      </c>
      <c r="AL32">
        <v>0</v>
      </c>
      <c r="AM32">
        <v>0</v>
      </c>
      <c r="AN32">
        <v>0</v>
      </c>
      <c r="AO32">
        <f t="shared" si="68"/>
        <v>0</v>
      </c>
      <c r="AP32" t="e">
        <f t="shared" si="69"/>
        <v>#DIV/0!</v>
      </c>
      <c r="AQ32">
        <v>-1</v>
      </c>
      <c r="AR32" t="s">
        <v>364</v>
      </c>
      <c r="AS32">
        <v>767.49405882352903</v>
      </c>
      <c r="AT32">
        <v>1023.65</v>
      </c>
      <c r="AU32">
        <f t="shared" si="70"/>
        <v>0.25023781680893953</v>
      </c>
      <c r="AV32">
        <v>0.5</v>
      </c>
      <c r="AW32">
        <f t="shared" si="71"/>
        <v>1433.0687704592101</v>
      </c>
      <c r="AX32">
        <f t="shared" si="72"/>
        <v>-0.1819118098658955</v>
      </c>
      <c r="AY32">
        <f t="shared" si="73"/>
        <v>179.30400022839203</v>
      </c>
      <c r="AZ32">
        <f t="shared" si="74"/>
        <v>0.4299809505201973</v>
      </c>
      <c r="BA32">
        <f t="shared" si="75"/>
        <v>5.7086457188789178E-4</v>
      </c>
      <c r="BB32">
        <f t="shared" si="76"/>
        <v>-1</v>
      </c>
      <c r="BC32" t="s">
        <v>365</v>
      </c>
      <c r="BD32">
        <v>583.5</v>
      </c>
      <c r="BE32">
        <f t="shared" si="77"/>
        <v>440.15</v>
      </c>
      <c r="BF32">
        <f t="shared" si="78"/>
        <v>0.58197419328972155</v>
      </c>
      <c r="BG32">
        <f t="shared" si="79"/>
        <v>1.7543273350471293</v>
      </c>
      <c r="BH32">
        <f t="shared" si="80"/>
        <v>0.25023781680893953</v>
      </c>
      <c r="BI32" t="e">
        <f t="shared" si="81"/>
        <v>#DIV/0!</v>
      </c>
      <c r="BJ32">
        <v>4395</v>
      </c>
      <c r="BK32">
        <v>300</v>
      </c>
      <c r="BL32">
        <v>300</v>
      </c>
      <c r="BM32">
        <v>300</v>
      </c>
      <c r="BN32">
        <v>10502.1</v>
      </c>
      <c r="BO32">
        <v>970.31200000000001</v>
      </c>
      <c r="BP32">
        <v>-7.2710199999999996E-3</v>
      </c>
      <c r="BQ32">
        <v>4.0524899999999997</v>
      </c>
      <c r="BR32">
        <f t="shared" si="82"/>
        <v>1699.98032258065</v>
      </c>
      <c r="BS32">
        <f t="shared" si="83"/>
        <v>1433.0687704592101</v>
      </c>
      <c r="BT32">
        <f t="shared" si="84"/>
        <v>0.84299138726720346</v>
      </c>
      <c r="BU32">
        <f t="shared" si="85"/>
        <v>0.19598277453440691</v>
      </c>
      <c r="BV32">
        <v>6</v>
      </c>
      <c r="BW32">
        <v>0.5</v>
      </c>
      <c r="BX32" t="s">
        <v>279</v>
      </c>
      <c r="BY32">
        <v>1533048632.7</v>
      </c>
      <c r="BZ32">
        <v>49.709990322580602</v>
      </c>
      <c r="CA32">
        <v>49.985567741935498</v>
      </c>
      <c r="CB32">
        <v>24.285338709677401</v>
      </c>
      <c r="CC32">
        <v>13.5561096774194</v>
      </c>
      <c r="CD32">
        <v>400.00103225806401</v>
      </c>
      <c r="CE32">
        <v>99.076651612903206</v>
      </c>
      <c r="CF32">
        <v>0.100004306451613</v>
      </c>
      <c r="CG32">
        <v>27.5425</v>
      </c>
      <c r="CH32">
        <v>26.953061290322601</v>
      </c>
      <c r="CI32">
        <v>999.9</v>
      </c>
      <c r="CJ32">
        <v>9995.8245161290306</v>
      </c>
      <c r="CK32">
        <v>0</v>
      </c>
      <c r="CL32">
        <v>2.9335380645161302</v>
      </c>
      <c r="CM32">
        <v>1699.98032258065</v>
      </c>
      <c r="CN32">
        <v>0.89999364516129099</v>
      </c>
      <c r="CO32">
        <v>0.100006406451613</v>
      </c>
      <c r="CP32">
        <v>0</v>
      </c>
      <c r="CQ32">
        <v>767.49103225806505</v>
      </c>
      <c r="CR32">
        <v>5.0001699999999998</v>
      </c>
      <c r="CS32">
        <v>10702.293548387101</v>
      </c>
      <c r="CT32">
        <v>14573.8096774194</v>
      </c>
      <c r="CU32">
        <v>44.019870967741902</v>
      </c>
      <c r="CV32">
        <v>44.753935483870997</v>
      </c>
      <c r="CW32">
        <v>44.737612903225802</v>
      </c>
      <c r="CX32">
        <v>45.465516129032203</v>
      </c>
      <c r="CY32">
        <v>46.044129032258098</v>
      </c>
      <c r="CZ32">
        <v>1525.47032258065</v>
      </c>
      <c r="DA32">
        <v>169.51</v>
      </c>
      <c r="DB32">
        <v>0</v>
      </c>
      <c r="DC32">
        <v>102</v>
      </c>
      <c r="DD32">
        <v>767.49405882352903</v>
      </c>
      <c r="DE32">
        <v>-0.55294118183552998</v>
      </c>
      <c r="DF32">
        <v>37.867647259499797</v>
      </c>
      <c r="DG32">
        <v>10701.8823529412</v>
      </c>
      <c r="DH32">
        <v>10</v>
      </c>
      <c r="DI32">
        <v>1533048672.7</v>
      </c>
      <c r="DJ32" t="s">
        <v>366</v>
      </c>
      <c r="DK32">
        <v>40</v>
      </c>
      <c r="DL32">
        <v>0.11700000000000001</v>
      </c>
      <c r="DM32">
        <v>-8.3000000000000004E-2</v>
      </c>
      <c r="DN32">
        <v>50</v>
      </c>
      <c r="DO32">
        <v>14</v>
      </c>
      <c r="DP32">
        <v>0.27</v>
      </c>
      <c r="DQ32">
        <v>0.01</v>
      </c>
      <c r="DR32">
        <v>-0.19399614216004499</v>
      </c>
      <c r="DS32">
        <v>0.29726519464997098</v>
      </c>
      <c r="DT32">
        <v>4.6669031999699601E-2</v>
      </c>
      <c r="DU32">
        <v>1</v>
      </c>
      <c r="DV32">
        <v>0.71475278552924304</v>
      </c>
      <c r="DW32">
        <v>-4.9231737437729298E-3</v>
      </c>
      <c r="DX32">
        <v>1.00815876127123E-3</v>
      </c>
      <c r="DY32">
        <v>1</v>
      </c>
      <c r="DZ32">
        <v>2</v>
      </c>
      <c r="EA32">
        <v>2</v>
      </c>
      <c r="EB32" t="s">
        <v>280</v>
      </c>
      <c r="EC32">
        <v>1.88995</v>
      </c>
      <c r="ED32">
        <v>1.88761</v>
      </c>
      <c r="EE32">
        <v>1.88876</v>
      </c>
      <c r="EF32">
        <v>1.8887499999999999</v>
      </c>
      <c r="EG32">
        <v>1.8919699999999999</v>
      </c>
      <c r="EH32">
        <v>1.8865000000000001</v>
      </c>
      <c r="EI32">
        <v>1.88855</v>
      </c>
      <c r="EJ32">
        <v>1.89073</v>
      </c>
      <c r="EK32" t="s">
        <v>281</v>
      </c>
      <c r="EL32" t="s">
        <v>19</v>
      </c>
      <c r="EM32" t="s">
        <v>19</v>
      </c>
      <c r="EN32" t="s">
        <v>19</v>
      </c>
      <c r="EO32" t="s">
        <v>282</v>
      </c>
      <c r="EP32" t="s">
        <v>283</v>
      </c>
      <c r="EQ32" t="s">
        <v>284</v>
      </c>
      <c r="ER32" t="s">
        <v>284</v>
      </c>
      <c r="ES32" t="s">
        <v>284</v>
      </c>
      <c r="ET32" t="s">
        <v>284</v>
      </c>
      <c r="EU32">
        <v>0</v>
      </c>
      <c r="EV32">
        <v>100</v>
      </c>
      <c r="EW32">
        <v>100</v>
      </c>
      <c r="EX32">
        <v>0.11700000000000001</v>
      </c>
      <c r="EY32">
        <v>-8.3000000000000004E-2</v>
      </c>
      <c r="EZ32">
        <v>2</v>
      </c>
      <c r="FA32">
        <v>325.49900000000002</v>
      </c>
      <c r="FB32">
        <v>632.48900000000003</v>
      </c>
      <c r="FC32">
        <v>25.0002</v>
      </c>
      <c r="FD32">
        <v>27.3477</v>
      </c>
      <c r="FE32">
        <v>30.0002</v>
      </c>
      <c r="FF32">
        <v>27.325399999999998</v>
      </c>
      <c r="FG32">
        <v>27.3294</v>
      </c>
      <c r="FH32">
        <v>5.1170299999999997</v>
      </c>
      <c r="FI32">
        <v>40.204300000000003</v>
      </c>
      <c r="FJ32">
        <v>0</v>
      </c>
      <c r="FK32">
        <v>25</v>
      </c>
      <c r="FL32">
        <v>50</v>
      </c>
      <c r="FM32">
        <v>13.4617</v>
      </c>
      <c r="FN32">
        <v>101.896</v>
      </c>
      <c r="FO32">
        <v>101.23399999999999</v>
      </c>
    </row>
    <row r="33" spans="1:171" x14ac:dyDescent="0.2">
      <c r="A33">
        <v>47</v>
      </c>
      <c r="B33">
        <v>1533048780.7</v>
      </c>
      <c r="C33">
        <v>7634.4000000953702</v>
      </c>
      <c r="D33" t="s">
        <v>367</v>
      </c>
      <c r="E33" t="s">
        <v>368</v>
      </c>
      <c r="F33" t="s">
        <v>384</v>
      </c>
      <c r="G33">
        <v>1533048772.7</v>
      </c>
      <c r="H33">
        <f t="shared" si="43"/>
        <v>7.3538611927406582E-3</v>
      </c>
      <c r="I33">
        <f t="shared" si="44"/>
        <v>29.925843039649948</v>
      </c>
      <c r="J33">
        <f t="shared" si="45"/>
        <v>351.34454631212839</v>
      </c>
      <c r="K33">
        <f t="shared" si="46"/>
        <v>270.37330966403164</v>
      </c>
      <c r="L33">
        <f t="shared" si="47"/>
        <v>26.814269113486823</v>
      </c>
      <c r="M33">
        <f t="shared" si="48"/>
        <v>34.844590348344752</v>
      </c>
      <c r="N33">
        <f t="shared" si="49"/>
        <v>0.734403450444155</v>
      </c>
      <c r="O33">
        <f t="shared" si="50"/>
        <v>2.246364351636684</v>
      </c>
      <c r="P33">
        <f t="shared" si="51"/>
        <v>0.62273287719958259</v>
      </c>
      <c r="Q33">
        <f t="shared" si="52"/>
        <v>0.39781850667036334</v>
      </c>
      <c r="R33">
        <f t="shared" si="53"/>
        <v>280.8631896557805</v>
      </c>
      <c r="S33">
        <f t="shared" si="54"/>
        <v>27.223391384678436</v>
      </c>
      <c r="T33">
        <f t="shared" si="55"/>
        <v>26.824329032258099</v>
      </c>
      <c r="U33">
        <f t="shared" si="56"/>
        <v>3.5423972638873646</v>
      </c>
      <c r="V33">
        <f t="shared" si="57"/>
        <v>65.097911940397438</v>
      </c>
      <c r="W33">
        <f t="shared" si="58"/>
        <v>2.4063629772376993</v>
      </c>
      <c r="X33">
        <f t="shared" si="59"/>
        <v>3.6965286681405773</v>
      </c>
      <c r="Y33">
        <f t="shared" si="60"/>
        <v>1.1360342866496653</v>
      </c>
      <c r="Z33">
        <f t="shared" si="61"/>
        <v>-324.30527859986302</v>
      </c>
      <c r="AA33">
        <f t="shared" si="62"/>
        <v>87.94404819885608</v>
      </c>
      <c r="AB33">
        <f t="shared" si="63"/>
        <v>8.4647774719278299</v>
      </c>
      <c r="AC33">
        <f t="shared" si="64"/>
        <v>52.966736726701413</v>
      </c>
      <c r="AD33">
        <v>-4.1085941823881401E-2</v>
      </c>
      <c r="AE33">
        <v>4.6122569023495701E-2</v>
      </c>
      <c r="AF33">
        <v>3.4487228431554402</v>
      </c>
      <c r="AG33">
        <v>55</v>
      </c>
      <c r="AH33">
        <v>14</v>
      </c>
      <c r="AI33">
        <f t="shared" si="65"/>
        <v>1.0021078850158087</v>
      </c>
      <c r="AJ33">
        <f t="shared" si="66"/>
        <v>0.21078850158087192</v>
      </c>
      <c r="AK33">
        <f t="shared" si="67"/>
        <v>52295.009701679308</v>
      </c>
      <c r="AL33">
        <v>0</v>
      </c>
      <c r="AM33">
        <v>0</v>
      </c>
      <c r="AN33">
        <v>0</v>
      </c>
      <c r="AO33">
        <f t="shared" si="68"/>
        <v>0</v>
      </c>
      <c r="AP33" t="e">
        <f t="shared" si="69"/>
        <v>#DIV/0!</v>
      </c>
      <c r="AQ33">
        <v>-1</v>
      </c>
      <c r="AR33" t="s">
        <v>369</v>
      </c>
      <c r="AS33">
        <v>763.71641176470598</v>
      </c>
      <c r="AT33">
        <v>1203.1099999999999</v>
      </c>
      <c r="AU33">
        <f t="shared" si="70"/>
        <v>0.36521480848409038</v>
      </c>
      <c r="AV33">
        <v>0.5</v>
      </c>
      <c r="AW33">
        <f t="shared" si="71"/>
        <v>1433.1014027172669</v>
      </c>
      <c r="AX33">
        <f t="shared" si="72"/>
        <v>29.925843039649948</v>
      </c>
      <c r="AY33">
        <f t="shared" si="73"/>
        <v>261.69492716583397</v>
      </c>
      <c r="AZ33">
        <f t="shared" si="74"/>
        <v>0.53166377139247445</v>
      </c>
      <c r="BA33">
        <f t="shared" si="75"/>
        <v>2.1579661411964463E-2</v>
      </c>
      <c r="BB33">
        <f t="shared" si="76"/>
        <v>-1</v>
      </c>
      <c r="BC33" t="s">
        <v>370</v>
      </c>
      <c r="BD33">
        <v>563.46</v>
      </c>
      <c r="BE33">
        <f t="shared" si="77"/>
        <v>639.64999999999986</v>
      </c>
      <c r="BF33">
        <f t="shared" si="78"/>
        <v>0.68692814544718828</v>
      </c>
      <c r="BG33">
        <f t="shared" si="79"/>
        <v>2.1352181166364956</v>
      </c>
      <c r="BH33">
        <f t="shared" si="80"/>
        <v>0.36521480848409038</v>
      </c>
      <c r="BI33" t="e">
        <f t="shared" si="81"/>
        <v>#DIV/0!</v>
      </c>
      <c r="BJ33">
        <v>4397</v>
      </c>
      <c r="BK33">
        <v>300</v>
      </c>
      <c r="BL33">
        <v>300</v>
      </c>
      <c r="BM33">
        <v>300</v>
      </c>
      <c r="BN33">
        <v>10502.8</v>
      </c>
      <c r="BO33">
        <v>1092.17</v>
      </c>
      <c r="BP33">
        <v>-7.2721399999999999E-3</v>
      </c>
      <c r="BQ33">
        <v>4.7672100000000004</v>
      </c>
      <c r="BR33">
        <f t="shared" si="82"/>
        <v>1700.01903225806</v>
      </c>
      <c r="BS33">
        <f t="shared" si="83"/>
        <v>1433.1014027172669</v>
      </c>
      <c r="BT33">
        <f t="shared" si="84"/>
        <v>0.8429913874633167</v>
      </c>
      <c r="BU33">
        <f t="shared" si="85"/>
        <v>0.19598277492663324</v>
      </c>
      <c r="BV33">
        <v>6</v>
      </c>
      <c r="BW33">
        <v>0.5</v>
      </c>
      <c r="BX33" t="s">
        <v>279</v>
      </c>
      <c r="BY33">
        <v>1533048772.7</v>
      </c>
      <c r="BZ33">
        <v>351.34458064516099</v>
      </c>
      <c r="CA33">
        <v>400.013225806452</v>
      </c>
      <c r="CB33">
        <v>24.263809677419399</v>
      </c>
      <c r="CC33">
        <v>13.524158064516101</v>
      </c>
      <c r="CD33">
        <v>400.01074193548402</v>
      </c>
      <c r="CE33">
        <v>99.074990322580703</v>
      </c>
      <c r="CF33">
        <v>9.9995354838709694E-2</v>
      </c>
      <c r="CG33">
        <v>27.550503225806501</v>
      </c>
      <c r="CH33">
        <v>26.824329032258099</v>
      </c>
      <c r="CI33">
        <v>999.9</v>
      </c>
      <c r="CJ33">
        <v>10000.5809677419</v>
      </c>
      <c r="CK33">
        <v>0</v>
      </c>
      <c r="CL33">
        <v>2.9897999999999998</v>
      </c>
      <c r="CM33">
        <v>1700.01903225806</v>
      </c>
      <c r="CN33">
        <v>0.89999422580645205</v>
      </c>
      <c r="CO33">
        <v>0.100005832258065</v>
      </c>
      <c r="CP33">
        <v>0</v>
      </c>
      <c r="CQ33">
        <v>763.96887096774196</v>
      </c>
      <c r="CR33">
        <v>5.0001699999999998</v>
      </c>
      <c r="CS33">
        <v>10655.6193548387</v>
      </c>
      <c r="CT33">
        <v>14574.151612903201</v>
      </c>
      <c r="CU33">
        <v>44.023935483871</v>
      </c>
      <c r="CV33">
        <v>44.735709677419401</v>
      </c>
      <c r="CW33">
        <v>44.751709677419299</v>
      </c>
      <c r="CX33">
        <v>45.503870967741904</v>
      </c>
      <c r="CY33">
        <v>46.0723870967742</v>
      </c>
      <c r="CZ33">
        <v>1525.5051612903201</v>
      </c>
      <c r="DA33">
        <v>169.51387096774201</v>
      </c>
      <c r="DB33">
        <v>0</v>
      </c>
      <c r="DC33">
        <v>139.299999952316</v>
      </c>
      <c r="DD33">
        <v>763.71641176470598</v>
      </c>
      <c r="DE33">
        <v>-3.4808823400854698</v>
      </c>
      <c r="DF33">
        <v>-62.352941004719803</v>
      </c>
      <c r="DG33">
        <v>10652.294117647099</v>
      </c>
      <c r="DH33">
        <v>10</v>
      </c>
      <c r="DI33">
        <v>1533048813.7</v>
      </c>
      <c r="DJ33" t="s">
        <v>371</v>
      </c>
      <c r="DK33">
        <v>41</v>
      </c>
      <c r="DL33">
        <v>5.0000000000000001E-3</v>
      </c>
      <c r="DM33">
        <v>-8.5999999999999993E-2</v>
      </c>
      <c r="DN33">
        <v>400</v>
      </c>
      <c r="DO33">
        <v>14</v>
      </c>
      <c r="DP33">
        <v>0.03</v>
      </c>
      <c r="DQ33">
        <v>0.01</v>
      </c>
      <c r="DR33">
        <v>29.876010319988801</v>
      </c>
      <c r="DS33">
        <v>-0.326362412653812</v>
      </c>
      <c r="DT33">
        <v>4.7292737182493501E-2</v>
      </c>
      <c r="DU33">
        <v>1</v>
      </c>
      <c r="DV33">
        <v>0.734663478396683</v>
      </c>
      <c r="DW33">
        <v>6.3111637277714896E-3</v>
      </c>
      <c r="DX33">
        <v>7.9276118074976998E-4</v>
      </c>
      <c r="DY33">
        <v>1</v>
      </c>
      <c r="DZ33">
        <v>2</v>
      </c>
      <c r="EA33">
        <v>2</v>
      </c>
      <c r="EB33" t="s">
        <v>280</v>
      </c>
      <c r="EC33">
        <v>1.88994</v>
      </c>
      <c r="ED33">
        <v>1.8875999999999999</v>
      </c>
      <c r="EE33">
        <v>1.88876</v>
      </c>
      <c r="EF33">
        <v>1.88873</v>
      </c>
      <c r="EG33">
        <v>1.89194</v>
      </c>
      <c r="EH33">
        <v>1.8864700000000001</v>
      </c>
      <c r="EI33">
        <v>1.88856</v>
      </c>
      <c r="EJ33">
        <v>1.8907400000000001</v>
      </c>
      <c r="EK33" t="s">
        <v>281</v>
      </c>
      <c r="EL33" t="s">
        <v>19</v>
      </c>
      <c r="EM33" t="s">
        <v>19</v>
      </c>
      <c r="EN33" t="s">
        <v>19</v>
      </c>
      <c r="EO33" t="s">
        <v>282</v>
      </c>
      <c r="EP33" t="s">
        <v>283</v>
      </c>
      <c r="EQ33" t="s">
        <v>284</v>
      </c>
      <c r="ER33" t="s">
        <v>284</v>
      </c>
      <c r="ES33" t="s">
        <v>284</v>
      </c>
      <c r="ET33" t="s">
        <v>284</v>
      </c>
      <c r="EU33">
        <v>0</v>
      </c>
      <c r="EV33">
        <v>100</v>
      </c>
      <c r="EW33">
        <v>100</v>
      </c>
      <c r="EX33">
        <v>5.0000000000000001E-3</v>
      </c>
      <c r="EY33">
        <v>-8.5999999999999993E-2</v>
      </c>
      <c r="EZ33">
        <v>2</v>
      </c>
      <c r="FA33">
        <v>326.755</v>
      </c>
      <c r="FB33">
        <v>633.03200000000004</v>
      </c>
      <c r="FC33">
        <v>24.999700000000001</v>
      </c>
      <c r="FD33">
        <v>27.388400000000001</v>
      </c>
      <c r="FE33">
        <v>30.0002</v>
      </c>
      <c r="FF33">
        <v>27.360199999999999</v>
      </c>
      <c r="FG33">
        <v>27.366399999999999</v>
      </c>
      <c r="FH33">
        <v>20.096</v>
      </c>
      <c r="FI33">
        <v>40.790599999999998</v>
      </c>
      <c r="FJ33">
        <v>0</v>
      </c>
      <c r="FK33">
        <v>25</v>
      </c>
      <c r="FL33">
        <v>400</v>
      </c>
      <c r="FM33">
        <v>13.4496</v>
      </c>
      <c r="FN33">
        <v>101.89</v>
      </c>
      <c r="FO33">
        <v>101.226</v>
      </c>
    </row>
    <row r="34" spans="1:171" x14ac:dyDescent="0.2">
      <c r="A34">
        <v>48</v>
      </c>
      <c r="B34">
        <v>1533048909.2</v>
      </c>
      <c r="C34">
        <v>7762.9000000953702</v>
      </c>
      <c r="D34" t="s">
        <v>372</v>
      </c>
      <c r="E34" t="s">
        <v>373</v>
      </c>
      <c r="F34" t="s">
        <v>384</v>
      </c>
      <c r="G34">
        <v>1533048901.2</v>
      </c>
      <c r="H34">
        <f t="shared" si="43"/>
        <v>7.4400732619783177E-3</v>
      </c>
      <c r="I34">
        <f t="shared" si="44"/>
        <v>37.792230209588496</v>
      </c>
      <c r="J34">
        <f t="shared" si="45"/>
        <v>537.41669857942748</v>
      </c>
      <c r="K34">
        <f t="shared" si="46"/>
        <v>435.32948090769315</v>
      </c>
      <c r="L34">
        <f t="shared" si="47"/>
        <v>43.173443821387991</v>
      </c>
      <c r="M34">
        <f t="shared" si="48"/>
        <v>53.297859810497123</v>
      </c>
      <c r="N34">
        <f t="shared" si="49"/>
        <v>0.75108979935521447</v>
      </c>
      <c r="O34">
        <f t="shared" si="50"/>
        <v>2.2464024910068505</v>
      </c>
      <c r="P34">
        <f t="shared" si="51"/>
        <v>0.63471585434748512</v>
      </c>
      <c r="Q34">
        <f t="shared" si="52"/>
        <v>0.40564218101323646</v>
      </c>
      <c r="R34">
        <f t="shared" si="53"/>
        <v>280.85642390770971</v>
      </c>
      <c r="S34">
        <f t="shared" si="54"/>
        <v>27.198951450191853</v>
      </c>
      <c r="T34">
        <f t="shared" si="55"/>
        <v>26.778116129032298</v>
      </c>
      <c r="U34">
        <f t="shared" si="56"/>
        <v>3.5327812905193232</v>
      </c>
      <c r="V34">
        <f t="shared" si="57"/>
        <v>65.04691965695109</v>
      </c>
      <c r="W34">
        <f t="shared" si="58"/>
        <v>2.4050733324988407</v>
      </c>
      <c r="X34">
        <f t="shared" si="59"/>
        <v>3.6974438531184588</v>
      </c>
      <c r="Y34">
        <f t="shared" si="60"/>
        <v>1.1277079580204825</v>
      </c>
      <c r="Z34">
        <f t="shared" si="61"/>
        <v>-328.10723085324383</v>
      </c>
      <c r="AA34">
        <f t="shared" si="62"/>
        <v>94.054856507296606</v>
      </c>
      <c r="AB34">
        <f t="shared" si="63"/>
        <v>9.0509033980467777</v>
      </c>
      <c r="AC34">
        <f t="shared" si="64"/>
        <v>55.854952959809268</v>
      </c>
      <c r="AD34">
        <v>-4.1086967101683497E-2</v>
      </c>
      <c r="AE34">
        <v>4.61237199876477E-2</v>
      </c>
      <c r="AF34">
        <v>3.44879098674157</v>
      </c>
      <c r="AG34">
        <v>55</v>
      </c>
      <c r="AH34">
        <v>14</v>
      </c>
      <c r="AI34">
        <f t="shared" si="65"/>
        <v>1.002107864910764</v>
      </c>
      <c r="AJ34">
        <f t="shared" si="66"/>
        <v>0.21078649107639791</v>
      </c>
      <c r="AK34">
        <f t="shared" si="67"/>
        <v>52295.507447976575</v>
      </c>
      <c r="AL34">
        <v>0</v>
      </c>
      <c r="AM34">
        <v>0</v>
      </c>
      <c r="AN34">
        <v>0</v>
      </c>
      <c r="AO34">
        <f t="shared" si="68"/>
        <v>0</v>
      </c>
      <c r="AP34" t="e">
        <f t="shared" si="69"/>
        <v>#DIV/0!</v>
      </c>
      <c r="AQ34">
        <v>-1</v>
      </c>
      <c r="AR34" t="s">
        <v>374</v>
      </c>
      <c r="AS34">
        <v>763.07435294117704</v>
      </c>
      <c r="AT34">
        <v>1214.27</v>
      </c>
      <c r="AU34">
        <f t="shared" si="70"/>
        <v>0.37157769446566491</v>
      </c>
      <c r="AV34">
        <v>0.5</v>
      </c>
      <c r="AW34">
        <f t="shared" si="71"/>
        <v>1433.0675994914686</v>
      </c>
      <c r="AX34">
        <f t="shared" si="72"/>
        <v>37.792230209588496</v>
      </c>
      <c r="AY34">
        <f t="shared" si="73"/>
        <v>266.24797731624238</v>
      </c>
      <c r="AZ34">
        <f t="shared" si="74"/>
        <v>0.53967404284055442</v>
      </c>
      <c r="BA34">
        <f t="shared" si="75"/>
        <v>2.7069365201860762E-2</v>
      </c>
      <c r="BB34">
        <f t="shared" si="76"/>
        <v>-1</v>
      </c>
      <c r="BC34" t="s">
        <v>375</v>
      </c>
      <c r="BD34">
        <v>558.96</v>
      </c>
      <c r="BE34">
        <f t="shared" si="77"/>
        <v>655.30999999999995</v>
      </c>
      <c r="BF34">
        <f t="shared" si="78"/>
        <v>0.68852245053306527</v>
      </c>
      <c r="BG34">
        <f t="shared" si="79"/>
        <v>2.1723736940031486</v>
      </c>
      <c r="BH34">
        <f t="shared" si="80"/>
        <v>0.37157769446566491</v>
      </c>
      <c r="BI34" t="e">
        <f t="shared" si="81"/>
        <v>#DIV/0!</v>
      </c>
      <c r="BJ34">
        <v>4399</v>
      </c>
      <c r="BK34">
        <v>300</v>
      </c>
      <c r="BL34">
        <v>300</v>
      </c>
      <c r="BM34">
        <v>300</v>
      </c>
      <c r="BN34">
        <v>10502.9</v>
      </c>
      <c r="BO34">
        <v>1105.54</v>
      </c>
      <c r="BP34">
        <v>-7.2722999999999998E-3</v>
      </c>
      <c r="BQ34">
        <v>4.4472699999999996</v>
      </c>
      <c r="BR34">
        <f t="shared" si="82"/>
        <v>1699.97903225806</v>
      </c>
      <c r="BS34">
        <f t="shared" si="83"/>
        <v>1433.0675994914686</v>
      </c>
      <c r="BT34">
        <f t="shared" si="84"/>
        <v>0.84299133830371054</v>
      </c>
      <c r="BU34">
        <f t="shared" si="85"/>
        <v>0.19598267660742108</v>
      </c>
      <c r="BV34">
        <v>6</v>
      </c>
      <c r="BW34">
        <v>0.5</v>
      </c>
      <c r="BX34" t="s">
        <v>279</v>
      </c>
      <c r="BY34">
        <v>1533048901.2</v>
      </c>
      <c r="BZ34">
        <v>537.41674193548397</v>
      </c>
      <c r="CA34">
        <v>599.98222580645199</v>
      </c>
      <c r="CB34">
        <v>24.2510032258065</v>
      </c>
      <c r="CC34">
        <v>13.385229032258099</v>
      </c>
      <c r="CD34">
        <v>400.00799999999998</v>
      </c>
      <c r="CE34">
        <v>99.074180645161306</v>
      </c>
      <c r="CF34">
        <v>9.9998258064516093E-2</v>
      </c>
      <c r="CG34">
        <v>27.554735483870999</v>
      </c>
      <c r="CH34">
        <v>26.778116129032298</v>
      </c>
      <c r="CI34">
        <v>999.9</v>
      </c>
      <c r="CJ34">
        <v>10000.9122580645</v>
      </c>
      <c r="CK34">
        <v>0</v>
      </c>
      <c r="CL34">
        <v>3.0185516129032299</v>
      </c>
      <c r="CM34">
        <v>1699.97903225806</v>
      </c>
      <c r="CN34">
        <v>0.899994870967742</v>
      </c>
      <c r="CO34">
        <v>0.10000519354838699</v>
      </c>
      <c r="CP34">
        <v>0</v>
      </c>
      <c r="CQ34">
        <v>763.68964516129097</v>
      </c>
      <c r="CR34">
        <v>5.0001699999999998</v>
      </c>
      <c r="CS34">
        <v>10667.438709677401</v>
      </c>
      <c r="CT34">
        <v>14573.8096774194</v>
      </c>
      <c r="CU34">
        <v>44.014000000000003</v>
      </c>
      <c r="CV34">
        <v>44.7637419354839</v>
      </c>
      <c r="CW34">
        <v>44.788064516128998</v>
      </c>
      <c r="CX34">
        <v>45.495870967741901</v>
      </c>
      <c r="CY34">
        <v>46.092483870967698</v>
      </c>
      <c r="CZ34">
        <v>1525.4719354838701</v>
      </c>
      <c r="DA34">
        <v>169.507096774194</v>
      </c>
      <c r="DB34">
        <v>0</v>
      </c>
      <c r="DC34">
        <v>128.19999980926499</v>
      </c>
      <c r="DD34">
        <v>763.07435294117704</v>
      </c>
      <c r="DE34">
        <v>-10.162990196537899</v>
      </c>
      <c r="DF34">
        <v>-145.90686276505701</v>
      </c>
      <c r="DG34">
        <v>10657.747058823499</v>
      </c>
      <c r="DH34">
        <v>10</v>
      </c>
      <c r="DI34">
        <v>1533048949.7</v>
      </c>
      <c r="DJ34" t="s">
        <v>376</v>
      </c>
      <c r="DK34">
        <v>42</v>
      </c>
      <c r="DL34">
        <v>-0.24199999999999999</v>
      </c>
      <c r="DM34">
        <v>-8.4000000000000005E-2</v>
      </c>
      <c r="DN34">
        <v>600</v>
      </c>
      <c r="DO34">
        <v>13</v>
      </c>
      <c r="DP34">
        <v>0.05</v>
      </c>
      <c r="DQ34">
        <v>0.01</v>
      </c>
      <c r="DR34">
        <v>37.654843125849702</v>
      </c>
      <c r="DS34">
        <v>-0.29342925196427799</v>
      </c>
      <c r="DT34">
        <v>4.6012486240784099E-2</v>
      </c>
      <c r="DU34">
        <v>1</v>
      </c>
      <c r="DV34">
        <v>0.750676591587915</v>
      </c>
      <c r="DW34">
        <v>1.76935483671623E-3</v>
      </c>
      <c r="DX34">
        <v>3.9413780556298998E-4</v>
      </c>
      <c r="DY34">
        <v>1</v>
      </c>
      <c r="DZ34">
        <v>2</v>
      </c>
      <c r="EA34">
        <v>2</v>
      </c>
      <c r="EB34" t="s">
        <v>280</v>
      </c>
      <c r="EC34">
        <v>1.8899300000000001</v>
      </c>
      <c r="ED34">
        <v>1.8876500000000001</v>
      </c>
      <c r="EE34">
        <v>1.8887499999999999</v>
      </c>
      <c r="EF34">
        <v>1.88873</v>
      </c>
      <c r="EG34">
        <v>1.89194</v>
      </c>
      <c r="EH34">
        <v>1.8864799999999999</v>
      </c>
      <c r="EI34">
        <v>1.8885400000000001</v>
      </c>
      <c r="EJ34">
        <v>1.8907400000000001</v>
      </c>
      <c r="EK34" t="s">
        <v>281</v>
      </c>
      <c r="EL34" t="s">
        <v>19</v>
      </c>
      <c r="EM34" t="s">
        <v>19</v>
      </c>
      <c r="EN34" t="s">
        <v>19</v>
      </c>
      <c r="EO34" t="s">
        <v>282</v>
      </c>
      <c r="EP34" t="s">
        <v>283</v>
      </c>
      <c r="EQ34" t="s">
        <v>284</v>
      </c>
      <c r="ER34" t="s">
        <v>284</v>
      </c>
      <c r="ES34" t="s">
        <v>284</v>
      </c>
      <c r="ET34" t="s">
        <v>284</v>
      </c>
      <c r="EU34">
        <v>0</v>
      </c>
      <c r="EV34">
        <v>100</v>
      </c>
      <c r="EW34">
        <v>100</v>
      </c>
      <c r="EX34">
        <v>-0.24199999999999999</v>
      </c>
      <c r="EY34">
        <v>-8.4000000000000005E-2</v>
      </c>
      <c r="EZ34">
        <v>2</v>
      </c>
      <c r="FA34">
        <v>326.745</v>
      </c>
      <c r="FB34">
        <v>632.98699999999997</v>
      </c>
      <c r="FC34">
        <v>25</v>
      </c>
      <c r="FD34">
        <v>27.4072</v>
      </c>
      <c r="FE34">
        <v>30.0002</v>
      </c>
      <c r="FF34">
        <v>27.383099999999999</v>
      </c>
      <c r="FG34">
        <v>27.3872</v>
      </c>
      <c r="FH34">
        <v>27.888100000000001</v>
      </c>
      <c r="FI34">
        <v>41.440899999999999</v>
      </c>
      <c r="FJ34">
        <v>0</v>
      </c>
      <c r="FK34">
        <v>25</v>
      </c>
      <c r="FL34">
        <v>600</v>
      </c>
      <c r="FM34">
        <v>13.397</v>
      </c>
      <c r="FN34">
        <v>101.89400000000001</v>
      </c>
      <c r="FO34">
        <v>101.22799999999999</v>
      </c>
    </row>
    <row r="35" spans="1:171" x14ac:dyDescent="0.2">
      <c r="A35">
        <v>49</v>
      </c>
      <c r="B35">
        <v>1533049047.7</v>
      </c>
      <c r="C35">
        <v>7901.4000000953702</v>
      </c>
      <c r="D35" t="s">
        <v>377</v>
      </c>
      <c r="E35" t="s">
        <v>378</v>
      </c>
      <c r="F35" t="s">
        <v>384</v>
      </c>
      <c r="G35">
        <v>1533049039.7</v>
      </c>
      <c r="H35">
        <f t="shared" si="43"/>
        <v>7.3962774140782488E-3</v>
      </c>
      <c r="I35">
        <f t="shared" si="44"/>
        <v>39.640869891770492</v>
      </c>
      <c r="J35">
        <f t="shared" si="45"/>
        <v>732.56114805279776</v>
      </c>
      <c r="K35">
        <f t="shared" si="46"/>
        <v>622.00541969993071</v>
      </c>
      <c r="L35">
        <f t="shared" si="47"/>
        <v>61.687216066021108</v>
      </c>
      <c r="M35">
        <f t="shared" si="48"/>
        <v>72.651549954831438</v>
      </c>
      <c r="N35">
        <f t="shared" si="49"/>
        <v>0.74731764996718775</v>
      </c>
      <c r="O35">
        <f t="shared" si="50"/>
        <v>2.2461173609514602</v>
      </c>
      <c r="P35">
        <f t="shared" si="51"/>
        <v>0.63200213624913282</v>
      </c>
      <c r="Q35">
        <f t="shared" si="52"/>
        <v>0.40387093109029371</v>
      </c>
      <c r="R35">
        <f t="shared" si="53"/>
        <v>280.85575785203605</v>
      </c>
      <c r="S35">
        <f t="shared" si="54"/>
        <v>27.225808303623605</v>
      </c>
      <c r="T35">
        <f t="shared" si="55"/>
        <v>26.774429032258102</v>
      </c>
      <c r="U35">
        <f t="shared" si="56"/>
        <v>3.5320150625922291</v>
      </c>
      <c r="V35">
        <f t="shared" si="57"/>
        <v>65.028408470423955</v>
      </c>
      <c r="W35">
        <f t="shared" si="58"/>
        <v>2.4061269358806183</v>
      </c>
      <c r="X35">
        <f t="shared" si="59"/>
        <v>3.7001165990014453</v>
      </c>
      <c r="Y35">
        <f t="shared" si="60"/>
        <v>1.1258881267116108</v>
      </c>
      <c r="Z35">
        <f t="shared" si="61"/>
        <v>-326.17583396085075</v>
      </c>
      <c r="AA35">
        <f t="shared" si="62"/>
        <v>95.985479314439587</v>
      </c>
      <c r="AB35">
        <f t="shared" si="63"/>
        <v>9.2382606475165971</v>
      </c>
      <c r="AC35">
        <f t="shared" si="64"/>
        <v>59.903663853141481</v>
      </c>
      <c r="AD35">
        <v>-4.1079302500759703E-2</v>
      </c>
      <c r="AE35">
        <v>4.61151158016549E-2</v>
      </c>
      <c r="AF35">
        <v>3.44828155616888</v>
      </c>
      <c r="AG35">
        <v>56</v>
      </c>
      <c r="AH35">
        <v>14</v>
      </c>
      <c r="AI35">
        <f t="shared" si="65"/>
        <v>1.0021467448420465</v>
      </c>
      <c r="AJ35">
        <f t="shared" si="66"/>
        <v>0.21467448420464663</v>
      </c>
      <c r="AK35">
        <f t="shared" si="67"/>
        <v>52284.013089935434</v>
      </c>
      <c r="AL35">
        <v>0</v>
      </c>
      <c r="AM35">
        <v>0</v>
      </c>
      <c r="AN35">
        <v>0</v>
      </c>
      <c r="AO35">
        <f t="shared" si="68"/>
        <v>0</v>
      </c>
      <c r="AP35" t="e">
        <f t="shared" si="69"/>
        <v>#DIV/0!</v>
      </c>
      <c r="AQ35">
        <v>-1</v>
      </c>
      <c r="AR35" t="s">
        <v>379</v>
      </c>
      <c r="AS35">
        <v>752.27599999999995</v>
      </c>
      <c r="AT35">
        <v>1160.1199999999999</v>
      </c>
      <c r="AU35">
        <f t="shared" si="70"/>
        <v>0.35155328759093885</v>
      </c>
      <c r="AV35">
        <v>0.5</v>
      </c>
      <c r="AW35">
        <f t="shared" si="71"/>
        <v>1433.0638349753374</v>
      </c>
      <c r="AX35">
        <f t="shared" si="72"/>
        <v>39.640869891770492</v>
      </c>
      <c r="AY35">
        <f t="shared" si="73"/>
        <v>251.89915125662927</v>
      </c>
      <c r="AZ35">
        <f t="shared" si="74"/>
        <v>0.5234803296210736</v>
      </c>
      <c r="BA35">
        <f t="shared" si="75"/>
        <v>2.835942747272658E-2</v>
      </c>
      <c r="BB35">
        <f t="shared" si="76"/>
        <v>-1</v>
      </c>
      <c r="BC35" t="s">
        <v>380</v>
      </c>
      <c r="BD35">
        <v>552.82000000000005</v>
      </c>
      <c r="BE35">
        <f t="shared" si="77"/>
        <v>607.29999999999984</v>
      </c>
      <c r="BF35">
        <f t="shared" si="78"/>
        <v>0.6715692409023547</v>
      </c>
      <c r="BG35">
        <f t="shared" si="79"/>
        <v>2.0985492565391985</v>
      </c>
      <c r="BH35">
        <f t="shared" si="80"/>
        <v>0.35155328759093885</v>
      </c>
      <c r="BI35" t="e">
        <f t="shared" si="81"/>
        <v>#DIV/0!</v>
      </c>
      <c r="BJ35">
        <v>4401</v>
      </c>
      <c r="BK35">
        <v>300</v>
      </c>
      <c r="BL35">
        <v>300</v>
      </c>
      <c r="BM35">
        <v>300</v>
      </c>
      <c r="BN35">
        <v>10502.7</v>
      </c>
      <c r="BO35">
        <v>1066.0999999999999</v>
      </c>
      <c r="BP35">
        <v>-7.2720299999999996E-3</v>
      </c>
      <c r="BQ35">
        <v>5.00671</v>
      </c>
      <c r="BR35">
        <f t="shared" si="82"/>
        <v>1699.97451612903</v>
      </c>
      <c r="BS35">
        <f t="shared" si="83"/>
        <v>1433.0638349753374</v>
      </c>
      <c r="BT35">
        <f t="shared" si="84"/>
        <v>0.84299136332851132</v>
      </c>
      <c r="BU35">
        <f t="shared" si="85"/>
        <v>0.19598272665702257</v>
      </c>
      <c r="BV35">
        <v>6</v>
      </c>
      <c r="BW35">
        <v>0.5</v>
      </c>
      <c r="BX35" t="s">
        <v>279</v>
      </c>
      <c r="BY35">
        <v>1533049039.7</v>
      </c>
      <c r="BZ35">
        <v>732.561193548387</v>
      </c>
      <c r="CA35">
        <v>800.02109677419298</v>
      </c>
      <c r="CB35">
        <v>24.261493548387101</v>
      </c>
      <c r="CC35">
        <v>13.4602290322581</v>
      </c>
      <c r="CD35">
        <v>400.00809677419397</v>
      </c>
      <c r="CE35">
        <v>99.074722580645201</v>
      </c>
      <c r="CF35">
        <v>0.100001806451613</v>
      </c>
      <c r="CG35">
        <v>27.567090322580601</v>
      </c>
      <c r="CH35">
        <v>26.774429032258102</v>
      </c>
      <c r="CI35">
        <v>999.9</v>
      </c>
      <c r="CJ35">
        <v>9998.9919354838694</v>
      </c>
      <c r="CK35">
        <v>0</v>
      </c>
      <c r="CL35">
        <v>2.9112138709677402</v>
      </c>
      <c r="CM35">
        <v>1699.97451612903</v>
      </c>
      <c r="CN35">
        <v>0.89999361290322599</v>
      </c>
      <c r="CO35">
        <v>0.100006422580645</v>
      </c>
      <c r="CP35">
        <v>0</v>
      </c>
      <c r="CQ35">
        <v>752.79941935483896</v>
      </c>
      <c r="CR35">
        <v>5.0001699999999998</v>
      </c>
      <c r="CS35">
        <v>10496.277419354799</v>
      </c>
      <c r="CT35">
        <v>14573.7580645161</v>
      </c>
      <c r="CU35">
        <v>44.022064516128999</v>
      </c>
      <c r="CV35">
        <v>44.763935483871002</v>
      </c>
      <c r="CW35">
        <v>44.783935483870998</v>
      </c>
      <c r="CX35">
        <v>45.483741935483899</v>
      </c>
      <c r="CY35">
        <v>46.092612903225799</v>
      </c>
      <c r="CZ35">
        <v>1525.4664516129001</v>
      </c>
      <c r="DA35">
        <v>169.508064516129</v>
      </c>
      <c r="DB35">
        <v>0</v>
      </c>
      <c r="DC35">
        <v>138.09999990463299</v>
      </c>
      <c r="DD35">
        <v>752.27599999999995</v>
      </c>
      <c r="DE35">
        <v>-9.7178921188108198</v>
      </c>
      <c r="DF35">
        <v>-58.553920867774004</v>
      </c>
      <c r="DG35">
        <v>10487.2235294118</v>
      </c>
      <c r="DH35">
        <v>10</v>
      </c>
      <c r="DI35">
        <v>1533049085.2</v>
      </c>
      <c r="DJ35" t="s">
        <v>381</v>
      </c>
      <c r="DK35">
        <v>43</v>
      </c>
      <c r="DL35">
        <v>-0.34200000000000003</v>
      </c>
      <c r="DM35">
        <v>-7.9000000000000001E-2</v>
      </c>
      <c r="DN35">
        <v>800</v>
      </c>
      <c r="DO35">
        <v>13</v>
      </c>
      <c r="DP35">
        <v>0.03</v>
      </c>
      <c r="DQ35">
        <v>0.01</v>
      </c>
      <c r="DR35">
        <v>39.606155071603801</v>
      </c>
      <c r="DS35">
        <v>-0.29475468619289003</v>
      </c>
      <c r="DT35">
        <v>4.6706288566074498E-2</v>
      </c>
      <c r="DU35">
        <v>1</v>
      </c>
      <c r="DV35">
        <v>0.74646172617824202</v>
      </c>
      <c r="DW35">
        <v>-1.2625341434988099E-2</v>
      </c>
      <c r="DX35">
        <v>1.07968392554702E-3</v>
      </c>
      <c r="DY35">
        <v>1</v>
      </c>
      <c r="DZ35">
        <v>2</v>
      </c>
      <c r="EA35">
        <v>2</v>
      </c>
      <c r="EB35" t="s">
        <v>280</v>
      </c>
      <c r="EC35">
        <v>1.88994</v>
      </c>
      <c r="ED35">
        <v>1.8876500000000001</v>
      </c>
      <c r="EE35">
        <v>1.88879</v>
      </c>
      <c r="EF35">
        <v>1.88873</v>
      </c>
      <c r="EG35">
        <v>1.89194</v>
      </c>
      <c r="EH35">
        <v>1.88649</v>
      </c>
      <c r="EI35">
        <v>1.88855</v>
      </c>
      <c r="EJ35">
        <v>1.8907400000000001</v>
      </c>
      <c r="EK35" t="s">
        <v>281</v>
      </c>
      <c r="EL35" t="s">
        <v>19</v>
      </c>
      <c r="EM35" t="s">
        <v>19</v>
      </c>
      <c r="EN35" t="s">
        <v>19</v>
      </c>
      <c r="EO35" t="s">
        <v>282</v>
      </c>
      <c r="EP35" t="s">
        <v>283</v>
      </c>
      <c r="EQ35" t="s">
        <v>284</v>
      </c>
      <c r="ER35" t="s">
        <v>284</v>
      </c>
      <c r="ES35" t="s">
        <v>284</v>
      </c>
      <c r="ET35" t="s">
        <v>284</v>
      </c>
      <c r="EU35">
        <v>0</v>
      </c>
      <c r="EV35">
        <v>100</v>
      </c>
      <c r="EW35">
        <v>100</v>
      </c>
      <c r="EX35">
        <v>-0.34200000000000003</v>
      </c>
      <c r="EY35">
        <v>-7.9000000000000001E-2</v>
      </c>
      <c r="EZ35">
        <v>2</v>
      </c>
      <c r="FA35">
        <v>326.34300000000002</v>
      </c>
      <c r="FB35">
        <v>633.048</v>
      </c>
      <c r="FC35">
        <v>25.0002</v>
      </c>
      <c r="FD35">
        <v>27.414999999999999</v>
      </c>
      <c r="FE35">
        <v>30</v>
      </c>
      <c r="FF35">
        <v>27.397300000000001</v>
      </c>
      <c r="FG35">
        <v>27.403400000000001</v>
      </c>
      <c r="FH35">
        <v>35.278700000000001</v>
      </c>
      <c r="FI35">
        <v>41.480800000000002</v>
      </c>
      <c r="FJ35">
        <v>0</v>
      </c>
      <c r="FK35">
        <v>25</v>
      </c>
      <c r="FL35">
        <v>800</v>
      </c>
      <c r="FM35">
        <v>13.414999999999999</v>
      </c>
      <c r="FN35">
        <v>101.893</v>
      </c>
      <c r="FO35">
        <v>101.227</v>
      </c>
    </row>
    <row r="36" spans="1:171" x14ac:dyDescent="0.2">
      <c r="A36">
        <v>50</v>
      </c>
      <c r="B36">
        <v>1533049193.2</v>
      </c>
      <c r="C36">
        <v>8046.9000000953702</v>
      </c>
      <c r="D36" t="s">
        <v>382</v>
      </c>
      <c r="E36" t="s">
        <v>383</v>
      </c>
      <c r="F36" t="s">
        <v>384</v>
      </c>
      <c r="G36">
        <v>1533049185.2</v>
      </c>
      <c r="H36">
        <f t="shared" si="43"/>
        <v>7.2463204147270701E-3</v>
      </c>
      <c r="I36">
        <f t="shared" si="44"/>
        <v>39.919272295461745</v>
      </c>
      <c r="J36">
        <f t="shared" si="45"/>
        <v>930.13463154564533</v>
      </c>
      <c r="K36">
        <f t="shared" si="46"/>
        <v>812.25383378829622</v>
      </c>
      <c r="L36">
        <f t="shared" si="47"/>
        <v>80.555098872849584</v>
      </c>
      <c r="M36">
        <f t="shared" si="48"/>
        <v>92.24590157951755</v>
      </c>
      <c r="N36">
        <f t="shared" si="49"/>
        <v>0.72252906733442923</v>
      </c>
      <c r="O36">
        <f t="shared" si="50"/>
        <v>2.2451054922787725</v>
      </c>
      <c r="P36">
        <f t="shared" si="51"/>
        <v>0.61410623275716869</v>
      </c>
      <c r="Q36">
        <f t="shared" si="52"/>
        <v>0.39219470624889446</v>
      </c>
      <c r="R36">
        <f t="shared" si="53"/>
        <v>280.85895265372221</v>
      </c>
      <c r="S36">
        <f t="shared" si="54"/>
        <v>27.269578659775316</v>
      </c>
      <c r="T36">
        <f t="shared" si="55"/>
        <v>26.7918032258065</v>
      </c>
      <c r="U36">
        <f t="shared" si="56"/>
        <v>3.5356269213060232</v>
      </c>
      <c r="V36">
        <f t="shared" si="57"/>
        <v>64.896357675377018</v>
      </c>
      <c r="W36">
        <f t="shared" si="58"/>
        <v>2.4004079271942005</v>
      </c>
      <c r="X36">
        <f t="shared" si="59"/>
        <v>3.6988330519279105</v>
      </c>
      <c r="Y36">
        <f t="shared" si="60"/>
        <v>1.1352189941118227</v>
      </c>
      <c r="Z36">
        <f t="shared" si="61"/>
        <v>-319.56273028946379</v>
      </c>
      <c r="AA36">
        <f t="shared" si="62"/>
        <v>93.121268906398186</v>
      </c>
      <c r="AB36">
        <f t="shared" si="63"/>
        <v>8.967141820896618</v>
      </c>
      <c r="AC36">
        <f t="shared" si="64"/>
        <v>63.384633091553255</v>
      </c>
      <c r="AD36">
        <v>-4.1052109452426398E-2</v>
      </c>
      <c r="AE36">
        <v>4.6084589222658803E-2</v>
      </c>
      <c r="AF36">
        <v>3.4464738972301698</v>
      </c>
      <c r="AG36">
        <v>54</v>
      </c>
      <c r="AH36">
        <v>14</v>
      </c>
      <c r="AI36">
        <f t="shared" si="65"/>
        <v>1.0020711935943531</v>
      </c>
      <c r="AJ36">
        <f t="shared" si="66"/>
        <v>0.2071193594353149</v>
      </c>
      <c r="AK36">
        <f t="shared" si="67"/>
        <v>52251.846086842801</v>
      </c>
      <c r="AL36">
        <v>0</v>
      </c>
      <c r="AM36">
        <v>0</v>
      </c>
      <c r="AN36">
        <v>0</v>
      </c>
      <c r="AO36">
        <f t="shared" si="68"/>
        <v>0</v>
      </c>
      <c r="AP36" t="e">
        <f t="shared" si="69"/>
        <v>#DIV/0!</v>
      </c>
      <c r="AQ36">
        <v>-1</v>
      </c>
      <c r="AR36" t="s">
        <v>385</v>
      </c>
      <c r="AS36">
        <v>742.024529411765</v>
      </c>
      <c r="AT36">
        <v>1119.9100000000001</v>
      </c>
      <c r="AU36">
        <f t="shared" si="70"/>
        <v>0.33742485609400319</v>
      </c>
      <c r="AV36">
        <v>0.5</v>
      </c>
      <c r="AW36">
        <f t="shared" si="71"/>
        <v>1433.0803930398608</v>
      </c>
      <c r="AX36">
        <f t="shared" si="72"/>
        <v>39.919272295461745</v>
      </c>
      <c r="AY36">
        <f t="shared" si="73"/>
        <v>241.7784726963063</v>
      </c>
      <c r="AZ36">
        <f t="shared" si="74"/>
        <v>0.51155003527069143</v>
      </c>
      <c r="BA36">
        <f t="shared" si="75"/>
        <v>2.8553368320575149E-2</v>
      </c>
      <c r="BB36">
        <f t="shared" si="76"/>
        <v>-1</v>
      </c>
      <c r="BC36" t="s">
        <v>386</v>
      </c>
      <c r="BD36">
        <v>547.02</v>
      </c>
      <c r="BE36">
        <f t="shared" si="77"/>
        <v>572.8900000000001</v>
      </c>
      <c r="BF36">
        <f t="shared" si="78"/>
        <v>0.65961261426841977</v>
      </c>
      <c r="BG36">
        <f t="shared" si="79"/>
        <v>2.0472926035611132</v>
      </c>
      <c r="BH36">
        <f t="shared" si="80"/>
        <v>0.33742485609400313</v>
      </c>
      <c r="BI36" t="e">
        <f t="shared" si="81"/>
        <v>#DIV/0!</v>
      </c>
      <c r="BJ36">
        <v>4403</v>
      </c>
      <c r="BK36">
        <v>300</v>
      </c>
      <c r="BL36">
        <v>300</v>
      </c>
      <c r="BM36">
        <v>300</v>
      </c>
      <c r="BN36">
        <v>10502.6</v>
      </c>
      <c r="BO36">
        <v>1030.06</v>
      </c>
      <c r="BP36">
        <v>-7.2719400000000002E-3</v>
      </c>
      <c r="BQ36">
        <v>5.2443799999999996</v>
      </c>
      <c r="BR36">
        <f t="shared" si="82"/>
        <v>1699.9941935483901</v>
      </c>
      <c r="BS36">
        <f t="shared" si="83"/>
        <v>1433.0803930398608</v>
      </c>
      <c r="BT36">
        <f t="shared" si="84"/>
        <v>0.84299134578136337</v>
      </c>
      <c r="BU36">
        <f t="shared" si="85"/>
        <v>0.19598269156272671</v>
      </c>
      <c r="BV36">
        <v>6</v>
      </c>
      <c r="BW36">
        <v>0.5</v>
      </c>
      <c r="BX36" t="s">
        <v>279</v>
      </c>
      <c r="BY36">
        <v>1533049185.2</v>
      </c>
      <c r="BZ36">
        <v>930.13467741935494</v>
      </c>
      <c r="CA36">
        <v>999.99816129032297</v>
      </c>
      <c r="CB36">
        <v>24.203812903225799</v>
      </c>
      <c r="CC36">
        <v>13.620145161290299</v>
      </c>
      <c r="CD36">
        <v>400.00996774193499</v>
      </c>
      <c r="CE36">
        <v>99.074783870967707</v>
      </c>
      <c r="CF36">
        <v>0.100000564516129</v>
      </c>
      <c r="CG36">
        <v>27.5611580645161</v>
      </c>
      <c r="CH36">
        <v>26.7918032258065</v>
      </c>
      <c r="CI36">
        <v>999.9</v>
      </c>
      <c r="CJ36">
        <v>9992.3667741935496</v>
      </c>
      <c r="CK36">
        <v>0</v>
      </c>
      <c r="CL36">
        <v>3.0014967741935501</v>
      </c>
      <c r="CM36">
        <v>1699.9941935483901</v>
      </c>
      <c r="CN36">
        <v>0.89999367741935499</v>
      </c>
      <c r="CO36">
        <v>0.10000637419354801</v>
      </c>
      <c r="CP36">
        <v>0</v>
      </c>
      <c r="CQ36">
        <v>742.433516129032</v>
      </c>
      <c r="CR36">
        <v>5.0001699999999998</v>
      </c>
      <c r="CS36">
        <v>10338.348387096799</v>
      </c>
      <c r="CT36">
        <v>14573.935483871001</v>
      </c>
      <c r="CU36">
        <v>44.0078064516129</v>
      </c>
      <c r="CV36">
        <v>44.737806451612897</v>
      </c>
      <c r="CW36">
        <v>44.753935483870997</v>
      </c>
      <c r="CX36">
        <v>45.463419354838699</v>
      </c>
      <c r="CY36">
        <v>46.040064516129</v>
      </c>
      <c r="CZ36">
        <v>1525.4851612903201</v>
      </c>
      <c r="DA36">
        <v>169.50903225806499</v>
      </c>
      <c r="DB36">
        <v>0</v>
      </c>
      <c r="DC36">
        <v>145.19999980926499</v>
      </c>
      <c r="DD36">
        <v>742.024529411765</v>
      </c>
      <c r="DE36">
        <v>-4.6906863107561003</v>
      </c>
      <c r="DF36">
        <v>-90.171568684795602</v>
      </c>
      <c r="DG36">
        <v>10332.629411764699</v>
      </c>
      <c r="DH36">
        <v>10</v>
      </c>
      <c r="DI36">
        <v>1533049227.2</v>
      </c>
      <c r="DJ36" t="s">
        <v>387</v>
      </c>
      <c r="DK36">
        <v>44</v>
      </c>
      <c r="DL36">
        <v>-0.54900000000000004</v>
      </c>
      <c r="DM36">
        <v>-8.2000000000000003E-2</v>
      </c>
      <c r="DN36">
        <v>1000</v>
      </c>
      <c r="DO36">
        <v>14</v>
      </c>
      <c r="DP36">
        <v>0.04</v>
      </c>
      <c r="DQ36">
        <v>0.01</v>
      </c>
      <c r="DR36">
        <v>39.800788265815598</v>
      </c>
      <c r="DS36">
        <v>-0.25488270970584098</v>
      </c>
      <c r="DT36">
        <v>4.41851122771535E-2</v>
      </c>
      <c r="DU36">
        <v>1</v>
      </c>
      <c r="DV36">
        <v>0.72296660032346705</v>
      </c>
      <c r="DW36">
        <v>-1.2636260352241E-2</v>
      </c>
      <c r="DX36">
        <v>1.29340411745812E-3</v>
      </c>
      <c r="DY36">
        <v>1</v>
      </c>
      <c r="DZ36">
        <v>2</v>
      </c>
      <c r="EA36">
        <v>2</v>
      </c>
      <c r="EB36" t="s">
        <v>280</v>
      </c>
      <c r="EC36">
        <v>1.8899300000000001</v>
      </c>
      <c r="ED36">
        <v>1.8876599999999999</v>
      </c>
      <c r="EE36">
        <v>1.8887400000000001</v>
      </c>
      <c r="EF36">
        <v>1.88873</v>
      </c>
      <c r="EG36">
        <v>1.89195</v>
      </c>
      <c r="EH36">
        <v>1.88646</v>
      </c>
      <c r="EI36">
        <v>1.88853</v>
      </c>
      <c r="EJ36">
        <v>1.89073</v>
      </c>
      <c r="EK36" t="s">
        <v>281</v>
      </c>
      <c r="EL36" t="s">
        <v>19</v>
      </c>
      <c r="EM36" t="s">
        <v>19</v>
      </c>
      <c r="EN36" t="s">
        <v>19</v>
      </c>
      <c r="EO36" t="s">
        <v>282</v>
      </c>
      <c r="EP36" t="s">
        <v>283</v>
      </c>
      <c r="EQ36" t="s">
        <v>284</v>
      </c>
      <c r="ER36" t="s">
        <v>284</v>
      </c>
      <c r="ES36" t="s">
        <v>284</v>
      </c>
      <c r="ET36" t="s">
        <v>284</v>
      </c>
      <c r="EU36">
        <v>0</v>
      </c>
      <c r="EV36">
        <v>100</v>
      </c>
      <c r="EW36">
        <v>100</v>
      </c>
      <c r="EX36">
        <v>-0.54900000000000004</v>
      </c>
      <c r="EY36">
        <v>-8.2000000000000003E-2</v>
      </c>
      <c r="EZ36">
        <v>2</v>
      </c>
      <c r="FA36">
        <v>328.387</v>
      </c>
      <c r="FB36">
        <v>633.71900000000005</v>
      </c>
      <c r="FC36">
        <v>24.9999</v>
      </c>
      <c r="FD36">
        <v>27.440200000000001</v>
      </c>
      <c r="FE36">
        <v>30.000299999999999</v>
      </c>
      <c r="FF36">
        <v>27.422799999999999</v>
      </c>
      <c r="FG36">
        <v>27.428899999999999</v>
      </c>
      <c r="FH36">
        <v>42.346699999999998</v>
      </c>
      <c r="FI36">
        <v>40.934199999999997</v>
      </c>
      <c r="FJ36">
        <v>0</v>
      </c>
      <c r="FK36">
        <v>25</v>
      </c>
      <c r="FL36">
        <v>1000</v>
      </c>
      <c r="FM36">
        <v>13.6089</v>
      </c>
      <c r="FN36">
        <v>101.886</v>
      </c>
      <c r="FO36">
        <v>101.21599999999999</v>
      </c>
    </row>
    <row r="37" spans="1:171" x14ac:dyDescent="0.2">
      <c r="A37">
        <v>51</v>
      </c>
      <c r="B37">
        <v>1533049636.3</v>
      </c>
      <c r="C37">
        <v>8490</v>
      </c>
      <c r="D37" t="s">
        <v>388</v>
      </c>
      <c r="E37" t="s">
        <v>389</v>
      </c>
      <c r="F37" t="s">
        <v>390</v>
      </c>
      <c r="G37">
        <v>1533049628.22258</v>
      </c>
      <c r="H37">
        <f t="shared" si="43"/>
        <v>8.940670674321945E-3</v>
      </c>
      <c r="I37">
        <f t="shared" si="44"/>
        <v>25.005308195356886</v>
      </c>
      <c r="J37">
        <f t="shared" si="45"/>
        <v>357.71722933625989</v>
      </c>
      <c r="K37">
        <f t="shared" si="46"/>
        <v>302.42982343799707</v>
      </c>
      <c r="L37">
        <f t="shared" si="47"/>
        <v>29.996840593251374</v>
      </c>
      <c r="M37">
        <f t="shared" si="48"/>
        <v>35.480583838846279</v>
      </c>
      <c r="N37">
        <f t="shared" si="49"/>
        <v>0.97357544806533569</v>
      </c>
      <c r="O37">
        <f t="shared" si="50"/>
        <v>2.2451275279455389</v>
      </c>
      <c r="P37">
        <f t="shared" si="51"/>
        <v>0.78703423419721585</v>
      </c>
      <c r="Q37">
        <f t="shared" si="52"/>
        <v>0.50565560888388061</v>
      </c>
      <c r="R37">
        <f t="shared" si="53"/>
        <v>280.85657834200498</v>
      </c>
      <c r="S37">
        <f t="shared" si="54"/>
        <v>26.609990550584936</v>
      </c>
      <c r="T37">
        <f t="shared" si="55"/>
        <v>26.540090322580699</v>
      </c>
      <c r="U37">
        <f t="shared" si="56"/>
        <v>3.4836130131204213</v>
      </c>
      <c r="V37">
        <f t="shared" si="57"/>
        <v>64.987321938769199</v>
      </c>
      <c r="W37">
        <f t="shared" si="58"/>
        <v>2.3902267809927484</v>
      </c>
      <c r="X37">
        <f t="shared" si="59"/>
        <v>3.6779893518997606</v>
      </c>
      <c r="Y37">
        <f t="shared" si="60"/>
        <v>1.0933862321276728</v>
      </c>
      <c r="Z37">
        <f t="shared" si="61"/>
        <v>-394.2835767375978</v>
      </c>
      <c r="AA37">
        <f t="shared" si="62"/>
        <v>111.89850428602577</v>
      </c>
      <c r="AB37">
        <f t="shared" si="63"/>
        <v>10.756460616097399</v>
      </c>
      <c r="AC37">
        <f t="shared" si="64"/>
        <v>9.2279665065303504</v>
      </c>
      <c r="AD37">
        <v>-4.1052701523543199E-2</v>
      </c>
      <c r="AE37">
        <v>4.6085253874355699E-2</v>
      </c>
      <c r="AF37">
        <v>3.4465132595469599</v>
      </c>
      <c r="AG37">
        <v>50</v>
      </c>
      <c r="AH37">
        <v>12</v>
      </c>
      <c r="AI37">
        <f t="shared" si="65"/>
        <v>1.0019168247808052</v>
      </c>
      <c r="AJ37">
        <f t="shared" si="66"/>
        <v>0.19168247808052374</v>
      </c>
      <c r="AK37">
        <f t="shared" si="67"/>
        <v>52269.609346340949</v>
      </c>
      <c r="AL37">
        <v>0</v>
      </c>
      <c r="AM37">
        <v>0</v>
      </c>
      <c r="AN37">
        <v>0</v>
      </c>
      <c r="AO37">
        <f t="shared" si="68"/>
        <v>0</v>
      </c>
      <c r="AP37" t="e">
        <f t="shared" si="69"/>
        <v>#DIV/0!</v>
      </c>
      <c r="AQ37">
        <v>-1</v>
      </c>
      <c r="AR37" t="s">
        <v>391</v>
      </c>
      <c r="AS37">
        <v>1086.9964705882401</v>
      </c>
      <c r="AT37">
        <v>1515.4</v>
      </c>
      <c r="AU37">
        <f t="shared" si="70"/>
        <v>0.2826999666172364</v>
      </c>
      <c r="AV37">
        <v>0.5</v>
      </c>
      <c r="AW37">
        <f t="shared" si="71"/>
        <v>1433.0684123946985</v>
      </c>
      <c r="AX37">
        <f t="shared" si="72"/>
        <v>25.005308195356886</v>
      </c>
      <c r="AY37">
        <f t="shared" si="73"/>
        <v>202.5641961720986</v>
      </c>
      <c r="AZ37">
        <f t="shared" si="74"/>
        <v>0.56362676521050548</v>
      </c>
      <c r="BA37">
        <f t="shared" si="75"/>
        <v>1.8146592284384575E-2</v>
      </c>
      <c r="BB37">
        <f t="shared" si="76"/>
        <v>-1</v>
      </c>
      <c r="BC37" t="s">
        <v>392</v>
      </c>
      <c r="BD37">
        <v>661.28</v>
      </c>
      <c r="BE37">
        <f t="shared" si="77"/>
        <v>854.12000000000012</v>
      </c>
      <c r="BF37">
        <f t="shared" si="78"/>
        <v>0.50157299842148639</v>
      </c>
      <c r="BG37">
        <f t="shared" si="79"/>
        <v>2.2916162593757563</v>
      </c>
      <c r="BH37">
        <f t="shared" si="80"/>
        <v>0.28269996661723634</v>
      </c>
      <c r="BI37" t="e">
        <f t="shared" si="81"/>
        <v>#DIV/0!</v>
      </c>
      <c r="BJ37">
        <v>4405</v>
      </c>
      <c r="BK37">
        <v>300</v>
      </c>
      <c r="BL37">
        <v>300</v>
      </c>
      <c r="BM37">
        <v>300</v>
      </c>
      <c r="BN37">
        <v>10528.4</v>
      </c>
      <c r="BO37">
        <v>1426.13</v>
      </c>
      <c r="BP37">
        <v>-7.2899699999999998E-3</v>
      </c>
      <c r="BQ37">
        <v>-0.88317900000000005</v>
      </c>
      <c r="BR37">
        <f t="shared" si="82"/>
        <v>1699.98</v>
      </c>
      <c r="BS37">
        <f t="shared" si="83"/>
        <v>1433.0684123946985</v>
      </c>
      <c r="BT37">
        <f t="shared" si="84"/>
        <v>0.84299133660084147</v>
      </c>
      <c r="BU37">
        <f t="shared" si="85"/>
        <v>0.19598267320168306</v>
      </c>
      <c r="BV37">
        <v>6</v>
      </c>
      <c r="BW37">
        <v>0.5</v>
      </c>
      <c r="BX37" t="s">
        <v>279</v>
      </c>
      <c r="BY37">
        <v>1533049628.22258</v>
      </c>
      <c r="BZ37">
        <v>357.71725806451599</v>
      </c>
      <c r="CA37">
        <v>399.95019354838701</v>
      </c>
      <c r="CB37">
        <v>24.098400000000002</v>
      </c>
      <c r="CC37">
        <v>11.0364258064516</v>
      </c>
      <c r="CD37">
        <v>400.00583870967699</v>
      </c>
      <c r="CE37">
        <v>99.086119354838701</v>
      </c>
      <c r="CF37">
        <v>0.100000096774194</v>
      </c>
      <c r="CG37">
        <v>27.464570967741899</v>
      </c>
      <c r="CH37">
        <v>26.540090322580699</v>
      </c>
      <c r="CI37">
        <v>999.9</v>
      </c>
      <c r="CJ37">
        <v>9991.3677419354808</v>
      </c>
      <c r="CK37">
        <v>0</v>
      </c>
      <c r="CL37">
        <v>3.1107990322580599</v>
      </c>
      <c r="CM37">
        <v>1699.98</v>
      </c>
      <c r="CN37">
        <v>0.89999422580645205</v>
      </c>
      <c r="CO37">
        <v>0.10000584193548399</v>
      </c>
      <c r="CP37">
        <v>0</v>
      </c>
      <c r="CQ37">
        <v>1090.6464516128999</v>
      </c>
      <c r="CR37">
        <v>5.0001699999999998</v>
      </c>
      <c r="CS37">
        <v>15986.012903225799</v>
      </c>
      <c r="CT37">
        <v>14573.825806451599</v>
      </c>
      <c r="CU37">
        <v>43.981709677419303</v>
      </c>
      <c r="CV37">
        <v>44.685290322580599</v>
      </c>
      <c r="CW37">
        <v>44.725612903225802</v>
      </c>
      <c r="CX37">
        <v>45.4491935483871</v>
      </c>
      <c r="CY37">
        <v>46.050064516128998</v>
      </c>
      <c r="CZ37">
        <v>1525.4729032258099</v>
      </c>
      <c r="DA37">
        <v>169.507096774194</v>
      </c>
      <c r="DB37">
        <v>0</v>
      </c>
      <c r="DC37">
        <v>442.69999980926502</v>
      </c>
      <c r="DD37">
        <v>1086.9964705882401</v>
      </c>
      <c r="DE37">
        <v>-62.299019613358801</v>
      </c>
      <c r="DF37">
        <v>-986.59313668687901</v>
      </c>
      <c r="DG37">
        <v>15927.8470588235</v>
      </c>
      <c r="DH37">
        <v>10</v>
      </c>
      <c r="DI37">
        <v>1533049676.2</v>
      </c>
      <c r="DJ37" t="s">
        <v>393</v>
      </c>
      <c r="DK37">
        <v>45</v>
      </c>
      <c r="DL37">
        <v>4.2000000000000003E-2</v>
      </c>
      <c r="DM37">
        <v>-8.5000000000000006E-2</v>
      </c>
      <c r="DN37">
        <v>400</v>
      </c>
      <c r="DO37">
        <v>11</v>
      </c>
      <c r="DP37">
        <v>0.03</v>
      </c>
      <c r="DQ37">
        <v>0.01</v>
      </c>
      <c r="DR37">
        <v>25.3842930045701</v>
      </c>
      <c r="DS37">
        <v>0.23431794134527101</v>
      </c>
      <c r="DT37">
        <v>3.70823834843753E-2</v>
      </c>
      <c r="DU37">
        <v>1</v>
      </c>
      <c r="DV37">
        <v>0.97428706293900103</v>
      </c>
      <c r="DW37">
        <v>-3.6975542180597301E-2</v>
      </c>
      <c r="DX37">
        <v>2.8236001698155101E-3</v>
      </c>
      <c r="DY37">
        <v>1</v>
      </c>
      <c r="DZ37">
        <v>2</v>
      </c>
      <c r="EA37">
        <v>2</v>
      </c>
      <c r="EB37" t="s">
        <v>280</v>
      </c>
      <c r="EC37">
        <v>1.88995</v>
      </c>
      <c r="ED37">
        <v>1.8876500000000001</v>
      </c>
      <c r="EE37">
        <v>1.8887499999999999</v>
      </c>
      <c r="EF37">
        <v>1.88873</v>
      </c>
      <c r="EG37">
        <v>1.8919600000000001</v>
      </c>
      <c r="EH37">
        <v>1.88646</v>
      </c>
      <c r="EI37">
        <v>1.88853</v>
      </c>
      <c r="EJ37">
        <v>1.89072</v>
      </c>
      <c r="EK37" t="s">
        <v>281</v>
      </c>
      <c r="EL37" t="s">
        <v>19</v>
      </c>
      <c r="EM37" t="s">
        <v>19</v>
      </c>
      <c r="EN37" t="s">
        <v>19</v>
      </c>
      <c r="EO37" t="s">
        <v>282</v>
      </c>
      <c r="EP37" t="s">
        <v>283</v>
      </c>
      <c r="EQ37" t="s">
        <v>284</v>
      </c>
      <c r="ER37" t="s">
        <v>284</v>
      </c>
      <c r="ES37" t="s">
        <v>284</v>
      </c>
      <c r="ET37" t="s">
        <v>284</v>
      </c>
      <c r="EU37">
        <v>0</v>
      </c>
      <c r="EV37">
        <v>100</v>
      </c>
      <c r="EW37">
        <v>100</v>
      </c>
      <c r="EX37">
        <v>4.2000000000000003E-2</v>
      </c>
      <c r="EY37">
        <v>-8.5000000000000006E-2</v>
      </c>
      <c r="EZ37">
        <v>2</v>
      </c>
      <c r="FA37">
        <v>332.27199999999999</v>
      </c>
      <c r="FB37">
        <v>627.63599999999997</v>
      </c>
      <c r="FC37">
        <v>24.999700000000001</v>
      </c>
      <c r="FD37">
        <v>27.597899999999999</v>
      </c>
      <c r="FE37">
        <v>30</v>
      </c>
      <c r="FF37">
        <v>27.569299999999998</v>
      </c>
      <c r="FG37">
        <v>27.5732</v>
      </c>
      <c r="FH37">
        <v>19.990500000000001</v>
      </c>
      <c r="FI37">
        <v>52.443600000000004</v>
      </c>
      <c r="FJ37">
        <v>9.2871400000000008</v>
      </c>
      <c r="FK37">
        <v>25</v>
      </c>
      <c r="FL37">
        <v>400</v>
      </c>
      <c r="FM37">
        <v>11.1196</v>
      </c>
      <c r="FN37">
        <v>101.854</v>
      </c>
      <c r="FO37">
        <v>101.17100000000001</v>
      </c>
    </row>
    <row r="38" spans="1:171" x14ac:dyDescent="0.2">
      <c r="A38">
        <v>52</v>
      </c>
      <c r="B38">
        <v>1533049767.7</v>
      </c>
      <c r="C38">
        <v>8621.4000000953693</v>
      </c>
      <c r="D38" t="s">
        <v>394</v>
      </c>
      <c r="E38" t="s">
        <v>395</v>
      </c>
      <c r="F38" t="s">
        <v>390</v>
      </c>
      <c r="G38">
        <v>1533049759.75161</v>
      </c>
      <c r="H38">
        <f t="shared" si="43"/>
        <v>8.688441445638885E-3</v>
      </c>
      <c r="I38">
        <f t="shared" si="44"/>
        <v>19.994191772088318</v>
      </c>
      <c r="J38">
        <f t="shared" si="45"/>
        <v>266.54349319589011</v>
      </c>
      <c r="K38">
        <f t="shared" si="46"/>
        <v>220.55814046224086</v>
      </c>
      <c r="L38">
        <f t="shared" si="47"/>
        <v>21.87747464839758</v>
      </c>
      <c r="M38">
        <f t="shared" si="48"/>
        <v>26.438826981707919</v>
      </c>
      <c r="N38">
        <f t="shared" si="49"/>
        <v>0.91660802312279355</v>
      </c>
      <c r="O38">
        <f t="shared" si="50"/>
        <v>2.2464487641694491</v>
      </c>
      <c r="P38">
        <f t="shared" si="51"/>
        <v>0.74935190085291647</v>
      </c>
      <c r="Q38">
        <f t="shared" si="52"/>
        <v>0.48081111633979545</v>
      </c>
      <c r="R38">
        <f t="shared" si="53"/>
        <v>280.85999968324899</v>
      </c>
      <c r="S38">
        <f t="shared" si="54"/>
        <v>26.691507197025246</v>
      </c>
      <c r="T38">
        <f t="shared" si="55"/>
        <v>26.618929032258102</v>
      </c>
      <c r="U38">
        <f t="shared" si="56"/>
        <v>3.4998318904889967</v>
      </c>
      <c r="V38">
        <f t="shared" si="57"/>
        <v>64.824444811514809</v>
      </c>
      <c r="W38">
        <f t="shared" si="58"/>
        <v>2.3838558237436329</v>
      </c>
      <c r="X38">
        <f t="shared" si="59"/>
        <v>3.6774026074191495</v>
      </c>
      <c r="Y38">
        <f t="shared" si="60"/>
        <v>1.1159760667453638</v>
      </c>
      <c r="Z38">
        <f t="shared" si="61"/>
        <v>-383.16026775267483</v>
      </c>
      <c r="AA38">
        <f t="shared" si="62"/>
        <v>102.08603242871534</v>
      </c>
      <c r="AB38">
        <f t="shared" si="63"/>
        <v>9.8111750274066978</v>
      </c>
      <c r="AC38">
        <f t="shared" si="64"/>
        <v>9.5969393866962065</v>
      </c>
      <c r="AD38">
        <v>-4.1088211056385E-2</v>
      </c>
      <c r="AE38">
        <v>4.6125116435776499E-2</v>
      </c>
      <c r="AF38">
        <v>3.4488736635846502</v>
      </c>
      <c r="AG38">
        <v>51</v>
      </c>
      <c r="AH38">
        <v>13</v>
      </c>
      <c r="AI38">
        <f t="shared" si="65"/>
        <v>1.0019535901267809</v>
      </c>
      <c r="AJ38">
        <f t="shared" si="66"/>
        <v>0.19535901267808686</v>
      </c>
      <c r="AK38">
        <f t="shared" si="67"/>
        <v>52313.566081197721</v>
      </c>
      <c r="AL38">
        <v>0</v>
      </c>
      <c r="AM38">
        <v>0</v>
      </c>
      <c r="AN38">
        <v>0</v>
      </c>
      <c r="AO38">
        <f t="shared" si="68"/>
        <v>0</v>
      </c>
      <c r="AP38" t="e">
        <f t="shared" si="69"/>
        <v>#DIV/0!</v>
      </c>
      <c r="AQ38">
        <v>-1</v>
      </c>
      <c r="AR38" t="s">
        <v>396</v>
      </c>
      <c r="AS38">
        <v>949.96117647058804</v>
      </c>
      <c r="AT38">
        <v>1311.28</v>
      </c>
      <c r="AU38">
        <f t="shared" si="70"/>
        <v>0.27554665939342626</v>
      </c>
      <c r="AV38">
        <v>0.5</v>
      </c>
      <c r="AW38">
        <f t="shared" si="71"/>
        <v>1433.0872833624558</v>
      </c>
      <c r="AX38">
        <f t="shared" si="72"/>
        <v>19.994191772088318</v>
      </c>
      <c r="AY38">
        <f t="shared" si="73"/>
        <v>197.44120677486256</v>
      </c>
      <c r="AZ38">
        <f t="shared" si="74"/>
        <v>0.50661948630345921</v>
      </c>
      <c r="BA38">
        <f t="shared" si="75"/>
        <v>1.4649625333936116E-2</v>
      </c>
      <c r="BB38">
        <f t="shared" si="76"/>
        <v>-1</v>
      </c>
      <c r="BC38" t="s">
        <v>397</v>
      </c>
      <c r="BD38">
        <v>646.96</v>
      </c>
      <c r="BE38">
        <f t="shared" si="77"/>
        <v>664.31999999999994</v>
      </c>
      <c r="BF38">
        <f t="shared" si="78"/>
        <v>0.54389273773093083</v>
      </c>
      <c r="BG38">
        <f t="shared" si="79"/>
        <v>2.026833189068876</v>
      </c>
      <c r="BH38">
        <f t="shared" si="80"/>
        <v>0.27554665939342621</v>
      </c>
      <c r="BI38" t="e">
        <f t="shared" si="81"/>
        <v>#DIV/0!</v>
      </c>
      <c r="BJ38">
        <v>4407</v>
      </c>
      <c r="BK38">
        <v>300</v>
      </c>
      <c r="BL38">
        <v>300</v>
      </c>
      <c r="BM38">
        <v>300</v>
      </c>
      <c r="BN38">
        <v>10527.6</v>
      </c>
      <c r="BO38">
        <v>1236.47</v>
      </c>
      <c r="BP38">
        <v>-7.2893699999999999E-3</v>
      </c>
      <c r="BQ38">
        <v>0.11144999999999999</v>
      </c>
      <c r="BR38">
        <f t="shared" si="82"/>
        <v>1700.0025806451599</v>
      </c>
      <c r="BS38">
        <f t="shared" si="83"/>
        <v>1433.0872833624558</v>
      </c>
      <c r="BT38">
        <f t="shared" si="84"/>
        <v>0.84299123994187797</v>
      </c>
      <c r="BU38">
        <f t="shared" si="85"/>
        <v>0.19598247988375597</v>
      </c>
      <c r="BV38">
        <v>6</v>
      </c>
      <c r="BW38">
        <v>0.5</v>
      </c>
      <c r="BX38" t="s">
        <v>279</v>
      </c>
      <c r="BY38">
        <v>1533049759.75161</v>
      </c>
      <c r="BZ38">
        <v>266.54351612903201</v>
      </c>
      <c r="CA38">
        <v>299.949096774194</v>
      </c>
      <c r="CB38">
        <v>24.032883870967702</v>
      </c>
      <c r="CC38">
        <v>11.3392258064516</v>
      </c>
      <c r="CD38">
        <v>400.012</v>
      </c>
      <c r="CE38">
        <v>99.091416129032297</v>
      </c>
      <c r="CF38">
        <v>0.10000161935483901</v>
      </c>
      <c r="CG38">
        <v>27.461845161290299</v>
      </c>
      <c r="CH38">
        <v>26.618929032258102</v>
      </c>
      <c r="CI38">
        <v>999.9</v>
      </c>
      <c r="CJ38">
        <v>9999.4754838709705</v>
      </c>
      <c r="CK38">
        <v>0</v>
      </c>
      <c r="CL38">
        <v>3.1558999999999999</v>
      </c>
      <c r="CM38">
        <v>1700.0025806451599</v>
      </c>
      <c r="CN38">
        <v>0.89999600000000002</v>
      </c>
      <c r="CO38">
        <v>0.100004116129032</v>
      </c>
      <c r="CP38">
        <v>0</v>
      </c>
      <c r="CQ38">
        <v>951.52200000000005</v>
      </c>
      <c r="CR38">
        <v>5.0001699999999998</v>
      </c>
      <c r="CS38">
        <v>13737.174193548401</v>
      </c>
      <c r="CT38">
        <v>14574.0290322581</v>
      </c>
      <c r="CU38">
        <v>43.995774193548399</v>
      </c>
      <c r="CV38">
        <v>44.622935483870997</v>
      </c>
      <c r="CW38">
        <v>44.674999999999997</v>
      </c>
      <c r="CX38">
        <v>45.411064516129002</v>
      </c>
      <c r="CY38">
        <v>46.021935483870998</v>
      </c>
      <c r="CZ38">
        <v>1525.49870967742</v>
      </c>
      <c r="DA38">
        <v>169.50387096774199</v>
      </c>
      <c r="DB38">
        <v>0</v>
      </c>
      <c r="DC38">
        <v>130.90000009536701</v>
      </c>
      <c r="DD38">
        <v>949.96117647058804</v>
      </c>
      <c r="DE38">
        <v>-26.489460713103998</v>
      </c>
      <c r="DF38">
        <v>-440.44117537266601</v>
      </c>
      <c r="DG38">
        <v>13711.811764705901</v>
      </c>
      <c r="DH38">
        <v>10</v>
      </c>
      <c r="DI38">
        <v>1533049807.8</v>
      </c>
      <c r="DJ38" t="s">
        <v>398</v>
      </c>
      <c r="DK38">
        <v>46</v>
      </c>
      <c r="DL38">
        <v>0.08</v>
      </c>
      <c r="DM38">
        <v>-8.5999999999999993E-2</v>
      </c>
      <c r="DN38">
        <v>300</v>
      </c>
      <c r="DO38">
        <v>11</v>
      </c>
      <c r="DP38">
        <v>0.06</v>
      </c>
      <c r="DQ38">
        <v>0.01</v>
      </c>
      <c r="DR38">
        <v>19.988109276298101</v>
      </c>
      <c r="DS38">
        <v>0.35956330307934697</v>
      </c>
      <c r="DT38">
        <v>4.8553870750817497E-2</v>
      </c>
      <c r="DU38">
        <v>1</v>
      </c>
      <c r="DV38">
        <v>0.91703076939786998</v>
      </c>
      <c r="DW38">
        <v>-3.2351691966973198E-2</v>
      </c>
      <c r="DX38">
        <v>2.5047668543816998E-3</v>
      </c>
      <c r="DY38">
        <v>1</v>
      </c>
      <c r="DZ38">
        <v>2</v>
      </c>
      <c r="EA38">
        <v>2</v>
      </c>
      <c r="EB38" t="s">
        <v>280</v>
      </c>
      <c r="EC38">
        <v>1.88995</v>
      </c>
      <c r="ED38">
        <v>1.8876500000000001</v>
      </c>
      <c r="EE38">
        <v>1.8887499999999999</v>
      </c>
      <c r="EF38">
        <v>1.8887499999999999</v>
      </c>
      <c r="EG38">
        <v>1.8919699999999999</v>
      </c>
      <c r="EH38">
        <v>1.88652</v>
      </c>
      <c r="EI38">
        <v>1.88852</v>
      </c>
      <c r="EJ38">
        <v>1.8907400000000001</v>
      </c>
      <c r="EK38" t="s">
        <v>281</v>
      </c>
      <c r="EL38" t="s">
        <v>19</v>
      </c>
      <c r="EM38" t="s">
        <v>19</v>
      </c>
      <c r="EN38" t="s">
        <v>19</v>
      </c>
      <c r="EO38" t="s">
        <v>282</v>
      </c>
      <c r="EP38" t="s">
        <v>283</v>
      </c>
      <c r="EQ38" t="s">
        <v>284</v>
      </c>
      <c r="ER38" t="s">
        <v>284</v>
      </c>
      <c r="ES38" t="s">
        <v>284</v>
      </c>
      <c r="ET38" t="s">
        <v>284</v>
      </c>
      <c r="EU38">
        <v>0</v>
      </c>
      <c r="EV38">
        <v>100</v>
      </c>
      <c r="EW38">
        <v>100</v>
      </c>
      <c r="EX38">
        <v>0.08</v>
      </c>
      <c r="EY38">
        <v>-8.5999999999999993E-2</v>
      </c>
      <c r="EZ38">
        <v>2</v>
      </c>
      <c r="FA38">
        <v>331.35199999999998</v>
      </c>
      <c r="FB38">
        <v>627.83699999999999</v>
      </c>
      <c r="FC38">
        <v>24.999400000000001</v>
      </c>
      <c r="FD38">
        <v>27.6463</v>
      </c>
      <c r="FE38">
        <v>30.0001</v>
      </c>
      <c r="FF38">
        <v>27.6188</v>
      </c>
      <c r="FG38">
        <v>27.6221</v>
      </c>
      <c r="FH38">
        <v>15.940099999999999</v>
      </c>
      <c r="FI38">
        <v>50.5167</v>
      </c>
      <c r="FJ38">
        <v>3.8485900000000002</v>
      </c>
      <c r="FK38">
        <v>25</v>
      </c>
      <c r="FL38">
        <v>300</v>
      </c>
      <c r="FM38">
        <v>11.434900000000001</v>
      </c>
      <c r="FN38">
        <v>101.84699999999999</v>
      </c>
      <c r="FO38">
        <v>101.16200000000001</v>
      </c>
    </row>
    <row r="39" spans="1:171" x14ac:dyDescent="0.2">
      <c r="A39">
        <v>53</v>
      </c>
      <c r="B39">
        <v>1533049879.8</v>
      </c>
      <c r="C39">
        <v>8733.5</v>
      </c>
      <c r="D39" t="s">
        <v>399</v>
      </c>
      <c r="E39" t="s">
        <v>400</v>
      </c>
      <c r="F39" t="s">
        <v>390</v>
      </c>
      <c r="G39">
        <v>1533049871.7387099</v>
      </c>
      <c r="H39">
        <f t="shared" si="43"/>
        <v>8.4191884115347865E-3</v>
      </c>
      <c r="I39">
        <f t="shared" si="44"/>
        <v>16.474250502169149</v>
      </c>
      <c r="J39">
        <f t="shared" si="45"/>
        <v>222.49178752926218</v>
      </c>
      <c r="K39">
        <f t="shared" si="46"/>
        <v>182.6495355160061</v>
      </c>
      <c r="L39">
        <f t="shared" si="47"/>
        <v>18.117979000809644</v>
      </c>
      <c r="M39">
        <f t="shared" si="48"/>
        <v>22.070143912052359</v>
      </c>
      <c r="N39">
        <f t="shared" si="49"/>
        <v>0.86163720104212405</v>
      </c>
      <c r="O39">
        <f t="shared" si="50"/>
        <v>2.2453998144027647</v>
      </c>
      <c r="P39">
        <f t="shared" si="51"/>
        <v>0.71204997167695649</v>
      </c>
      <c r="Q39">
        <f t="shared" si="52"/>
        <v>0.45629275830414406</v>
      </c>
      <c r="R39">
        <f t="shared" si="53"/>
        <v>280.85642390770971</v>
      </c>
      <c r="S39">
        <f t="shared" si="54"/>
        <v>26.787020546174276</v>
      </c>
      <c r="T39">
        <f t="shared" si="55"/>
        <v>26.735316129032299</v>
      </c>
      <c r="U39">
        <f t="shared" si="56"/>
        <v>3.523895807793322</v>
      </c>
      <c r="V39">
        <f t="shared" si="57"/>
        <v>64.857360660137687</v>
      </c>
      <c r="W39">
        <f t="shared" si="58"/>
        <v>2.3859616550360694</v>
      </c>
      <c r="X39">
        <f t="shared" si="59"/>
        <v>3.678783149284885</v>
      </c>
      <c r="Y39">
        <f t="shared" si="60"/>
        <v>1.1379341527572526</v>
      </c>
      <c r="Z39">
        <f t="shared" si="61"/>
        <v>-371.28620894868408</v>
      </c>
      <c r="AA39">
        <f t="shared" si="62"/>
        <v>88.725549242420328</v>
      </c>
      <c r="AB39">
        <f t="shared" si="63"/>
        <v>8.536357883337784</v>
      </c>
      <c r="AC39">
        <f t="shared" si="64"/>
        <v>6.8321220847837196</v>
      </c>
      <c r="AD39">
        <v>-4.1060017954959303E-2</v>
      </c>
      <c r="AE39">
        <v>4.6093467209574898E-2</v>
      </c>
      <c r="AF39">
        <v>3.44699965752385</v>
      </c>
      <c r="AG39">
        <v>51</v>
      </c>
      <c r="AH39">
        <v>13</v>
      </c>
      <c r="AI39">
        <f t="shared" si="65"/>
        <v>1.0019549179879754</v>
      </c>
      <c r="AJ39">
        <f t="shared" si="66"/>
        <v>0.19549179879754242</v>
      </c>
      <c r="AK39">
        <f t="shared" si="67"/>
        <v>52278.10182493383</v>
      </c>
      <c r="AL39">
        <v>0</v>
      </c>
      <c r="AM39">
        <v>0</v>
      </c>
      <c r="AN39">
        <v>0</v>
      </c>
      <c r="AO39">
        <f t="shared" si="68"/>
        <v>0</v>
      </c>
      <c r="AP39" t="e">
        <f t="shared" si="69"/>
        <v>#DIV/0!</v>
      </c>
      <c r="AQ39">
        <v>-1</v>
      </c>
      <c r="AR39" t="s">
        <v>401</v>
      </c>
      <c r="AS39">
        <v>909.34458823529405</v>
      </c>
      <c r="AT39">
        <v>1237.5</v>
      </c>
      <c r="AU39">
        <f t="shared" si="70"/>
        <v>0.26517609031491385</v>
      </c>
      <c r="AV39">
        <v>0.5</v>
      </c>
      <c r="AW39">
        <f t="shared" si="71"/>
        <v>1433.0675994914686</v>
      </c>
      <c r="AX39">
        <f t="shared" si="72"/>
        <v>16.474250502169149</v>
      </c>
      <c r="AY39">
        <f t="shared" si="73"/>
        <v>190.00763159506323</v>
      </c>
      <c r="AZ39">
        <f t="shared" si="74"/>
        <v>0.4822949494949495</v>
      </c>
      <c r="BA39">
        <f t="shared" si="75"/>
        <v>1.2193598200370991E-2</v>
      </c>
      <c r="BB39">
        <f t="shared" si="76"/>
        <v>-1</v>
      </c>
      <c r="BC39" t="s">
        <v>402</v>
      </c>
      <c r="BD39">
        <v>640.66</v>
      </c>
      <c r="BE39">
        <f t="shared" si="77"/>
        <v>596.84</v>
      </c>
      <c r="BF39">
        <f t="shared" si="78"/>
        <v>0.54982141237970972</v>
      </c>
      <c r="BG39">
        <f t="shared" si="79"/>
        <v>1.9316017856585397</v>
      </c>
      <c r="BH39">
        <f t="shared" si="80"/>
        <v>0.2651760903149139</v>
      </c>
      <c r="BI39" t="e">
        <f t="shared" si="81"/>
        <v>#DIV/0!</v>
      </c>
      <c r="BJ39">
        <v>4409</v>
      </c>
      <c r="BK39">
        <v>300</v>
      </c>
      <c r="BL39">
        <v>300</v>
      </c>
      <c r="BM39">
        <v>300</v>
      </c>
      <c r="BN39">
        <v>10528</v>
      </c>
      <c r="BO39">
        <v>1166.8800000000001</v>
      </c>
      <c r="BP39">
        <v>-7.2897200000000004E-3</v>
      </c>
      <c r="BQ39">
        <v>-0.62548800000000004</v>
      </c>
      <c r="BR39">
        <f t="shared" si="82"/>
        <v>1699.97903225806</v>
      </c>
      <c r="BS39">
        <f t="shared" si="83"/>
        <v>1433.0675994914686</v>
      </c>
      <c r="BT39">
        <f t="shared" si="84"/>
        <v>0.84299133830371054</v>
      </c>
      <c r="BU39">
        <f t="shared" si="85"/>
        <v>0.19598267660742108</v>
      </c>
      <c r="BV39">
        <v>6</v>
      </c>
      <c r="BW39">
        <v>0.5</v>
      </c>
      <c r="BX39" t="s">
        <v>279</v>
      </c>
      <c r="BY39">
        <v>1533049871.7387099</v>
      </c>
      <c r="BZ39">
        <v>222.491806451613</v>
      </c>
      <c r="CA39">
        <v>249.96364516129</v>
      </c>
      <c r="CB39">
        <v>24.0531677419355</v>
      </c>
      <c r="CC39">
        <v>11.7532903225806</v>
      </c>
      <c r="CD39">
        <v>400.01635483871001</v>
      </c>
      <c r="CE39">
        <v>99.095319354838693</v>
      </c>
      <c r="CF39">
        <v>9.9999974193548405E-2</v>
      </c>
      <c r="CG39">
        <v>27.4682580645161</v>
      </c>
      <c r="CH39">
        <v>26.735316129032299</v>
      </c>
      <c r="CI39">
        <v>999.9</v>
      </c>
      <c r="CJ39">
        <v>9992.2206451612892</v>
      </c>
      <c r="CK39">
        <v>0</v>
      </c>
      <c r="CL39">
        <v>3.15531935483871</v>
      </c>
      <c r="CM39">
        <v>1699.97903225806</v>
      </c>
      <c r="CN39">
        <v>0.89999248387096797</v>
      </c>
      <c r="CO39">
        <v>0.100007574193548</v>
      </c>
      <c r="CP39">
        <v>0</v>
      </c>
      <c r="CQ39">
        <v>910.29832258064505</v>
      </c>
      <c r="CR39">
        <v>5.0001699999999998</v>
      </c>
      <c r="CS39">
        <v>13068.9935483871</v>
      </c>
      <c r="CT39">
        <v>14573.8064516129</v>
      </c>
      <c r="CU39">
        <v>43.9796774193548</v>
      </c>
      <c r="CV39">
        <v>44.610741935483901</v>
      </c>
      <c r="CW39">
        <v>44.7093548387097</v>
      </c>
      <c r="CX39">
        <v>45.3708064516129</v>
      </c>
      <c r="CY39">
        <v>46.03</v>
      </c>
      <c r="CZ39">
        <v>1525.4719354838701</v>
      </c>
      <c r="DA39">
        <v>169.507096774194</v>
      </c>
      <c r="DB39">
        <v>0</v>
      </c>
      <c r="DC39">
        <v>111.69999980926499</v>
      </c>
      <c r="DD39">
        <v>909.34458823529405</v>
      </c>
      <c r="DE39">
        <v>-17.154166670936199</v>
      </c>
      <c r="DF39">
        <v>-237.79411789638399</v>
      </c>
      <c r="DG39">
        <v>13055.029411764701</v>
      </c>
      <c r="DH39">
        <v>10</v>
      </c>
      <c r="DI39">
        <v>1533049807.8</v>
      </c>
      <c r="DJ39" t="s">
        <v>398</v>
      </c>
      <c r="DK39">
        <v>46</v>
      </c>
      <c r="DL39">
        <v>0.08</v>
      </c>
      <c r="DM39">
        <v>-8.5999999999999993E-2</v>
      </c>
      <c r="DN39">
        <v>300</v>
      </c>
      <c r="DO39">
        <v>11</v>
      </c>
      <c r="DP39">
        <v>0.06</v>
      </c>
      <c r="DQ39">
        <v>0.01</v>
      </c>
      <c r="DR39">
        <v>16.457912024405601</v>
      </c>
      <c r="DS39">
        <v>0.191414443363499</v>
      </c>
      <c r="DT39">
        <v>4.7644925761896703E-2</v>
      </c>
      <c r="DU39">
        <v>1</v>
      </c>
      <c r="DV39">
        <v>0.86200170804409704</v>
      </c>
      <c r="DW39">
        <v>-3.21418144489274E-2</v>
      </c>
      <c r="DX39">
        <v>2.5114945499374402E-3</v>
      </c>
      <c r="DY39">
        <v>1</v>
      </c>
      <c r="DZ39">
        <v>2</v>
      </c>
      <c r="EA39">
        <v>2</v>
      </c>
      <c r="EB39" t="s">
        <v>280</v>
      </c>
      <c r="EC39">
        <v>1.88994</v>
      </c>
      <c r="ED39">
        <v>1.88764</v>
      </c>
      <c r="EE39">
        <v>1.8887400000000001</v>
      </c>
      <c r="EF39">
        <v>1.8887400000000001</v>
      </c>
      <c r="EG39">
        <v>1.8919600000000001</v>
      </c>
      <c r="EH39">
        <v>1.8865000000000001</v>
      </c>
      <c r="EI39">
        <v>1.88852</v>
      </c>
      <c r="EJ39">
        <v>1.89073</v>
      </c>
      <c r="EK39" t="s">
        <v>281</v>
      </c>
      <c r="EL39" t="s">
        <v>19</v>
      </c>
      <c r="EM39" t="s">
        <v>19</v>
      </c>
      <c r="EN39" t="s">
        <v>19</v>
      </c>
      <c r="EO39" t="s">
        <v>282</v>
      </c>
      <c r="EP39" t="s">
        <v>283</v>
      </c>
      <c r="EQ39" t="s">
        <v>284</v>
      </c>
      <c r="ER39" t="s">
        <v>284</v>
      </c>
      <c r="ES39" t="s">
        <v>284</v>
      </c>
      <c r="ET39" t="s">
        <v>284</v>
      </c>
      <c r="EU39">
        <v>0</v>
      </c>
      <c r="EV39">
        <v>100</v>
      </c>
      <c r="EW39">
        <v>100</v>
      </c>
      <c r="EX39">
        <v>0.08</v>
      </c>
      <c r="EY39">
        <v>-8.5999999999999993E-2</v>
      </c>
      <c r="EZ39">
        <v>2</v>
      </c>
      <c r="FA39">
        <v>330.61399999999998</v>
      </c>
      <c r="FB39">
        <v>628.32399999999996</v>
      </c>
      <c r="FC39">
        <v>24.9999</v>
      </c>
      <c r="FD39">
        <v>27.660499999999999</v>
      </c>
      <c r="FE39">
        <v>30.0001</v>
      </c>
      <c r="FF39">
        <v>27.642199999999999</v>
      </c>
      <c r="FG39">
        <v>27.645499999999998</v>
      </c>
      <c r="FH39">
        <v>13.8606</v>
      </c>
      <c r="FI39">
        <v>48.829900000000002</v>
      </c>
      <c r="FJ39">
        <v>0</v>
      </c>
      <c r="FK39">
        <v>25</v>
      </c>
      <c r="FL39">
        <v>250</v>
      </c>
      <c r="FM39">
        <v>11.7844</v>
      </c>
      <c r="FN39">
        <v>101.848</v>
      </c>
      <c r="FO39">
        <v>101.163</v>
      </c>
    </row>
    <row r="40" spans="1:171" x14ac:dyDescent="0.2">
      <c r="A40">
        <v>54</v>
      </c>
      <c r="B40">
        <v>1533049952.3</v>
      </c>
      <c r="C40">
        <v>8806</v>
      </c>
      <c r="D40" t="s">
        <v>403</v>
      </c>
      <c r="E40" t="s">
        <v>404</v>
      </c>
      <c r="F40" t="s">
        <v>390</v>
      </c>
      <c r="G40">
        <v>1533049944.3</v>
      </c>
      <c r="H40">
        <f t="shared" si="43"/>
        <v>8.2115512484709132E-3</v>
      </c>
      <c r="I40">
        <f t="shared" si="44"/>
        <v>10.520242407462586</v>
      </c>
      <c r="J40">
        <f t="shared" si="45"/>
        <v>157.31137500147551</v>
      </c>
      <c r="K40">
        <f t="shared" si="46"/>
        <v>130.42700885547248</v>
      </c>
      <c r="L40">
        <f t="shared" si="47"/>
        <v>12.937645674431515</v>
      </c>
      <c r="M40">
        <f t="shared" si="48"/>
        <v>15.604427703942692</v>
      </c>
      <c r="N40">
        <f t="shared" si="49"/>
        <v>0.81527425518146357</v>
      </c>
      <c r="O40">
        <f t="shared" si="50"/>
        <v>2.2446590895156957</v>
      </c>
      <c r="P40">
        <f t="shared" si="51"/>
        <v>0.67997504517969753</v>
      </c>
      <c r="Q40">
        <f t="shared" si="52"/>
        <v>0.43525785902893815</v>
      </c>
      <c r="R40">
        <f t="shared" si="53"/>
        <v>280.86076088626044</v>
      </c>
      <c r="S40">
        <f t="shared" si="54"/>
        <v>26.864280527151543</v>
      </c>
      <c r="T40">
        <f t="shared" si="55"/>
        <v>26.836632258064501</v>
      </c>
      <c r="U40">
        <f t="shared" si="56"/>
        <v>3.5449611653509971</v>
      </c>
      <c r="V40">
        <f t="shared" si="57"/>
        <v>64.741000175359261</v>
      </c>
      <c r="W40">
        <f t="shared" si="58"/>
        <v>2.3828557683991334</v>
      </c>
      <c r="X40">
        <f t="shared" si="59"/>
        <v>3.6805977077043361</v>
      </c>
      <c r="Y40">
        <f t="shared" si="60"/>
        <v>1.1621053969518638</v>
      </c>
      <c r="Z40">
        <f t="shared" si="61"/>
        <v>-362.12941005756727</v>
      </c>
      <c r="AA40">
        <f t="shared" si="62"/>
        <v>77.455244820748575</v>
      </c>
      <c r="AB40">
        <f t="shared" si="63"/>
        <v>7.458578846076886</v>
      </c>
      <c r="AC40">
        <f t="shared" si="64"/>
        <v>3.6451744955186172</v>
      </c>
      <c r="AD40">
        <v>-4.1040116286538898E-2</v>
      </c>
      <c r="AE40">
        <v>4.6071125843291101E-2</v>
      </c>
      <c r="AF40">
        <v>3.4456765207713498</v>
      </c>
      <c r="AG40">
        <v>50</v>
      </c>
      <c r="AH40">
        <v>12</v>
      </c>
      <c r="AI40">
        <f t="shared" si="65"/>
        <v>1.0019174606115331</v>
      </c>
      <c r="AJ40">
        <f t="shared" si="66"/>
        <v>0.19174606115330839</v>
      </c>
      <c r="AK40">
        <f t="shared" si="67"/>
        <v>52252.309882413858</v>
      </c>
      <c r="AL40">
        <v>0</v>
      </c>
      <c r="AM40">
        <v>0</v>
      </c>
      <c r="AN40">
        <v>0</v>
      </c>
      <c r="AO40">
        <f t="shared" si="68"/>
        <v>0</v>
      </c>
      <c r="AP40" t="e">
        <f t="shared" si="69"/>
        <v>#DIV/0!</v>
      </c>
      <c r="AQ40">
        <v>-1</v>
      </c>
      <c r="AR40" t="s">
        <v>405</v>
      </c>
      <c r="AS40">
        <v>893.41782352941198</v>
      </c>
      <c r="AT40">
        <v>1168.3900000000001</v>
      </c>
      <c r="AU40">
        <f t="shared" si="70"/>
        <v>0.23534280203578262</v>
      </c>
      <c r="AV40">
        <v>0.5</v>
      </c>
      <c r="AW40">
        <f t="shared" si="71"/>
        <v>1433.0949962657303</v>
      </c>
      <c r="AX40">
        <f t="shared" si="72"/>
        <v>10.520242407462586</v>
      </c>
      <c r="AY40">
        <f t="shared" si="73"/>
        <v>168.63429600231819</v>
      </c>
      <c r="AZ40">
        <f t="shared" si="74"/>
        <v>0.450406114396734</v>
      </c>
      <c r="BA40">
        <f t="shared" si="75"/>
        <v>8.038715114825826E-3</v>
      </c>
      <c r="BB40">
        <f t="shared" si="76"/>
        <v>-1</v>
      </c>
      <c r="BC40" t="s">
        <v>406</v>
      </c>
      <c r="BD40">
        <v>642.14</v>
      </c>
      <c r="BE40">
        <f t="shared" si="77"/>
        <v>526.25000000000011</v>
      </c>
      <c r="BF40">
        <f t="shared" si="78"/>
        <v>0.52251244935028607</v>
      </c>
      <c r="BG40">
        <f t="shared" si="79"/>
        <v>1.819525337153892</v>
      </c>
      <c r="BH40">
        <f t="shared" si="80"/>
        <v>0.23534280203578267</v>
      </c>
      <c r="BI40" t="e">
        <f t="shared" si="81"/>
        <v>#DIV/0!</v>
      </c>
      <c r="BJ40">
        <v>4411</v>
      </c>
      <c r="BK40">
        <v>300</v>
      </c>
      <c r="BL40">
        <v>300</v>
      </c>
      <c r="BM40">
        <v>300</v>
      </c>
      <c r="BN40">
        <v>10528.3</v>
      </c>
      <c r="BO40">
        <v>1110.68</v>
      </c>
      <c r="BP40">
        <v>-7.2895399999999997E-3</v>
      </c>
      <c r="BQ40">
        <v>-5.74951E-2</v>
      </c>
      <c r="BR40">
        <f t="shared" si="82"/>
        <v>1700.01225806452</v>
      </c>
      <c r="BS40">
        <f t="shared" si="83"/>
        <v>1433.0949962657303</v>
      </c>
      <c r="BT40">
        <f t="shared" si="84"/>
        <v>0.84299097813407686</v>
      </c>
      <c r="BU40">
        <f t="shared" si="85"/>
        <v>0.19598195626815385</v>
      </c>
      <c r="BV40">
        <v>6</v>
      </c>
      <c r="BW40">
        <v>0.5</v>
      </c>
      <c r="BX40" t="s">
        <v>279</v>
      </c>
      <c r="BY40">
        <v>1533049944.3</v>
      </c>
      <c r="BZ40">
        <v>157.31138709677401</v>
      </c>
      <c r="CA40">
        <v>174.99845161290301</v>
      </c>
      <c r="CB40">
        <v>24.022048387096799</v>
      </c>
      <c r="CC40">
        <v>12.0246935483871</v>
      </c>
      <c r="CD40">
        <v>400.01706451612898</v>
      </c>
      <c r="CE40">
        <v>99.094532258064504</v>
      </c>
      <c r="CF40">
        <v>9.9996451612903201E-2</v>
      </c>
      <c r="CG40">
        <v>27.476683870967701</v>
      </c>
      <c r="CH40">
        <v>26.836632258064501</v>
      </c>
      <c r="CI40">
        <v>999.9</v>
      </c>
      <c r="CJ40">
        <v>9987.4567741935498</v>
      </c>
      <c r="CK40">
        <v>0</v>
      </c>
      <c r="CL40">
        <v>3.1558999999999999</v>
      </c>
      <c r="CM40">
        <v>1700.01225806452</v>
      </c>
      <c r="CN40">
        <v>0.900007</v>
      </c>
      <c r="CO40">
        <v>9.9993299999999993E-2</v>
      </c>
      <c r="CP40">
        <v>0</v>
      </c>
      <c r="CQ40">
        <v>894.29529032258097</v>
      </c>
      <c r="CR40">
        <v>5.0001699999999998</v>
      </c>
      <c r="CS40">
        <v>12809.0935483871</v>
      </c>
      <c r="CT40">
        <v>14574.1419354839</v>
      </c>
      <c r="CU40">
        <v>44.015870967741897</v>
      </c>
      <c r="CV40">
        <v>44.598580645161299</v>
      </c>
      <c r="CW40">
        <v>44.711451612903197</v>
      </c>
      <c r="CX40">
        <v>45.378870967741904</v>
      </c>
      <c r="CY40">
        <v>46.062322580645201</v>
      </c>
      <c r="CZ40">
        <v>1525.52225806452</v>
      </c>
      <c r="DA40">
        <v>169.49</v>
      </c>
      <c r="DB40">
        <v>0</v>
      </c>
      <c r="DC40">
        <v>72.099999904632597</v>
      </c>
      <c r="DD40">
        <v>893.41782352941198</v>
      </c>
      <c r="DE40">
        <v>-16.194852926694999</v>
      </c>
      <c r="DF40">
        <v>-248.627451017537</v>
      </c>
      <c r="DG40">
        <v>12794.6176470588</v>
      </c>
      <c r="DH40">
        <v>10</v>
      </c>
      <c r="DI40">
        <v>1533049983.3</v>
      </c>
      <c r="DJ40" t="s">
        <v>407</v>
      </c>
      <c r="DK40">
        <v>47</v>
      </c>
      <c r="DL40">
        <v>0.155</v>
      </c>
      <c r="DM40">
        <v>-8.6999999999999994E-2</v>
      </c>
      <c r="DN40">
        <v>175</v>
      </c>
      <c r="DO40">
        <v>12</v>
      </c>
      <c r="DP40">
        <v>0.06</v>
      </c>
      <c r="DQ40">
        <v>0.01</v>
      </c>
      <c r="DR40">
        <v>10.5495577744248</v>
      </c>
      <c r="DS40">
        <v>0.18407848996329601</v>
      </c>
      <c r="DT40">
        <v>4.6678886703653E-2</v>
      </c>
      <c r="DU40">
        <v>1</v>
      </c>
      <c r="DV40">
        <v>0.81579492725950298</v>
      </c>
      <c r="DW40">
        <v>-2.49661591524615E-2</v>
      </c>
      <c r="DX40">
        <v>2.0968766612762899E-3</v>
      </c>
      <c r="DY40">
        <v>1</v>
      </c>
      <c r="DZ40">
        <v>2</v>
      </c>
      <c r="EA40">
        <v>2</v>
      </c>
      <c r="EB40" t="s">
        <v>280</v>
      </c>
      <c r="EC40">
        <v>1.8899300000000001</v>
      </c>
      <c r="ED40">
        <v>1.8876500000000001</v>
      </c>
      <c r="EE40">
        <v>1.88873</v>
      </c>
      <c r="EF40">
        <v>1.88876</v>
      </c>
      <c r="EG40">
        <v>1.89195</v>
      </c>
      <c r="EH40">
        <v>1.8865499999999999</v>
      </c>
      <c r="EI40">
        <v>1.88855</v>
      </c>
      <c r="EJ40">
        <v>1.89073</v>
      </c>
      <c r="EK40" t="s">
        <v>281</v>
      </c>
      <c r="EL40" t="s">
        <v>19</v>
      </c>
      <c r="EM40" t="s">
        <v>19</v>
      </c>
      <c r="EN40" t="s">
        <v>19</v>
      </c>
      <c r="EO40" t="s">
        <v>282</v>
      </c>
      <c r="EP40" t="s">
        <v>283</v>
      </c>
      <c r="EQ40" t="s">
        <v>284</v>
      </c>
      <c r="ER40" t="s">
        <v>284</v>
      </c>
      <c r="ES40" t="s">
        <v>284</v>
      </c>
      <c r="ET40" t="s">
        <v>284</v>
      </c>
      <c r="EU40">
        <v>0</v>
      </c>
      <c r="EV40">
        <v>100</v>
      </c>
      <c r="EW40">
        <v>100</v>
      </c>
      <c r="EX40">
        <v>0.155</v>
      </c>
      <c r="EY40">
        <v>-8.6999999999999994E-2</v>
      </c>
      <c r="EZ40">
        <v>2</v>
      </c>
      <c r="FA40">
        <v>332.024</v>
      </c>
      <c r="FB40">
        <v>628.44299999999998</v>
      </c>
      <c r="FC40">
        <v>24.9999</v>
      </c>
      <c r="FD40">
        <v>27.6721</v>
      </c>
      <c r="FE40">
        <v>30.000299999999999</v>
      </c>
      <c r="FF40">
        <v>27.6553</v>
      </c>
      <c r="FG40">
        <v>27.661899999999999</v>
      </c>
      <c r="FH40">
        <v>10.6241</v>
      </c>
      <c r="FI40">
        <v>47.3035</v>
      </c>
      <c r="FJ40">
        <v>0</v>
      </c>
      <c r="FK40">
        <v>25</v>
      </c>
      <c r="FL40">
        <v>175</v>
      </c>
      <c r="FM40">
        <v>12.131</v>
      </c>
      <c r="FN40">
        <v>101.846</v>
      </c>
      <c r="FO40">
        <v>101.16</v>
      </c>
    </row>
    <row r="41" spans="1:171" x14ac:dyDescent="0.2">
      <c r="A41">
        <v>55</v>
      </c>
      <c r="B41">
        <v>1533050056.3</v>
      </c>
      <c r="C41">
        <v>8910</v>
      </c>
      <c r="D41" t="s">
        <v>408</v>
      </c>
      <c r="E41" t="s">
        <v>409</v>
      </c>
      <c r="F41" t="s">
        <v>390</v>
      </c>
      <c r="G41">
        <v>1533050048.3</v>
      </c>
      <c r="H41">
        <f t="shared" si="43"/>
        <v>7.9093634447619555E-3</v>
      </c>
      <c r="I41">
        <f t="shared" si="44"/>
        <v>4.0480607647425284</v>
      </c>
      <c r="J41">
        <f t="shared" si="45"/>
        <v>92.827343748112838</v>
      </c>
      <c r="K41">
        <f t="shared" si="46"/>
        <v>81.180517120472445</v>
      </c>
      <c r="L41">
        <f t="shared" si="47"/>
        <v>8.0525804980729507</v>
      </c>
      <c r="M41">
        <f t="shared" si="48"/>
        <v>9.2078701204215392</v>
      </c>
      <c r="N41">
        <f t="shared" si="49"/>
        <v>0.75320429300112379</v>
      </c>
      <c r="O41">
        <f t="shared" si="50"/>
        <v>2.2473007369627198</v>
      </c>
      <c r="P41">
        <f t="shared" si="51"/>
        <v>0.63626742941376568</v>
      </c>
      <c r="Q41">
        <f t="shared" si="52"/>
        <v>0.40665209701242733</v>
      </c>
      <c r="R41">
        <f t="shared" si="53"/>
        <v>280.86308836916652</v>
      </c>
      <c r="S41">
        <f t="shared" si="54"/>
        <v>27.006871736381957</v>
      </c>
      <c r="T41">
        <f t="shared" si="55"/>
        <v>27.003241935483899</v>
      </c>
      <c r="U41">
        <f t="shared" si="56"/>
        <v>3.5798412461017906</v>
      </c>
      <c r="V41">
        <f t="shared" si="57"/>
        <v>64.610487843423428</v>
      </c>
      <c r="W41">
        <f t="shared" si="58"/>
        <v>2.3838456486809756</v>
      </c>
      <c r="X41">
        <f t="shared" si="59"/>
        <v>3.6895645401377704</v>
      </c>
      <c r="Y41">
        <f t="shared" si="60"/>
        <v>1.195995597420815</v>
      </c>
      <c r="Z41">
        <f t="shared" si="61"/>
        <v>-348.80292791400223</v>
      </c>
      <c r="AA41">
        <f t="shared" si="62"/>
        <v>62.398712444302397</v>
      </c>
      <c r="AB41">
        <f t="shared" si="63"/>
        <v>6.0078859210766797</v>
      </c>
      <c r="AC41">
        <f t="shared" si="64"/>
        <v>0.46675882054339723</v>
      </c>
      <c r="AD41">
        <v>-4.1111118640477499E-2</v>
      </c>
      <c r="AE41">
        <v>4.6150832205735001E-2</v>
      </c>
      <c r="AF41">
        <v>3.4503960147855</v>
      </c>
      <c r="AG41">
        <v>50</v>
      </c>
      <c r="AH41">
        <v>12</v>
      </c>
      <c r="AI41">
        <f t="shared" si="65"/>
        <v>1.001914544084779</v>
      </c>
      <c r="AJ41">
        <f t="shared" si="66"/>
        <v>0.19145440847789796</v>
      </c>
      <c r="AK41">
        <f t="shared" si="67"/>
        <v>52331.756267727185</v>
      </c>
      <c r="AL41">
        <v>0</v>
      </c>
      <c r="AM41">
        <v>0</v>
      </c>
      <c r="AN41">
        <v>0</v>
      </c>
      <c r="AO41">
        <f t="shared" si="68"/>
        <v>0</v>
      </c>
      <c r="AP41" t="e">
        <f t="shared" si="69"/>
        <v>#DIV/0!</v>
      </c>
      <c r="AQ41">
        <v>-1</v>
      </c>
      <c r="AR41" t="s">
        <v>410</v>
      </c>
      <c r="AS41">
        <v>887.83341176470606</v>
      </c>
      <c r="AT41">
        <v>1113.22</v>
      </c>
      <c r="AU41">
        <f t="shared" si="70"/>
        <v>0.20246365339761585</v>
      </c>
      <c r="AV41">
        <v>0.5</v>
      </c>
      <c r="AW41">
        <f t="shared" si="71"/>
        <v>1433.1035414269779</v>
      </c>
      <c r="AX41">
        <f t="shared" si="72"/>
        <v>4.0480607647425284</v>
      </c>
      <c r="AY41">
        <f t="shared" si="73"/>
        <v>145.07568934718373</v>
      </c>
      <c r="AZ41">
        <f t="shared" si="74"/>
        <v>0.41494044303911182</v>
      </c>
      <c r="BA41">
        <f t="shared" si="75"/>
        <v>3.5224675808951285E-3</v>
      </c>
      <c r="BB41">
        <f t="shared" si="76"/>
        <v>-1</v>
      </c>
      <c r="BC41" t="s">
        <v>411</v>
      </c>
      <c r="BD41">
        <v>651.29999999999995</v>
      </c>
      <c r="BE41">
        <f t="shared" si="77"/>
        <v>461.92000000000007</v>
      </c>
      <c r="BF41">
        <f t="shared" si="78"/>
        <v>0.48793424886407588</v>
      </c>
      <c r="BG41">
        <f t="shared" si="79"/>
        <v>1.7092276984492556</v>
      </c>
      <c r="BH41">
        <f t="shared" si="80"/>
        <v>0.20246365339761591</v>
      </c>
      <c r="BI41" t="e">
        <f t="shared" si="81"/>
        <v>#DIV/0!</v>
      </c>
      <c r="BJ41">
        <v>4413</v>
      </c>
      <c r="BK41">
        <v>300</v>
      </c>
      <c r="BL41">
        <v>300</v>
      </c>
      <c r="BM41">
        <v>300</v>
      </c>
      <c r="BN41">
        <v>10528.9</v>
      </c>
      <c r="BO41">
        <v>1065.27</v>
      </c>
      <c r="BP41">
        <v>-7.2899499999999999E-3</v>
      </c>
      <c r="BQ41">
        <v>-1.1593</v>
      </c>
      <c r="BR41">
        <f t="shared" si="82"/>
        <v>1700.02193548387</v>
      </c>
      <c r="BS41">
        <f t="shared" si="83"/>
        <v>1433.1035414269779</v>
      </c>
      <c r="BT41">
        <f t="shared" si="84"/>
        <v>0.84299120588645804</v>
      </c>
      <c r="BU41">
        <f t="shared" si="85"/>
        <v>0.19598241177291623</v>
      </c>
      <c r="BV41">
        <v>6</v>
      </c>
      <c r="BW41">
        <v>0.5</v>
      </c>
      <c r="BX41" t="s">
        <v>279</v>
      </c>
      <c r="BY41">
        <v>1533050048.3</v>
      </c>
      <c r="BZ41">
        <v>92.827348387096805</v>
      </c>
      <c r="CA41">
        <v>99.988938709677399</v>
      </c>
      <c r="CB41">
        <v>24.0322741935484</v>
      </c>
      <c r="CC41">
        <v>12.476351612903199</v>
      </c>
      <c r="CD41">
        <v>400.01148387096799</v>
      </c>
      <c r="CE41">
        <v>99.0935129032258</v>
      </c>
      <c r="CF41">
        <v>9.9997851612903199E-2</v>
      </c>
      <c r="CG41">
        <v>27.5182677419355</v>
      </c>
      <c r="CH41">
        <v>27.003241935483899</v>
      </c>
      <c r="CI41">
        <v>999.9</v>
      </c>
      <c r="CJ41">
        <v>10004.8387096774</v>
      </c>
      <c r="CK41">
        <v>0</v>
      </c>
      <c r="CL41">
        <v>3.11102193548387</v>
      </c>
      <c r="CM41">
        <v>1700.02193548387</v>
      </c>
      <c r="CN41">
        <v>0.89999712903225804</v>
      </c>
      <c r="CO41">
        <v>0.100003006451613</v>
      </c>
      <c r="CP41">
        <v>0</v>
      </c>
      <c r="CQ41">
        <v>888.33758064516098</v>
      </c>
      <c r="CR41">
        <v>5.0001699999999998</v>
      </c>
      <c r="CS41">
        <v>12742.754838709699</v>
      </c>
      <c r="CT41">
        <v>14574.1903225806</v>
      </c>
      <c r="CU41">
        <v>44.030064516129002</v>
      </c>
      <c r="CV41">
        <v>44.612741935483903</v>
      </c>
      <c r="CW41">
        <v>44.727709677419398</v>
      </c>
      <c r="CX41">
        <v>45.390999999999998</v>
      </c>
      <c r="CY41">
        <v>46.076354838709698</v>
      </c>
      <c r="CZ41">
        <v>1525.5180645161299</v>
      </c>
      <c r="DA41">
        <v>169.50387096774199</v>
      </c>
      <c r="DB41">
        <v>0</v>
      </c>
      <c r="DC41">
        <v>103.299999952316</v>
      </c>
      <c r="DD41">
        <v>887.83341176470606</v>
      </c>
      <c r="DE41">
        <v>-9.5411764874802802</v>
      </c>
      <c r="DF41">
        <v>-57.107843262437903</v>
      </c>
      <c r="DG41">
        <v>12736.094117647101</v>
      </c>
      <c r="DH41">
        <v>10</v>
      </c>
      <c r="DI41">
        <v>1533050092.8</v>
      </c>
      <c r="DJ41" t="s">
        <v>412</v>
      </c>
      <c r="DK41">
        <v>48</v>
      </c>
      <c r="DL41">
        <v>0.11</v>
      </c>
      <c r="DM41">
        <v>-8.5000000000000006E-2</v>
      </c>
      <c r="DN41">
        <v>100</v>
      </c>
      <c r="DO41">
        <v>13</v>
      </c>
      <c r="DP41">
        <v>0.09</v>
      </c>
      <c r="DQ41">
        <v>0.01</v>
      </c>
      <c r="DR41">
        <v>4.0010251133976702</v>
      </c>
      <c r="DS41">
        <v>0.195545615497108</v>
      </c>
      <c r="DT41">
        <v>4.2734724139496902E-2</v>
      </c>
      <c r="DU41">
        <v>1</v>
      </c>
      <c r="DV41">
        <v>0.75331227890027797</v>
      </c>
      <c r="DW41">
        <v>-4.3428306786982701E-2</v>
      </c>
      <c r="DX41">
        <v>3.4353592971599102E-3</v>
      </c>
      <c r="DY41">
        <v>1</v>
      </c>
      <c r="DZ41">
        <v>2</v>
      </c>
      <c r="EA41">
        <v>2</v>
      </c>
      <c r="EB41" t="s">
        <v>280</v>
      </c>
      <c r="EC41">
        <v>1.88995</v>
      </c>
      <c r="ED41">
        <v>1.8876599999999999</v>
      </c>
      <c r="EE41">
        <v>1.8887499999999999</v>
      </c>
      <c r="EF41">
        <v>1.8887499999999999</v>
      </c>
      <c r="EG41">
        <v>1.89198</v>
      </c>
      <c r="EH41">
        <v>1.8865700000000001</v>
      </c>
      <c r="EI41">
        <v>1.88853</v>
      </c>
      <c r="EJ41">
        <v>1.89073</v>
      </c>
      <c r="EK41" t="s">
        <v>281</v>
      </c>
      <c r="EL41" t="s">
        <v>19</v>
      </c>
      <c r="EM41" t="s">
        <v>19</v>
      </c>
      <c r="EN41" t="s">
        <v>19</v>
      </c>
      <c r="EO41" t="s">
        <v>282</v>
      </c>
      <c r="EP41" t="s">
        <v>283</v>
      </c>
      <c r="EQ41" t="s">
        <v>284</v>
      </c>
      <c r="ER41" t="s">
        <v>284</v>
      </c>
      <c r="ES41" t="s">
        <v>284</v>
      </c>
      <c r="ET41" t="s">
        <v>284</v>
      </c>
      <c r="EU41">
        <v>0</v>
      </c>
      <c r="EV41">
        <v>100</v>
      </c>
      <c r="EW41">
        <v>100</v>
      </c>
      <c r="EX41">
        <v>0.11</v>
      </c>
      <c r="EY41">
        <v>-8.5000000000000006E-2</v>
      </c>
      <c r="EZ41">
        <v>2</v>
      </c>
      <c r="FA41">
        <v>332.137</v>
      </c>
      <c r="FB41">
        <v>628.72799999999995</v>
      </c>
      <c r="FC41">
        <v>24.999600000000001</v>
      </c>
      <c r="FD41">
        <v>27.700399999999998</v>
      </c>
      <c r="FE41">
        <v>30.000299999999999</v>
      </c>
      <c r="FF41">
        <v>27.685199999999998</v>
      </c>
      <c r="FG41">
        <v>27.691800000000001</v>
      </c>
      <c r="FH41">
        <v>7.3199800000000002</v>
      </c>
      <c r="FI41">
        <v>45.798400000000001</v>
      </c>
      <c r="FJ41">
        <v>0</v>
      </c>
      <c r="FK41">
        <v>25</v>
      </c>
      <c r="FL41">
        <v>100</v>
      </c>
      <c r="FM41">
        <v>12.5837</v>
      </c>
      <c r="FN41">
        <v>101.839</v>
      </c>
      <c r="FO41">
        <v>101.15</v>
      </c>
    </row>
    <row r="42" spans="1:171" x14ac:dyDescent="0.2">
      <c r="A42">
        <v>56</v>
      </c>
      <c r="B42">
        <v>1533050165.9000001</v>
      </c>
      <c r="C42">
        <v>9019.6000001430493</v>
      </c>
      <c r="D42" t="s">
        <v>413</v>
      </c>
      <c r="E42" t="s">
        <v>414</v>
      </c>
      <c r="F42" t="s">
        <v>390</v>
      </c>
      <c r="G42">
        <v>1533050157.9000001</v>
      </c>
      <c r="H42">
        <f t="shared" si="43"/>
        <v>7.5794009962918017E-3</v>
      </c>
      <c r="I42">
        <f t="shared" si="44"/>
        <v>-0.31186461150884659</v>
      </c>
      <c r="J42">
        <f t="shared" si="45"/>
        <v>49.903071325774654</v>
      </c>
      <c r="K42">
        <f t="shared" si="46"/>
        <v>49.730113157199426</v>
      </c>
      <c r="L42">
        <f t="shared" si="47"/>
        <v>4.9329204845623771</v>
      </c>
      <c r="M42">
        <f t="shared" si="48"/>
        <v>4.950076868060644</v>
      </c>
      <c r="N42">
        <f t="shared" si="49"/>
        <v>0.69666883873247054</v>
      </c>
      <c r="O42">
        <f t="shared" si="50"/>
        <v>2.2460608758267662</v>
      </c>
      <c r="P42">
        <f t="shared" si="51"/>
        <v>0.59532592302555243</v>
      </c>
      <c r="Q42">
        <f t="shared" si="52"/>
        <v>0.37994919754001333</v>
      </c>
      <c r="R42">
        <f t="shared" si="53"/>
        <v>280.85750810737278</v>
      </c>
      <c r="S42">
        <f t="shared" si="54"/>
        <v>27.177967074014717</v>
      </c>
      <c r="T42">
        <f t="shared" si="55"/>
        <v>27.175245161290299</v>
      </c>
      <c r="U42">
        <f t="shared" si="56"/>
        <v>3.6161643982199609</v>
      </c>
      <c r="V42">
        <f t="shared" si="57"/>
        <v>64.584655343319284</v>
      </c>
      <c r="W42">
        <f t="shared" si="58"/>
        <v>2.3915200896395592</v>
      </c>
      <c r="X42">
        <f t="shared" si="59"/>
        <v>3.7029230502612585</v>
      </c>
      <c r="Y42">
        <f t="shared" si="60"/>
        <v>1.2246443085804017</v>
      </c>
      <c r="Z42">
        <f t="shared" si="61"/>
        <v>-334.25158393646848</v>
      </c>
      <c r="AA42">
        <f t="shared" si="62"/>
        <v>49.018255653102095</v>
      </c>
      <c r="AB42">
        <f t="shared" si="63"/>
        <v>4.7277072956116433</v>
      </c>
      <c r="AC42">
        <f t="shared" si="64"/>
        <v>0.35188711961804842</v>
      </c>
      <c r="AD42">
        <v>-4.1077784224082897E-2</v>
      </c>
      <c r="AE42">
        <v>4.6113411403076801E-2</v>
      </c>
      <c r="AF42">
        <v>3.4481806394752899</v>
      </c>
      <c r="AG42">
        <v>52</v>
      </c>
      <c r="AH42">
        <v>13</v>
      </c>
      <c r="AI42">
        <f t="shared" si="65"/>
        <v>1.0019932415203552</v>
      </c>
      <c r="AJ42">
        <f t="shared" si="66"/>
        <v>0.19932415203551823</v>
      </c>
      <c r="AK42">
        <f t="shared" si="67"/>
        <v>52280.316285777873</v>
      </c>
      <c r="AL42">
        <v>0</v>
      </c>
      <c r="AM42">
        <v>0</v>
      </c>
      <c r="AN42">
        <v>0</v>
      </c>
      <c r="AO42">
        <f t="shared" si="68"/>
        <v>0</v>
      </c>
      <c r="AP42" t="e">
        <f t="shared" si="69"/>
        <v>#DIV/0!</v>
      </c>
      <c r="AQ42">
        <v>-1</v>
      </c>
      <c r="AR42" t="s">
        <v>415</v>
      </c>
      <c r="AS42">
        <v>887.648352941177</v>
      </c>
      <c r="AT42">
        <v>1077.8900000000001</v>
      </c>
      <c r="AU42">
        <f t="shared" si="70"/>
        <v>0.17649449114364457</v>
      </c>
      <c r="AV42">
        <v>0.5</v>
      </c>
      <c r="AW42">
        <f t="shared" si="71"/>
        <v>1433.0730478785702</v>
      </c>
      <c r="AX42">
        <f t="shared" si="72"/>
        <v>-0.31186461150884659</v>
      </c>
      <c r="AY42">
        <f t="shared" si="73"/>
        <v>126.46474917850001</v>
      </c>
      <c r="AZ42">
        <f t="shared" si="74"/>
        <v>0.39003052259507004</v>
      </c>
      <c r="BA42">
        <f t="shared" si="75"/>
        <v>4.8018165543607503E-4</v>
      </c>
      <c r="BB42">
        <f t="shared" si="76"/>
        <v>-1</v>
      </c>
      <c r="BC42" t="s">
        <v>416</v>
      </c>
      <c r="BD42">
        <v>657.48</v>
      </c>
      <c r="BE42">
        <f t="shared" si="77"/>
        <v>420.41000000000008</v>
      </c>
      <c r="BF42">
        <f t="shared" si="78"/>
        <v>0.45251456211513302</v>
      </c>
      <c r="BG42">
        <f t="shared" si="79"/>
        <v>1.6394262943359494</v>
      </c>
      <c r="BH42">
        <f t="shared" si="80"/>
        <v>0.1764944911436446</v>
      </c>
      <c r="BI42" t="e">
        <f t="shared" si="81"/>
        <v>#DIV/0!</v>
      </c>
      <c r="BJ42">
        <v>4415</v>
      </c>
      <c r="BK42">
        <v>300</v>
      </c>
      <c r="BL42">
        <v>300</v>
      </c>
      <c r="BM42">
        <v>300</v>
      </c>
      <c r="BN42">
        <v>10529.1</v>
      </c>
      <c r="BO42">
        <v>1035.8399999999999</v>
      </c>
      <c r="BP42">
        <v>-7.2896799999999998E-3</v>
      </c>
      <c r="BQ42">
        <v>-2.1771199999999999</v>
      </c>
      <c r="BR42">
        <f t="shared" si="82"/>
        <v>1699.98548387097</v>
      </c>
      <c r="BS42">
        <f t="shared" si="83"/>
        <v>1433.0730478785702</v>
      </c>
      <c r="BT42">
        <f t="shared" si="84"/>
        <v>0.84299134402923015</v>
      </c>
      <c r="BU42">
        <f t="shared" si="85"/>
        <v>0.19598268805846034</v>
      </c>
      <c r="BV42">
        <v>6</v>
      </c>
      <c r="BW42">
        <v>0.5</v>
      </c>
      <c r="BX42" t="s">
        <v>279</v>
      </c>
      <c r="BY42">
        <v>1533050157.9000001</v>
      </c>
      <c r="BZ42">
        <v>49.903070967741897</v>
      </c>
      <c r="CA42">
        <v>50.003551612903202</v>
      </c>
      <c r="CB42">
        <v>24.109564516129002</v>
      </c>
      <c r="CC42">
        <v>13.0378548387097</v>
      </c>
      <c r="CD42">
        <v>400.024258064516</v>
      </c>
      <c r="CE42">
        <v>99.093838709677399</v>
      </c>
      <c r="CF42">
        <v>9.9993183870967797E-2</v>
      </c>
      <c r="CG42">
        <v>27.5800548387097</v>
      </c>
      <c r="CH42">
        <v>27.175245161290299</v>
      </c>
      <c r="CI42">
        <v>999.9</v>
      </c>
      <c r="CJ42">
        <v>9996.6935483871002</v>
      </c>
      <c r="CK42">
        <v>0</v>
      </c>
      <c r="CL42">
        <v>2.92469612903226</v>
      </c>
      <c r="CM42">
        <v>1699.98548387097</v>
      </c>
      <c r="CN42">
        <v>0.89999474193548401</v>
      </c>
      <c r="CO42">
        <v>0.100005316129032</v>
      </c>
      <c r="CP42">
        <v>0</v>
      </c>
      <c r="CQ42">
        <v>887.77393548387101</v>
      </c>
      <c r="CR42">
        <v>5.0001699999999998</v>
      </c>
      <c r="CS42">
        <v>12740.961290322601</v>
      </c>
      <c r="CT42">
        <v>14573.864516129001</v>
      </c>
      <c r="CU42">
        <v>44.084483870967702</v>
      </c>
      <c r="CV42">
        <v>44.6046774193548</v>
      </c>
      <c r="CW42">
        <v>44.717548387096798</v>
      </c>
      <c r="CX42">
        <v>45.4796774193548</v>
      </c>
      <c r="CY42">
        <v>46.1268064516129</v>
      </c>
      <c r="CZ42">
        <v>1525.4774193548401</v>
      </c>
      <c r="DA42">
        <v>169.508064516129</v>
      </c>
      <c r="DB42">
        <v>0</v>
      </c>
      <c r="DC42">
        <v>108.89999985694899</v>
      </c>
      <c r="DD42">
        <v>887.648352941177</v>
      </c>
      <c r="DE42">
        <v>-1.7578431469637299</v>
      </c>
      <c r="DF42">
        <v>-58.995098272552099</v>
      </c>
      <c r="DG42">
        <v>12737.9588235294</v>
      </c>
      <c r="DH42">
        <v>10</v>
      </c>
      <c r="DI42">
        <v>1533050200.9000001</v>
      </c>
      <c r="DJ42" t="s">
        <v>417</v>
      </c>
      <c r="DK42">
        <v>49</v>
      </c>
      <c r="DL42">
        <v>0.152</v>
      </c>
      <c r="DM42">
        <v>-8.2000000000000003E-2</v>
      </c>
      <c r="DN42">
        <v>50</v>
      </c>
      <c r="DO42">
        <v>13</v>
      </c>
      <c r="DP42">
        <v>0.23</v>
      </c>
      <c r="DQ42">
        <v>0.01</v>
      </c>
      <c r="DR42">
        <v>-0.31449010364609797</v>
      </c>
      <c r="DS42">
        <v>0.35041311568383698</v>
      </c>
      <c r="DT42">
        <v>4.6366577271691599E-2</v>
      </c>
      <c r="DU42">
        <v>1</v>
      </c>
      <c r="DV42">
        <v>0.69653395359964598</v>
      </c>
      <c r="DW42">
        <v>-3.11727942813829E-2</v>
      </c>
      <c r="DX42">
        <v>2.41630146193373E-3</v>
      </c>
      <c r="DY42">
        <v>1</v>
      </c>
      <c r="DZ42">
        <v>2</v>
      </c>
      <c r="EA42">
        <v>2</v>
      </c>
      <c r="EB42" t="s">
        <v>280</v>
      </c>
      <c r="EC42">
        <v>1.88992</v>
      </c>
      <c r="ED42">
        <v>1.8876599999999999</v>
      </c>
      <c r="EE42">
        <v>1.88873</v>
      </c>
      <c r="EF42">
        <v>1.8887400000000001</v>
      </c>
      <c r="EG42">
        <v>1.8919699999999999</v>
      </c>
      <c r="EH42">
        <v>1.88656</v>
      </c>
      <c r="EI42">
        <v>1.8885000000000001</v>
      </c>
      <c r="EJ42">
        <v>1.89073</v>
      </c>
      <c r="EK42" t="s">
        <v>281</v>
      </c>
      <c r="EL42" t="s">
        <v>19</v>
      </c>
      <c r="EM42" t="s">
        <v>19</v>
      </c>
      <c r="EN42" t="s">
        <v>19</v>
      </c>
      <c r="EO42" t="s">
        <v>282</v>
      </c>
      <c r="EP42" t="s">
        <v>283</v>
      </c>
      <c r="EQ42" t="s">
        <v>284</v>
      </c>
      <c r="ER42" t="s">
        <v>284</v>
      </c>
      <c r="ES42" t="s">
        <v>284</v>
      </c>
      <c r="ET42" t="s">
        <v>284</v>
      </c>
      <c r="EU42">
        <v>0</v>
      </c>
      <c r="EV42">
        <v>100</v>
      </c>
      <c r="EW42">
        <v>100</v>
      </c>
      <c r="EX42">
        <v>0.152</v>
      </c>
      <c r="EY42">
        <v>-8.2000000000000003E-2</v>
      </c>
      <c r="EZ42">
        <v>2</v>
      </c>
      <c r="FA42">
        <v>329.76100000000002</v>
      </c>
      <c r="FB42">
        <v>629.23900000000003</v>
      </c>
      <c r="FC42">
        <v>25.0002</v>
      </c>
      <c r="FD42">
        <v>27.735700000000001</v>
      </c>
      <c r="FE42">
        <v>30.000299999999999</v>
      </c>
      <c r="FF42">
        <v>27.722100000000001</v>
      </c>
      <c r="FG42">
        <v>27.728100000000001</v>
      </c>
      <c r="FH42">
        <v>5.0969100000000003</v>
      </c>
      <c r="FI42">
        <v>43.017000000000003</v>
      </c>
      <c r="FJ42">
        <v>0</v>
      </c>
      <c r="FK42">
        <v>25</v>
      </c>
      <c r="FL42">
        <v>50</v>
      </c>
      <c r="FM42">
        <v>13.168200000000001</v>
      </c>
      <c r="FN42">
        <v>101.83199999999999</v>
      </c>
      <c r="FO42">
        <v>101.14</v>
      </c>
    </row>
    <row r="43" spans="1:171" x14ac:dyDescent="0.2">
      <c r="A43">
        <v>57</v>
      </c>
      <c r="B43">
        <v>1533050322.4000001</v>
      </c>
      <c r="C43">
        <v>9176.1000001430493</v>
      </c>
      <c r="D43" t="s">
        <v>418</v>
      </c>
      <c r="E43" t="s">
        <v>419</v>
      </c>
      <c r="F43" t="s">
        <v>390</v>
      </c>
      <c r="G43">
        <v>1533050314.4000001</v>
      </c>
      <c r="H43">
        <f t="shared" si="43"/>
        <v>6.7986341858598852E-3</v>
      </c>
      <c r="I43">
        <f t="shared" si="44"/>
        <v>22.740517894287425</v>
      </c>
      <c r="J43">
        <f t="shared" si="45"/>
        <v>362.2440706768669</v>
      </c>
      <c r="K43">
        <f t="shared" si="46"/>
        <v>286.47261157491448</v>
      </c>
      <c r="L43">
        <f t="shared" si="47"/>
        <v>28.417032609204984</v>
      </c>
      <c r="M43">
        <f t="shared" si="48"/>
        <v>35.933283507710676</v>
      </c>
      <c r="N43">
        <f t="shared" si="49"/>
        <v>0.59220804781096759</v>
      </c>
      <c r="O43">
        <f t="shared" si="50"/>
        <v>2.2465580689033149</v>
      </c>
      <c r="P43">
        <f t="shared" si="51"/>
        <v>0.51725183882042947</v>
      </c>
      <c r="Q43">
        <f t="shared" si="52"/>
        <v>0.32922305966379262</v>
      </c>
      <c r="R43">
        <f t="shared" si="53"/>
        <v>280.8603275094062</v>
      </c>
      <c r="S43">
        <f t="shared" si="54"/>
        <v>27.510233567384077</v>
      </c>
      <c r="T43">
        <f t="shared" si="55"/>
        <v>27.3369741935484</v>
      </c>
      <c r="U43">
        <f t="shared" si="56"/>
        <v>3.6506108953880032</v>
      </c>
      <c r="V43">
        <f t="shared" si="57"/>
        <v>64.174204270601408</v>
      </c>
      <c r="W43">
        <f t="shared" si="58"/>
        <v>2.3864730620567616</v>
      </c>
      <c r="X43">
        <f t="shared" si="59"/>
        <v>3.7187419605450711</v>
      </c>
      <c r="Y43">
        <f t="shared" si="60"/>
        <v>1.2641378333312416</v>
      </c>
      <c r="Z43">
        <f t="shared" si="61"/>
        <v>-299.81976759642095</v>
      </c>
      <c r="AA43">
        <f t="shared" si="62"/>
        <v>38.272403902791254</v>
      </c>
      <c r="AB43">
        <f t="shared" si="63"/>
        <v>3.6948009941600453</v>
      </c>
      <c r="AC43">
        <f t="shared" si="64"/>
        <v>23.007764809936575</v>
      </c>
      <c r="AD43">
        <v>-4.1091149571249597E-2</v>
      </c>
      <c r="AE43">
        <v>4.6128415176140102E-2</v>
      </c>
      <c r="AF43">
        <v>3.4490689624114599</v>
      </c>
      <c r="AG43">
        <v>49</v>
      </c>
      <c r="AH43">
        <v>12</v>
      </c>
      <c r="AI43">
        <f t="shared" si="65"/>
        <v>1.0018778982041481</v>
      </c>
      <c r="AJ43">
        <f t="shared" si="66"/>
        <v>0.18778982041480763</v>
      </c>
      <c r="AK43">
        <f t="shared" si="67"/>
        <v>52284.002299554559</v>
      </c>
      <c r="AL43">
        <v>0</v>
      </c>
      <c r="AM43">
        <v>0</v>
      </c>
      <c r="AN43">
        <v>0</v>
      </c>
      <c r="AO43">
        <f t="shared" si="68"/>
        <v>0</v>
      </c>
      <c r="AP43" t="e">
        <f t="shared" si="69"/>
        <v>#DIV/0!</v>
      </c>
      <c r="AQ43">
        <v>-1</v>
      </c>
      <c r="AR43" t="s">
        <v>420</v>
      </c>
      <c r="AS43">
        <v>866.37217647058799</v>
      </c>
      <c r="AT43">
        <v>1179.52</v>
      </c>
      <c r="AU43">
        <f t="shared" si="70"/>
        <v>0.26548750638345431</v>
      </c>
      <c r="AV43">
        <v>0.5</v>
      </c>
      <c r="AW43">
        <f t="shared" si="71"/>
        <v>1433.0874575559867</v>
      </c>
      <c r="AX43">
        <f t="shared" si="72"/>
        <v>22.740517894287425</v>
      </c>
      <c r="AY43">
        <f t="shared" si="73"/>
        <v>190.23340776797167</v>
      </c>
      <c r="AZ43">
        <f t="shared" si="74"/>
        <v>0.48767295170916986</v>
      </c>
      <c r="BA43">
        <f t="shared" si="75"/>
        <v>1.6565993770383654E-2</v>
      </c>
      <c r="BB43">
        <f t="shared" si="76"/>
        <v>-1</v>
      </c>
      <c r="BC43" t="s">
        <v>421</v>
      </c>
      <c r="BD43">
        <v>604.29999999999995</v>
      </c>
      <c r="BE43">
        <f t="shared" si="77"/>
        <v>575.22</v>
      </c>
      <c r="BF43">
        <f t="shared" si="78"/>
        <v>0.54439661960538921</v>
      </c>
      <c r="BG43">
        <f t="shared" si="79"/>
        <v>1.951878206188979</v>
      </c>
      <c r="BH43">
        <f t="shared" si="80"/>
        <v>0.26548750638345431</v>
      </c>
      <c r="BI43" t="e">
        <f t="shared" si="81"/>
        <v>#DIV/0!</v>
      </c>
      <c r="BJ43">
        <v>4417</v>
      </c>
      <c r="BK43">
        <v>300</v>
      </c>
      <c r="BL43">
        <v>300</v>
      </c>
      <c r="BM43">
        <v>300</v>
      </c>
      <c r="BN43">
        <v>10529.2</v>
      </c>
      <c r="BO43">
        <v>1112.28</v>
      </c>
      <c r="BP43">
        <v>-7.2903100000000004E-3</v>
      </c>
      <c r="BQ43">
        <v>0.68981899999999996</v>
      </c>
      <c r="BR43">
        <f t="shared" si="82"/>
        <v>1700.0025806451599</v>
      </c>
      <c r="BS43">
        <f t="shared" si="83"/>
        <v>1433.0874575559867</v>
      </c>
      <c r="BT43">
        <f t="shared" si="84"/>
        <v>0.84299134240850526</v>
      </c>
      <c r="BU43">
        <f t="shared" si="85"/>
        <v>0.19598268481701073</v>
      </c>
      <c r="BV43">
        <v>6</v>
      </c>
      <c r="BW43">
        <v>0.5</v>
      </c>
      <c r="BX43" t="s">
        <v>279</v>
      </c>
      <c r="BY43">
        <v>1533050314.4000001</v>
      </c>
      <c r="BZ43">
        <v>362.24409677419402</v>
      </c>
      <c r="CA43">
        <v>399.98316129032298</v>
      </c>
      <c r="CB43">
        <v>24.058077419354799</v>
      </c>
      <c r="CC43">
        <v>14.125090322580601</v>
      </c>
      <c r="CD43">
        <v>400.02038709677402</v>
      </c>
      <c r="CE43">
        <v>99.096329032258097</v>
      </c>
      <c r="CF43">
        <v>0.100004093548387</v>
      </c>
      <c r="CG43">
        <v>27.652970967741901</v>
      </c>
      <c r="CH43">
        <v>27.3369741935484</v>
      </c>
      <c r="CI43">
        <v>999.9</v>
      </c>
      <c r="CJ43">
        <v>9999.69483870968</v>
      </c>
      <c r="CK43">
        <v>0</v>
      </c>
      <c r="CL43">
        <v>3.15232838709677</v>
      </c>
      <c r="CM43">
        <v>1700.0025806451599</v>
      </c>
      <c r="CN43">
        <v>0.89999480645161301</v>
      </c>
      <c r="CO43">
        <v>0.100005290322581</v>
      </c>
      <c r="CP43">
        <v>0</v>
      </c>
      <c r="CQ43">
        <v>866.66099999999994</v>
      </c>
      <c r="CR43">
        <v>5.0001699999999998</v>
      </c>
      <c r="CS43">
        <v>12452.658064516099</v>
      </c>
      <c r="CT43">
        <v>14574.0258064516</v>
      </c>
      <c r="CU43">
        <v>44.1268064516129</v>
      </c>
      <c r="CV43">
        <v>44.5741935483871</v>
      </c>
      <c r="CW43">
        <v>44.711387096774203</v>
      </c>
      <c r="CX43">
        <v>45.537999999999997</v>
      </c>
      <c r="CY43">
        <v>46.162935483870903</v>
      </c>
      <c r="CZ43">
        <v>1525.4929032258101</v>
      </c>
      <c r="DA43">
        <v>169.509677419355</v>
      </c>
      <c r="DB43">
        <v>0</v>
      </c>
      <c r="DC43">
        <v>155.799999952316</v>
      </c>
      <c r="DD43">
        <v>866.37217647058799</v>
      </c>
      <c r="DE43">
        <v>-7.4791666934195797</v>
      </c>
      <c r="DF43">
        <v>-85.710784927844102</v>
      </c>
      <c r="DG43">
        <v>12448.129411764699</v>
      </c>
      <c r="DH43">
        <v>10</v>
      </c>
      <c r="DI43">
        <v>1533050358.9000001</v>
      </c>
      <c r="DJ43" t="s">
        <v>422</v>
      </c>
      <c r="DK43">
        <v>50</v>
      </c>
      <c r="DL43">
        <v>0.123</v>
      </c>
      <c r="DM43">
        <v>-8.1000000000000003E-2</v>
      </c>
      <c r="DN43">
        <v>400</v>
      </c>
      <c r="DO43">
        <v>14</v>
      </c>
      <c r="DP43">
        <v>0.03</v>
      </c>
      <c r="DQ43">
        <v>0.01</v>
      </c>
      <c r="DR43">
        <v>22.807574486415501</v>
      </c>
      <c r="DS43">
        <v>-0.98573260116476902</v>
      </c>
      <c r="DT43">
        <v>0.122050573807194</v>
      </c>
      <c r="DU43">
        <v>0</v>
      </c>
      <c r="DV43">
        <v>0.59221651716457702</v>
      </c>
      <c r="DW43">
        <v>-0.104328605808026</v>
      </c>
      <c r="DX43">
        <v>7.8026510480013397E-3</v>
      </c>
      <c r="DY43">
        <v>1</v>
      </c>
      <c r="DZ43">
        <v>1</v>
      </c>
      <c r="EA43">
        <v>2</v>
      </c>
      <c r="EB43" t="s">
        <v>288</v>
      </c>
      <c r="EC43">
        <v>1.8899300000000001</v>
      </c>
      <c r="ED43">
        <v>1.8876599999999999</v>
      </c>
      <c r="EE43">
        <v>1.8887499999999999</v>
      </c>
      <c r="EF43">
        <v>1.8887499999999999</v>
      </c>
      <c r="EG43">
        <v>1.8919600000000001</v>
      </c>
      <c r="EH43">
        <v>1.8865400000000001</v>
      </c>
      <c r="EI43">
        <v>1.88853</v>
      </c>
      <c r="EJ43">
        <v>1.8907499999999999</v>
      </c>
      <c r="EK43" t="s">
        <v>281</v>
      </c>
      <c r="EL43" t="s">
        <v>19</v>
      </c>
      <c r="EM43" t="s">
        <v>19</v>
      </c>
      <c r="EN43" t="s">
        <v>19</v>
      </c>
      <c r="EO43" t="s">
        <v>282</v>
      </c>
      <c r="EP43" t="s">
        <v>283</v>
      </c>
      <c r="EQ43" t="s">
        <v>284</v>
      </c>
      <c r="ER43" t="s">
        <v>284</v>
      </c>
      <c r="ES43" t="s">
        <v>284</v>
      </c>
      <c r="ET43" t="s">
        <v>284</v>
      </c>
      <c r="EU43">
        <v>0</v>
      </c>
      <c r="EV43">
        <v>100</v>
      </c>
      <c r="EW43">
        <v>100</v>
      </c>
      <c r="EX43">
        <v>0.123</v>
      </c>
      <c r="EY43">
        <v>-8.1000000000000003E-2</v>
      </c>
      <c r="EZ43">
        <v>2</v>
      </c>
      <c r="FA43">
        <v>333.21100000000001</v>
      </c>
      <c r="FB43">
        <v>631.29100000000005</v>
      </c>
      <c r="FC43">
        <v>24.999600000000001</v>
      </c>
      <c r="FD43">
        <v>27.796900000000001</v>
      </c>
      <c r="FE43">
        <v>30.0001</v>
      </c>
      <c r="FF43">
        <v>27.778600000000001</v>
      </c>
      <c r="FG43">
        <v>27.787800000000001</v>
      </c>
      <c r="FH43">
        <v>20.095700000000001</v>
      </c>
      <c r="FI43">
        <v>38.381100000000004</v>
      </c>
      <c r="FJ43">
        <v>0</v>
      </c>
      <c r="FK43">
        <v>25</v>
      </c>
      <c r="FL43">
        <v>400</v>
      </c>
      <c r="FM43">
        <v>14.371600000000001</v>
      </c>
      <c r="FN43">
        <v>101.819</v>
      </c>
      <c r="FO43">
        <v>101.125</v>
      </c>
    </row>
    <row r="44" spans="1:171" x14ac:dyDescent="0.2">
      <c r="A44">
        <v>58</v>
      </c>
      <c r="B44">
        <v>1533050480.4000001</v>
      </c>
      <c r="C44">
        <v>9334.1000001430493</v>
      </c>
      <c r="D44" t="s">
        <v>423</v>
      </c>
      <c r="E44" t="s">
        <v>424</v>
      </c>
      <c r="F44" t="s">
        <v>390</v>
      </c>
      <c r="G44">
        <v>1533050472.4000001</v>
      </c>
      <c r="H44">
        <f t="shared" si="43"/>
        <v>4.1269323371951475E-3</v>
      </c>
      <c r="I44">
        <f t="shared" si="44"/>
        <v>26.512816263228782</v>
      </c>
      <c r="J44">
        <f t="shared" si="45"/>
        <v>556.74213089688965</v>
      </c>
      <c r="K44">
        <f t="shared" si="46"/>
        <v>385.02499131380443</v>
      </c>
      <c r="L44">
        <f t="shared" si="47"/>
        <v>38.194433411022615</v>
      </c>
      <c r="M44">
        <f t="shared" si="48"/>
        <v>55.228753263761668</v>
      </c>
      <c r="N44">
        <f t="shared" si="49"/>
        <v>0.28083098551025859</v>
      </c>
      <c r="O44">
        <f t="shared" si="50"/>
        <v>2.2477284630475265</v>
      </c>
      <c r="P44">
        <f t="shared" si="51"/>
        <v>0.26269310261887507</v>
      </c>
      <c r="Q44">
        <f t="shared" si="52"/>
        <v>0.16571508777572877</v>
      </c>
      <c r="R44">
        <f t="shared" si="53"/>
        <v>280.85816468426651</v>
      </c>
      <c r="S44">
        <f t="shared" si="54"/>
        <v>28.510836532651293</v>
      </c>
      <c r="T44">
        <f t="shared" si="55"/>
        <v>28.383087096774201</v>
      </c>
      <c r="U44">
        <f t="shared" si="56"/>
        <v>3.8804187159545793</v>
      </c>
      <c r="V44">
        <f t="shared" si="57"/>
        <v>63.337116164772176</v>
      </c>
      <c r="W44">
        <f t="shared" si="58"/>
        <v>2.371085481278659</v>
      </c>
      <c r="X44">
        <f t="shared" si="59"/>
        <v>3.7435955800549161</v>
      </c>
      <c r="Y44">
        <f t="shared" si="60"/>
        <v>1.5093332346759203</v>
      </c>
      <c r="Z44">
        <f t="shared" si="61"/>
        <v>-181.99771607030601</v>
      </c>
      <c r="AA44">
        <f t="shared" si="62"/>
        <v>-74.658712683977967</v>
      </c>
      <c r="AB44">
        <f t="shared" si="63"/>
        <v>-7.2455700611851794</v>
      </c>
      <c r="AC44">
        <f t="shared" si="64"/>
        <v>16.95616586879737</v>
      </c>
      <c r="AD44">
        <v>-4.1122622159508598E-2</v>
      </c>
      <c r="AE44">
        <v>4.6163745913610998E-2</v>
      </c>
      <c r="AF44">
        <v>3.45116038530817</v>
      </c>
      <c r="AG44">
        <v>52</v>
      </c>
      <c r="AH44">
        <v>13</v>
      </c>
      <c r="AI44">
        <f t="shared" si="65"/>
        <v>1.0019923887138438</v>
      </c>
      <c r="AJ44">
        <f t="shared" si="66"/>
        <v>0.19923887138437735</v>
      </c>
      <c r="AK44">
        <f t="shared" si="67"/>
        <v>52302.649428884935</v>
      </c>
      <c r="AL44">
        <v>0</v>
      </c>
      <c r="AM44">
        <v>0</v>
      </c>
      <c r="AN44">
        <v>0</v>
      </c>
      <c r="AO44">
        <f t="shared" si="68"/>
        <v>0</v>
      </c>
      <c r="AP44" t="e">
        <f t="shared" si="69"/>
        <v>#DIV/0!</v>
      </c>
      <c r="AQ44">
        <v>-1</v>
      </c>
      <c r="AR44" t="s">
        <v>425</v>
      </c>
      <c r="AS44">
        <v>853.57605882352902</v>
      </c>
      <c r="AT44">
        <v>1191.3499999999999</v>
      </c>
      <c r="AU44">
        <f t="shared" si="70"/>
        <v>0.28352200543624539</v>
      </c>
      <c r="AV44">
        <v>0.5</v>
      </c>
      <c r="AW44">
        <f t="shared" si="71"/>
        <v>1433.0775382011659</v>
      </c>
      <c r="AX44">
        <f t="shared" si="72"/>
        <v>26.512816263228782</v>
      </c>
      <c r="AY44">
        <f t="shared" si="73"/>
        <v>203.15450878821608</v>
      </c>
      <c r="AZ44">
        <f t="shared" si="74"/>
        <v>0.49230704662777514</v>
      </c>
      <c r="BA44">
        <f t="shared" si="75"/>
        <v>1.9198414272659347E-2</v>
      </c>
      <c r="BB44">
        <f t="shared" si="76"/>
        <v>-1</v>
      </c>
      <c r="BC44" t="s">
        <v>426</v>
      </c>
      <c r="BD44">
        <v>604.84</v>
      </c>
      <c r="BE44">
        <f t="shared" si="77"/>
        <v>586.50999999999988</v>
      </c>
      <c r="BF44">
        <f t="shared" si="78"/>
        <v>0.57590482886305594</v>
      </c>
      <c r="BG44">
        <f t="shared" si="79"/>
        <v>1.9696944646518084</v>
      </c>
      <c r="BH44">
        <f t="shared" si="80"/>
        <v>0.28352200543624534</v>
      </c>
      <c r="BI44" t="e">
        <f t="shared" si="81"/>
        <v>#DIV/0!</v>
      </c>
      <c r="BJ44">
        <v>4419</v>
      </c>
      <c r="BK44">
        <v>300</v>
      </c>
      <c r="BL44">
        <v>300</v>
      </c>
      <c r="BM44">
        <v>300</v>
      </c>
      <c r="BN44">
        <v>10527.6</v>
      </c>
      <c r="BO44">
        <v>1120.21</v>
      </c>
      <c r="BP44">
        <v>-7.2893699999999999E-3</v>
      </c>
      <c r="BQ44">
        <v>2.30396</v>
      </c>
      <c r="BR44">
        <f t="shared" si="82"/>
        <v>1699.99096774194</v>
      </c>
      <c r="BS44">
        <f t="shared" si="83"/>
        <v>1433.0775382011659</v>
      </c>
      <c r="BT44">
        <f t="shared" si="84"/>
        <v>0.84299126606813135</v>
      </c>
      <c r="BU44">
        <f t="shared" si="85"/>
        <v>0.19598253213626288</v>
      </c>
      <c r="BV44">
        <v>6</v>
      </c>
      <c r="BW44">
        <v>0.5</v>
      </c>
      <c r="BX44" t="s">
        <v>279</v>
      </c>
      <c r="BY44">
        <v>1533050472.4000001</v>
      </c>
      <c r="BZ44">
        <v>556.742161290323</v>
      </c>
      <c r="CA44">
        <v>599.87687096774198</v>
      </c>
      <c r="CB44">
        <v>23.902100000000001</v>
      </c>
      <c r="CC44">
        <v>17.872238709677401</v>
      </c>
      <c r="CD44">
        <v>400.01754838709701</v>
      </c>
      <c r="CE44">
        <v>99.099887096774196</v>
      </c>
      <c r="CF44">
        <v>9.9994138709677396E-2</v>
      </c>
      <c r="CG44">
        <v>27.766987096774201</v>
      </c>
      <c r="CH44">
        <v>28.383087096774201</v>
      </c>
      <c r="CI44">
        <v>999.9</v>
      </c>
      <c r="CJ44">
        <v>10006.994516129</v>
      </c>
      <c r="CK44">
        <v>0</v>
      </c>
      <c r="CL44">
        <v>3.1594716129032299</v>
      </c>
      <c r="CM44">
        <v>1699.99096774194</v>
      </c>
      <c r="CN44">
        <v>0.89999535483870996</v>
      </c>
      <c r="CO44">
        <v>0.100004719354839</v>
      </c>
      <c r="CP44">
        <v>0</v>
      </c>
      <c r="CQ44">
        <v>854.07109677419396</v>
      </c>
      <c r="CR44">
        <v>5.0001699999999998</v>
      </c>
      <c r="CS44">
        <v>12255.2677419355</v>
      </c>
      <c r="CT44">
        <v>14573.9258064516</v>
      </c>
      <c r="CU44">
        <v>44.189258064516103</v>
      </c>
      <c r="CV44">
        <v>44.590451612903202</v>
      </c>
      <c r="CW44">
        <v>44.751709677419299</v>
      </c>
      <c r="CX44">
        <v>45.582387096774198</v>
      </c>
      <c r="CY44">
        <v>46.2194516129032</v>
      </c>
      <c r="CZ44">
        <v>1525.48677419355</v>
      </c>
      <c r="DA44">
        <v>169.50419354838701</v>
      </c>
      <c r="DB44">
        <v>0</v>
      </c>
      <c r="DC44">
        <v>157.59999990463299</v>
      </c>
      <c r="DD44">
        <v>853.57605882352902</v>
      </c>
      <c r="DE44">
        <v>-7.4551470375061104</v>
      </c>
      <c r="DF44">
        <v>-167.18137259693501</v>
      </c>
      <c r="DG44">
        <v>12245.9882352941</v>
      </c>
      <c r="DH44">
        <v>10</v>
      </c>
      <c r="DI44">
        <v>1533050506.4000001</v>
      </c>
      <c r="DJ44" t="s">
        <v>427</v>
      </c>
      <c r="DK44">
        <v>51</v>
      </c>
      <c r="DL44">
        <v>-8.5000000000000006E-2</v>
      </c>
      <c r="DM44">
        <v>-7.0000000000000007E-2</v>
      </c>
      <c r="DN44">
        <v>600</v>
      </c>
      <c r="DO44">
        <v>18</v>
      </c>
      <c r="DP44">
        <v>0.04</v>
      </c>
      <c r="DQ44">
        <v>0.02</v>
      </c>
      <c r="DR44">
        <v>26.548246013601201</v>
      </c>
      <c r="DS44">
        <v>-2.0534758755636902</v>
      </c>
      <c r="DT44">
        <v>0.25373723134260401</v>
      </c>
      <c r="DU44">
        <v>0</v>
      </c>
      <c r="DV44">
        <v>0.280133533876887</v>
      </c>
      <c r="DW44">
        <v>-0.12089286870832899</v>
      </c>
      <c r="DX44">
        <v>9.02577245842341E-3</v>
      </c>
      <c r="DY44">
        <v>1</v>
      </c>
      <c r="DZ44">
        <v>1</v>
      </c>
      <c r="EA44">
        <v>2</v>
      </c>
      <c r="EB44" t="s">
        <v>288</v>
      </c>
      <c r="EC44">
        <v>1.88994</v>
      </c>
      <c r="ED44">
        <v>1.8876599999999999</v>
      </c>
      <c r="EE44">
        <v>1.8887499999999999</v>
      </c>
      <c r="EF44">
        <v>1.8887499999999999</v>
      </c>
      <c r="EG44">
        <v>1.8919900000000001</v>
      </c>
      <c r="EH44">
        <v>1.8865400000000001</v>
      </c>
      <c r="EI44">
        <v>1.88855</v>
      </c>
      <c r="EJ44">
        <v>1.8907499999999999</v>
      </c>
      <c r="EK44" t="s">
        <v>281</v>
      </c>
      <c r="EL44" t="s">
        <v>19</v>
      </c>
      <c r="EM44" t="s">
        <v>19</v>
      </c>
      <c r="EN44" t="s">
        <v>19</v>
      </c>
      <c r="EO44" t="s">
        <v>282</v>
      </c>
      <c r="EP44" t="s">
        <v>283</v>
      </c>
      <c r="EQ44" t="s">
        <v>284</v>
      </c>
      <c r="ER44" t="s">
        <v>284</v>
      </c>
      <c r="ES44" t="s">
        <v>284</v>
      </c>
      <c r="ET44" t="s">
        <v>284</v>
      </c>
      <c r="EU44">
        <v>0</v>
      </c>
      <c r="EV44">
        <v>100</v>
      </c>
      <c r="EW44">
        <v>100</v>
      </c>
      <c r="EX44">
        <v>-8.5000000000000006E-2</v>
      </c>
      <c r="EY44">
        <v>-7.0000000000000007E-2</v>
      </c>
      <c r="EZ44">
        <v>2</v>
      </c>
      <c r="FA44">
        <v>330.327</v>
      </c>
      <c r="FB44">
        <v>636.79899999999998</v>
      </c>
      <c r="FC44">
        <v>24.999300000000002</v>
      </c>
      <c r="FD44">
        <v>27.8536</v>
      </c>
      <c r="FE44">
        <v>30.0002</v>
      </c>
      <c r="FF44">
        <v>27.8353</v>
      </c>
      <c r="FG44">
        <v>27.847100000000001</v>
      </c>
      <c r="FH44">
        <v>27.998999999999999</v>
      </c>
      <c r="FI44">
        <v>19.768699999999999</v>
      </c>
      <c r="FJ44">
        <v>0</v>
      </c>
      <c r="FK44">
        <v>25</v>
      </c>
      <c r="FL44">
        <v>600</v>
      </c>
      <c r="FM44">
        <v>18.4377</v>
      </c>
      <c r="FN44">
        <v>101.812</v>
      </c>
      <c r="FO44">
        <v>101.116</v>
      </c>
    </row>
    <row r="45" spans="1:171" x14ac:dyDescent="0.2">
      <c r="A45">
        <v>59</v>
      </c>
      <c r="B45">
        <v>1533050627.9000001</v>
      </c>
      <c r="C45">
        <v>9481.6000001430493</v>
      </c>
      <c r="D45" t="s">
        <v>428</v>
      </c>
      <c r="E45" t="s">
        <v>429</v>
      </c>
      <c r="F45" t="s">
        <v>390</v>
      </c>
      <c r="G45">
        <v>1533050619.90323</v>
      </c>
      <c r="H45">
        <f t="shared" si="43"/>
        <v>2.2095494986124884E-3</v>
      </c>
      <c r="I45">
        <f t="shared" si="44"/>
        <v>25.654316028066784</v>
      </c>
      <c r="J45">
        <f t="shared" si="45"/>
        <v>759.31187377310323</v>
      </c>
      <c r="K45">
        <f t="shared" si="46"/>
        <v>412.65602749001488</v>
      </c>
      <c r="L45">
        <f t="shared" si="47"/>
        <v>40.935758204314482</v>
      </c>
      <c r="M45">
        <f t="shared" si="48"/>
        <v>75.324253605365868</v>
      </c>
      <c r="N45">
        <f t="shared" si="49"/>
        <v>0.12774106861285217</v>
      </c>
      <c r="O45">
        <f t="shared" si="50"/>
        <v>2.2468472057535021</v>
      </c>
      <c r="P45">
        <f t="shared" si="51"/>
        <v>0.1238392144888544</v>
      </c>
      <c r="Q45">
        <f t="shared" si="52"/>
        <v>7.7740147357481401E-2</v>
      </c>
      <c r="R45">
        <f t="shared" si="53"/>
        <v>280.85530885710438</v>
      </c>
      <c r="S45">
        <f t="shared" si="54"/>
        <v>29.249266580579722</v>
      </c>
      <c r="T45">
        <f t="shared" si="55"/>
        <v>29.359500000000001</v>
      </c>
      <c r="U45">
        <f t="shared" si="56"/>
        <v>4.1061989579237448</v>
      </c>
      <c r="V45">
        <f t="shared" si="57"/>
        <v>63.576551421247018</v>
      </c>
      <c r="W45">
        <f t="shared" si="58"/>
        <v>2.3942429528064824</v>
      </c>
      <c r="X45">
        <f t="shared" si="59"/>
        <v>3.765921395991819</v>
      </c>
      <c r="Y45">
        <f t="shared" si="60"/>
        <v>1.7119560051172624</v>
      </c>
      <c r="Z45">
        <f t="shared" si="61"/>
        <v>-97.441132888810742</v>
      </c>
      <c r="AA45">
        <f t="shared" si="62"/>
        <v>-180.56604150928226</v>
      </c>
      <c r="AB45">
        <f t="shared" si="63"/>
        <v>-17.62510170273395</v>
      </c>
      <c r="AC45">
        <f t="shared" si="64"/>
        <v>-14.776967243722567</v>
      </c>
      <c r="AD45">
        <v>-4.1098923258101397E-2</v>
      </c>
      <c r="AE45">
        <v>4.6137141820643698E-2</v>
      </c>
      <c r="AF45">
        <v>3.4495855921212901</v>
      </c>
      <c r="AG45">
        <v>53</v>
      </c>
      <c r="AH45">
        <v>13</v>
      </c>
      <c r="AI45">
        <f t="shared" si="65"/>
        <v>1.0020325958546763</v>
      </c>
      <c r="AJ45">
        <f t="shared" si="66"/>
        <v>0.20325958546763001</v>
      </c>
      <c r="AK45">
        <f t="shared" si="67"/>
        <v>52256.062077580013</v>
      </c>
      <c r="AL45">
        <v>0</v>
      </c>
      <c r="AM45">
        <v>0</v>
      </c>
      <c r="AN45">
        <v>0</v>
      </c>
      <c r="AO45">
        <f t="shared" si="68"/>
        <v>0</v>
      </c>
      <c r="AP45" t="e">
        <f t="shared" si="69"/>
        <v>#DIV/0!</v>
      </c>
      <c r="AQ45">
        <v>-1</v>
      </c>
      <c r="AR45" t="s">
        <v>430</v>
      </c>
      <c r="AS45">
        <v>841.195352941176</v>
      </c>
      <c r="AT45">
        <v>1193.81</v>
      </c>
      <c r="AU45">
        <f t="shared" si="70"/>
        <v>0.29536915175683232</v>
      </c>
      <c r="AV45">
        <v>0.5</v>
      </c>
      <c r="AW45">
        <f t="shared" si="71"/>
        <v>1433.0631091689042</v>
      </c>
      <c r="AX45">
        <f t="shared" si="72"/>
        <v>25.654316028066784</v>
      </c>
      <c r="AY45">
        <f t="shared" si="73"/>
        <v>211.64131748461401</v>
      </c>
      <c r="AZ45">
        <f t="shared" si="74"/>
        <v>0.48961727578090319</v>
      </c>
      <c r="BA45">
        <f t="shared" si="75"/>
        <v>1.8599540981502752E-2</v>
      </c>
      <c r="BB45">
        <f t="shared" si="76"/>
        <v>-1</v>
      </c>
      <c r="BC45" t="s">
        <v>431</v>
      </c>
      <c r="BD45">
        <v>609.29999999999995</v>
      </c>
      <c r="BE45">
        <f t="shared" si="77"/>
        <v>584.51</v>
      </c>
      <c r="BF45">
        <f t="shared" si="78"/>
        <v>0.60326537964931981</v>
      </c>
      <c r="BG45">
        <f t="shared" si="79"/>
        <v>1.9593139668472017</v>
      </c>
      <c r="BH45">
        <f t="shared" si="80"/>
        <v>0.29536915175683232</v>
      </c>
      <c r="BI45" t="e">
        <f t="shared" si="81"/>
        <v>#DIV/0!</v>
      </c>
      <c r="BJ45">
        <v>4421</v>
      </c>
      <c r="BK45">
        <v>300</v>
      </c>
      <c r="BL45">
        <v>300</v>
      </c>
      <c r="BM45">
        <v>300</v>
      </c>
      <c r="BN45">
        <v>10526.8</v>
      </c>
      <c r="BO45">
        <v>1118.6300000000001</v>
      </c>
      <c r="BP45">
        <v>-7.2888299999999996E-3</v>
      </c>
      <c r="BQ45">
        <v>2.2932100000000002</v>
      </c>
      <c r="BR45">
        <f t="shared" si="82"/>
        <v>1699.9738709677399</v>
      </c>
      <c r="BS45">
        <f t="shared" si="83"/>
        <v>1433.0631091689042</v>
      </c>
      <c r="BT45">
        <f t="shared" si="84"/>
        <v>0.84299125630272653</v>
      </c>
      <c r="BU45">
        <f t="shared" si="85"/>
        <v>0.19598251260545294</v>
      </c>
      <c r="BV45">
        <v>6</v>
      </c>
      <c r="BW45">
        <v>0.5</v>
      </c>
      <c r="BX45" t="s">
        <v>279</v>
      </c>
      <c r="BY45">
        <v>1533050619.90323</v>
      </c>
      <c r="BZ45">
        <v>759.31190322580699</v>
      </c>
      <c r="CA45">
        <v>800.23025806451597</v>
      </c>
      <c r="CB45">
        <v>24.135348387096801</v>
      </c>
      <c r="CC45">
        <v>20.9078709677419</v>
      </c>
      <c r="CD45">
        <v>400.01629032258103</v>
      </c>
      <c r="CE45">
        <v>99.100677419354795</v>
      </c>
      <c r="CF45">
        <v>0.100001783870968</v>
      </c>
      <c r="CG45">
        <v>27.868845161290299</v>
      </c>
      <c r="CH45">
        <v>29.359500000000001</v>
      </c>
      <c r="CI45">
        <v>999.9</v>
      </c>
      <c r="CJ45">
        <v>10001.1477419355</v>
      </c>
      <c r="CK45">
        <v>0</v>
      </c>
      <c r="CL45">
        <v>3.1558999999999999</v>
      </c>
      <c r="CM45">
        <v>1699.9738709677399</v>
      </c>
      <c r="CN45">
        <v>0.89999770967741899</v>
      </c>
      <c r="CO45">
        <v>0.100002435483871</v>
      </c>
      <c r="CP45">
        <v>0</v>
      </c>
      <c r="CQ45">
        <v>841.58603225806496</v>
      </c>
      <c r="CR45">
        <v>5.0001699999999998</v>
      </c>
      <c r="CS45">
        <v>12049.064516128999</v>
      </c>
      <c r="CT45">
        <v>14573.7903225806</v>
      </c>
      <c r="CU45">
        <v>44.231580645161301</v>
      </c>
      <c r="CV45">
        <v>44.626838709677401</v>
      </c>
      <c r="CW45">
        <v>44.794064516128998</v>
      </c>
      <c r="CX45">
        <v>45.612741935483903</v>
      </c>
      <c r="CY45">
        <v>46.2738709677419</v>
      </c>
      <c r="CZ45">
        <v>1525.4719354838701</v>
      </c>
      <c r="DA45">
        <v>169.50193548387099</v>
      </c>
      <c r="DB45">
        <v>0</v>
      </c>
      <c r="DC45">
        <v>147.09999990463299</v>
      </c>
      <c r="DD45">
        <v>841.195352941176</v>
      </c>
      <c r="DE45">
        <v>-5.7703431539995904</v>
      </c>
      <c r="DF45">
        <v>-117.034313744153</v>
      </c>
      <c r="DG45">
        <v>12042.141176470601</v>
      </c>
      <c r="DH45">
        <v>10</v>
      </c>
      <c r="DI45">
        <v>1533050651.4000001</v>
      </c>
      <c r="DJ45" t="s">
        <v>432</v>
      </c>
      <c r="DK45">
        <v>52</v>
      </c>
      <c r="DL45">
        <v>-0.29499999999999998</v>
      </c>
      <c r="DM45">
        <v>-6.6000000000000003E-2</v>
      </c>
      <c r="DN45">
        <v>800</v>
      </c>
      <c r="DO45">
        <v>21</v>
      </c>
      <c r="DP45">
        <v>0.03</v>
      </c>
      <c r="DQ45">
        <v>0.03</v>
      </c>
      <c r="DR45">
        <v>25.800486176896101</v>
      </c>
      <c r="DS45">
        <v>-3.5358289895219599</v>
      </c>
      <c r="DT45">
        <v>0.43496689046540699</v>
      </c>
      <c r="DU45">
        <v>0</v>
      </c>
      <c r="DV45">
        <v>0.12755487615705299</v>
      </c>
      <c r="DW45">
        <v>-4.0169122783255698E-2</v>
      </c>
      <c r="DX45">
        <v>2.9982985053095502E-3</v>
      </c>
      <c r="DY45">
        <v>1</v>
      </c>
      <c r="DZ45">
        <v>1</v>
      </c>
      <c r="EA45">
        <v>2</v>
      </c>
      <c r="EB45" t="s">
        <v>288</v>
      </c>
      <c r="EC45">
        <v>1.88994</v>
      </c>
      <c r="ED45">
        <v>1.8876599999999999</v>
      </c>
      <c r="EE45">
        <v>1.88873</v>
      </c>
      <c r="EF45">
        <v>1.8887400000000001</v>
      </c>
      <c r="EG45">
        <v>1.8919600000000001</v>
      </c>
      <c r="EH45">
        <v>1.8865400000000001</v>
      </c>
      <c r="EI45">
        <v>1.88853</v>
      </c>
      <c r="EJ45">
        <v>1.8907400000000001</v>
      </c>
      <c r="EK45" t="s">
        <v>281</v>
      </c>
      <c r="EL45" t="s">
        <v>19</v>
      </c>
      <c r="EM45" t="s">
        <v>19</v>
      </c>
      <c r="EN45" t="s">
        <v>19</v>
      </c>
      <c r="EO45" t="s">
        <v>282</v>
      </c>
      <c r="EP45" t="s">
        <v>283</v>
      </c>
      <c r="EQ45" t="s">
        <v>284</v>
      </c>
      <c r="ER45" t="s">
        <v>284</v>
      </c>
      <c r="ES45" t="s">
        <v>284</v>
      </c>
      <c r="ET45" t="s">
        <v>284</v>
      </c>
      <c r="EU45">
        <v>0</v>
      </c>
      <c r="EV45">
        <v>100</v>
      </c>
      <c r="EW45">
        <v>100</v>
      </c>
      <c r="EX45">
        <v>-0.29499999999999998</v>
      </c>
      <c r="EY45">
        <v>-6.6000000000000003E-2</v>
      </c>
      <c r="EZ45">
        <v>2</v>
      </c>
      <c r="FA45">
        <v>329.01</v>
      </c>
      <c r="FB45">
        <v>641.09299999999996</v>
      </c>
      <c r="FC45">
        <v>25.000299999999999</v>
      </c>
      <c r="FD45">
        <v>27.879899999999999</v>
      </c>
      <c r="FE45">
        <v>30.0002</v>
      </c>
      <c r="FF45">
        <v>27.868300000000001</v>
      </c>
      <c r="FG45">
        <v>27.880600000000001</v>
      </c>
      <c r="FH45">
        <v>35.447299999999998</v>
      </c>
      <c r="FI45">
        <v>0</v>
      </c>
      <c r="FJ45">
        <v>12.201000000000001</v>
      </c>
      <c r="FK45">
        <v>25</v>
      </c>
      <c r="FL45">
        <v>800</v>
      </c>
      <c r="FM45">
        <v>21.768599999999999</v>
      </c>
      <c r="FN45">
        <v>101.81100000000001</v>
      </c>
      <c r="FO45">
        <v>101.11</v>
      </c>
    </row>
    <row r="46" spans="1:171" x14ac:dyDescent="0.2">
      <c r="A46">
        <v>60</v>
      </c>
      <c r="B46">
        <v>1533050772.9000001</v>
      </c>
      <c r="C46">
        <v>9626.6000001430493</v>
      </c>
      <c r="D46" t="s">
        <v>433</v>
      </c>
      <c r="E46" t="s">
        <v>434</v>
      </c>
      <c r="F46" t="s">
        <v>390</v>
      </c>
      <c r="G46">
        <v>1533050764.90323</v>
      </c>
      <c r="H46">
        <f t="shared" si="43"/>
        <v>9.1365112320611959E-4</v>
      </c>
      <c r="I46">
        <f t="shared" si="44"/>
        <v>22.225351654916658</v>
      </c>
      <c r="J46">
        <f t="shared" si="45"/>
        <v>965.41578094292402</v>
      </c>
      <c r="K46">
        <f t="shared" si="46"/>
        <v>234.12590263539954</v>
      </c>
      <c r="L46">
        <f t="shared" si="47"/>
        <v>23.225068240341741</v>
      </c>
      <c r="M46">
        <f t="shared" si="48"/>
        <v>95.768332936742169</v>
      </c>
      <c r="N46">
        <f t="shared" si="49"/>
        <v>5.0356776308967142E-2</v>
      </c>
      <c r="O46">
        <f t="shared" si="50"/>
        <v>2.2472805005480607</v>
      </c>
      <c r="P46">
        <f t="shared" si="51"/>
        <v>4.973820499357598E-2</v>
      </c>
      <c r="Q46">
        <f t="shared" si="52"/>
        <v>3.114132115555808E-2</v>
      </c>
      <c r="R46">
        <f t="shared" si="53"/>
        <v>280.86221491128572</v>
      </c>
      <c r="S46">
        <f t="shared" si="54"/>
        <v>29.764025331671682</v>
      </c>
      <c r="T46">
        <f t="shared" si="55"/>
        <v>29.914929032258101</v>
      </c>
      <c r="U46">
        <f t="shared" si="56"/>
        <v>4.2396757567538828</v>
      </c>
      <c r="V46">
        <f t="shared" si="57"/>
        <v>65.506140052077114</v>
      </c>
      <c r="W46">
        <f t="shared" si="58"/>
        <v>2.4791782970399532</v>
      </c>
      <c r="X46">
        <f t="shared" si="59"/>
        <v>3.7846502557913144</v>
      </c>
      <c r="Y46">
        <f t="shared" si="60"/>
        <v>1.7604974597139296</v>
      </c>
      <c r="Z46">
        <f t="shared" si="61"/>
        <v>-40.292014533389874</v>
      </c>
      <c r="AA46">
        <f t="shared" si="62"/>
        <v>-237.59079333337147</v>
      </c>
      <c r="AB46">
        <f t="shared" si="63"/>
        <v>-23.260868952157189</v>
      </c>
      <c r="AC46">
        <f t="shared" si="64"/>
        <v>-20.281461907632803</v>
      </c>
      <c r="AD46">
        <v>-4.1110574439224501E-2</v>
      </c>
      <c r="AE46">
        <v>4.6150221292153799E-2</v>
      </c>
      <c r="AF46">
        <v>3.4503598526072201</v>
      </c>
      <c r="AG46">
        <v>54</v>
      </c>
      <c r="AH46">
        <v>13</v>
      </c>
      <c r="AI46">
        <f t="shared" si="65"/>
        <v>1.0020710498789338</v>
      </c>
      <c r="AJ46">
        <f t="shared" si="66"/>
        <v>0.20710498789338061</v>
      </c>
      <c r="AK46">
        <f t="shared" si="67"/>
        <v>52255.464480963477</v>
      </c>
      <c r="AL46">
        <v>0</v>
      </c>
      <c r="AM46">
        <v>0</v>
      </c>
      <c r="AN46">
        <v>0</v>
      </c>
      <c r="AO46">
        <f t="shared" si="68"/>
        <v>0</v>
      </c>
      <c r="AP46" t="e">
        <f t="shared" si="69"/>
        <v>#DIV/0!</v>
      </c>
      <c r="AQ46">
        <v>-1</v>
      </c>
      <c r="AR46" t="s">
        <v>435</v>
      </c>
      <c r="AS46">
        <v>828.50652941176497</v>
      </c>
      <c r="AT46">
        <v>1176.23</v>
      </c>
      <c r="AU46">
        <f t="shared" si="70"/>
        <v>0.29562540539540316</v>
      </c>
      <c r="AV46">
        <v>0.5</v>
      </c>
      <c r="AW46">
        <f t="shared" si="71"/>
        <v>1433.1016156205565</v>
      </c>
      <c r="AX46">
        <f t="shared" si="72"/>
        <v>22.225351654916658</v>
      </c>
      <c r="AY46">
        <f t="shared" si="73"/>
        <v>211.83062304531711</v>
      </c>
      <c r="AZ46">
        <f t="shared" si="74"/>
        <v>0.48108788247196549</v>
      </c>
      <c r="BA46">
        <f t="shared" si="75"/>
        <v>1.6206353688925052E-2</v>
      </c>
      <c r="BB46">
        <f t="shared" si="76"/>
        <v>-1</v>
      </c>
      <c r="BC46" t="s">
        <v>436</v>
      </c>
      <c r="BD46">
        <v>610.36</v>
      </c>
      <c r="BE46">
        <f t="shared" si="77"/>
        <v>565.87</v>
      </c>
      <c r="BF46">
        <f t="shared" si="78"/>
        <v>0.61449355963071917</v>
      </c>
      <c r="BG46">
        <f t="shared" si="79"/>
        <v>1.927108591650829</v>
      </c>
      <c r="BH46">
        <f t="shared" si="80"/>
        <v>0.29562540539540316</v>
      </c>
      <c r="BI46" t="e">
        <f t="shared" si="81"/>
        <v>#DIV/0!</v>
      </c>
      <c r="BJ46">
        <v>4423</v>
      </c>
      <c r="BK46">
        <v>300</v>
      </c>
      <c r="BL46">
        <v>300</v>
      </c>
      <c r="BM46">
        <v>300</v>
      </c>
      <c r="BN46">
        <v>10526.5</v>
      </c>
      <c r="BO46">
        <v>1100.96</v>
      </c>
      <c r="BP46">
        <v>-7.2887500000000001E-3</v>
      </c>
      <c r="BQ46">
        <v>0.75488299999999997</v>
      </c>
      <c r="BR46">
        <f t="shared" si="82"/>
        <v>1700.02</v>
      </c>
      <c r="BS46">
        <f t="shared" si="83"/>
        <v>1433.1016156205565</v>
      </c>
      <c r="BT46">
        <f t="shared" si="84"/>
        <v>0.84299103282347065</v>
      </c>
      <c r="BU46">
        <f t="shared" si="85"/>
        <v>0.19598206564694143</v>
      </c>
      <c r="BV46">
        <v>6</v>
      </c>
      <c r="BW46">
        <v>0.5</v>
      </c>
      <c r="BX46" t="s">
        <v>279</v>
      </c>
      <c r="BY46">
        <v>1533050764.90323</v>
      </c>
      <c r="BZ46">
        <v>965.41580645161298</v>
      </c>
      <c r="CA46">
        <v>1000.00709677419</v>
      </c>
      <c r="CB46">
        <v>24.991954838709699</v>
      </c>
      <c r="CC46">
        <v>23.658596774193601</v>
      </c>
      <c r="CD46">
        <v>400.01058064516099</v>
      </c>
      <c r="CE46">
        <v>99.0990580645161</v>
      </c>
      <c r="CF46">
        <v>9.9996712903225801E-2</v>
      </c>
      <c r="CG46">
        <v>27.953887096774199</v>
      </c>
      <c r="CH46">
        <v>29.914929032258101</v>
      </c>
      <c r="CI46">
        <v>999.9</v>
      </c>
      <c r="CJ46">
        <v>10004.1464516129</v>
      </c>
      <c r="CK46">
        <v>0</v>
      </c>
      <c r="CL46">
        <v>3.1737580645161301</v>
      </c>
      <c r="CM46">
        <v>1700.02</v>
      </c>
      <c r="CN46">
        <v>0.900002935483871</v>
      </c>
      <c r="CO46">
        <v>9.99972967741935E-2</v>
      </c>
      <c r="CP46">
        <v>0</v>
      </c>
      <c r="CQ46">
        <v>828.91416129032302</v>
      </c>
      <c r="CR46">
        <v>5.0001699999999998</v>
      </c>
      <c r="CS46">
        <v>11839.461290322601</v>
      </c>
      <c r="CT46">
        <v>14574.2</v>
      </c>
      <c r="CU46">
        <v>44.306064516128998</v>
      </c>
      <c r="CV46">
        <v>44.683193548387102</v>
      </c>
      <c r="CW46">
        <v>44.870612903225798</v>
      </c>
      <c r="CX46">
        <v>45.687161290322599</v>
      </c>
      <c r="CY46">
        <v>46.3546451612903</v>
      </c>
      <c r="CZ46">
        <v>1525.5261290322601</v>
      </c>
      <c r="DA46">
        <v>169.493870967742</v>
      </c>
      <c r="DB46">
        <v>0</v>
      </c>
      <c r="DC46">
        <v>144.700000047684</v>
      </c>
      <c r="DD46">
        <v>828.50652941176497</v>
      </c>
      <c r="DE46">
        <v>-8.3686273887936693</v>
      </c>
      <c r="DF46">
        <v>-118.455882020559</v>
      </c>
      <c r="DG46">
        <v>11832.3470588235</v>
      </c>
      <c r="DH46">
        <v>10</v>
      </c>
      <c r="DI46">
        <v>1533050802.9000001</v>
      </c>
      <c r="DJ46" t="s">
        <v>437</v>
      </c>
      <c r="DK46">
        <v>53</v>
      </c>
      <c r="DL46">
        <v>-0.38200000000000001</v>
      </c>
      <c r="DM46">
        <v>-6.2E-2</v>
      </c>
      <c r="DN46">
        <v>1000</v>
      </c>
      <c r="DO46">
        <v>24</v>
      </c>
      <c r="DP46">
        <v>0.08</v>
      </c>
      <c r="DQ46">
        <v>0.06</v>
      </c>
      <c r="DR46">
        <v>22.477377213614101</v>
      </c>
      <c r="DS46">
        <v>-3.3075341495265098</v>
      </c>
      <c r="DT46">
        <v>0.410966798876713</v>
      </c>
      <c r="DU46">
        <v>0</v>
      </c>
      <c r="DV46">
        <v>5.0303913353153901E-2</v>
      </c>
      <c r="DW46">
        <v>-1.19383483519155E-2</v>
      </c>
      <c r="DX46">
        <v>9.6103251813842801E-4</v>
      </c>
      <c r="DY46">
        <v>1</v>
      </c>
      <c r="DZ46">
        <v>1</v>
      </c>
      <c r="EA46">
        <v>2</v>
      </c>
      <c r="EB46" t="s">
        <v>288</v>
      </c>
      <c r="EC46">
        <v>1.88995</v>
      </c>
      <c r="ED46">
        <v>1.8876599999999999</v>
      </c>
      <c r="EE46">
        <v>1.8887700000000001</v>
      </c>
      <c r="EF46">
        <v>1.8887499999999999</v>
      </c>
      <c r="EG46">
        <v>1.89198</v>
      </c>
      <c r="EH46">
        <v>1.8866000000000001</v>
      </c>
      <c r="EI46">
        <v>1.8885000000000001</v>
      </c>
      <c r="EJ46">
        <v>1.8907499999999999</v>
      </c>
      <c r="EK46" t="s">
        <v>281</v>
      </c>
      <c r="EL46" t="s">
        <v>19</v>
      </c>
      <c r="EM46" t="s">
        <v>19</v>
      </c>
      <c r="EN46" t="s">
        <v>19</v>
      </c>
      <c r="EO46" t="s">
        <v>282</v>
      </c>
      <c r="EP46" t="s">
        <v>283</v>
      </c>
      <c r="EQ46" t="s">
        <v>284</v>
      </c>
      <c r="ER46" t="s">
        <v>284</v>
      </c>
      <c r="ES46" t="s">
        <v>284</v>
      </c>
      <c r="ET46" t="s">
        <v>284</v>
      </c>
      <c r="EU46">
        <v>0</v>
      </c>
      <c r="EV46">
        <v>100</v>
      </c>
      <c r="EW46">
        <v>100</v>
      </c>
      <c r="EX46">
        <v>-0.38200000000000001</v>
      </c>
      <c r="EY46">
        <v>-6.2E-2</v>
      </c>
      <c r="EZ46">
        <v>2</v>
      </c>
      <c r="FA46">
        <v>327.82900000000001</v>
      </c>
      <c r="FB46">
        <v>644.81600000000003</v>
      </c>
      <c r="FC46">
        <v>25.0001</v>
      </c>
      <c r="FD46">
        <v>27.913599999999999</v>
      </c>
      <c r="FE46">
        <v>30.0001</v>
      </c>
      <c r="FF46">
        <v>27.9039</v>
      </c>
      <c r="FG46">
        <v>27.9161</v>
      </c>
      <c r="FH46">
        <v>42.565600000000003</v>
      </c>
      <c r="FI46">
        <v>3.2648799999999998</v>
      </c>
      <c r="FJ46">
        <v>33.809100000000001</v>
      </c>
      <c r="FK46">
        <v>25</v>
      </c>
      <c r="FL46">
        <v>1000</v>
      </c>
      <c r="FM46">
        <v>23.2349</v>
      </c>
      <c r="FN46">
        <v>101.804</v>
      </c>
      <c r="FO46">
        <v>101.104</v>
      </c>
    </row>
    <row r="47" spans="1:171" x14ac:dyDescent="0.2">
      <c r="A47">
        <v>61</v>
      </c>
      <c r="B47">
        <v>1533051245.5</v>
      </c>
      <c r="C47">
        <v>10099.2000000477</v>
      </c>
      <c r="D47" t="s">
        <v>438</v>
      </c>
      <c r="E47" t="s">
        <v>439</v>
      </c>
      <c r="F47" t="s">
        <v>440</v>
      </c>
      <c r="G47">
        <v>1533051237.5</v>
      </c>
      <c r="H47">
        <f t="shared" si="43"/>
        <v>7.4293139920137401E-3</v>
      </c>
      <c r="I47">
        <f t="shared" si="44"/>
        <v>26.952436619734943</v>
      </c>
      <c r="J47">
        <f t="shared" si="45"/>
        <v>355.63258195351187</v>
      </c>
      <c r="K47">
        <f t="shared" si="46"/>
        <v>270.87546109705096</v>
      </c>
      <c r="L47">
        <f t="shared" si="47"/>
        <v>26.870759434662801</v>
      </c>
      <c r="M47">
        <f t="shared" si="48"/>
        <v>35.278638818364563</v>
      </c>
      <c r="N47">
        <f t="shared" si="49"/>
        <v>0.62520403640271927</v>
      </c>
      <c r="O47">
        <f t="shared" si="50"/>
        <v>2.2463544392393429</v>
      </c>
      <c r="P47">
        <f t="shared" si="51"/>
        <v>0.54227885999252678</v>
      </c>
      <c r="Q47">
        <f t="shared" si="52"/>
        <v>0.34545414956335602</v>
      </c>
      <c r="R47">
        <f t="shared" si="53"/>
        <v>280.86302890227904</v>
      </c>
      <c r="S47">
        <f t="shared" si="54"/>
        <v>27.394668464676801</v>
      </c>
      <c r="T47">
        <f t="shared" si="55"/>
        <v>27.722225806451601</v>
      </c>
      <c r="U47">
        <f t="shared" si="56"/>
        <v>3.7338211363154721</v>
      </c>
      <c r="V47">
        <f t="shared" si="57"/>
        <v>64.637208481297421</v>
      </c>
      <c r="W47">
        <f t="shared" si="58"/>
        <v>2.4169013571570157</v>
      </c>
      <c r="X47">
        <f t="shared" si="59"/>
        <v>3.7391796674764182</v>
      </c>
      <c r="Y47">
        <f t="shared" si="60"/>
        <v>1.3169197791584564</v>
      </c>
      <c r="Z47">
        <f t="shared" si="61"/>
        <v>-327.63274704780594</v>
      </c>
      <c r="AA47">
        <f t="shared" si="62"/>
        <v>2.9733343873537761</v>
      </c>
      <c r="AB47">
        <f t="shared" si="63"/>
        <v>0.28775736336697572</v>
      </c>
      <c r="AC47">
        <f t="shared" si="64"/>
        <v>-43.508626394806171</v>
      </c>
      <c r="AD47">
        <v>-4.1085675357417299E-2</v>
      </c>
      <c r="AE47">
        <v>4.61222698915459E-2</v>
      </c>
      <c r="AF47">
        <v>3.4487051327570901</v>
      </c>
      <c r="AG47">
        <v>46</v>
      </c>
      <c r="AH47">
        <v>11</v>
      </c>
      <c r="AI47">
        <f t="shared" si="65"/>
        <v>1.0017634964306854</v>
      </c>
      <c r="AJ47">
        <f t="shared" si="66"/>
        <v>0.17634964306854073</v>
      </c>
      <c r="AK47">
        <f t="shared" si="67"/>
        <v>52261.087727749669</v>
      </c>
      <c r="AL47">
        <v>0</v>
      </c>
      <c r="AM47">
        <v>0</v>
      </c>
      <c r="AN47">
        <v>0</v>
      </c>
      <c r="AO47">
        <f t="shared" si="68"/>
        <v>0</v>
      </c>
      <c r="AP47" t="e">
        <f t="shared" si="69"/>
        <v>#DIV/0!</v>
      </c>
      <c r="AQ47">
        <v>-1</v>
      </c>
      <c r="AR47" t="s">
        <v>441</v>
      </c>
      <c r="AS47">
        <v>922.02811764705905</v>
      </c>
      <c r="AT47">
        <v>1328.65</v>
      </c>
      <c r="AU47">
        <f t="shared" si="70"/>
        <v>0.30604138211940013</v>
      </c>
      <c r="AV47">
        <v>0.5</v>
      </c>
      <c r="AW47">
        <f t="shared" si="71"/>
        <v>1433.1010736850189</v>
      </c>
      <c r="AX47">
        <f t="shared" si="72"/>
        <v>26.952436619734943</v>
      </c>
      <c r="AY47">
        <f t="shared" si="73"/>
        <v>219.29411665367974</v>
      </c>
      <c r="AZ47">
        <f t="shared" si="74"/>
        <v>0.54115831859406172</v>
      </c>
      <c r="BA47">
        <f t="shared" si="75"/>
        <v>1.9504860566365471E-2</v>
      </c>
      <c r="BB47">
        <f t="shared" si="76"/>
        <v>-1</v>
      </c>
      <c r="BC47" t="s">
        <v>442</v>
      </c>
      <c r="BD47">
        <v>609.64</v>
      </c>
      <c r="BE47">
        <f t="shared" si="77"/>
        <v>719.0100000000001</v>
      </c>
      <c r="BF47">
        <f t="shared" si="78"/>
        <v>0.56553021842942519</v>
      </c>
      <c r="BG47">
        <f t="shared" si="79"/>
        <v>2.1794009579423923</v>
      </c>
      <c r="BH47">
        <f t="shared" si="80"/>
        <v>0.30604138211940013</v>
      </c>
      <c r="BI47" t="e">
        <f t="shared" si="81"/>
        <v>#DIV/0!</v>
      </c>
      <c r="BJ47">
        <v>4425</v>
      </c>
      <c r="BK47">
        <v>300</v>
      </c>
      <c r="BL47">
        <v>300</v>
      </c>
      <c r="BM47">
        <v>300</v>
      </c>
      <c r="BN47">
        <v>10506.8</v>
      </c>
      <c r="BO47">
        <v>1237.75</v>
      </c>
      <c r="BP47">
        <v>-7.2747799999999998E-3</v>
      </c>
      <c r="BQ47">
        <v>0.710449</v>
      </c>
      <c r="BR47">
        <f t="shared" si="82"/>
        <v>1700.01870967742</v>
      </c>
      <c r="BS47">
        <f t="shared" si="83"/>
        <v>1433.1010736850189</v>
      </c>
      <c r="BT47">
        <f t="shared" si="84"/>
        <v>0.84299135387571766</v>
      </c>
      <c r="BU47">
        <f t="shared" si="85"/>
        <v>0.19598270775143517</v>
      </c>
      <c r="BV47">
        <v>6</v>
      </c>
      <c r="BW47">
        <v>0.5</v>
      </c>
      <c r="BX47" t="s">
        <v>279</v>
      </c>
      <c r="BY47">
        <v>1533051237.5</v>
      </c>
      <c r="BZ47">
        <v>355.632612903226</v>
      </c>
      <c r="CA47">
        <v>399.95290322580598</v>
      </c>
      <c r="CB47">
        <v>24.364003225806499</v>
      </c>
      <c r="CC47">
        <v>13.511248387096799</v>
      </c>
      <c r="CD47">
        <v>400.003193548387</v>
      </c>
      <c r="CE47">
        <v>99.0996806451613</v>
      </c>
      <c r="CF47">
        <v>0.10000073548387101</v>
      </c>
      <c r="CG47">
        <v>27.7467774193548</v>
      </c>
      <c r="CH47">
        <v>27.722225806451601</v>
      </c>
      <c r="CI47">
        <v>999.9</v>
      </c>
      <c r="CJ47">
        <v>9998.0245161290295</v>
      </c>
      <c r="CK47">
        <v>0</v>
      </c>
      <c r="CL47">
        <v>3.2097425806451598</v>
      </c>
      <c r="CM47">
        <v>1700.01870967742</v>
      </c>
      <c r="CN47">
        <v>0.89999425806451605</v>
      </c>
      <c r="CO47">
        <v>0.10000580000000001</v>
      </c>
      <c r="CP47">
        <v>0</v>
      </c>
      <c r="CQ47">
        <v>922.113612903226</v>
      </c>
      <c r="CR47">
        <v>5.0001699999999998</v>
      </c>
      <c r="CS47">
        <v>13373.6612903226</v>
      </c>
      <c r="CT47">
        <v>14574.154838709699</v>
      </c>
      <c r="CU47">
        <v>44.342483870967698</v>
      </c>
      <c r="CV47">
        <v>44.741870967741903</v>
      </c>
      <c r="CW47">
        <v>44.906999999999996</v>
      </c>
      <c r="CX47">
        <v>45.758000000000003</v>
      </c>
      <c r="CY47">
        <v>46.370677419354799</v>
      </c>
      <c r="CZ47">
        <v>1525.50677419355</v>
      </c>
      <c r="DA47">
        <v>169.51193548387101</v>
      </c>
      <c r="DB47">
        <v>0</v>
      </c>
      <c r="DC47">
        <v>471.700000047684</v>
      </c>
      <c r="DD47">
        <v>922.02811764705905</v>
      </c>
      <c r="DE47">
        <v>-1.34044115895974</v>
      </c>
      <c r="DF47">
        <v>-37.034313855049703</v>
      </c>
      <c r="DG47">
        <v>13371.3941176471</v>
      </c>
      <c r="DH47">
        <v>10</v>
      </c>
      <c r="DI47">
        <v>1533051281.5</v>
      </c>
      <c r="DJ47" t="s">
        <v>443</v>
      </c>
      <c r="DK47">
        <v>54</v>
      </c>
      <c r="DL47">
        <v>0.03</v>
      </c>
      <c r="DM47">
        <v>-8.5999999999999993E-2</v>
      </c>
      <c r="DN47">
        <v>400</v>
      </c>
      <c r="DO47">
        <v>14</v>
      </c>
      <c r="DP47">
        <v>0.03</v>
      </c>
      <c r="DQ47">
        <v>0.01</v>
      </c>
      <c r="DR47">
        <v>27.1914069759951</v>
      </c>
      <c r="DS47">
        <v>0.48905532239600902</v>
      </c>
      <c r="DT47">
        <v>6.3886065940449599E-2</v>
      </c>
      <c r="DU47">
        <v>0</v>
      </c>
      <c r="DV47">
        <v>0.62828901519562097</v>
      </c>
      <c r="DW47">
        <v>-2.1693754192067101E-2</v>
      </c>
      <c r="DX47">
        <v>1.7460167914768599E-3</v>
      </c>
      <c r="DY47">
        <v>1</v>
      </c>
      <c r="DZ47">
        <v>1</v>
      </c>
      <c r="EA47">
        <v>2</v>
      </c>
      <c r="EB47" t="s">
        <v>288</v>
      </c>
      <c r="EC47">
        <v>1.88994</v>
      </c>
      <c r="ED47">
        <v>1.8876599999999999</v>
      </c>
      <c r="EE47">
        <v>1.88873</v>
      </c>
      <c r="EF47">
        <v>1.88873</v>
      </c>
      <c r="EG47">
        <v>1.8919600000000001</v>
      </c>
      <c r="EH47">
        <v>1.8864799999999999</v>
      </c>
      <c r="EI47">
        <v>1.88852</v>
      </c>
      <c r="EJ47">
        <v>1.8907400000000001</v>
      </c>
      <c r="EK47" t="s">
        <v>281</v>
      </c>
      <c r="EL47" t="s">
        <v>19</v>
      </c>
      <c r="EM47" t="s">
        <v>19</v>
      </c>
      <c r="EN47" t="s">
        <v>19</v>
      </c>
      <c r="EO47" t="s">
        <v>282</v>
      </c>
      <c r="EP47" t="s">
        <v>283</v>
      </c>
      <c r="EQ47" t="s">
        <v>284</v>
      </c>
      <c r="ER47" t="s">
        <v>284</v>
      </c>
      <c r="ES47" t="s">
        <v>284</v>
      </c>
      <c r="ET47" t="s">
        <v>284</v>
      </c>
      <c r="EU47">
        <v>0</v>
      </c>
      <c r="EV47">
        <v>100</v>
      </c>
      <c r="EW47">
        <v>100</v>
      </c>
      <c r="EX47">
        <v>0.03</v>
      </c>
      <c r="EY47">
        <v>-8.5999999999999993E-2</v>
      </c>
      <c r="EZ47">
        <v>2</v>
      </c>
      <c r="FA47">
        <v>336.18599999999998</v>
      </c>
      <c r="FB47">
        <v>628.82500000000005</v>
      </c>
      <c r="FC47">
        <v>25.000299999999999</v>
      </c>
      <c r="FD47">
        <v>27.967300000000002</v>
      </c>
      <c r="FE47">
        <v>30.0002</v>
      </c>
      <c r="FF47">
        <v>27.9556</v>
      </c>
      <c r="FG47">
        <v>27.9634</v>
      </c>
      <c r="FH47">
        <v>20.003</v>
      </c>
      <c r="FI47">
        <v>46.103700000000003</v>
      </c>
      <c r="FJ47">
        <v>21.1355</v>
      </c>
      <c r="FK47">
        <v>25</v>
      </c>
      <c r="FL47">
        <v>400</v>
      </c>
      <c r="FM47">
        <v>13.6419</v>
      </c>
      <c r="FN47">
        <v>101.79900000000001</v>
      </c>
      <c r="FO47">
        <v>101.093</v>
      </c>
    </row>
    <row r="48" spans="1:171" x14ac:dyDescent="0.2">
      <c r="A48">
        <v>62</v>
      </c>
      <c r="B48">
        <v>1533051366.5</v>
      </c>
      <c r="C48">
        <v>10220.2000000477</v>
      </c>
      <c r="D48" t="s">
        <v>444</v>
      </c>
      <c r="E48" t="s">
        <v>445</v>
      </c>
      <c r="F48" t="s">
        <v>440</v>
      </c>
      <c r="G48">
        <v>1533051358.5</v>
      </c>
      <c r="H48">
        <f t="shared" si="43"/>
        <v>7.2804492025033722E-3</v>
      </c>
      <c r="I48">
        <f t="shared" si="44"/>
        <v>21.02020093416127</v>
      </c>
      <c r="J48">
        <f t="shared" si="45"/>
        <v>265.59307266824516</v>
      </c>
      <c r="K48">
        <f t="shared" si="46"/>
        <v>198.55643573555943</v>
      </c>
      <c r="L48">
        <f t="shared" si="47"/>
        <v>19.697324671258709</v>
      </c>
      <c r="M48">
        <f t="shared" si="48"/>
        <v>26.347536726288691</v>
      </c>
      <c r="N48">
        <f t="shared" si="49"/>
        <v>0.61152850596072128</v>
      </c>
      <c r="O48">
        <f t="shared" si="50"/>
        <v>2.2473980444520572</v>
      </c>
      <c r="P48">
        <f t="shared" si="51"/>
        <v>0.53197737070103102</v>
      </c>
      <c r="Q48">
        <f t="shared" si="52"/>
        <v>0.3387671343972033</v>
      </c>
      <c r="R48">
        <f t="shared" si="53"/>
        <v>280.85663613930808</v>
      </c>
      <c r="S48">
        <f t="shared" si="54"/>
        <v>27.442204816584223</v>
      </c>
      <c r="T48">
        <f t="shared" si="55"/>
        <v>27.765848387096799</v>
      </c>
      <c r="U48">
        <f t="shared" si="56"/>
        <v>3.7433466455449826</v>
      </c>
      <c r="V48">
        <f t="shared" si="57"/>
        <v>64.939461021333599</v>
      </c>
      <c r="W48">
        <f t="shared" si="58"/>
        <v>2.427924065968166</v>
      </c>
      <c r="X48">
        <f t="shared" si="59"/>
        <v>3.738749949234343</v>
      </c>
      <c r="Y48">
        <f t="shared" si="60"/>
        <v>1.3154225795768166</v>
      </c>
      <c r="Z48">
        <f t="shared" si="61"/>
        <v>-321.06780983039869</v>
      </c>
      <c r="AA48">
        <f t="shared" si="62"/>
        <v>-2.549086322047283</v>
      </c>
      <c r="AB48">
        <f t="shared" si="63"/>
        <v>-0.24663558989811563</v>
      </c>
      <c r="AC48">
        <f t="shared" si="64"/>
        <v>-43.006895603036007</v>
      </c>
      <c r="AD48">
        <v>-4.1113735512417898E-2</v>
      </c>
      <c r="AE48">
        <v>4.61537698737386E-2</v>
      </c>
      <c r="AF48">
        <v>3.4505699036566702</v>
      </c>
      <c r="AG48">
        <v>46</v>
      </c>
      <c r="AH48">
        <v>11</v>
      </c>
      <c r="AI48">
        <f t="shared" si="65"/>
        <v>1.0017623263078439</v>
      </c>
      <c r="AJ48">
        <f t="shared" si="66"/>
        <v>0.17623263078438978</v>
      </c>
      <c r="AK48">
        <f t="shared" si="67"/>
        <v>52295.726171775357</v>
      </c>
      <c r="AL48">
        <v>0</v>
      </c>
      <c r="AM48">
        <v>0</v>
      </c>
      <c r="AN48">
        <v>0</v>
      </c>
      <c r="AO48">
        <f t="shared" si="68"/>
        <v>0</v>
      </c>
      <c r="AP48" t="e">
        <f t="shared" si="69"/>
        <v>#DIV/0!</v>
      </c>
      <c r="AQ48">
        <v>-1</v>
      </c>
      <c r="AR48" t="s">
        <v>446</v>
      </c>
      <c r="AS48">
        <v>892.36199999999997</v>
      </c>
      <c r="AT48">
        <v>1273.0899999999999</v>
      </c>
      <c r="AU48">
        <f t="shared" si="70"/>
        <v>0.29905819698528779</v>
      </c>
      <c r="AV48">
        <v>0.5</v>
      </c>
      <c r="AW48">
        <f t="shared" si="71"/>
        <v>1433.0681994914712</v>
      </c>
      <c r="AX48">
        <f t="shared" si="72"/>
        <v>21.02020093416127</v>
      </c>
      <c r="AY48">
        <f t="shared" si="73"/>
        <v>214.28539594843605</v>
      </c>
      <c r="AZ48">
        <f t="shared" si="74"/>
        <v>0.52036383916298135</v>
      </c>
      <c r="BA48">
        <f t="shared" si="75"/>
        <v>1.5365773200448666E-2</v>
      </c>
      <c r="BB48">
        <f t="shared" si="76"/>
        <v>-1</v>
      </c>
      <c r="BC48" t="s">
        <v>447</v>
      </c>
      <c r="BD48">
        <v>610.62</v>
      </c>
      <c r="BE48">
        <f t="shared" si="77"/>
        <v>662.46999999999991</v>
      </c>
      <c r="BF48">
        <f t="shared" si="78"/>
        <v>0.57470979817954015</v>
      </c>
      <c r="BG48">
        <f t="shared" si="79"/>
        <v>2.0849136942779469</v>
      </c>
      <c r="BH48">
        <f t="shared" si="80"/>
        <v>0.29905819698528774</v>
      </c>
      <c r="BI48" t="e">
        <f t="shared" si="81"/>
        <v>#DIV/0!</v>
      </c>
      <c r="BJ48">
        <v>4427</v>
      </c>
      <c r="BK48">
        <v>300</v>
      </c>
      <c r="BL48">
        <v>300</v>
      </c>
      <c r="BM48">
        <v>300</v>
      </c>
      <c r="BN48">
        <v>10506.6</v>
      </c>
      <c r="BO48">
        <v>1185.74</v>
      </c>
      <c r="BP48">
        <v>-7.2746099999999999E-3</v>
      </c>
      <c r="BQ48">
        <v>0.59728999999999999</v>
      </c>
      <c r="BR48">
        <f t="shared" si="82"/>
        <v>1699.9796774193601</v>
      </c>
      <c r="BS48">
        <f t="shared" si="83"/>
        <v>1433.0681994914712</v>
      </c>
      <c r="BT48">
        <f t="shared" si="84"/>
        <v>0.84299137132446689</v>
      </c>
      <c r="BU48">
        <f t="shared" si="85"/>
        <v>0.19598274264893389</v>
      </c>
      <c r="BV48">
        <v>6</v>
      </c>
      <c r="BW48">
        <v>0.5</v>
      </c>
      <c r="BX48" t="s">
        <v>279</v>
      </c>
      <c r="BY48">
        <v>1533051358.5</v>
      </c>
      <c r="BZ48">
        <v>265.59309677419401</v>
      </c>
      <c r="CA48">
        <v>299.96783870967698</v>
      </c>
      <c r="CB48">
        <v>24.474387096774201</v>
      </c>
      <c r="CC48">
        <v>13.840370967741899</v>
      </c>
      <c r="CD48">
        <v>400.00635483871002</v>
      </c>
      <c r="CE48">
        <v>99.102651612903202</v>
      </c>
      <c r="CF48">
        <v>9.9998748387096797E-2</v>
      </c>
      <c r="CG48">
        <v>27.744809677419401</v>
      </c>
      <c r="CH48">
        <v>27.765848387096799</v>
      </c>
      <c r="CI48">
        <v>999.9</v>
      </c>
      <c r="CJ48">
        <v>10004.5529032258</v>
      </c>
      <c r="CK48">
        <v>0</v>
      </c>
      <c r="CL48">
        <v>3.1148183870967801</v>
      </c>
      <c r="CM48">
        <v>1699.9796774193601</v>
      </c>
      <c r="CN48">
        <v>0.89999309677419403</v>
      </c>
      <c r="CO48">
        <v>0.10000694838709701</v>
      </c>
      <c r="CP48">
        <v>0</v>
      </c>
      <c r="CQ48">
        <v>892.89480645161302</v>
      </c>
      <c r="CR48">
        <v>5.0001699999999998</v>
      </c>
      <c r="CS48">
        <v>12865.3387096774</v>
      </c>
      <c r="CT48">
        <v>14573.8129032258</v>
      </c>
      <c r="CU48">
        <v>44.384838709677403</v>
      </c>
      <c r="CV48">
        <v>44.79</v>
      </c>
      <c r="CW48">
        <v>44.961387096774203</v>
      </c>
      <c r="CX48">
        <v>45.793999999999997</v>
      </c>
      <c r="CY48">
        <v>46.417129032258103</v>
      </c>
      <c r="CZ48">
        <v>1525.4706451612899</v>
      </c>
      <c r="DA48">
        <v>169.50903225806499</v>
      </c>
      <c r="DB48">
        <v>0</v>
      </c>
      <c r="DC48">
        <v>120.30000019073501</v>
      </c>
      <c r="DD48">
        <v>892.36199999999997</v>
      </c>
      <c r="DE48">
        <v>-8.2379901855608004</v>
      </c>
      <c r="DF48">
        <v>-147.720587768559</v>
      </c>
      <c r="DG48">
        <v>12857.629411764699</v>
      </c>
      <c r="DH48">
        <v>10</v>
      </c>
      <c r="DI48">
        <v>1533051399</v>
      </c>
      <c r="DJ48" t="s">
        <v>448</v>
      </c>
      <c r="DK48">
        <v>55</v>
      </c>
      <c r="DL48">
        <v>8.6999999999999994E-2</v>
      </c>
      <c r="DM48">
        <v>-8.5000000000000006E-2</v>
      </c>
      <c r="DN48">
        <v>300</v>
      </c>
      <c r="DO48">
        <v>14</v>
      </c>
      <c r="DP48">
        <v>0.05</v>
      </c>
      <c r="DQ48">
        <v>0.01</v>
      </c>
      <c r="DR48">
        <v>21.029336078807798</v>
      </c>
      <c r="DS48">
        <v>0.38519797076440798</v>
      </c>
      <c r="DT48">
        <v>4.9568265165208202E-2</v>
      </c>
      <c r="DU48">
        <v>1</v>
      </c>
      <c r="DV48">
        <v>0.61161918383520797</v>
      </c>
      <c r="DW48">
        <v>-4.9449189735489396E-4</v>
      </c>
      <c r="DX48">
        <v>4.8529393505771298E-4</v>
      </c>
      <c r="DY48">
        <v>1</v>
      </c>
      <c r="DZ48">
        <v>2</v>
      </c>
      <c r="EA48">
        <v>2</v>
      </c>
      <c r="EB48" t="s">
        <v>280</v>
      </c>
      <c r="EC48">
        <v>1.8899300000000001</v>
      </c>
      <c r="ED48">
        <v>1.8876500000000001</v>
      </c>
      <c r="EE48">
        <v>1.8887400000000001</v>
      </c>
      <c r="EF48">
        <v>1.88873</v>
      </c>
      <c r="EG48">
        <v>1.8919600000000001</v>
      </c>
      <c r="EH48">
        <v>1.8864799999999999</v>
      </c>
      <c r="EI48">
        <v>1.88853</v>
      </c>
      <c r="EJ48">
        <v>1.89072</v>
      </c>
      <c r="EK48" t="s">
        <v>281</v>
      </c>
      <c r="EL48" t="s">
        <v>19</v>
      </c>
      <c r="EM48" t="s">
        <v>19</v>
      </c>
      <c r="EN48" t="s">
        <v>19</v>
      </c>
      <c r="EO48" t="s">
        <v>282</v>
      </c>
      <c r="EP48" t="s">
        <v>283</v>
      </c>
      <c r="EQ48" t="s">
        <v>284</v>
      </c>
      <c r="ER48" t="s">
        <v>284</v>
      </c>
      <c r="ES48" t="s">
        <v>284</v>
      </c>
      <c r="ET48" t="s">
        <v>284</v>
      </c>
      <c r="EU48">
        <v>0</v>
      </c>
      <c r="EV48">
        <v>100</v>
      </c>
      <c r="EW48">
        <v>100</v>
      </c>
      <c r="EX48">
        <v>8.6999999999999994E-2</v>
      </c>
      <c r="EY48">
        <v>-8.5000000000000006E-2</v>
      </c>
      <c r="EZ48">
        <v>2</v>
      </c>
      <c r="FA48">
        <v>336.267</v>
      </c>
      <c r="FB48">
        <v>628.976</v>
      </c>
      <c r="FC48">
        <v>24.999700000000001</v>
      </c>
      <c r="FD48">
        <v>28.006</v>
      </c>
      <c r="FE48">
        <v>30.000299999999999</v>
      </c>
      <c r="FF48">
        <v>27.992899999999999</v>
      </c>
      <c r="FG48">
        <v>27.999099999999999</v>
      </c>
      <c r="FH48">
        <v>15.9163</v>
      </c>
      <c r="FI48">
        <v>43.690899999999999</v>
      </c>
      <c r="FJ48">
        <v>16.421299999999999</v>
      </c>
      <c r="FK48">
        <v>25</v>
      </c>
      <c r="FL48">
        <v>300</v>
      </c>
      <c r="FM48">
        <v>13.9131</v>
      </c>
      <c r="FN48">
        <v>101.79</v>
      </c>
      <c r="FO48">
        <v>101.081</v>
      </c>
    </row>
    <row r="49" spans="1:171" x14ac:dyDescent="0.2">
      <c r="A49">
        <v>63</v>
      </c>
      <c r="B49">
        <v>1533051475</v>
      </c>
      <c r="C49">
        <v>10328.7000000477</v>
      </c>
      <c r="D49" t="s">
        <v>449</v>
      </c>
      <c r="E49" t="s">
        <v>450</v>
      </c>
      <c r="F49" t="s">
        <v>440</v>
      </c>
      <c r="G49">
        <v>1533051467</v>
      </c>
      <c r="H49">
        <f t="shared" si="43"/>
        <v>7.3277645524948759E-3</v>
      </c>
      <c r="I49">
        <f t="shared" si="44"/>
        <v>17.426243123130202</v>
      </c>
      <c r="J49">
        <f t="shared" si="45"/>
        <v>221.43894774162072</v>
      </c>
      <c r="K49">
        <f t="shared" si="46"/>
        <v>166.40771937027304</v>
      </c>
      <c r="L49">
        <f t="shared" si="47"/>
        <v>16.50832630790822</v>
      </c>
      <c r="M49">
        <f t="shared" si="48"/>
        <v>21.967649219832662</v>
      </c>
      <c r="N49">
        <f t="shared" si="49"/>
        <v>0.61912063751463997</v>
      </c>
      <c r="O49">
        <f t="shared" si="50"/>
        <v>2.2467795931594328</v>
      </c>
      <c r="P49">
        <f t="shared" si="51"/>
        <v>0.53770271985392371</v>
      </c>
      <c r="Q49">
        <f t="shared" si="52"/>
        <v>0.34248313567494432</v>
      </c>
      <c r="R49">
        <f t="shared" si="53"/>
        <v>280.85798902433669</v>
      </c>
      <c r="S49">
        <f t="shared" si="54"/>
        <v>27.423260720927601</v>
      </c>
      <c r="T49">
        <f t="shared" si="55"/>
        <v>27.7679096774194</v>
      </c>
      <c r="U49">
        <f t="shared" si="56"/>
        <v>3.743797276963996</v>
      </c>
      <c r="V49">
        <f t="shared" si="57"/>
        <v>65.11263294781007</v>
      </c>
      <c r="W49">
        <f t="shared" si="58"/>
        <v>2.4339476981116386</v>
      </c>
      <c r="X49">
        <f t="shared" si="59"/>
        <v>3.7380575595253971</v>
      </c>
      <c r="Y49">
        <f t="shared" si="60"/>
        <v>1.3098495788523574</v>
      </c>
      <c r="Z49">
        <f t="shared" si="61"/>
        <v>-323.15441676502405</v>
      </c>
      <c r="AA49">
        <f t="shared" si="62"/>
        <v>-3.1821598010939907</v>
      </c>
      <c r="AB49">
        <f t="shared" si="63"/>
        <v>-0.30797134759792383</v>
      </c>
      <c r="AC49">
        <f t="shared" si="64"/>
        <v>-45.786558889379265</v>
      </c>
      <c r="AD49">
        <v>-4.1097105356069197E-2</v>
      </c>
      <c r="AE49">
        <v>4.6135101066355599E-2</v>
      </c>
      <c r="AF49">
        <v>3.4494647795797899</v>
      </c>
      <c r="AG49">
        <v>45</v>
      </c>
      <c r="AH49">
        <v>11</v>
      </c>
      <c r="AI49">
        <f t="shared" si="65"/>
        <v>1.0017245997764501</v>
      </c>
      <c r="AJ49">
        <f t="shared" si="66"/>
        <v>0.17245997764501197</v>
      </c>
      <c r="AK49">
        <f t="shared" si="67"/>
        <v>52276.020912779517</v>
      </c>
      <c r="AL49">
        <v>0</v>
      </c>
      <c r="AM49">
        <v>0</v>
      </c>
      <c r="AN49">
        <v>0</v>
      </c>
      <c r="AO49">
        <f t="shared" si="68"/>
        <v>0</v>
      </c>
      <c r="AP49" t="e">
        <f t="shared" si="69"/>
        <v>#DIV/0!</v>
      </c>
      <c r="AQ49">
        <v>-1</v>
      </c>
      <c r="AR49" t="s">
        <v>451</v>
      </c>
      <c r="AS49">
        <v>873.38870588235295</v>
      </c>
      <c r="AT49">
        <v>1231.19</v>
      </c>
      <c r="AU49">
        <f t="shared" si="70"/>
        <v>0.29061419774173525</v>
      </c>
      <c r="AV49">
        <v>0.5</v>
      </c>
      <c r="AW49">
        <f t="shared" si="71"/>
        <v>1433.0742778757901</v>
      </c>
      <c r="AX49">
        <f t="shared" si="72"/>
        <v>17.426243123130202</v>
      </c>
      <c r="AY49">
        <f t="shared" si="73"/>
        <v>208.23586578459467</v>
      </c>
      <c r="AZ49">
        <f t="shared" si="74"/>
        <v>0.50330980596008745</v>
      </c>
      <c r="BA49">
        <f t="shared" si="75"/>
        <v>1.2857842337693031E-2</v>
      </c>
      <c r="BB49">
        <f t="shared" si="76"/>
        <v>-1</v>
      </c>
      <c r="BC49" t="s">
        <v>452</v>
      </c>
      <c r="BD49">
        <v>611.52</v>
      </c>
      <c r="BE49">
        <f t="shared" si="77"/>
        <v>619.67000000000007</v>
      </c>
      <c r="BF49">
        <f t="shared" si="78"/>
        <v>0.57740619058151443</v>
      </c>
      <c r="BG49">
        <f t="shared" si="79"/>
        <v>2.013327446363161</v>
      </c>
      <c r="BH49">
        <f t="shared" si="80"/>
        <v>0.2906141977417353</v>
      </c>
      <c r="BI49" t="e">
        <f t="shared" si="81"/>
        <v>#DIV/0!</v>
      </c>
      <c r="BJ49">
        <v>4429</v>
      </c>
      <c r="BK49">
        <v>300</v>
      </c>
      <c r="BL49">
        <v>300</v>
      </c>
      <c r="BM49">
        <v>300</v>
      </c>
      <c r="BN49">
        <v>10506.6</v>
      </c>
      <c r="BO49">
        <v>1145.8399999999999</v>
      </c>
      <c r="BP49">
        <v>-7.2745199999999996E-3</v>
      </c>
      <c r="BQ49">
        <v>0.36901899999999999</v>
      </c>
      <c r="BR49">
        <f t="shared" si="82"/>
        <v>1699.98677419355</v>
      </c>
      <c r="BS49">
        <f t="shared" si="83"/>
        <v>1433.0742778757901</v>
      </c>
      <c r="BT49">
        <f t="shared" si="84"/>
        <v>0.84299142771603064</v>
      </c>
      <c r="BU49">
        <f t="shared" si="85"/>
        <v>0.19598285543206134</v>
      </c>
      <c r="BV49">
        <v>6</v>
      </c>
      <c r="BW49">
        <v>0.5</v>
      </c>
      <c r="BX49" t="s">
        <v>279</v>
      </c>
      <c r="BY49">
        <v>1533051467</v>
      </c>
      <c r="BZ49">
        <v>221.43896774193499</v>
      </c>
      <c r="CA49">
        <v>249.96600000000001</v>
      </c>
      <c r="CB49">
        <v>24.5347516129032</v>
      </c>
      <c r="CC49">
        <v>13.8321967741935</v>
      </c>
      <c r="CD49">
        <v>400.01835483871002</v>
      </c>
      <c r="CE49">
        <v>99.104090322580703</v>
      </c>
      <c r="CF49">
        <v>9.9999309677419407E-2</v>
      </c>
      <c r="CG49">
        <v>27.7416387096774</v>
      </c>
      <c r="CH49">
        <v>27.7679096774194</v>
      </c>
      <c r="CI49">
        <v>999.9</v>
      </c>
      <c r="CJ49">
        <v>10000.360967741901</v>
      </c>
      <c r="CK49">
        <v>0</v>
      </c>
      <c r="CL49">
        <v>3.0773132258064502</v>
      </c>
      <c r="CM49">
        <v>1699.98677419355</v>
      </c>
      <c r="CN49">
        <v>0.89999300000000004</v>
      </c>
      <c r="CO49">
        <v>0.10000701935483899</v>
      </c>
      <c r="CP49">
        <v>0</v>
      </c>
      <c r="CQ49">
        <v>873.92158064516104</v>
      </c>
      <c r="CR49">
        <v>5.0001699999999998</v>
      </c>
      <c r="CS49">
        <v>12550.6612903226</v>
      </c>
      <c r="CT49">
        <v>14573.874193548399</v>
      </c>
      <c r="CU49">
        <v>44.396935483870998</v>
      </c>
      <c r="CV49">
        <v>44.830451612903197</v>
      </c>
      <c r="CW49">
        <v>45.003870967741904</v>
      </c>
      <c r="CX49">
        <v>45.816064516129003</v>
      </c>
      <c r="CY49">
        <v>46.439258064516103</v>
      </c>
      <c r="CZ49">
        <v>1525.4735483871</v>
      </c>
      <c r="DA49">
        <v>169.51290322580601</v>
      </c>
      <c r="DB49">
        <v>0</v>
      </c>
      <c r="DC49">
        <v>108</v>
      </c>
      <c r="DD49">
        <v>873.38870588235295</v>
      </c>
      <c r="DE49">
        <v>-8.9340686669105196</v>
      </c>
      <c r="DF49">
        <v>-127.156863140916</v>
      </c>
      <c r="DG49">
        <v>12546.9411764706</v>
      </c>
      <c r="DH49">
        <v>10</v>
      </c>
      <c r="DI49">
        <v>1533051399</v>
      </c>
      <c r="DJ49" t="s">
        <v>448</v>
      </c>
      <c r="DK49">
        <v>55</v>
      </c>
      <c r="DL49">
        <v>8.6999999999999994E-2</v>
      </c>
      <c r="DM49">
        <v>-8.5000000000000006E-2</v>
      </c>
      <c r="DN49">
        <v>300</v>
      </c>
      <c r="DO49">
        <v>14</v>
      </c>
      <c r="DP49">
        <v>0.05</v>
      </c>
      <c r="DQ49">
        <v>0.01</v>
      </c>
      <c r="DR49">
        <v>17.3993558183899</v>
      </c>
      <c r="DS49">
        <v>0.34083719156220199</v>
      </c>
      <c r="DT49">
        <v>4.6950938368518602E-2</v>
      </c>
      <c r="DU49">
        <v>1</v>
      </c>
      <c r="DV49">
        <v>0.61927155094947905</v>
      </c>
      <c r="DW49">
        <v>1.02128934472675E-2</v>
      </c>
      <c r="DX49">
        <v>8.0616179738263497E-4</v>
      </c>
      <c r="DY49">
        <v>1</v>
      </c>
      <c r="DZ49">
        <v>2</v>
      </c>
      <c r="EA49">
        <v>2</v>
      </c>
      <c r="EB49" t="s">
        <v>280</v>
      </c>
      <c r="EC49">
        <v>1.88994</v>
      </c>
      <c r="ED49">
        <v>1.88764</v>
      </c>
      <c r="EE49">
        <v>1.8887400000000001</v>
      </c>
      <c r="EF49">
        <v>1.88873</v>
      </c>
      <c r="EG49">
        <v>1.89195</v>
      </c>
      <c r="EH49">
        <v>1.88649</v>
      </c>
      <c r="EI49">
        <v>1.8884700000000001</v>
      </c>
      <c r="EJ49">
        <v>1.89072</v>
      </c>
      <c r="EK49" t="s">
        <v>281</v>
      </c>
      <c r="EL49" t="s">
        <v>19</v>
      </c>
      <c r="EM49" t="s">
        <v>19</v>
      </c>
      <c r="EN49" t="s">
        <v>19</v>
      </c>
      <c r="EO49" t="s">
        <v>282</v>
      </c>
      <c r="EP49" t="s">
        <v>283</v>
      </c>
      <c r="EQ49" t="s">
        <v>284</v>
      </c>
      <c r="ER49" t="s">
        <v>284</v>
      </c>
      <c r="ES49" t="s">
        <v>284</v>
      </c>
      <c r="ET49" t="s">
        <v>284</v>
      </c>
      <c r="EU49">
        <v>0</v>
      </c>
      <c r="EV49">
        <v>100</v>
      </c>
      <c r="EW49">
        <v>100</v>
      </c>
      <c r="EX49">
        <v>8.6999999999999994E-2</v>
      </c>
      <c r="EY49">
        <v>-8.5000000000000006E-2</v>
      </c>
      <c r="EZ49">
        <v>2</v>
      </c>
      <c r="FA49">
        <v>337.33100000000002</v>
      </c>
      <c r="FB49">
        <v>628.65800000000002</v>
      </c>
      <c r="FC49">
        <v>25</v>
      </c>
      <c r="FD49">
        <v>28.046500000000002</v>
      </c>
      <c r="FE49">
        <v>30.0002</v>
      </c>
      <c r="FF49">
        <v>28.029900000000001</v>
      </c>
      <c r="FG49">
        <v>28.034700000000001</v>
      </c>
      <c r="FH49">
        <v>13.8256</v>
      </c>
      <c r="FI49">
        <v>43.720100000000002</v>
      </c>
      <c r="FJ49">
        <v>12.620699999999999</v>
      </c>
      <c r="FK49">
        <v>25</v>
      </c>
      <c r="FL49">
        <v>250</v>
      </c>
      <c r="FM49">
        <v>13.8895</v>
      </c>
      <c r="FN49">
        <v>101.782</v>
      </c>
      <c r="FO49">
        <v>101.07</v>
      </c>
    </row>
    <row r="50" spans="1:171" x14ac:dyDescent="0.2">
      <c r="A50">
        <v>64</v>
      </c>
      <c r="B50">
        <v>1533051548</v>
      </c>
      <c r="C50">
        <v>10401.7000000477</v>
      </c>
      <c r="D50" t="s">
        <v>453</v>
      </c>
      <c r="E50" t="s">
        <v>454</v>
      </c>
      <c r="F50" t="s">
        <v>440</v>
      </c>
      <c r="G50">
        <v>1533051540</v>
      </c>
      <c r="H50">
        <f t="shared" si="43"/>
        <v>7.3901880147912236E-3</v>
      </c>
      <c r="I50">
        <f t="shared" si="44"/>
        <v>11.297947238171053</v>
      </c>
      <c r="J50">
        <f t="shared" si="45"/>
        <v>156.31511607766359</v>
      </c>
      <c r="K50">
        <f t="shared" si="46"/>
        <v>120.59030703613679</v>
      </c>
      <c r="L50">
        <f t="shared" si="47"/>
        <v>11.963049734337616</v>
      </c>
      <c r="M50">
        <f t="shared" si="48"/>
        <v>15.5070963315938</v>
      </c>
      <c r="N50">
        <f t="shared" si="49"/>
        <v>0.62400944116981827</v>
      </c>
      <c r="O50">
        <f t="shared" si="50"/>
        <v>2.2475166519213969</v>
      </c>
      <c r="P50">
        <f t="shared" si="51"/>
        <v>0.5414152659400997</v>
      </c>
      <c r="Q50">
        <f t="shared" si="52"/>
        <v>0.34489026360958314</v>
      </c>
      <c r="R50">
        <f t="shared" si="53"/>
        <v>280.85920372501477</v>
      </c>
      <c r="S50">
        <f t="shared" si="54"/>
        <v>27.403682105031535</v>
      </c>
      <c r="T50">
        <f t="shared" si="55"/>
        <v>27.7611387096774</v>
      </c>
      <c r="U50">
        <f t="shared" si="56"/>
        <v>3.7423172114548859</v>
      </c>
      <c r="V50">
        <f t="shared" si="57"/>
        <v>65.012015436608522</v>
      </c>
      <c r="W50">
        <f t="shared" si="58"/>
        <v>2.4303330844144608</v>
      </c>
      <c r="X50">
        <f t="shared" si="59"/>
        <v>3.7382829436878695</v>
      </c>
      <c r="Y50">
        <f t="shared" si="60"/>
        <v>1.3119841270404251</v>
      </c>
      <c r="Z50">
        <f t="shared" si="61"/>
        <v>-325.90729145229295</v>
      </c>
      <c r="AA50">
        <f t="shared" si="62"/>
        <v>-2.2377015292026838</v>
      </c>
      <c r="AB50">
        <f t="shared" si="63"/>
        <v>-0.21648888753806997</v>
      </c>
      <c r="AC50">
        <f t="shared" si="64"/>
        <v>-47.502278144018916</v>
      </c>
      <c r="AD50">
        <v>-4.1116925338796698E-2</v>
      </c>
      <c r="AE50">
        <v>4.6157350733293002E-2</v>
      </c>
      <c r="AF50">
        <v>3.4507818597183202</v>
      </c>
      <c r="AG50">
        <v>43</v>
      </c>
      <c r="AH50">
        <v>11</v>
      </c>
      <c r="AI50">
        <f t="shared" si="65"/>
        <v>1.001647067202899</v>
      </c>
      <c r="AJ50">
        <f t="shared" si="66"/>
        <v>0.16470672028989775</v>
      </c>
      <c r="AK50">
        <f t="shared" si="67"/>
        <v>52300.020076798159</v>
      </c>
      <c r="AL50">
        <v>0</v>
      </c>
      <c r="AM50">
        <v>0</v>
      </c>
      <c r="AN50">
        <v>0</v>
      </c>
      <c r="AO50">
        <f t="shared" si="68"/>
        <v>0</v>
      </c>
      <c r="AP50" t="e">
        <f t="shared" si="69"/>
        <v>#DIV/0!</v>
      </c>
      <c r="AQ50">
        <v>-1</v>
      </c>
      <c r="AR50" t="s">
        <v>455</v>
      </c>
      <c r="AS50">
        <v>862.44270588235304</v>
      </c>
      <c r="AT50">
        <v>1164.3499999999999</v>
      </c>
      <c r="AU50">
        <f t="shared" si="70"/>
        <v>0.25929256161604919</v>
      </c>
      <c r="AV50">
        <v>0.5</v>
      </c>
      <c r="AW50">
        <f t="shared" si="71"/>
        <v>1433.0822317495395</v>
      </c>
      <c r="AX50">
        <f t="shared" si="72"/>
        <v>11.297947238171053</v>
      </c>
      <c r="AY50">
        <f t="shared" si="73"/>
        <v>185.79378143839136</v>
      </c>
      <c r="AZ50">
        <f t="shared" si="74"/>
        <v>0.47462532743590841</v>
      </c>
      <c r="BA50">
        <f t="shared" si="75"/>
        <v>8.5814665521024847E-3</v>
      </c>
      <c r="BB50">
        <f t="shared" si="76"/>
        <v>-1</v>
      </c>
      <c r="BC50" t="s">
        <v>456</v>
      </c>
      <c r="BD50">
        <v>611.72</v>
      </c>
      <c r="BE50">
        <f t="shared" si="77"/>
        <v>552.62999999999988</v>
      </c>
      <c r="BF50">
        <f t="shared" si="78"/>
        <v>0.54630999786049783</v>
      </c>
      <c r="BG50">
        <f t="shared" si="79"/>
        <v>1.9034035179493884</v>
      </c>
      <c r="BH50">
        <f t="shared" si="80"/>
        <v>0.25929256161604919</v>
      </c>
      <c r="BI50" t="e">
        <f t="shared" si="81"/>
        <v>#DIV/0!</v>
      </c>
      <c r="BJ50">
        <v>4431</v>
      </c>
      <c r="BK50">
        <v>300</v>
      </c>
      <c r="BL50">
        <v>300</v>
      </c>
      <c r="BM50">
        <v>300</v>
      </c>
      <c r="BN50">
        <v>10506.2</v>
      </c>
      <c r="BO50">
        <v>1094.81</v>
      </c>
      <c r="BP50">
        <v>-7.2738999999999998E-3</v>
      </c>
      <c r="BQ50">
        <v>1.1245099999999999</v>
      </c>
      <c r="BR50">
        <f t="shared" si="82"/>
        <v>1699.9964516129</v>
      </c>
      <c r="BS50">
        <f t="shared" si="83"/>
        <v>1433.0822317495395</v>
      </c>
      <c r="BT50">
        <f t="shared" si="84"/>
        <v>0.84299130765236518</v>
      </c>
      <c r="BU50">
        <f t="shared" si="85"/>
        <v>0.19598261530473057</v>
      </c>
      <c r="BV50">
        <v>6</v>
      </c>
      <c r="BW50">
        <v>0.5</v>
      </c>
      <c r="BX50" t="s">
        <v>279</v>
      </c>
      <c r="BY50">
        <v>1533051540</v>
      </c>
      <c r="BZ50">
        <v>156.315129032258</v>
      </c>
      <c r="CA50">
        <v>174.96612903225801</v>
      </c>
      <c r="CB50">
        <v>24.498319354838699</v>
      </c>
      <c r="CC50">
        <v>13.7033290322581</v>
      </c>
      <c r="CD50">
        <v>400.01825806451598</v>
      </c>
      <c r="CE50">
        <v>99.104080645161304</v>
      </c>
      <c r="CF50">
        <v>9.99932838709678E-2</v>
      </c>
      <c r="CG50">
        <v>27.742670967741901</v>
      </c>
      <c r="CH50">
        <v>27.7611387096774</v>
      </c>
      <c r="CI50">
        <v>999.9</v>
      </c>
      <c r="CJ50">
        <v>10005.1848387097</v>
      </c>
      <c r="CK50">
        <v>0</v>
      </c>
      <c r="CL50">
        <v>3.2460012903225799</v>
      </c>
      <c r="CM50">
        <v>1699.9964516129</v>
      </c>
      <c r="CN50">
        <v>0.89999422580645205</v>
      </c>
      <c r="CO50">
        <v>0.10000581290322599</v>
      </c>
      <c r="CP50">
        <v>0</v>
      </c>
      <c r="CQ50">
        <v>863.13974193548404</v>
      </c>
      <c r="CR50">
        <v>5.0001699999999998</v>
      </c>
      <c r="CS50">
        <v>12383.177419354801</v>
      </c>
      <c r="CT50">
        <v>14573.9483870968</v>
      </c>
      <c r="CU50">
        <v>44.435161290322597</v>
      </c>
      <c r="CV50">
        <v>44.826290322580597</v>
      </c>
      <c r="CW50">
        <v>45.003999999999998</v>
      </c>
      <c r="CX50">
        <v>45.818096774193499</v>
      </c>
      <c r="CY50">
        <v>46.439161290322602</v>
      </c>
      <c r="CZ50">
        <v>1525.4893548387099</v>
      </c>
      <c r="DA50">
        <v>169.507096774194</v>
      </c>
      <c r="DB50">
        <v>0</v>
      </c>
      <c r="DC50">
        <v>72.700000047683702</v>
      </c>
      <c r="DD50">
        <v>862.44270588235304</v>
      </c>
      <c r="DE50">
        <v>-11.9872548357644</v>
      </c>
      <c r="DF50">
        <v>-199.97548983112199</v>
      </c>
      <c r="DG50">
        <v>12374.741176470599</v>
      </c>
      <c r="DH50">
        <v>10</v>
      </c>
      <c r="DI50">
        <v>1533051583.5</v>
      </c>
      <c r="DJ50" t="s">
        <v>457</v>
      </c>
      <c r="DK50">
        <v>56</v>
      </c>
      <c r="DL50">
        <v>0.16600000000000001</v>
      </c>
      <c r="DM50">
        <v>-8.4000000000000005E-2</v>
      </c>
      <c r="DN50">
        <v>175</v>
      </c>
      <c r="DO50">
        <v>14</v>
      </c>
      <c r="DP50">
        <v>0.08</v>
      </c>
      <c r="DQ50">
        <v>0.01</v>
      </c>
      <c r="DR50">
        <v>11.3362844948374</v>
      </c>
      <c r="DS50">
        <v>0.19499881096599</v>
      </c>
      <c r="DT50">
        <v>4.5074121542195499E-2</v>
      </c>
      <c r="DU50">
        <v>1</v>
      </c>
      <c r="DV50">
        <v>0.62404802209968002</v>
      </c>
      <c r="DW50">
        <v>9.9858215652785295E-3</v>
      </c>
      <c r="DX50">
        <v>9.5410802240888796E-4</v>
      </c>
      <c r="DY50">
        <v>1</v>
      </c>
      <c r="DZ50">
        <v>2</v>
      </c>
      <c r="EA50">
        <v>2</v>
      </c>
      <c r="EB50" t="s">
        <v>280</v>
      </c>
      <c r="EC50">
        <v>1.8899300000000001</v>
      </c>
      <c r="ED50">
        <v>1.88764</v>
      </c>
      <c r="EE50">
        <v>1.88873</v>
      </c>
      <c r="EF50">
        <v>1.8887499999999999</v>
      </c>
      <c r="EG50">
        <v>1.89195</v>
      </c>
      <c r="EH50">
        <v>1.88652</v>
      </c>
      <c r="EI50">
        <v>1.8884700000000001</v>
      </c>
      <c r="EJ50">
        <v>1.89072</v>
      </c>
      <c r="EK50" t="s">
        <v>281</v>
      </c>
      <c r="EL50" t="s">
        <v>19</v>
      </c>
      <c r="EM50" t="s">
        <v>19</v>
      </c>
      <c r="EN50" t="s">
        <v>19</v>
      </c>
      <c r="EO50" t="s">
        <v>282</v>
      </c>
      <c r="EP50" t="s">
        <v>283</v>
      </c>
      <c r="EQ50" t="s">
        <v>284</v>
      </c>
      <c r="ER50" t="s">
        <v>284</v>
      </c>
      <c r="ES50" t="s">
        <v>284</v>
      </c>
      <c r="ET50" t="s">
        <v>284</v>
      </c>
      <c r="EU50">
        <v>0</v>
      </c>
      <c r="EV50">
        <v>100</v>
      </c>
      <c r="EW50">
        <v>100</v>
      </c>
      <c r="EX50">
        <v>0.16600000000000001</v>
      </c>
      <c r="EY50">
        <v>-8.4000000000000005E-2</v>
      </c>
      <c r="EZ50">
        <v>2</v>
      </c>
      <c r="FA50">
        <v>339.02199999999999</v>
      </c>
      <c r="FB50">
        <v>628.44200000000001</v>
      </c>
      <c r="FC50">
        <v>25</v>
      </c>
      <c r="FD50">
        <v>28.0656</v>
      </c>
      <c r="FE50">
        <v>30.0002</v>
      </c>
      <c r="FF50">
        <v>28.048999999999999</v>
      </c>
      <c r="FG50">
        <v>28.054500000000001</v>
      </c>
      <c r="FH50">
        <v>10.601100000000001</v>
      </c>
      <c r="FI50">
        <v>42.843000000000004</v>
      </c>
      <c r="FJ50">
        <v>9.1854899999999997</v>
      </c>
      <c r="FK50">
        <v>25</v>
      </c>
      <c r="FL50">
        <v>175</v>
      </c>
      <c r="FM50">
        <v>13.671900000000001</v>
      </c>
      <c r="FN50">
        <v>101.78</v>
      </c>
      <c r="FO50">
        <v>101.068</v>
      </c>
    </row>
    <row r="51" spans="1:171" x14ac:dyDescent="0.2">
      <c r="A51">
        <v>65</v>
      </c>
      <c r="B51">
        <v>1533051657.5</v>
      </c>
      <c r="C51">
        <v>10511.2000000477</v>
      </c>
      <c r="D51" t="s">
        <v>458</v>
      </c>
      <c r="E51" t="s">
        <v>459</v>
      </c>
      <c r="F51" t="s">
        <v>440</v>
      </c>
      <c r="G51">
        <v>1533051649.5</v>
      </c>
      <c r="H51">
        <f t="shared" ref="H51:H76" si="86">CD51*AI51*(CB51-CC51)/(100*BV51*(1000-AI51*CB51))</f>
        <v>7.446872197224081E-3</v>
      </c>
      <c r="I51">
        <f t="shared" ref="I51:I76" si="87">CD51*AI51*(CA51-BZ51*(1000-AI51*CC51)/(1000-AI51*CB51))/(100*BV51)</f>
        <v>4.5142220365555454</v>
      </c>
      <c r="J51">
        <f t="shared" ref="J51:J76" si="88">BZ51 - IF(AI51&gt;1, I51*BV51*100/(AK51*CJ51), 0)</f>
        <v>92.157220617703715</v>
      </c>
      <c r="K51">
        <f t="shared" ref="K51:K76" si="89">((Q51-H51/2)*J51-I51)/(Q51+H51/2)</f>
        <v>77.346598077187664</v>
      </c>
      <c r="L51">
        <f t="shared" ref="L51:L76" si="90">K51*(CE51+CF51)/1000</f>
        <v>7.672982799310347</v>
      </c>
      <c r="M51">
        <f t="shared" ref="M51:M76" si="91">(BZ51 - IF(AI51&gt;1, I51*BV51*100/(AK51*CJ51), 0))*(CE51+CF51)/1000</f>
        <v>9.1422349038056172</v>
      </c>
      <c r="N51">
        <f t="shared" ref="N51:N76" si="92">2/((1/P51-1/O51)+SIGN(P51)*SQRT((1/P51-1/O51)*(1/P51-1/O51) + 4*BW51/((BW51+1)*(BW51+1))*(2*1/P51*1/O51-1/O51*1/O51)))</f>
        <v>0.62923310011404332</v>
      </c>
      <c r="O51">
        <f t="shared" ref="O51:O76" si="93">AF51+AE51*BV51+AD51*BV51*BV51</f>
        <v>2.2456213356758723</v>
      </c>
      <c r="P51">
        <f t="shared" ref="P51:P76" si="94">H51*(1000-(1000*0.61365*EXP(17.502*T51/(240.97+T51))/(CE51+CF51)+CB51)/2)/(1000*0.61365*EXP(17.502*T51/(240.97+T51))/(CE51+CF51)-CB51)</f>
        <v>0.54528854498129664</v>
      </c>
      <c r="Q51">
        <f t="shared" ref="Q51:Q76" si="95">1/((BW51+1)/(N51/1.6)+1/(O51/1.37)) + BW51/((BW51+1)/(N51/1.6) + BW51/(O51/1.37))</f>
        <v>0.34741002006235783</v>
      </c>
      <c r="R51">
        <f t="shared" ref="R51:R76" si="96">(BS51*BU51)</f>
        <v>280.86096679865869</v>
      </c>
      <c r="S51">
        <f t="shared" ref="S51:S76" si="97">(CG51+(R51+2*0.95*0.0000000567*(((CG51+$B$7)+273)^4-(CG51+273)^4)-44100*H51)/(1.84*29.3*O51+8*0.95*0.0000000567*(CG51+273)^3))</f>
        <v>27.389204152418607</v>
      </c>
      <c r="T51">
        <f t="shared" ref="T51:T76" si="98">($C$7*CH51+$D$7*CI51+$E$7*S51)</f>
        <v>27.795125806451601</v>
      </c>
      <c r="U51">
        <f t="shared" ref="U51:U76" si="99">0.61365*EXP(17.502*T51/(240.97+T51))</f>
        <v>3.749751603118562</v>
      </c>
      <c r="V51">
        <f t="shared" ref="V51:V76" si="100">(W51/X51*100)</f>
        <v>65.178566771160007</v>
      </c>
      <c r="W51">
        <f t="shared" ref="W51:W76" si="101">CB51*(CE51+CF51)/1000</f>
        <v>2.4372130529131049</v>
      </c>
      <c r="X51">
        <f t="shared" ref="X51:X76" si="102">0.61365*EXP(17.502*CG51/(240.97+CG51))</f>
        <v>3.7392860470069658</v>
      </c>
      <c r="Y51">
        <f t="shared" ref="Y51:Y76" si="103">(U51-CB51*(CE51+CF51)/1000)</f>
        <v>1.3125385502054572</v>
      </c>
      <c r="Z51">
        <f t="shared" ref="Z51:Z76" si="104">(-H51*44100)</f>
        <v>-328.40706389758196</v>
      </c>
      <c r="AA51">
        <f t="shared" ref="AA51:AA76" si="105">2*29.3*O51*0.92*(CG51-T51)</f>
        <v>-5.7943719804223868</v>
      </c>
      <c r="AB51">
        <f t="shared" ref="AB51:AB76" si="106">2*0.95*0.0000000567*(((CG51+$B$7)+273)^4-(T51+273)^4)</f>
        <v>-0.56116397314009836</v>
      </c>
      <c r="AC51">
        <f t="shared" ref="AC51:AC76" si="107">R51+AB51+Z51+AA51</f>
        <v>-53.901633052485735</v>
      </c>
      <c r="AD51">
        <v>-4.1065970896744401E-2</v>
      </c>
      <c r="AE51">
        <v>4.6100149908235098E-2</v>
      </c>
      <c r="AF51">
        <v>3.4473953885092601</v>
      </c>
      <c r="AG51">
        <v>45</v>
      </c>
      <c r="AH51">
        <v>11</v>
      </c>
      <c r="AI51">
        <f t="shared" ref="AI51:AI76" si="108">IF(AG51*$H$13&gt;=AK51,1,(AK51/(AK51-AG51*$H$13)))</f>
        <v>1.0017258895221983</v>
      </c>
      <c r="AJ51">
        <f t="shared" ref="AJ51:AJ76" si="109">(AI51-1)*100</f>
        <v>0.17258895221983206</v>
      </c>
      <c r="AK51">
        <f t="shared" ref="AK51:AK76" si="110">MAX(0,($B$13+$C$13*CJ51)/(1+$D$13*CJ51)*CE51/(CG51+273)*$E$13)</f>
        <v>52237.022646831741</v>
      </c>
      <c r="AL51">
        <v>0</v>
      </c>
      <c r="AM51">
        <v>0</v>
      </c>
      <c r="AN51">
        <v>0</v>
      </c>
      <c r="AO51">
        <f t="shared" ref="AO51:AO76" si="111">AN51-AM51</f>
        <v>0</v>
      </c>
      <c r="AP51" t="e">
        <f t="shared" ref="AP51:AP76" si="112">AO51/AN51</f>
        <v>#DIV/0!</v>
      </c>
      <c r="AQ51">
        <v>-1</v>
      </c>
      <c r="AR51" t="s">
        <v>460</v>
      </c>
      <c r="AS51">
        <v>864.20123529411796</v>
      </c>
      <c r="AT51">
        <v>1115.3499999999999</v>
      </c>
      <c r="AU51">
        <f t="shared" ref="AU51:AU76" si="113">1-AS51/AT51</f>
        <v>0.22517484619705197</v>
      </c>
      <c r="AV51">
        <v>0.5</v>
      </c>
      <c r="AW51">
        <f t="shared" ref="AW51:AW76" si="114">BS51</f>
        <v>1433.0960801366982</v>
      </c>
      <c r="AX51">
        <f t="shared" ref="AX51:AX76" si="115">I51</f>
        <v>4.5142220365555454</v>
      </c>
      <c r="AY51">
        <f t="shared" ref="AY51:AY76" si="116">AU51*AV51*AW51</f>
        <v>161.34859471518953</v>
      </c>
      <c r="AZ51">
        <f t="shared" ref="AZ51:AZ76" si="117">BE51/AT51</f>
        <v>0.43997848209082346</v>
      </c>
      <c r="BA51">
        <f t="shared" ref="BA51:BA76" si="118">(AX51-AQ51)/AW51</f>
        <v>3.8477685571713812E-3</v>
      </c>
      <c r="BB51">
        <f t="shared" ref="BB51:BB76" si="119">(AN51-AT51)/AT51</f>
        <v>-1</v>
      </c>
      <c r="BC51" t="s">
        <v>461</v>
      </c>
      <c r="BD51">
        <v>624.62</v>
      </c>
      <c r="BE51">
        <f t="shared" ref="BE51:BE76" si="120">AT51-BD51</f>
        <v>490.7299999999999</v>
      </c>
      <c r="BF51">
        <f t="shared" ref="BF51:BF76" si="121">(AT51-AS51)/(AT51-BD51)</f>
        <v>0.51178604264235317</v>
      </c>
      <c r="BG51">
        <f t="shared" ref="BG51:BG76" si="122">(AN51-AT51)/(AN51-BD51)</f>
        <v>1.7856456725689218</v>
      </c>
      <c r="BH51">
        <f t="shared" ref="BH51:BH76" si="123">(AT51-AS51)/(AT51-AM51)</f>
        <v>0.22517484619705203</v>
      </c>
      <c r="BI51" t="e">
        <f t="shared" ref="BI51:BI76" si="124">(AN51-AT51)/(AN51-AM51)</f>
        <v>#DIV/0!</v>
      </c>
      <c r="BJ51">
        <v>4433</v>
      </c>
      <c r="BK51">
        <v>300</v>
      </c>
      <c r="BL51">
        <v>300</v>
      </c>
      <c r="BM51">
        <v>300</v>
      </c>
      <c r="BN51">
        <v>10506.8</v>
      </c>
      <c r="BO51">
        <v>1058.1199999999999</v>
      </c>
      <c r="BP51">
        <v>-7.2745300000000004E-3</v>
      </c>
      <c r="BQ51">
        <v>-2.4902299999999999E-2</v>
      </c>
      <c r="BR51">
        <f t="shared" ref="BR51:BR76" si="125">$B$11*CK51+$C$11*CL51+$F$11*CM51</f>
        <v>1700.0135483870999</v>
      </c>
      <c r="BS51">
        <f t="shared" ref="BS51:BS76" si="126">BR51*BT51</f>
        <v>1433.0960801366982</v>
      </c>
      <c r="BT51">
        <f t="shared" ref="BT51:BT76" si="127">($B$11*$D$9+$C$11*$D$9+$F$11*((CZ51+CR51)/MAX(CZ51+CR51+DA51, 0.1)*$I$9+DA51/MAX(CZ51+CR51+DA51, 0.1)*$J$9))/($B$11+$C$11+$F$11)</f>
        <v>0.84299097586390315</v>
      </c>
      <c r="BU51">
        <f t="shared" ref="BU51:BU76" si="128">($B$11*$K$9+$C$11*$K$9+$F$11*((CZ51+CR51)/MAX(CZ51+CR51+DA51, 0.1)*$P$9+DA51/MAX(CZ51+CR51+DA51, 0.1)*$Q$9))/($B$11+$C$11+$F$11)</f>
        <v>0.19598195172780622</v>
      </c>
      <c r="BV51">
        <v>6</v>
      </c>
      <c r="BW51">
        <v>0.5</v>
      </c>
      <c r="BX51" t="s">
        <v>279</v>
      </c>
      <c r="BY51">
        <v>1533051649.5</v>
      </c>
      <c r="BZ51">
        <v>92.157225806451606</v>
      </c>
      <c r="CA51">
        <v>99.946112903225796</v>
      </c>
      <c r="CB51">
        <v>24.568038709677399</v>
      </c>
      <c r="CC51">
        <v>13.6916935483871</v>
      </c>
      <c r="CD51">
        <v>400.01048387096802</v>
      </c>
      <c r="CE51">
        <v>99.102574193548406</v>
      </c>
      <c r="CF51">
        <v>0.100015061290323</v>
      </c>
      <c r="CG51">
        <v>27.747264516129</v>
      </c>
      <c r="CH51">
        <v>27.795125806451601</v>
      </c>
      <c r="CI51">
        <v>999.9</v>
      </c>
      <c r="CJ51">
        <v>9992.9377419354805</v>
      </c>
      <c r="CK51">
        <v>0</v>
      </c>
      <c r="CL51">
        <v>3.2748032258064499</v>
      </c>
      <c r="CM51">
        <v>1700.0135483870999</v>
      </c>
      <c r="CN51">
        <v>0.90000641935483805</v>
      </c>
      <c r="CO51">
        <v>9.9993774193548393E-2</v>
      </c>
      <c r="CP51">
        <v>0</v>
      </c>
      <c r="CQ51">
        <v>864.31512903225803</v>
      </c>
      <c r="CR51">
        <v>5.0001699999999998</v>
      </c>
      <c r="CS51">
        <v>12407.9225806452</v>
      </c>
      <c r="CT51">
        <v>14574.151612903201</v>
      </c>
      <c r="CU51">
        <v>44.425193548387099</v>
      </c>
      <c r="CV51">
        <v>44.850612903225802</v>
      </c>
      <c r="CW51">
        <v>45.028064516129</v>
      </c>
      <c r="CX51">
        <v>45.816064516129003</v>
      </c>
      <c r="CY51">
        <v>46.445258064516104</v>
      </c>
      <c r="CZ51">
        <v>1525.5235483870999</v>
      </c>
      <c r="DA51">
        <v>169.49</v>
      </c>
      <c r="DB51">
        <v>0</v>
      </c>
      <c r="DC51">
        <v>108.799999952316</v>
      </c>
      <c r="DD51">
        <v>864.20123529411796</v>
      </c>
      <c r="DE51">
        <v>-0.940931410788443</v>
      </c>
      <c r="DF51">
        <v>-36.200980356776697</v>
      </c>
      <c r="DG51">
        <v>12406.6764705882</v>
      </c>
      <c r="DH51">
        <v>10</v>
      </c>
      <c r="DI51">
        <v>1533051688</v>
      </c>
      <c r="DJ51" t="s">
        <v>462</v>
      </c>
      <c r="DK51">
        <v>57</v>
      </c>
      <c r="DL51">
        <v>0.14000000000000001</v>
      </c>
      <c r="DM51">
        <v>-8.4000000000000005E-2</v>
      </c>
      <c r="DN51">
        <v>100</v>
      </c>
      <c r="DO51">
        <v>14</v>
      </c>
      <c r="DP51">
        <v>0.14000000000000001</v>
      </c>
      <c r="DQ51">
        <v>0.01</v>
      </c>
      <c r="DR51">
        <v>4.4750056848972299</v>
      </c>
      <c r="DS51">
        <v>0.282064678520979</v>
      </c>
      <c r="DT51">
        <v>4.5352688185047597E-2</v>
      </c>
      <c r="DU51">
        <v>1</v>
      </c>
      <c r="DV51">
        <v>0.62947977817869705</v>
      </c>
      <c r="DW51">
        <v>-1.9607221684652199E-3</v>
      </c>
      <c r="DX51">
        <v>4.4076524758102401E-4</v>
      </c>
      <c r="DY51">
        <v>1</v>
      </c>
      <c r="DZ51">
        <v>2</v>
      </c>
      <c r="EA51">
        <v>2</v>
      </c>
      <c r="EB51" t="s">
        <v>280</v>
      </c>
      <c r="EC51">
        <v>1.88995</v>
      </c>
      <c r="ED51">
        <v>1.8876500000000001</v>
      </c>
      <c r="EE51">
        <v>1.8887400000000001</v>
      </c>
      <c r="EF51">
        <v>1.88873</v>
      </c>
      <c r="EG51">
        <v>1.89194</v>
      </c>
      <c r="EH51">
        <v>1.8864700000000001</v>
      </c>
      <c r="EI51">
        <v>1.88846</v>
      </c>
      <c r="EJ51">
        <v>1.89072</v>
      </c>
      <c r="EK51" t="s">
        <v>281</v>
      </c>
      <c r="EL51" t="s">
        <v>19</v>
      </c>
      <c r="EM51" t="s">
        <v>19</v>
      </c>
      <c r="EN51" t="s">
        <v>19</v>
      </c>
      <c r="EO51" t="s">
        <v>282</v>
      </c>
      <c r="EP51" t="s">
        <v>283</v>
      </c>
      <c r="EQ51" t="s">
        <v>284</v>
      </c>
      <c r="ER51" t="s">
        <v>284</v>
      </c>
      <c r="ES51" t="s">
        <v>284</v>
      </c>
      <c r="ET51" t="s">
        <v>284</v>
      </c>
      <c r="EU51">
        <v>0</v>
      </c>
      <c r="EV51">
        <v>100</v>
      </c>
      <c r="EW51">
        <v>100</v>
      </c>
      <c r="EX51">
        <v>0.14000000000000001</v>
      </c>
      <c r="EY51">
        <v>-8.4000000000000005E-2</v>
      </c>
      <c r="EZ51">
        <v>2</v>
      </c>
      <c r="FA51">
        <v>337.62700000000001</v>
      </c>
      <c r="FB51">
        <v>627.93200000000002</v>
      </c>
      <c r="FC51">
        <v>24.9998</v>
      </c>
      <c r="FD51">
        <v>28.106300000000001</v>
      </c>
      <c r="FE51">
        <v>30.000299999999999</v>
      </c>
      <c r="FF51">
        <v>28.090699999999998</v>
      </c>
      <c r="FG51">
        <v>28.095800000000001</v>
      </c>
      <c r="FH51">
        <v>7.3108899999999997</v>
      </c>
      <c r="FI51">
        <v>43.0002</v>
      </c>
      <c r="FJ51">
        <v>5.54298</v>
      </c>
      <c r="FK51">
        <v>25</v>
      </c>
      <c r="FL51">
        <v>100</v>
      </c>
      <c r="FM51">
        <v>13.6447</v>
      </c>
      <c r="FN51">
        <v>101.77</v>
      </c>
      <c r="FO51">
        <v>101.056</v>
      </c>
    </row>
    <row r="52" spans="1:171" x14ac:dyDescent="0.2">
      <c r="A52">
        <v>66</v>
      </c>
      <c r="B52">
        <v>1533051758.5</v>
      </c>
      <c r="C52">
        <v>10612.2000000477</v>
      </c>
      <c r="D52" t="s">
        <v>465</v>
      </c>
      <c r="E52" t="s">
        <v>466</v>
      </c>
      <c r="F52" t="s">
        <v>440</v>
      </c>
      <c r="G52">
        <v>1533051750.5</v>
      </c>
      <c r="H52">
        <f t="shared" si="86"/>
        <v>7.4761026194732046E-3</v>
      </c>
      <c r="I52">
        <f t="shared" si="87"/>
        <v>-0.16706258726436699</v>
      </c>
      <c r="J52">
        <f t="shared" si="88"/>
        <v>49.650580837035811</v>
      </c>
      <c r="K52">
        <f t="shared" si="89"/>
        <v>49.06827985520907</v>
      </c>
      <c r="L52">
        <f t="shared" si="90"/>
        <v>4.8675657829617744</v>
      </c>
      <c r="M52">
        <f t="shared" si="91"/>
        <v>4.9253299504216619</v>
      </c>
      <c r="N52">
        <f t="shared" si="92"/>
        <v>0.62800098711481134</v>
      </c>
      <c r="O52">
        <f t="shared" si="93"/>
        <v>2.2462764977203236</v>
      </c>
      <c r="P52">
        <f t="shared" si="94"/>
        <v>0.54438253069694242</v>
      </c>
      <c r="Q52">
        <f t="shared" si="95"/>
        <v>0.34681991881317015</v>
      </c>
      <c r="R52">
        <f t="shared" si="96"/>
        <v>280.85447015455691</v>
      </c>
      <c r="S52">
        <f t="shared" si="97"/>
        <v>27.40358217956301</v>
      </c>
      <c r="T52">
        <f t="shared" si="98"/>
        <v>27.830222580645199</v>
      </c>
      <c r="U52">
        <f t="shared" si="99"/>
        <v>3.7574422487827235</v>
      </c>
      <c r="V52">
        <f t="shared" si="100"/>
        <v>65.098892277866369</v>
      </c>
      <c r="W52">
        <f t="shared" si="101"/>
        <v>2.437652204638094</v>
      </c>
      <c r="X52">
        <f t="shared" si="102"/>
        <v>3.7445371485482188</v>
      </c>
      <c r="Y52">
        <f t="shared" si="103"/>
        <v>1.3197900441446295</v>
      </c>
      <c r="Z52">
        <f t="shared" si="104"/>
        <v>-329.69612551876833</v>
      </c>
      <c r="AA52">
        <f t="shared" si="105"/>
        <v>-7.1363799713005109</v>
      </c>
      <c r="AB52">
        <f t="shared" si="106"/>
        <v>-0.69113477226159192</v>
      </c>
      <c r="AC52">
        <f t="shared" si="107"/>
        <v>-56.669170107773525</v>
      </c>
      <c r="AD52">
        <v>-4.1083580159379803E-2</v>
      </c>
      <c r="AE52">
        <v>4.6119917848199403E-2</v>
      </c>
      <c r="AF52">
        <v>3.4485658763688001</v>
      </c>
      <c r="AG52">
        <v>43</v>
      </c>
      <c r="AH52">
        <v>11</v>
      </c>
      <c r="AI52">
        <f t="shared" si="108"/>
        <v>1.0016485114677984</v>
      </c>
      <c r="AJ52">
        <f t="shared" si="109"/>
        <v>0.16485114677984303</v>
      </c>
      <c r="AK52">
        <f t="shared" si="110"/>
        <v>52254.275247034144</v>
      </c>
      <c r="AL52">
        <v>0</v>
      </c>
      <c r="AM52">
        <v>0</v>
      </c>
      <c r="AN52">
        <v>0</v>
      </c>
      <c r="AO52">
        <f t="shared" si="111"/>
        <v>0</v>
      </c>
      <c r="AP52" t="e">
        <f t="shared" si="112"/>
        <v>#DIV/0!</v>
      </c>
      <c r="AQ52">
        <v>-1</v>
      </c>
      <c r="AR52" t="s">
        <v>467</v>
      </c>
      <c r="AS52">
        <v>876.57064705882397</v>
      </c>
      <c r="AT52">
        <v>1092.08</v>
      </c>
      <c r="AU52">
        <f t="shared" si="113"/>
        <v>0.1973384302809098</v>
      </c>
      <c r="AV52">
        <v>0.5</v>
      </c>
      <c r="AW52">
        <f t="shared" si="114"/>
        <v>1433.0585220721243</v>
      </c>
      <c r="AX52">
        <f t="shared" si="115"/>
        <v>-0.16706258726436699</v>
      </c>
      <c r="AY52">
        <f t="shared" si="116"/>
        <v>141.39875962319678</v>
      </c>
      <c r="AZ52">
        <f t="shared" si="117"/>
        <v>0.41764339608819862</v>
      </c>
      <c r="BA52">
        <f t="shared" si="118"/>
        <v>5.8123056379529503E-4</v>
      </c>
      <c r="BB52">
        <f t="shared" si="119"/>
        <v>-1</v>
      </c>
      <c r="BC52" t="s">
        <v>468</v>
      </c>
      <c r="BD52">
        <v>635.98</v>
      </c>
      <c r="BE52">
        <f t="shared" si="120"/>
        <v>456.09999999999991</v>
      </c>
      <c r="BF52">
        <f t="shared" si="121"/>
        <v>0.47250461070198641</v>
      </c>
      <c r="BG52">
        <f t="shared" si="122"/>
        <v>1.7171609170099686</v>
      </c>
      <c r="BH52">
        <f t="shared" si="123"/>
        <v>0.1973384302809098</v>
      </c>
      <c r="BI52" t="e">
        <f t="shared" si="124"/>
        <v>#DIV/0!</v>
      </c>
      <c r="BJ52">
        <v>4435</v>
      </c>
      <c r="BK52">
        <v>300</v>
      </c>
      <c r="BL52">
        <v>300</v>
      </c>
      <c r="BM52">
        <v>300</v>
      </c>
      <c r="BN52">
        <v>10509.6</v>
      </c>
      <c r="BO52">
        <v>1042.5899999999999</v>
      </c>
      <c r="BP52">
        <v>-7.2760500000000001E-3</v>
      </c>
      <c r="BQ52">
        <v>-0.52551300000000001</v>
      </c>
      <c r="BR52">
        <f t="shared" si="125"/>
        <v>1699.9683870967699</v>
      </c>
      <c r="BS52">
        <f t="shared" si="126"/>
        <v>1433.0585220721243</v>
      </c>
      <c r="BT52">
        <f t="shared" si="127"/>
        <v>0.84299127733752854</v>
      </c>
      <c r="BU52">
        <f t="shared" si="128"/>
        <v>0.19598255467505729</v>
      </c>
      <c r="BV52">
        <v>6</v>
      </c>
      <c r="BW52">
        <v>0.5</v>
      </c>
      <c r="BX52" t="s">
        <v>279</v>
      </c>
      <c r="BY52">
        <v>1533051750.5</v>
      </c>
      <c r="BZ52">
        <v>49.650580645161298</v>
      </c>
      <c r="CA52">
        <v>49.957183870967697</v>
      </c>
      <c r="CB52">
        <v>24.573145161290299</v>
      </c>
      <c r="CC52">
        <v>13.653177419354799</v>
      </c>
      <c r="CD52">
        <v>400.00596774193599</v>
      </c>
      <c r="CE52">
        <v>99.099841935483894</v>
      </c>
      <c r="CF52">
        <v>0.100003612903226</v>
      </c>
      <c r="CG52">
        <v>27.771293548387099</v>
      </c>
      <c r="CH52">
        <v>27.830222580645199</v>
      </c>
      <c r="CI52">
        <v>999.9</v>
      </c>
      <c r="CJ52">
        <v>9997.4983870967808</v>
      </c>
      <c r="CK52">
        <v>0</v>
      </c>
      <c r="CL52">
        <v>3.3012812903225801</v>
      </c>
      <c r="CM52">
        <v>1699.9683870967699</v>
      </c>
      <c r="CN52">
        <v>0.89999596774193602</v>
      </c>
      <c r="CO52">
        <v>0.100004109677419</v>
      </c>
      <c r="CP52">
        <v>0</v>
      </c>
      <c r="CQ52">
        <v>876.32458064516095</v>
      </c>
      <c r="CR52">
        <v>5.0001699999999998</v>
      </c>
      <c r="CS52">
        <v>12601.754838709699</v>
      </c>
      <c r="CT52">
        <v>14573.7322580645</v>
      </c>
      <c r="CU52">
        <v>44.463419354838699</v>
      </c>
      <c r="CV52">
        <v>44.874870967741899</v>
      </c>
      <c r="CW52">
        <v>45.0621935483871</v>
      </c>
      <c r="CX52">
        <v>45.850612903225802</v>
      </c>
      <c r="CY52">
        <v>46.479548387096798</v>
      </c>
      <c r="CZ52">
        <v>1525.46580645161</v>
      </c>
      <c r="DA52">
        <v>169.502580645161</v>
      </c>
      <c r="DB52">
        <v>0</v>
      </c>
      <c r="DC52">
        <v>100.5</v>
      </c>
      <c r="DD52">
        <v>876.57064705882397</v>
      </c>
      <c r="DE52">
        <v>4.8911764663280897</v>
      </c>
      <c r="DF52">
        <v>92.034313448578004</v>
      </c>
      <c r="DG52">
        <v>12607.470588235299</v>
      </c>
      <c r="DH52">
        <v>10</v>
      </c>
      <c r="DI52">
        <v>1533051791</v>
      </c>
      <c r="DJ52" t="s">
        <v>469</v>
      </c>
      <c r="DK52">
        <v>58</v>
      </c>
      <c r="DL52">
        <v>0.16300000000000001</v>
      </c>
      <c r="DM52">
        <v>-8.2000000000000003E-2</v>
      </c>
      <c r="DN52">
        <v>50</v>
      </c>
      <c r="DO52">
        <v>14</v>
      </c>
      <c r="DP52">
        <v>0.3</v>
      </c>
      <c r="DQ52">
        <v>0.01</v>
      </c>
      <c r="DR52">
        <v>-0.18069125138474801</v>
      </c>
      <c r="DS52">
        <v>0.29088201192330598</v>
      </c>
      <c r="DT52">
        <v>4.4039094589256103E-2</v>
      </c>
      <c r="DU52">
        <v>1</v>
      </c>
      <c r="DV52">
        <v>0.62814276919693901</v>
      </c>
      <c r="DW52">
        <v>-1.0463236492759501E-2</v>
      </c>
      <c r="DX52">
        <v>9.1040887818845298E-4</v>
      </c>
      <c r="DY52">
        <v>1</v>
      </c>
      <c r="DZ52">
        <v>2</v>
      </c>
      <c r="EA52">
        <v>2</v>
      </c>
      <c r="EB52" t="s">
        <v>280</v>
      </c>
      <c r="EC52">
        <v>1.88995</v>
      </c>
      <c r="ED52">
        <v>1.8876500000000001</v>
      </c>
      <c r="EE52">
        <v>1.88873</v>
      </c>
      <c r="EF52">
        <v>1.88873</v>
      </c>
      <c r="EG52">
        <v>1.89195</v>
      </c>
      <c r="EH52">
        <v>1.88649</v>
      </c>
      <c r="EI52">
        <v>1.88852</v>
      </c>
      <c r="EJ52">
        <v>1.8907400000000001</v>
      </c>
      <c r="EK52" t="s">
        <v>281</v>
      </c>
      <c r="EL52" t="s">
        <v>19</v>
      </c>
      <c r="EM52" t="s">
        <v>19</v>
      </c>
      <c r="EN52" t="s">
        <v>19</v>
      </c>
      <c r="EO52" t="s">
        <v>282</v>
      </c>
      <c r="EP52" t="s">
        <v>283</v>
      </c>
      <c r="EQ52" t="s">
        <v>284</v>
      </c>
      <c r="ER52" t="s">
        <v>284</v>
      </c>
      <c r="ES52" t="s">
        <v>284</v>
      </c>
      <c r="ET52" t="s">
        <v>284</v>
      </c>
      <c r="EU52">
        <v>0</v>
      </c>
      <c r="EV52">
        <v>100</v>
      </c>
      <c r="EW52">
        <v>100</v>
      </c>
      <c r="EX52">
        <v>0.16300000000000001</v>
      </c>
      <c r="EY52">
        <v>-8.2000000000000003E-2</v>
      </c>
      <c r="EZ52">
        <v>2</v>
      </c>
      <c r="FA52">
        <v>338.815</v>
      </c>
      <c r="FB52">
        <v>628.22500000000002</v>
      </c>
      <c r="FC52">
        <v>24.999400000000001</v>
      </c>
      <c r="FD52">
        <v>28.146999999999998</v>
      </c>
      <c r="FE52">
        <v>30.0002</v>
      </c>
      <c r="FF52">
        <v>28.1295</v>
      </c>
      <c r="FG52">
        <v>28.134</v>
      </c>
      <c r="FH52">
        <v>5.1030699999999998</v>
      </c>
      <c r="FI52">
        <v>42.807400000000001</v>
      </c>
      <c r="FJ52">
        <v>2.0512800000000002</v>
      </c>
      <c r="FK52">
        <v>25</v>
      </c>
      <c r="FL52">
        <v>50</v>
      </c>
      <c r="FM52">
        <v>13.6333</v>
      </c>
      <c r="FN52">
        <v>101.762</v>
      </c>
      <c r="FO52">
        <v>101.048</v>
      </c>
    </row>
    <row r="53" spans="1:171" x14ac:dyDescent="0.2">
      <c r="A53">
        <v>67</v>
      </c>
      <c r="B53">
        <v>1533051907</v>
      </c>
      <c r="C53">
        <v>10760.7000000477</v>
      </c>
      <c r="D53" t="s">
        <v>470</v>
      </c>
      <c r="E53" t="s">
        <v>471</v>
      </c>
      <c r="F53" t="s">
        <v>440</v>
      </c>
      <c r="G53">
        <v>1533051899</v>
      </c>
      <c r="H53">
        <f t="shared" si="86"/>
        <v>7.1244753678092482E-3</v>
      </c>
      <c r="I53">
        <f t="shared" si="87"/>
        <v>25.517661481635905</v>
      </c>
      <c r="J53">
        <f t="shared" si="88"/>
        <v>357.95603520360265</v>
      </c>
      <c r="K53">
        <f t="shared" si="89"/>
        <v>273.72061838982626</v>
      </c>
      <c r="L53">
        <f t="shared" si="90"/>
        <v>27.152321900381345</v>
      </c>
      <c r="M53">
        <f t="shared" si="91"/>
        <v>35.50824030431793</v>
      </c>
      <c r="N53">
        <f t="shared" si="92"/>
        <v>0.59307600317080178</v>
      </c>
      <c r="O53">
        <f t="shared" si="93"/>
        <v>2.2461286454617868</v>
      </c>
      <c r="P53">
        <f t="shared" si="94"/>
        <v>0.51790234410743718</v>
      </c>
      <c r="Q53">
        <f t="shared" si="95"/>
        <v>0.32964571093055772</v>
      </c>
      <c r="R53">
        <f t="shared" si="96"/>
        <v>280.86252675972611</v>
      </c>
      <c r="S53">
        <f t="shared" si="97"/>
        <v>27.522456976222443</v>
      </c>
      <c r="T53">
        <f t="shared" si="98"/>
        <v>27.759064516129001</v>
      </c>
      <c r="U53">
        <f t="shared" si="99"/>
        <v>3.7418639157574876</v>
      </c>
      <c r="V53">
        <f t="shared" si="100"/>
        <v>64.610186132616505</v>
      </c>
      <c r="W53">
        <f t="shared" si="101"/>
        <v>2.4196468466065264</v>
      </c>
      <c r="X53">
        <f t="shared" si="102"/>
        <v>3.7449928431409374</v>
      </c>
      <c r="Y53">
        <f t="shared" si="103"/>
        <v>1.3222170691509612</v>
      </c>
      <c r="Z53">
        <f t="shared" si="104"/>
        <v>-314.18936372038786</v>
      </c>
      <c r="AA53">
        <f t="shared" si="105"/>
        <v>1.7331965057700911</v>
      </c>
      <c r="AB53">
        <f t="shared" si="106"/>
        <v>0.16780757581694372</v>
      </c>
      <c r="AC53">
        <f t="shared" si="107"/>
        <v>-31.425832879074722</v>
      </c>
      <c r="AD53">
        <v>-4.1079605823829198E-2</v>
      </c>
      <c r="AE53">
        <v>4.6115456308373E-2</v>
      </c>
      <c r="AF53">
        <v>3.4483017172694002</v>
      </c>
      <c r="AG53">
        <v>42</v>
      </c>
      <c r="AH53">
        <v>11</v>
      </c>
      <c r="AI53">
        <f t="shared" si="108"/>
        <v>1.0016102748382758</v>
      </c>
      <c r="AJ53">
        <f t="shared" si="109"/>
        <v>0.16102748382758048</v>
      </c>
      <c r="AK53">
        <f t="shared" si="110"/>
        <v>52249.008111247189</v>
      </c>
      <c r="AL53">
        <v>0</v>
      </c>
      <c r="AM53">
        <v>0</v>
      </c>
      <c r="AN53">
        <v>0</v>
      </c>
      <c r="AO53">
        <f t="shared" si="111"/>
        <v>0</v>
      </c>
      <c r="AP53" t="e">
        <f t="shared" si="112"/>
        <v>#DIV/0!</v>
      </c>
      <c r="AQ53">
        <v>-1</v>
      </c>
      <c r="AR53" t="s">
        <v>472</v>
      </c>
      <c r="AS53">
        <v>871.18394117647097</v>
      </c>
      <c r="AT53">
        <v>1223.2</v>
      </c>
      <c r="AU53">
        <f t="shared" si="113"/>
        <v>0.28778291270726708</v>
      </c>
      <c r="AV53">
        <v>0.5</v>
      </c>
      <c r="AW53">
        <f t="shared" si="114"/>
        <v>1433.0973962656528</v>
      </c>
      <c r="AX53">
        <f t="shared" si="115"/>
        <v>25.517661481635905</v>
      </c>
      <c r="AY53">
        <f t="shared" si="116"/>
        <v>206.21047144526506</v>
      </c>
      <c r="AZ53">
        <f t="shared" si="117"/>
        <v>0.50459450621321122</v>
      </c>
      <c r="BA53">
        <f t="shared" si="118"/>
        <v>1.8503739906816728E-2</v>
      </c>
      <c r="BB53">
        <f t="shared" si="119"/>
        <v>-1</v>
      </c>
      <c r="BC53" t="s">
        <v>473</v>
      </c>
      <c r="BD53">
        <v>605.98</v>
      </c>
      <c r="BE53">
        <f t="shared" si="120"/>
        <v>617.22</v>
      </c>
      <c r="BF53">
        <f t="shared" si="121"/>
        <v>0.570325100974578</v>
      </c>
      <c r="BG53">
        <f t="shared" si="122"/>
        <v>2.018548466946104</v>
      </c>
      <c r="BH53">
        <f t="shared" si="123"/>
        <v>0.28778291270726708</v>
      </c>
      <c r="BI53" t="e">
        <f t="shared" si="124"/>
        <v>#DIV/0!</v>
      </c>
      <c r="BJ53">
        <v>4437</v>
      </c>
      <c r="BK53">
        <v>300</v>
      </c>
      <c r="BL53">
        <v>300</v>
      </c>
      <c r="BM53">
        <v>300</v>
      </c>
      <c r="BN53">
        <v>10515.2</v>
      </c>
      <c r="BO53">
        <v>1141.51</v>
      </c>
      <c r="BP53">
        <v>-7.2803599999999996E-3</v>
      </c>
      <c r="BQ53">
        <v>1.09277</v>
      </c>
      <c r="BR53">
        <f t="shared" si="125"/>
        <v>1700.01419354839</v>
      </c>
      <c r="BS53">
        <f t="shared" si="126"/>
        <v>1433.0973962656528</v>
      </c>
      <c r="BT53">
        <f t="shared" si="127"/>
        <v>0.84299143013293931</v>
      </c>
      <c r="BU53">
        <f t="shared" si="128"/>
        <v>0.19598286026587874</v>
      </c>
      <c r="BV53">
        <v>6</v>
      </c>
      <c r="BW53">
        <v>0.5</v>
      </c>
      <c r="BX53" t="s">
        <v>279</v>
      </c>
      <c r="BY53">
        <v>1533051899</v>
      </c>
      <c r="BZ53">
        <v>357.956064516129</v>
      </c>
      <c r="CA53">
        <v>399.995322580645</v>
      </c>
      <c r="CB53">
        <v>24.392287096774201</v>
      </c>
      <c r="CC53">
        <v>13.9836935483871</v>
      </c>
      <c r="CD53">
        <v>400.01019354838701</v>
      </c>
      <c r="CE53">
        <v>99.0972193548387</v>
      </c>
      <c r="CF53">
        <v>9.9991509677419405E-2</v>
      </c>
      <c r="CG53">
        <v>27.773377419354802</v>
      </c>
      <c r="CH53">
        <v>27.759064516129001</v>
      </c>
      <c r="CI53">
        <v>999.9</v>
      </c>
      <c r="CJ53">
        <v>9996.7958064516097</v>
      </c>
      <c r="CK53">
        <v>0</v>
      </c>
      <c r="CL53">
        <v>3.2193025806451598</v>
      </c>
      <c r="CM53">
        <v>1700.01419354839</v>
      </c>
      <c r="CN53">
        <v>0.89999193548387102</v>
      </c>
      <c r="CO53">
        <v>0.100008103225806</v>
      </c>
      <c r="CP53">
        <v>0</v>
      </c>
      <c r="CQ53">
        <v>870.839612903226</v>
      </c>
      <c r="CR53">
        <v>5.0001699999999998</v>
      </c>
      <c r="CS53">
        <v>12539.6193548387</v>
      </c>
      <c r="CT53">
        <v>14574.103225806501</v>
      </c>
      <c r="CU53">
        <v>44.461451612903197</v>
      </c>
      <c r="CV53">
        <v>44.894935483871002</v>
      </c>
      <c r="CW53">
        <v>45.046161290322601</v>
      </c>
      <c r="CX53">
        <v>45.870870967741901</v>
      </c>
      <c r="CY53">
        <v>46.485580645161299</v>
      </c>
      <c r="CZ53">
        <v>1525.4983870967701</v>
      </c>
      <c r="DA53">
        <v>169.515806451613</v>
      </c>
      <c r="DB53">
        <v>0</v>
      </c>
      <c r="DC53">
        <v>147.700000047684</v>
      </c>
      <c r="DD53">
        <v>871.18394117647097</v>
      </c>
      <c r="DE53">
        <v>6.2700980462349696</v>
      </c>
      <c r="DF53">
        <v>123.38235268034801</v>
      </c>
      <c r="DG53">
        <v>12555.2176470588</v>
      </c>
      <c r="DH53">
        <v>10</v>
      </c>
      <c r="DI53">
        <v>1533051939.5</v>
      </c>
      <c r="DJ53" t="s">
        <v>474</v>
      </c>
      <c r="DK53">
        <v>59</v>
      </c>
      <c r="DL53">
        <v>0.124</v>
      </c>
      <c r="DM53">
        <v>-8.3000000000000004E-2</v>
      </c>
      <c r="DN53">
        <v>400</v>
      </c>
      <c r="DO53">
        <v>14</v>
      </c>
      <c r="DP53">
        <v>0.05</v>
      </c>
      <c r="DQ53">
        <v>0.01</v>
      </c>
      <c r="DR53">
        <v>25.537215114745301</v>
      </c>
      <c r="DS53">
        <v>-0.37108073650336498</v>
      </c>
      <c r="DT53">
        <v>4.8485650440489698E-2</v>
      </c>
      <c r="DU53">
        <v>1</v>
      </c>
      <c r="DV53">
        <v>0.59388660965201101</v>
      </c>
      <c r="DW53">
        <v>-5.5381125866387097E-2</v>
      </c>
      <c r="DX53">
        <v>4.2136285036749703E-3</v>
      </c>
      <c r="DY53">
        <v>1</v>
      </c>
      <c r="DZ53">
        <v>2</v>
      </c>
      <c r="EA53">
        <v>2</v>
      </c>
      <c r="EB53" t="s">
        <v>280</v>
      </c>
      <c r="EC53">
        <v>1.8898900000000001</v>
      </c>
      <c r="ED53">
        <v>1.88757</v>
      </c>
      <c r="EE53">
        <v>1.88873</v>
      </c>
      <c r="EF53">
        <v>1.88873</v>
      </c>
      <c r="EG53">
        <v>1.89194</v>
      </c>
      <c r="EH53">
        <v>1.88646</v>
      </c>
      <c r="EI53">
        <v>1.88845</v>
      </c>
      <c r="EJ53">
        <v>1.89072</v>
      </c>
      <c r="EK53" t="s">
        <v>281</v>
      </c>
      <c r="EL53" t="s">
        <v>19</v>
      </c>
      <c r="EM53" t="s">
        <v>19</v>
      </c>
      <c r="EN53" t="s">
        <v>19</v>
      </c>
      <c r="EO53" t="s">
        <v>282</v>
      </c>
      <c r="EP53" t="s">
        <v>283</v>
      </c>
      <c r="EQ53" t="s">
        <v>284</v>
      </c>
      <c r="ER53" t="s">
        <v>284</v>
      </c>
      <c r="ES53" t="s">
        <v>284</v>
      </c>
      <c r="ET53" t="s">
        <v>284</v>
      </c>
      <c r="EU53">
        <v>0</v>
      </c>
      <c r="EV53">
        <v>100</v>
      </c>
      <c r="EW53">
        <v>100</v>
      </c>
      <c r="EX53">
        <v>0.124</v>
      </c>
      <c r="EY53">
        <v>-8.3000000000000004E-2</v>
      </c>
      <c r="EZ53">
        <v>2</v>
      </c>
      <c r="FA53">
        <v>340.61500000000001</v>
      </c>
      <c r="FB53">
        <v>629.03499999999997</v>
      </c>
      <c r="FC53">
        <v>25.000499999999999</v>
      </c>
      <c r="FD53">
        <v>28.185400000000001</v>
      </c>
      <c r="FE53">
        <v>30.0001</v>
      </c>
      <c r="FF53">
        <v>28.173300000000001</v>
      </c>
      <c r="FG53">
        <v>28.180199999999999</v>
      </c>
      <c r="FH53">
        <v>20.109300000000001</v>
      </c>
      <c r="FI53">
        <v>40.672199999999997</v>
      </c>
      <c r="FJ53">
        <v>0</v>
      </c>
      <c r="FK53">
        <v>25</v>
      </c>
      <c r="FL53">
        <v>400</v>
      </c>
      <c r="FM53">
        <v>14.119300000000001</v>
      </c>
      <c r="FN53">
        <v>101.75700000000001</v>
      </c>
      <c r="FO53">
        <v>101.039</v>
      </c>
    </row>
    <row r="54" spans="1:171" x14ac:dyDescent="0.2">
      <c r="A54">
        <v>68</v>
      </c>
      <c r="B54">
        <v>1533052061</v>
      </c>
      <c r="C54">
        <v>10914.7000000477</v>
      </c>
      <c r="D54" t="s">
        <v>475</v>
      </c>
      <c r="E54" t="s">
        <v>476</v>
      </c>
      <c r="F54" t="s">
        <v>440</v>
      </c>
      <c r="G54">
        <v>1533052053.0193501</v>
      </c>
      <c r="H54">
        <f t="shared" si="86"/>
        <v>5.2996145730121501E-3</v>
      </c>
      <c r="I54">
        <f t="shared" si="87"/>
        <v>31.353462526093693</v>
      </c>
      <c r="J54">
        <f t="shared" si="88"/>
        <v>548.61780270934457</v>
      </c>
      <c r="K54">
        <f t="shared" si="89"/>
        <v>394.44443967216216</v>
      </c>
      <c r="L54">
        <f t="shared" si="90"/>
        <v>39.126576098194626</v>
      </c>
      <c r="M54">
        <f t="shared" si="91"/>
        <v>54.419669914404984</v>
      </c>
      <c r="N54">
        <f t="shared" si="92"/>
        <v>0.37936744369184983</v>
      </c>
      <c r="O54">
        <f t="shared" si="93"/>
        <v>2.2466178660932057</v>
      </c>
      <c r="P54">
        <f t="shared" si="94"/>
        <v>0.34703836174678532</v>
      </c>
      <c r="Q54">
        <f t="shared" si="95"/>
        <v>0.21957357004283998</v>
      </c>
      <c r="R54">
        <f t="shared" si="96"/>
        <v>280.85828993748339</v>
      </c>
      <c r="S54">
        <f t="shared" si="97"/>
        <v>28.193302126381365</v>
      </c>
      <c r="T54">
        <f t="shared" si="98"/>
        <v>28.298538709677398</v>
      </c>
      <c r="U54">
        <f t="shared" si="99"/>
        <v>3.8613877927961049</v>
      </c>
      <c r="V54">
        <f t="shared" si="100"/>
        <v>63.692665071759244</v>
      </c>
      <c r="W54">
        <f t="shared" si="101"/>
        <v>2.3943621770728885</v>
      </c>
      <c r="X54">
        <f t="shared" si="102"/>
        <v>3.7592431944483464</v>
      </c>
      <c r="Y54">
        <f t="shared" si="103"/>
        <v>1.4670256157232164</v>
      </c>
      <c r="Z54">
        <f t="shared" si="104"/>
        <v>-233.71300266983582</v>
      </c>
      <c r="AA54">
        <f t="shared" si="105"/>
        <v>-55.727938085951564</v>
      </c>
      <c r="AB54">
        <f t="shared" si="106"/>
        <v>-5.4106709279192247</v>
      </c>
      <c r="AC54">
        <f t="shared" si="107"/>
        <v>-13.993321746223216</v>
      </c>
      <c r="AD54">
        <v>-4.1092757194992398E-2</v>
      </c>
      <c r="AE54">
        <v>4.6130219874627003E-2</v>
      </c>
      <c r="AF54">
        <v>3.44917580586517</v>
      </c>
      <c r="AG54">
        <v>43</v>
      </c>
      <c r="AH54">
        <v>11</v>
      </c>
      <c r="AI54">
        <f t="shared" si="108"/>
        <v>1.001648530161227</v>
      </c>
      <c r="AJ54">
        <f t="shared" si="109"/>
        <v>0.16485301612270131</v>
      </c>
      <c r="AK54">
        <f t="shared" si="110"/>
        <v>52253.683687382218</v>
      </c>
      <c r="AL54">
        <v>0</v>
      </c>
      <c r="AM54">
        <v>0</v>
      </c>
      <c r="AN54">
        <v>0</v>
      </c>
      <c r="AO54">
        <f t="shared" si="111"/>
        <v>0</v>
      </c>
      <c r="AP54" t="e">
        <f t="shared" si="112"/>
        <v>#DIV/0!</v>
      </c>
      <c r="AQ54">
        <v>-1</v>
      </c>
      <c r="AR54" t="s">
        <v>477</v>
      </c>
      <c r="AS54">
        <v>885.60452941176504</v>
      </c>
      <c r="AT54">
        <v>1278.1600000000001</v>
      </c>
      <c r="AU54">
        <f t="shared" si="113"/>
        <v>0.30712545423752502</v>
      </c>
      <c r="AV54">
        <v>0.5</v>
      </c>
      <c r="AW54">
        <f t="shared" si="114"/>
        <v>1433.081989814111</v>
      </c>
      <c r="AX54">
        <f t="shared" si="115"/>
        <v>31.353462526093693</v>
      </c>
      <c r="AY54">
        <f t="shared" si="116"/>
        <v>220.06797854063751</v>
      </c>
      <c r="AZ54">
        <f t="shared" si="117"/>
        <v>0.52093634599737126</v>
      </c>
      <c r="BA54">
        <f t="shared" si="118"/>
        <v>2.2576142018427257E-2</v>
      </c>
      <c r="BB54">
        <f t="shared" si="119"/>
        <v>-1</v>
      </c>
      <c r="BC54" t="s">
        <v>478</v>
      </c>
      <c r="BD54">
        <v>612.32000000000005</v>
      </c>
      <c r="BE54">
        <f t="shared" si="120"/>
        <v>665.84</v>
      </c>
      <c r="BF54">
        <f t="shared" si="121"/>
        <v>0.58956426557166142</v>
      </c>
      <c r="BG54">
        <f t="shared" si="122"/>
        <v>2.0874052782858636</v>
      </c>
      <c r="BH54">
        <f t="shared" si="123"/>
        <v>0.30712545423752502</v>
      </c>
      <c r="BI54" t="e">
        <f t="shared" si="124"/>
        <v>#DIV/0!</v>
      </c>
      <c r="BJ54">
        <v>4439</v>
      </c>
      <c r="BK54">
        <v>300</v>
      </c>
      <c r="BL54">
        <v>300</v>
      </c>
      <c r="BM54">
        <v>300</v>
      </c>
      <c r="BN54">
        <v>10517.4</v>
      </c>
      <c r="BO54">
        <v>1187.83</v>
      </c>
      <c r="BP54">
        <v>-7.2820899999999997E-3</v>
      </c>
      <c r="BQ54">
        <v>1.9978</v>
      </c>
      <c r="BR54">
        <f t="shared" si="125"/>
        <v>1699.99677419355</v>
      </c>
      <c r="BS54">
        <f t="shared" si="126"/>
        <v>1433.081989814111</v>
      </c>
      <c r="BT54">
        <f t="shared" si="127"/>
        <v>0.84299100537643146</v>
      </c>
      <c r="BU54">
        <f t="shared" si="128"/>
        <v>0.19598201075286298</v>
      </c>
      <c r="BV54">
        <v>6</v>
      </c>
      <c r="BW54">
        <v>0.5</v>
      </c>
      <c r="BX54" t="s">
        <v>279</v>
      </c>
      <c r="BY54">
        <v>1533052053.0193501</v>
      </c>
      <c r="BZ54">
        <v>548.61783870967702</v>
      </c>
      <c r="CA54">
        <v>599.93003225806501</v>
      </c>
      <c r="CB54">
        <v>24.138141935483901</v>
      </c>
      <c r="CC54">
        <v>16.393958064516099</v>
      </c>
      <c r="CD54">
        <v>400.01396774193603</v>
      </c>
      <c r="CE54">
        <v>99.094138709677395</v>
      </c>
      <c r="CF54">
        <v>9.9999077419354807E-2</v>
      </c>
      <c r="CG54">
        <v>27.838432258064501</v>
      </c>
      <c r="CH54">
        <v>28.298538709677398</v>
      </c>
      <c r="CI54">
        <v>999.9</v>
      </c>
      <c r="CJ54">
        <v>10000.307096774201</v>
      </c>
      <c r="CK54">
        <v>0</v>
      </c>
      <c r="CL54">
        <v>3.3773599999999999</v>
      </c>
      <c r="CM54">
        <v>1699.99677419355</v>
      </c>
      <c r="CN54">
        <v>0.900007</v>
      </c>
      <c r="CO54">
        <v>9.9993299999999993E-2</v>
      </c>
      <c r="CP54">
        <v>0</v>
      </c>
      <c r="CQ54">
        <v>885.75754838709702</v>
      </c>
      <c r="CR54">
        <v>5.0001699999999998</v>
      </c>
      <c r="CS54">
        <v>12797.967741935499</v>
      </c>
      <c r="CT54">
        <v>14574.009677419401</v>
      </c>
      <c r="CU54">
        <v>44.4695161290323</v>
      </c>
      <c r="CV54">
        <v>44.894935483871002</v>
      </c>
      <c r="CW54">
        <v>45.066225806451598</v>
      </c>
      <c r="CX54">
        <v>45.908999999999999</v>
      </c>
      <c r="CY54">
        <v>46.499677419354803</v>
      </c>
      <c r="CZ54">
        <v>1525.50677419355</v>
      </c>
      <c r="DA54">
        <v>169.49</v>
      </c>
      <c r="DB54">
        <v>0</v>
      </c>
      <c r="DC54">
        <v>153.10000014305101</v>
      </c>
      <c r="DD54">
        <v>885.60452941176504</v>
      </c>
      <c r="DE54">
        <v>-4.4664215554104896</v>
      </c>
      <c r="DF54">
        <v>-49.509803838508802</v>
      </c>
      <c r="DG54">
        <v>12795.352941176499</v>
      </c>
      <c r="DH54">
        <v>10</v>
      </c>
      <c r="DI54">
        <v>1533052094</v>
      </c>
      <c r="DJ54" t="s">
        <v>479</v>
      </c>
      <c r="DK54">
        <v>60</v>
      </c>
      <c r="DL54">
        <v>-8.8999999999999996E-2</v>
      </c>
      <c r="DM54">
        <v>-7.5999999999999998E-2</v>
      </c>
      <c r="DN54">
        <v>600</v>
      </c>
      <c r="DO54">
        <v>17</v>
      </c>
      <c r="DP54">
        <v>0.05</v>
      </c>
      <c r="DQ54">
        <v>0.01</v>
      </c>
      <c r="DR54">
        <v>31.3090180849786</v>
      </c>
      <c r="DS54">
        <v>-0.95101277833469799</v>
      </c>
      <c r="DT54">
        <v>0.11988348021456199</v>
      </c>
      <c r="DU54">
        <v>0</v>
      </c>
      <c r="DV54">
        <v>0.37979617100973601</v>
      </c>
      <c r="DW54">
        <v>-9.9268413956059703E-2</v>
      </c>
      <c r="DX54">
        <v>7.39976946852622E-3</v>
      </c>
      <c r="DY54">
        <v>1</v>
      </c>
      <c r="DZ54">
        <v>1</v>
      </c>
      <c r="EA54">
        <v>2</v>
      </c>
      <c r="EB54" t="s">
        <v>288</v>
      </c>
      <c r="EC54">
        <v>1.88984</v>
      </c>
      <c r="ED54">
        <v>1.88754</v>
      </c>
      <c r="EE54">
        <v>1.88873</v>
      </c>
      <c r="EF54">
        <v>1.88872</v>
      </c>
      <c r="EG54">
        <v>1.89194</v>
      </c>
      <c r="EH54">
        <v>1.8864399999999999</v>
      </c>
      <c r="EI54">
        <v>1.8884300000000001</v>
      </c>
      <c r="EJ54">
        <v>1.89072</v>
      </c>
      <c r="EK54" t="s">
        <v>281</v>
      </c>
      <c r="EL54" t="s">
        <v>19</v>
      </c>
      <c r="EM54" t="s">
        <v>19</v>
      </c>
      <c r="EN54" t="s">
        <v>19</v>
      </c>
      <c r="EO54" t="s">
        <v>282</v>
      </c>
      <c r="EP54" t="s">
        <v>283</v>
      </c>
      <c r="EQ54" t="s">
        <v>284</v>
      </c>
      <c r="ER54" t="s">
        <v>284</v>
      </c>
      <c r="ES54" t="s">
        <v>284</v>
      </c>
      <c r="ET54" t="s">
        <v>284</v>
      </c>
      <c r="EU54">
        <v>0</v>
      </c>
      <c r="EV54">
        <v>100</v>
      </c>
      <c r="EW54">
        <v>100</v>
      </c>
      <c r="EX54">
        <v>-8.8999999999999996E-2</v>
      </c>
      <c r="EY54">
        <v>-7.5999999999999998E-2</v>
      </c>
      <c r="EZ54">
        <v>2</v>
      </c>
      <c r="FA54">
        <v>339.59800000000001</v>
      </c>
      <c r="FB54">
        <v>632.59500000000003</v>
      </c>
      <c r="FC54">
        <v>25.000599999999999</v>
      </c>
      <c r="FD54">
        <v>28.2348</v>
      </c>
      <c r="FE54">
        <v>30.000299999999999</v>
      </c>
      <c r="FF54">
        <v>28.222100000000001</v>
      </c>
      <c r="FG54">
        <v>28.232900000000001</v>
      </c>
      <c r="FH54">
        <v>27.9739</v>
      </c>
      <c r="FI54">
        <v>29.285900000000002</v>
      </c>
      <c r="FJ54">
        <v>0</v>
      </c>
      <c r="FK54">
        <v>25</v>
      </c>
      <c r="FL54">
        <v>600</v>
      </c>
      <c r="FM54">
        <v>16.7698</v>
      </c>
      <c r="FN54">
        <v>101.747</v>
      </c>
      <c r="FO54">
        <v>101.02800000000001</v>
      </c>
    </row>
    <row r="55" spans="1:171" x14ac:dyDescent="0.2">
      <c r="A55">
        <v>69</v>
      </c>
      <c r="B55">
        <v>1533052215.5999999</v>
      </c>
      <c r="C55">
        <v>11069.2999999523</v>
      </c>
      <c r="D55" t="s">
        <v>480</v>
      </c>
      <c r="E55" t="s">
        <v>481</v>
      </c>
      <c r="F55" t="s">
        <v>440</v>
      </c>
      <c r="G55">
        <v>1533052207.53548</v>
      </c>
      <c r="H55">
        <f t="shared" si="86"/>
        <v>3.1682510755600257E-3</v>
      </c>
      <c r="I55">
        <f t="shared" si="87"/>
        <v>32.016554283579737</v>
      </c>
      <c r="J55">
        <f t="shared" si="88"/>
        <v>748.41370515551125</v>
      </c>
      <c r="K55">
        <f t="shared" si="89"/>
        <v>458.77486468970272</v>
      </c>
      <c r="L55">
        <f t="shared" si="90"/>
        <v>45.506435788656965</v>
      </c>
      <c r="M55">
        <f t="shared" si="91"/>
        <v>74.236064000684451</v>
      </c>
      <c r="N55">
        <f t="shared" si="92"/>
        <v>0.19514754733861611</v>
      </c>
      <c r="O55">
        <f t="shared" si="93"/>
        <v>2.2464733388688805</v>
      </c>
      <c r="P55">
        <f t="shared" si="94"/>
        <v>0.18619513175708807</v>
      </c>
      <c r="Q55">
        <f t="shared" si="95"/>
        <v>0.11714206724285281</v>
      </c>
      <c r="R55">
        <f t="shared" si="96"/>
        <v>280.86085734335501</v>
      </c>
      <c r="S55">
        <f t="shared" si="97"/>
        <v>29.003098510889679</v>
      </c>
      <c r="T55">
        <f t="shared" si="98"/>
        <v>29.104187096774201</v>
      </c>
      <c r="U55">
        <f t="shared" si="99"/>
        <v>4.0460832123090213</v>
      </c>
      <c r="V55">
        <f t="shared" si="100"/>
        <v>63.812379304149566</v>
      </c>
      <c r="W55">
        <f t="shared" si="101"/>
        <v>2.4132246456566993</v>
      </c>
      <c r="X55">
        <f t="shared" si="102"/>
        <v>3.781749986400794</v>
      </c>
      <c r="Y55">
        <f t="shared" si="103"/>
        <v>1.6328585666523221</v>
      </c>
      <c r="Z55">
        <f t="shared" si="104"/>
        <v>-139.71987243219712</v>
      </c>
      <c r="AA55">
        <f t="shared" si="105"/>
        <v>-140.90701987685742</v>
      </c>
      <c r="AB55">
        <f t="shared" si="106"/>
        <v>-13.743685482841631</v>
      </c>
      <c r="AC55">
        <f t="shared" si="107"/>
        <v>-13.509720448541145</v>
      </c>
      <c r="AD55">
        <v>-4.1088871703833997E-2</v>
      </c>
      <c r="AE55">
        <v>4.6125858070414E-2</v>
      </c>
      <c r="AF55">
        <v>3.44891757178442</v>
      </c>
      <c r="AG55">
        <v>44</v>
      </c>
      <c r="AH55">
        <v>11</v>
      </c>
      <c r="AI55">
        <f t="shared" si="108"/>
        <v>1.0016876627627338</v>
      </c>
      <c r="AJ55">
        <f t="shared" si="109"/>
        <v>0.16876627627337992</v>
      </c>
      <c r="AK55">
        <f t="shared" si="110"/>
        <v>52231.118840552626</v>
      </c>
      <c r="AL55">
        <v>0</v>
      </c>
      <c r="AM55">
        <v>0</v>
      </c>
      <c r="AN55">
        <v>0</v>
      </c>
      <c r="AO55">
        <f t="shared" si="111"/>
        <v>0</v>
      </c>
      <c r="AP55" t="e">
        <f t="shared" si="112"/>
        <v>#DIV/0!</v>
      </c>
      <c r="AQ55">
        <v>-1</v>
      </c>
      <c r="AR55" t="s">
        <v>482</v>
      </c>
      <c r="AS55">
        <v>869.66723529411797</v>
      </c>
      <c r="AT55">
        <v>1277.3</v>
      </c>
      <c r="AU55">
        <f t="shared" si="113"/>
        <v>0.31913627550761925</v>
      </c>
      <c r="AV55">
        <v>0.5</v>
      </c>
      <c r="AW55">
        <f t="shared" si="114"/>
        <v>1433.0904188463151</v>
      </c>
      <c r="AX55">
        <f t="shared" si="115"/>
        <v>32.016554283579737</v>
      </c>
      <c r="AY55">
        <f t="shared" si="116"/>
        <v>228.67556936813352</v>
      </c>
      <c r="AZ55">
        <f t="shared" si="117"/>
        <v>0.52502935880372659</v>
      </c>
      <c r="BA55">
        <f t="shared" si="118"/>
        <v>2.3038709804618713E-2</v>
      </c>
      <c r="BB55">
        <f t="shared" si="119"/>
        <v>-1</v>
      </c>
      <c r="BC55" t="s">
        <v>483</v>
      </c>
      <c r="BD55">
        <v>606.67999999999995</v>
      </c>
      <c r="BE55">
        <f t="shared" si="120"/>
        <v>670.62</v>
      </c>
      <c r="BF55">
        <f t="shared" si="121"/>
        <v>0.60784462841233777</v>
      </c>
      <c r="BG55">
        <f t="shared" si="122"/>
        <v>2.1053932880596031</v>
      </c>
      <c r="BH55">
        <f t="shared" si="123"/>
        <v>0.31913627550761919</v>
      </c>
      <c r="BI55" t="e">
        <f t="shared" si="124"/>
        <v>#DIV/0!</v>
      </c>
      <c r="BJ55">
        <v>4441</v>
      </c>
      <c r="BK55">
        <v>300</v>
      </c>
      <c r="BL55">
        <v>300</v>
      </c>
      <c r="BM55">
        <v>300</v>
      </c>
      <c r="BN55">
        <v>10514.2</v>
      </c>
      <c r="BO55">
        <v>1183.8800000000001</v>
      </c>
      <c r="BP55">
        <v>-7.28E-3</v>
      </c>
      <c r="BQ55">
        <v>3.7073999999999998</v>
      </c>
      <c r="BR55">
        <f t="shared" si="125"/>
        <v>1700.0061290322601</v>
      </c>
      <c r="BS55">
        <f t="shared" si="126"/>
        <v>1433.0904188463151</v>
      </c>
      <c r="BT55">
        <f t="shared" si="127"/>
        <v>0.84299132477958261</v>
      </c>
      <c r="BU55">
        <f t="shared" si="128"/>
        <v>0.19598264955916544</v>
      </c>
      <c r="BV55">
        <v>6</v>
      </c>
      <c r="BW55">
        <v>0.5</v>
      </c>
      <c r="BX55" t="s">
        <v>279</v>
      </c>
      <c r="BY55">
        <v>1533052207.53548</v>
      </c>
      <c r="BZ55">
        <v>748.41374193548404</v>
      </c>
      <c r="CA55">
        <v>799.912709677419</v>
      </c>
      <c r="CB55">
        <v>24.329016129032301</v>
      </c>
      <c r="CC55">
        <v>19.700419354838701</v>
      </c>
      <c r="CD55">
        <v>400.01316129032301</v>
      </c>
      <c r="CE55">
        <v>99.0912096774194</v>
      </c>
      <c r="CF55">
        <v>0.100004338709677</v>
      </c>
      <c r="CG55">
        <v>27.940741935483899</v>
      </c>
      <c r="CH55">
        <v>29.104187096774201</v>
      </c>
      <c r="CI55">
        <v>999.9</v>
      </c>
      <c r="CJ55">
        <v>9999.65709677419</v>
      </c>
      <c r="CK55">
        <v>0</v>
      </c>
      <c r="CL55">
        <v>3.4881000000000002</v>
      </c>
      <c r="CM55">
        <v>1700.0061290322601</v>
      </c>
      <c r="CN55">
        <v>0.89999480645161301</v>
      </c>
      <c r="CO55">
        <v>0.100005258064516</v>
      </c>
      <c r="CP55">
        <v>0</v>
      </c>
      <c r="CQ55">
        <v>870.20748387096796</v>
      </c>
      <c r="CR55">
        <v>5.0001699999999998</v>
      </c>
      <c r="CS55">
        <v>12544.7193548387</v>
      </c>
      <c r="CT55">
        <v>14574.0516129032</v>
      </c>
      <c r="CU55">
        <v>44.451354838709698</v>
      </c>
      <c r="CV55">
        <v>44.866870967741903</v>
      </c>
      <c r="CW55">
        <v>45.04</v>
      </c>
      <c r="CX55">
        <v>45.884935483870997</v>
      </c>
      <c r="CY55">
        <v>46.455290322580602</v>
      </c>
      <c r="CZ55">
        <v>1525.4970967741899</v>
      </c>
      <c r="DA55">
        <v>169.509032258064</v>
      </c>
      <c r="DB55">
        <v>0</v>
      </c>
      <c r="DC55">
        <v>154.09999990463299</v>
      </c>
      <c r="DD55">
        <v>869.66723529411797</v>
      </c>
      <c r="DE55">
        <v>-8.3803921507689001</v>
      </c>
      <c r="DF55">
        <v>-164.950980534357</v>
      </c>
      <c r="DG55">
        <v>12534.8</v>
      </c>
      <c r="DH55">
        <v>10</v>
      </c>
      <c r="DI55">
        <v>1533052245.0999999</v>
      </c>
      <c r="DJ55" t="s">
        <v>484</v>
      </c>
      <c r="DK55">
        <v>61</v>
      </c>
      <c r="DL55">
        <v>-0.248</v>
      </c>
      <c r="DM55">
        <v>-6.7000000000000004E-2</v>
      </c>
      <c r="DN55">
        <v>800</v>
      </c>
      <c r="DO55">
        <v>20</v>
      </c>
      <c r="DP55">
        <v>0.03</v>
      </c>
      <c r="DQ55">
        <v>0.02</v>
      </c>
      <c r="DR55">
        <v>32.102617393192098</v>
      </c>
      <c r="DS55">
        <v>-2.2482036516371</v>
      </c>
      <c r="DT55">
        <v>0.27891719638881901</v>
      </c>
      <c r="DU55">
        <v>0</v>
      </c>
      <c r="DV55">
        <v>0.194716385707839</v>
      </c>
      <c r="DW55">
        <v>-5.06538416790175E-2</v>
      </c>
      <c r="DX55">
        <v>3.7765136560498499E-3</v>
      </c>
      <c r="DY55">
        <v>1</v>
      </c>
      <c r="DZ55">
        <v>1</v>
      </c>
      <c r="EA55">
        <v>2</v>
      </c>
      <c r="EB55" t="s">
        <v>288</v>
      </c>
      <c r="EC55">
        <v>1.8898600000000001</v>
      </c>
      <c r="ED55">
        <v>1.88754</v>
      </c>
      <c r="EE55">
        <v>1.88873</v>
      </c>
      <c r="EF55">
        <v>1.88873</v>
      </c>
      <c r="EG55">
        <v>1.89194</v>
      </c>
      <c r="EH55">
        <v>1.8864399999999999</v>
      </c>
      <c r="EI55">
        <v>1.8884399999999999</v>
      </c>
      <c r="EJ55">
        <v>1.8907099999999999</v>
      </c>
      <c r="EK55" t="s">
        <v>281</v>
      </c>
      <c r="EL55" t="s">
        <v>19</v>
      </c>
      <c r="EM55" t="s">
        <v>19</v>
      </c>
      <c r="EN55" t="s">
        <v>19</v>
      </c>
      <c r="EO55" t="s">
        <v>282</v>
      </c>
      <c r="EP55" t="s">
        <v>283</v>
      </c>
      <c r="EQ55" t="s">
        <v>284</v>
      </c>
      <c r="ER55" t="s">
        <v>284</v>
      </c>
      <c r="ES55" t="s">
        <v>284</v>
      </c>
      <c r="ET55" t="s">
        <v>284</v>
      </c>
      <c r="EU55">
        <v>0</v>
      </c>
      <c r="EV55">
        <v>100</v>
      </c>
      <c r="EW55">
        <v>100</v>
      </c>
      <c r="EX55">
        <v>-0.248</v>
      </c>
      <c r="EY55">
        <v>-6.7000000000000004E-2</v>
      </c>
      <c r="EZ55">
        <v>2</v>
      </c>
      <c r="FA55">
        <v>337.851</v>
      </c>
      <c r="FB55">
        <v>637.57399999999996</v>
      </c>
      <c r="FC55">
        <v>25.000299999999999</v>
      </c>
      <c r="FD55">
        <v>28.297000000000001</v>
      </c>
      <c r="FE55">
        <v>30.000299999999999</v>
      </c>
      <c r="FF55">
        <v>28.281500000000001</v>
      </c>
      <c r="FG55">
        <v>28.293099999999999</v>
      </c>
      <c r="FH55">
        <v>35.5</v>
      </c>
      <c r="FI55">
        <v>12.301500000000001</v>
      </c>
      <c r="FJ55">
        <v>1.9229799999999999</v>
      </c>
      <c r="FK55">
        <v>25</v>
      </c>
      <c r="FL55">
        <v>800</v>
      </c>
      <c r="FM55">
        <v>20.037400000000002</v>
      </c>
      <c r="FN55">
        <v>101.738</v>
      </c>
      <c r="FO55">
        <v>101.011</v>
      </c>
    </row>
    <row r="56" spans="1:171" x14ac:dyDescent="0.2">
      <c r="A56">
        <v>70</v>
      </c>
      <c r="B56">
        <v>1533052366.5999999</v>
      </c>
      <c r="C56">
        <v>11220.2999999523</v>
      </c>
      <c r="D56" t="s">
        <v>485</v>
      </c>
      <c r="E56" t="s">
        <v>486</v>
      </c>
      <c r="F56" t="s">
        <v>440</v>
      </c>
      <c r="G56">
        <v>1533052358.5387101</v>
      </c>
      <c r="H56">
        <f t="shared" si="86"/>
        <v>1.814011966006475E-3</v>
      </c>
      <c r="I56">
        <f t="shared" si="87"/>
        <v>29.407723432877258</v>
      </c>
      <c r="J56">
        <f t="shared" si="88"/>
        <v>953.43912749791332</v>
      </c>
      <c r="K56">
        <f t="shared" si="89"/>
        <v>457.92293710346138</v>
      </c>
      <c r="L56">
        <f t="shared" si="90"/>
        <v>45.420882075281142</v>
      </c>
      <c r="M56">
        <f t="shared" si="91"/>
        <v>94.570598384892136</v>
      </c>
      <c r="N56">
        <f t="shared" si="92"/>
        <v>0.10120972335767585</v>
      </c>
      <c r="O56">
        <f t="shared" si="93"/>
        <v>2.2464712441695314</v>
      </c>
      <c r="P56">
        <f t="shared" si="94"/>
        <v>9.8743103256548809E-2</v>
      </c>
      <c r="Q56">
        <f t="shared" si="95"/>
        <v>6.1931048600502206E-2</v>
      </c>
      <c r="R56">
        <f t="shared" si="96"/>
        <v>280.87049638612183</v>
      </c>
      <c r="S56">
        <f t="shared" si="97"/>
        <v>29.542239531036444</v>
      </c>
      <c r="T56">
        <f t="shared" si="98"/>
        <v>29.708545161290299</v>
      </c>
      <c r="U56">
        <f t="shared" si="99"/>
        <v>4.1896440670345427</v>
      </c>
      <c r="V56">
        <f t="shared" si="100"/>
        <v>63.874386810592775</v>
      </c>
      <c r="W56">
        <f t="shared" si="101"/>
        <v>2.4282305387921674</v>
      </c>
      <c r="X56">
        <f t="shared" si="102"/>
        <v>3.8015715845423594</v>
      </c>
      <c r="Y56">
        <f t="shared" si="103"/>
        <v>1.7614135282423753</v>
      </c>
      <c r="Z56">
        <f t="shared" si="104"/>
        <v>-79.997927700885555</v>
      </c>
      <c r="AA56">
        <f t="shared" si="105"/>
        <v>-203.24232881973239</v>
      </c>
      <c r="AB56">
        <f t="shared" si="106"/>
        <v>-19.892321227878295</v>
      </c>
      <c r="AC56">
        <f t="shared" si="107"/>
        <v>-22.262081362374431</v>
      </c>
      <c r="AD56">
        <v>-4.1088815391282799E-2</v>
      </c>
      <c r="AE56">
        <v>4.6125794854642001E-2</v>
      </c>
      <c r="AF56">
        <v>3.4489138291278598</v>
      </c>
      <c r="AG56">
        <v>42</v>
      </c>
      <c r="AH56">
        <v>10</v>
      </c>
      <c r="AI56">
        <f t="shared" si="108"/>
        <v>1.0016113116060836</v>
      </c>
      <c r="AJ56">
        <f t="shared" si="109"/>
        <v>0.16113116060836319</v>
      </c>
      <c r="AK56">
        <f t="shared" si="110"/>
        <v>52215.443528894837</v>
      </c>
      <c r="AL56">
        <v>0</v>
      </c>
      <c r="AM56">
        <v>0</v>
      </c>
      <c r="AN56">
        <v>0</v>
      </c>
      <c r="AO56">
        <f t="shared" si="111"/>
        <v>0</v>
      </c>
      <c r="AP56" t="e">
        <f t="shared" si="112"/>
        <v>#DIV/0!</v>
      </c>
      <c r="AQ56">
        <v>-1</v>
      </c>
      <c r="AR56" t="s">
        <v>487</v>
      </c>
      <c r="AS56">
        <v>849.78558823529397</v>
      </c>
      <c r="AT56">
        <v>1255.58</v>
      </c>
      <c r="AU56">
        <f t="shared" si="113"/>
        <v>0.32319279676699686</v>
      </c>
      <c r="AV56">
        <v>0.5</v>
      </c>
      <c r="AW56">
        <f t="shared" si="114"/>
        <v>1433.1401220721239</v>
      </c>
      <c r="AX56">
        <f t="shared" si="115"/>
        <v>29.407723432877258</v>
      </c>
      <c r="AY56">
        <f t="shared" si="116"/>
        <v>231.59028210574249</v>
      </c>
      <c r="AZ56">
        <f t="shared" si="117"/>
        <v>0.52001465458194618</v>
      </c>
      <c r="BA56">
        <f t="shared" si="118"/>
        <v>2.1217550862306377E-2</v>
      </c>
      <c r="BB56">
        <f t="shared" si="119"/>
        <v>-1</v>
      </c>
      <c r="BC56" t="s">
        <v>488</v>
      </c>
      <c r="BD56">
        <v>602.66</v>
      </c>
      <c r="BE56">
        <f t="shared" si="120"/>
        <v>652.91999999999996</v>
      </c>
      <c r="BF56">
        <f t="shared" si="121"/>
        <v>0.62150709392376702</v>
      </c>
      <c r="BG56">
        <f t="shared" si="122"/>
        <v>2.0833969402316397</v>
      </c>
      <c r="BH56">
        <f t="shared" si="123"/>
        <v>0.32319279676699691</v>
      </c>
      <c r="BI56" t="e">
        <f t="shared" si="124"/>
        <v>#DIV/0!</v>
      </c>
      <c r="BJ56">
        <v>4443</v>
      </c>
      <c r="BK56">
        <v>300</v>
      </c>
      <c r="BL56">
        <v>300</v>
      </c>
      <c r="BM56">
        <v>300</v>
      </c>
      <c r="BN56">
        <v>10510.4</v>
      </c>
      <c r="BO56">
        <v>1165.54</v>
      </c>
      <c r="BP56">
        <v>-7.2774500000000004E-3</v>
      </c>
      <c r="BQ56">
        <v>3.9797400000000001</v>
      </c>
      <c r="BR56">
        <f t="shared" si="125"/>
        <v>1700.06516129032</v>
      </c>
      <c r="BS56">
        <f t="shared" si="126"/>
        <v>1433.1401220721239</v>
      </c>
      <c r="BT56">
        <f t="shared" si="127"/>
        <v>0.8429912892188175</v>
      </c>
      <c r="BU56">
        <f t="shared" si="128"/>
        <v>0.19598257843763503</v>
      </c>
      <c r="BV56">
        <v>6</v>
      </c>
      <c r="BW56">
        <v>0.5</v>
      </c>
      <c r="BX56" t="s">
        <v>279</v>
      </c>
      <c r="BY56">
        <v>1533052358.5387101</v>
      </c>
      <c r="BZ56">
        <v>953.439161290323</v>
      </c>
      <c r="CA56">
        <v>1000.07225806452</v>
      </c>
      <c r="CB56">
        <v>24.480864516128999</v>
      </c>
      <c r="CC56">
        <v>21.830941935483899</v>
      </c>
      <c r="CD56">
        <v>400.01587096774199</v>
      </c>
      <c r="CE56">
        <v>99.088925806451599</v>
      </c>
      <c r="CF56">
        <v>9.9995287096774202E-2</v>
      </c>
      <c r="CG56">
        <v>28.030406451612901</v>
      </c>
      <c r="CH56">
        <v>29.708545161290299</v>
      </c>
      <c r="CI56">
        <v>999.9</v>
      </c>
      <c r="CJ56">
        <v>9999.87387096774</v>
      </c>
      <c r="CK56">
        <v>0</v>
      </c>
      <c r="CL56">
        <v>3.59883</v>
      </c>
      <c r="CM56">
        <v>1700.06516129032</v>
      </c>
      <c r="CN56">
        <v>0.89999600000000002</v>
      </c>
      <c r="CO56">
        <v>0.10000407741935501</v>
      </c>
      <c r="CP56">
        <v>0</v>
      </c>
      <c r="CQ56">
        <v>850.22251612903199</v>
      </c>
      <c r="CR56">
        <v>5.0001699999999998</v>
      </c>
      <c r="CS56">
        <v>12224.912903225801</v>
      </c>
      <c r="CT56">
        <v>14574.5677419355</v>
      </c>
      <c r="CU56">
        <v>44.481645161290302</v>
      </c>
      <c r="CV56">
        <v>44.890999999999998</v>
      </c>
      <c r="CW56">
        <v>45.076322580645197</v>
      </c>
      <c r="CX56">
        <v>45.935193548387097</v>
      </c>
      <c r="CY56">
        <v>46.507870967741901</v>
      </c>
      <c r="CZ56">
        <v>1525.5522580645199</v>
      </c>
      <c r="DA56">
        <v>169.51290322580601</v>
      </c>
      <c r="DB56">
        <v>0</v>
      </c>
      <c r="DC56">
        <v>150.700000047684</v>
      </c>
      <c r="DD56">
        <v>849.78558823529397</v>
      </c>
      <c r="DE56">
        <v>-7.77132348600529</v>
      </c>
      <c r="DF56">
        <v>-117.89215677197301</v>
      </c>
      <c r="DG56">
        <v>12217.141176470601</v>
      </c>
      <c r="DH56">
        <v>10</v>
      </c>
      <c r="DI56">
        <v>1533052392.5999999</v>
      </c>
      <c r="DJ56" t="s">
        <v>489</v>
      </c>
      <c r="DK56">
        <v>62</v>
      </c>
      <c r="DL56">
        <v>-0.28599999999999998</v>
      </c>
      <c r="DM56">
        <v>-6.5000000000000002E-2</v>
      </c>
      <c r="DN56">
        <v>999</v>
      </c>
      <c r="DO56">
        <v>22</v>
      </c>
      <c r="DP56">
        <v>0.04</v>
      </c>
      <c r="DQ56">
        <v>0.04</v>
      </c>
      <c r="DR56">
        <v>29.629236049862701</v>
      </c>
      <c r="DS56">
        <v>-2.8646021610962298</v>
      </c>
      <c r="DT56">
        <v>0.35246177344872098</v>
      </c>
      <c r="DU56">
        <v>0</v>
      </c>
      <c r="DV56">
        <v>0.10116434346162299</v>
      </c>
      <c r="DW56">
        <v>-3.2505479358067003E-2</v>
      </c>
      <c r="DX56">
        <v>2.4273389984377398E-3</v>
      </c>
      <c r="DY56">
        <v>1</v>
      </c>
      <c r="DZ56">
        <v>1</v>
      </c>
      <c r="EA56">
        <v>2</v>
      </c>
      <c r="EB56" t="s">
        <v>288</v>
      </c>
      <c r="EC56">
        <v>1.88981</v>
      </c>
      <c r="ED56">
        <v>1.8875200000000001</v>
      </c>
      <c r="EE56">
        <v>1.88873</v>
      </c>
      <c r="EF56">
        <v>1.88873</v>
      </c>
      <c r="EG56">
        <v>1.89192</v>
      </c>
      <c r="EH56">
        <v>1.88645</v>
      </c>
      <c r="EI56">
        <v>1.8884300000000001</v>
      </c>
      <c r="EJ56">
        <v>1.89072</v>
      </c>
      <c r="EK56" t="s">
        <v>281</v>
      </c>
      <c r="EL56" t="s">
        <v>19</v>
      </c>
      <c r="EM56" t="s">
        <v>19</v>
      </c>
      <c r="EN56" t="s">
        <v>19</v>
      </c>
      <c r="EO56" t="s">
        <v>282</v>
      </c>
      <c r="EP56" t="s">
        <v>283</v>
      </c>
      <c r="EQ56" t="s">
        <v>284</v>
      </c>
      <c r="ER56" t="s">
        <v>284</v>
      </c>
      <c r="ES56" t="s">
        <v>284</v>
      </c>
      <c r="ET56" t="s">
        <v>284</v>
      </c>
      <c r="EU56">
        <v>0</v>
      </c>
      <c r="EV56">
        <v>100</v>
      </c>
      <c r="EW56">
        <v>100</v>
      </c>
      <c r="EX56">
        <v>-0.28599999999999998</v>
      </c>
      <c r="EY56">
        <v>-6.5000000000000002E-2</v>
      </c>
      <c r="EZ56">
        <v>2</v>
      </c>
      <c r="FA56">
        <v>340.19</v>
      </c>
      <c r="FB56">
        <v>640.61500000000001</v>
      </c>
      <c r="FC56">
        <v>24.999500000000001</v>
      </c>
      <c r="FD56">
        <v>28.361599999999999</v>
      </c>
      <c r="FE56">
        <v>30.000299999999999</v>
      </c>
      <c r="FF56">
        <v>28.3444</v>
      </c>
      <c r="FG56">
        <v>28.356300000000001</v>
      </c>
      <c r="FH56">
        <v>42.575400000000002</v>
      </c>
      <c r="FI56">
        <v>0</v>
      </c>
      <c r="FJ56">
        <v>18.7746</v>
      </c>
      <c r="FK56">
        <v>25</v>
      </c>
      <c r="FL56">
        <v>1000</v>
      </c>
      <c r="FM56">
        <v>22.8278</v>
      </c>
      <c r="FN56">
        <v>101.727</v>
      </c>
      <c r="FO56">
        <v>100.997</v>
      </c>
    </row>
    <row r="57" spans="1:171" x14ac:dyDescent="0.2">
      <c r="A57">
        <v>71</v>
      </c>
      <c r="B57">
        <v>1533052777.0999999</v>
      </c>
      <c r="C57">
        <v>11630.7999999523</v>
      </c>
      <c r="D57" t="s">
        <v>490</v>
      </c>
      <c r="E57" t="s">
        <v>491</v>
      </c>
      <c r="F57" t="s">
        <v>492</v>
      </c>
      <c r="G57">
        <v>1533052769.0999999</v>
      </c>
      <c r="H57">
        <f t="shared" si="86"/>
        <v>7.1707758421135507E-3</v>
      </c>
      <c r="I57">
        <f t="shared" si="87"/>
        <v>26.479142656078345</v>
      </c>
      <c r="J57">
        <f t="shared" si="88"/>
        <v>356.45616317542977</v>
      </c>
      <c r="K57">
        <f t="shared" si="89"/>
        <v>267.41858844349798</v>
      </c>
      <c r="L57">
        <f t="shared" si="90"/>
        <v>26.524853657967579</v>
      </c>
      <c r="M57">
        <f t="shared" si="91"/>
        <v>35.356358803406785</v>
      </c>
      <c r="N57">
        <f t="shared" si="92"/>
        <v>0.57866250453914758</v>
      </c>
      <c r="O57">
        <f t="shared" si="93"/>
        <v>2.2474603756661966</v>
      </c>
      <c r="P57">
        <f t="shared" si="94"/>
        <v>0.50689956640813905</v>
      </c>
      <c r="Q57">
        <f t="shared" si="95"/>
        <v>0.32251524978349011</v>
      </c>
      <c r="R57">
        <f t="shared" si="96"/>
        <v>280.85767220029027</v>
      </c>
      <c r="S57">
        <f t="shared" si="97"/>
        <v>27.610144205262117</v>
      </c>
      <c r="T57">
        <f t="shared" si="98"/>
        <v>27.973712903225799</v>
      </c>
      <c r="U57">
        <f t="shared" si="99"/>
        <v>3.7890281731621034</v>
      </c>
      <c r="V57">
        <f t="shared" si="100"/>
        <v>64.494251471208727</v>
      </c>
      <c r="W57">
        <f t="shared" si="101"/>
        <v>2.4298604978013496</v>
      </c>
      <c r="X57">
        <f t="shared" si="102"/>
        <v>3.7675613599238038</v>
      </c>
      <c r="Y57">
        <f t="shared" si="103"/>
        <v>1.3591676753607538</v>
      </c>
      <c r="Z57">
        <f t="shared" si="104"/>
        <v>-316.23121463720759</v>
      </c>
      <c r="AA57">
        <f t="shared" si="105"/>
        <v>-11.80226086969923</v>
      </c>
      <c r="AB57">
        <f t="shared" si="106"/>
        <v>-1.1438240793560068</v>
      </c>
      <c r="AC57">
        <f t="shared" si="107"/>
        <v>-48.319627385972574</v>
      </c>
      <c r="AD57">
        <v>-4.11154118276491E-2</v>
      </c>
      <c r="AE57">
        <v>4.6155651684438997E-2</v>
      </c>
      <c r="AF57">
        <v>3.4506812913549298</v>
      </c>
      <c r="AG57">
        <v>35</v>
      </c>
      <c r="AH57">
        <v>9</v>
      </c>
      <c r="AI57">
        <f t="shared" si="108"/>
        <v>1.0013408777784565</v>
      </c>
      <c r="AJ57">
        <f t="shared" si="109"/>
        <v>0.1340877778456484</v>
      </c>
      <c r="AK57">
        <f t="shared" si="110"/>
        <v>52274.608894761899</v>
      </c>
      <c r="AL57">
        <v>0</v>
      </c>
      <c r="AM57">
        <v>0</v>
      </c>
      <c r="AN57">
        <v>0</v>
      </c>
      <c r="AO57">
        <f t="shared" si="111"/>
        <v>0</v>
      </c>
      <c r="AP57" t="e">
        <f t="shared" si="112"/>
        <v>#DIV/0!</v>
      </c>
      <c r="AQ57">
        <v>-1</v>
      </c>
      <c r="AR57" t="s">
        <v>493</v>
      </c>
      <c r="AS57">
        <v>1050.4211764705899</v>
      </c>
      <c r="AT57">
        <v>1535.4</v>
      </c>
      <c r="AU57">
        <f t="shared" si="113"/>
        <v>0.31586480625857116</v>
      </c>
      <c r="AV57">
        <v>0.5</v>
      </c>
      <c r="AW57">
        <f t="shared" si="114"/>
        <v>1433.0787382012084</v>
      </c>
      <c r="AX57">
        <f t="shared" si="115"/>
        <v>26.479142656078345</v>
      </c>
      <c r="AY57">
        <f t="shared" si="116"/>
        <v>226.32956899760114</v>
      </c>
      <c r="AZ57">
        <f t="shared" si="117"/>
        <v>0.5708870652598671</v>
      </c>
      <c r="BA57">
        <f t="shared" si="118"/>
        <v>1.9174900808709223E-2</v>
      </c>
      <c r="BB57">
        <f t="shared" si="119"/>
        <v>-1</v>
      </c>
      <c r="BC57" t="s">
        <v>494</v>
      </c>
      <c r="BD57">
        <v>658.86</v>
      </c>
      <c r="BE57">
        <f t="shared" si="120"/>
        <v>876.54000000000008</v>
      </c>
      <c r="BF57">
        <f t="shared" si="121"/>
        <v>0.55328772620691602</v>
      </c>
      <c r="BG57">
        <f t="shared" si="122"/>
        <v>2.3303888534741826</v>
      </c>
      <c r="BH57">
        <f t="shared" si="123"/>
        <v>0.31586480625857116</v>
      </c>
      <c r="BI57" t="e">
        <f t="shared" si="124"/>
        <v>#DIV/0!</v>
      </c>
      <c r="BJ57">
        <v>4445</v>
      </c>
      <c r="BK57">
        <v>300</v>
      </c>
      <c r="BL57">
        <v>300</v>
      </c>
      <c r="BM57">
        <v>300</v>
      </c>
      <c r="BN57">
        <v>10504.3</v>
      </c>
      <c r="BO57">
        <v>1429.17</v>
      </c>
      <c r="BP57">
        <v>-7.2730299999999998E-3</v>
      </c>
      <c r="BQ57">
        <v>0.64367700000000005</v>
      </c>
      <c r="BR57">
        <f t="shared" si="125"/>
        <v>1699.9929032258101</v>
      </c>
      <c r="BS57">
        <f t="shared" si="126"/>
        <v>1433.0787382012084</v>
      </c>
      <c r="BT57">
        <f t="shared" si="127"/>
        <v>0.8429910121870976</v>
      </c>
      <c r="BU57">
        <f t="shared" si="128"/>
        <v>0.19598202437419532</v>
      </c>
      <c r="BV57">
        <v>6</v>
      </c>
      <c r="BW57">
        <v>0.5</v>
      </c>
      <c r="BX57" t="s">
        <v>279</v>
      </c>
      <c r="BY57">
        <v>1533052769.0999999</v>
      </c>
      <c r="BZ57">
        <v>356.45619354838698</v>
      </c>
      <c r="CA57">
        <v>399.953741935484</v>
      </c>
      <c r="CB57">
        <v>24.4973967741936</v>
      </c>
      <c r="CC57">
        <v>14.019635483870999</v>
      </c>
      <c r="CD57">
        <v>400.01912903225798</v>
      </c>
      <c r="CE57">
        <v>99.088525806451599</v>
      </c>
      <c r="CF57">
        <v>9.9992883870967803E-2</v>
      </c>
      <c r="CG57">
        <v>27.876306451612901</v>
      </c>
      <c r="CH57">
        <v>27.973712903225799</v>
      </c>
      <c r="CI57">
        <v>999.9</v>
      </c>
      <c r="CJ57">
        <v>10006.3870967742</v>
      </c>
      <c r="CK57">
        <v>0</v>
      </c>
      <c r="CL57">
        <v>3.9828277419354801</v>
      </c>
      <c r="CM57">
        <v>1699.9929032258101</v>
      </c>
      <c r="CN57">
        <v>0.90000525806451603</v>
      </c>
      <c r="CO57">
        <v>9.9994922580645199E-2</v>
      </c>
      <c r="CP57">
        <v>0</v>
      </c>
      <c r="CQ57">
        <v>1051.52225806452</v>
      </c>
      <c r="CR57">
        <v>5.0001699999999998</v>
      </c>
      <c r="CS57">
        <v>15595.745161290301</v>
      </c>
      <c r="CT57">
        <v>14573.9709677419</v>
      </c>
      <c r="CU57">
        <v>44.616870967741903</v>
      </c>
      <c r="CV57">
        <v>45.048000000000002</v>
      </c>
      <c r="CW57">
        <v>45.211387096774203</v>
      </c>
      <c r="CX57">
        <v>46.090451612903202</v>
      </c>
      <c r="CY57">
        <v>46.640870967741897</v>
      </c>
      <c r="CZ57">
        <v>1525.5029032258101</v>
      </c>
      <c r="DA57">
        <v>169.49</v>
      </c>
      <c r="DB57">
        <v>0</v>
      </c>
      <c r="DC57">
        <v>410.09999990463302</v>
      </c>
      <c r="DD57">
        <v>1050.4211764705899</v>
      </c>
      <c r="DE57">
        <v>-19.825980399636101</v>
      </c>
      <c r="DF57">
        <v>-330.93137271360501</v>
      </c>
      <c r="DG57">
        <v>15576.982352941201</v>
      </c>
      <c r="DH57">
        <v>10</v>
      </c>
      <c r="DI57">
        <v>1533052813.5999999</v>
      </c>
      <c r="DJ57" t="s">
        <v>495</v>
      </c>
      <c r="DK57">
        <v>63</v>
      </c>
      <c r="DL57">
        <v>0.124</v>
      </c>
      <c r="DM57">
        <v>-8.3000000000000004E-2</v>
      </c>
      <c r="DN57">
        <v>400</v>
      </c>
      <c r="DO57">
        <v>14</v>
      </c>
      <c r="DP57">
        <v>0.04</v>
      </c>
      <c r="DQ57">
        <v>0.01</v>
      </c>
      <c r="DR57">
        <v>26.747041439689099</v>
      </c>
      <c r="DS57">
        <v>-2.5064562834882901E-2</v>
      </c>
      <c r="DT57">
        <v>2.55155888069191E-2</v>
      </c>
      <c r="DU57">
        <v>1</v>
      </c>
      <c r="DV57">
        <v>0.58044467004920397</v>
      </c>
      <c r="DW57">
        <v>-2.58723246344323E-2</v>
      </c>
      <c r="DX57">
        <v>2.0317676801164201E-3</v>
      </c>
      <c r="DY57">
        <v>1</v>
      </c>
      <c r="DZ57">
        <v>2</v>
      </c>
      <c r="EA57">
        <v>2</v>
      </c>
      <c r="EB57" t="s">
        <v>280</v>
      </c>
      <c r="EC57">
        <v>1.8897999999999999</v>
      </c>
      <c r="ED57">
        <v>1.8875200000000001</v>
      </c>
      <c r="EE57">
        <v>1.8886700000000001</v>
      </c>
      <c r="EF57">
        <v>1.88872</v>
      </c>
      <c r="EG57">
        <v>1.8918900000000001</v>
      </c>
      <c r="EH57">
        <v>1.8864399999999999</v>
      </c>
      <c r="EI57">
        <v>1.8884300000000001</v>
      </c>
      <c r="EJ57">
        <v>1.89069</v>
      </c>
      <c r="EK57" t="s">
        <v>281</v>
      </c>
      <c r="EL57" t="s">
        <v>19</v>
      </c>
      <c r="EM57" t="s">
        <v>19</v>
      </c>
      <c r="EN57" t="s">
        <v>19</v>
      </c>
      <c r="EO57" t="s">
        <v>282</v>
      </c>
      <c r="EP57" t="s">
        <v>283</v>
      </c>
      <c r="EQ57" t="s">
        <v>284</v>
      </c>
      <c r="ER57" t="s">
        <v>284</v>
      </c>
      <c r="ES57" t="s">
        <v>284</v>
      </c>
      <c r="ET57" t="s">
        <v>284</v>
      </c>
      <c r="EU57">
        <v>0</v>
      </c>
      <c r="EV57">
        <v>100</v>
      </c>
      <c r="EW57">
        <v>100</v>
      </c>
      <c r="EX57">
        <v>0.124</v>
      </c>
      <c r="EY57">
        <v>-8.3000000000000004E-2</v>
      </c>
      <c r="EZ57">
        <v>2</v>
      </c>
      <c r="FA57">
        <v>347.53300000000002</v>
      </c>
      <c r="FB57">
        <v>627.85900000000004</v>
      </c>
      <c r="FC57">
        <v>25.0002</v>
      </c>
      <c r="FD57">
        <v>28.5442</v>
      </c>
      <c r="FE57">
        <v>30.000299999999999</v>
      </c>
      <c r="FF57">
        <v>28.5273</v>
      </c>
      <c r="FG57">
        <v>28.5351</v>
      </c>
      <c r="FH57">
        <v>20.082799999999999</v>
      </c>
      <c r="FI57">
        <v>41.806100000000001</v>
      </c>
      <c r="FJ57">
        <v>7.1974999999999998</v>
      </c>
      <c r="FK57">
        <v>25</v>
      </c>
      <c r="FL57">
        <v>400</v>
      </c>
      <c r="FM57">
        <v>14.1531</v>
      </c>
      <c r="FN57">
        <v>101.69199999999999</v>
      </c>
      <c r="FO57">
        <v>100.95399999999999</v>
      </c>
    </row>
    <row r="58" spans="1:171" x14ac:dyDescent="0.2">
      <c r="A58">
        <v>72</v>
      </c>
      <c r="B58">
        <v>1533052894.5999999</v>
      </c>
      <c r="C58">
        <v>11748.2999999523</v>
      </c>
      <c r="D58" t="s">
        <v>496</v>
      </c>
      <c r="E58" t="s">
        <v>497</v>
      </c>
      <c r="F58" t="s">
        <v>492</v>
      </c>
      <c r="G58">
        <v>1533052886.5999999</v>
      </c>
      <c r="H58">
        <f t="shared" si="86"/>
        <v>6.9503510512902147E-3</v>
      </c>
      <c r="I58">
        <f t="shared" si="87"/>
        <v>20.440960302156135</v>
      </c>
      <c r="J58">
        <f t="shared" si="88"/>
        <v>266.54778302727601</v>
      </c>
      <c r="K58">
        <f t="shared" si="89"/>
        <v>195.31677457076844</v>
      </c>
      <c r="L58">
        <f t="shared" si="90"/>
        <v>19.373002266299036</v>
      </c>
      <c r="M58">
        <f t="shared" si="91"/>
        <v>26.43823509789431</v>
      </c>
      <c r="N58">
        <f t="shared" si="92"/>
        <v>0.55260384671350715</v>
      </c>
      <c r="O58">
        <f t="shared" si="93"/>
        <v>2.2483058081307608</v>
      </c>
      <c r="P58">
        <f t="shared" si="94"/>
        <v>0.48678836760668864</v>
      </c>
      <c r="Q58">
        <f t="shared" si="95"/>
        <v>0.30950033119838072</v>
      </c>
      <c r="R58">
        <f t="shared" si="96"/>
        <v>280.85896529214347</v>
      </c>
      <c r="S58">
        <f t="shared" si="97"/>
        <v>27.722943036887429</v>
      </c>
      <c r="T58">
        <f t="shared" si="98"/>
        <v>28.097496774193498</v>
      </c>
      <c r="U58">
        <f t="shared" si="99"/>
        <v>3.8164620646410636</v>
      </c>
      <c r="V58">
        <f t="shared" si="100"/>
        <v>64.745487312856881</v>
      </c>
      <c r="W58">
        <f t="shared" si="101"/>
        <v>2.4449644410394367</v>
      </c>
      <c r="X58">
        <f t="shared" si="102"/>
        <v>3.7762700421499891</v>
      </c>
      <c r="Y58">
        <f t="shared" si="103"/>
        <v>1.371497623601627</v>
      </c>
      <c r="Z58">
        <f t="shared" si="104"/>
        <v>-306.51048136189848</v>
      </c>
      <c r="AA58">
        <f t="shared" si="105"/>
        <v>-22.013811362076613</v>
      </c>
      <c r="AB58">
        <f t="shared" si="106"/>
        <v>-2.1344183414821423</v>
      </c>
      <c r="AC58">
        <f t="shared" si="107"/>
        <v>-49.799745773313788</v>
      </c>
      <c r="AD58">
        <v>-4.1138152751168701E-2</v>
      </c>
      <c r="AE58">
        <v>4.6181180363304E-2</v>
      </c>
      <c r="AF58">
        <v>3.4521922249930102</v>
      </c>
      <c r="AG58">
        <v>35</v>
      </c>
      <c r="AH58">
        <v>9</v>
      </c>
      <c r="AI58">
        <f t="shared" si="108"/>
        <v>1.0013403430667447</v>
      </c>
      <c r="AJ58">
        <f t="shared" si="109"/>
        <v>0.1340343066744687</v>
      </c>
      <c r="AK58">
        <f t="shared" si="110"/>
        <v>52295.435216384241</v>
      </c>
      <c r="AL58">
        <v>0</v>
      </c>
      <c r="AM58">
        <v>0</v>
      </c>
      <c r="AN58">
        <v>0</v>
      </c>
      <c r="AO58">
        <f t="shared" si="111"/>
        <v>0</v>
      </c>
      <c r="AP58" t="e">
        <f t="shared" si="112"/>
        <v>#DIV/0!</v>
      </c>
      <c r="AQ58">
        <v>-1</v>
      </c>
      <c r="AR58" t="s">
        <v>498</v>
      </c>
      <c r="AS58">
        <v>981.82641176470599</v>
      </c>
      <c r="AT58">
        <v>1402.11</v>
      </c>
      <c r="AU58">
        <f t="shared" si="113"/>
        <v>0.29975079575446573</v>
      </c>
      <c r="AV58">
        <v>0.5</v>
      </c>
      <c r="AW58">
        <f t="shared" si="114"/>
        <v>1433.079425297914</v>
      </c>
      <c r="AX58">
        <f t="shared" si="115"/>
        <v>20.440960302156135</v>
      </c>
      <c r="AY58">
        <f t="shared" si="116"/>
        <v>214.78334905620108</v>
      </c>
      <c r="AZ58">
        <f t="shared" si="117"/>
        <v>0.52222008258981101</v>
      </c>
      <c r="BA58">
        <f t="shared" si="118"/>
        <v>1.4961459863049047E-2</v>
      </c>
      <c r="BB58">
        <f t="shared" si="119"/>
        <v>-1</v>
      </c>
      <c r="BC58" t="s">
        <v>499</v>
      </c>
      <c r="BD58">
        <v>669.9</v>
      </c>
      <c r="BE58">
        <f t="shared" si="120"/>
        <v>732.20999999999992</v>
      </c>
      <c r="BF58">
        <f t="shared" si="121"/>
        <v>0.5739932372342551</v>
      </c>
      <c r="BG58">
        <f t="shared" si="122"/>
        <v>2.0930138826690552</v>
      </c>
      <c r="BH58">
        <f t="shared" si="123"/>
        <v>0.29975079575446573</v>
      </c>
      <c r="BI58" t="e">
        <f t="shared" si="124"/>
        <v>#DIV/0!</v>
      </c>
      <c r="BJ58">
        <v>4447</v>
      </c>
      <c r="BK58">
        <v>300</v>
      </c>
      <c r="BL58">
        <v>300</v>
      </c>
      <c r="BM58">
        <v>300</v>
      </c>
      <c r="BN58">
        <v>10502.8</v>
      </c>
      <c r="BO58">
        <v>1311.78</v>
      </c>
      <c r="BP58">
        <v>-7.2719000000000004E-3</v>
      </c>
      <c r="BQ58">
        <v>1.27271</v>
      </c>
      <c r="BR58">
        <f t="shared" si="125"/>
        <v>1699.9929032258101</v>
      </c>
      <c r="BS58">
        <f t="shared" si="126"/>
        <v>1433.079425297914</v>
      </c>
      <c r="BT58">
        <f t="shared" si="127"/>
        <v>0.84299141636331765</v>
      </c>
      <c r="BU58">
        <f t="shared" si="128"/>
        <v>0.19598283272663511</v>
      </c>
      <c r="BV58">
        <v>6</v>
      </c>
      <c r="BW58">
        <v>0.5</v>
      </c>
      <c r="BX58" t="s">
        <v>279</v>
      </c>
      <c r="BY58">
        <v>1533052886.5999999</v>
      </c>
      <c r="BZ58">
        <v>266.54780645161298</v>
      </c>
      <c r="CA58">
        <v>299.94635483871002</v>
      </c>
      <c r="CB58">
        <v>24.649899999999999</v>
      </c>
      <c r="CC58">
        <v>14.4955451612903</v>
      </c>
      <c r="CD58">
        <v>400.00900000000001</v>
      </c>
      <c r="CE58">
        <v>99.087609677419394</v>
      </c>
      <c r="CF58">
        <v>9.99911258064516E-2</v>
      </c>
      <c r="CG58">
        <v>27.915880645161302</v>
      </c>
      <c r="CH58">
        <v>28.097496774193498</v>
      </c>
      <c r="CI58">
        <v>999.9</v>
      </c>
      <c r="CJ58">
        <v>10012.014193548401</v>
      </c>
      <c r="CK58">
        <v>0</v>
      </c>
      <c r="CL58">
        <v>3.87468129032258</v>
      </c>
      <c r="CM58">
        <v>1699.9929032258101</v>
      </c>
      <c r="CN58">
        <v>0.89999422580645205</v>
      </c>
      <c r="CO58">
        <v>0.100005832258065</v>
      </c>
      <c r="CP58">
        <v>0</v>
      </c>
      <c r="CQ58">
        <v>982.77887096774202</v>
      </c>
      <c r="CR58">
        <v>5.0001699999999998</v>
      </c>
      <c r="CS58">
        <v>14455.2322580645</v>
      </c>
      <c r="CT58">
        <v>14573.935483871001</v>
      </c>
      <c r="CU58">
        <v>44.699258064516101</v>
      </c>
      <c r="CV58">
        <v>45.066064516129003</v>
      </c>
      <c r="CW58">
        <v>45.261935483871</v>
      </c>
      <c r="CX58">
        <v>46.128999999999998</v>
      </c>
      <c r="CY58">
        <v>46.691129032257997</v>
      </c>
      <c r="CZ58">
        <v>1525.48</v>
      </c>
      <c r="DA58">
        <v>169.51290322580601</v>
      </c>
      <c r="DB58">
        <v>0</v>
      </c>
      <c r="DC58">
        <v>116.60000014305101</v>
      </c>
      <c r="DD58">
        <v>981.82641176470599</v>
      </c>
      <c r="DE58">
        <v>-20.088480299302599</v>
      </c>
      <c r="DF58">
        <v>-316.29901938195002</v>
      </c>
      <c r="DG58">
        <v>14438.576470588199</v>
      </c>
      <c r="DH58">
        <v>10</v>
      </c>
      <c r="DI58">
        <v>1533052933.0999999</v>
      </c>
      <c r="DJ58" t="s">
        <v>500</v>
      </c>
      <c r="DK58">
        <v>64</v>
      </c>
      <c r="DL58">
        <v>0.17100000000000001</v>
      </c>
      <c r="DM58">
        <v>-8.1000000000000003E-2</v>
      </c>
      <c r="DN58">
        <v>300</v>
      </c>
      <c r="DO58">
        <v>14</v>
      </c>
      <c r="DP58">
        <v>0.05</v>
      </c>
      <c r="DQ58">
        <v>0.01</v>
      </c>
      <c r="DR58">
        <v>20.4402850304817</v>
      </c>
      <c r="DS58">
        <v>0.34293954635743001</v>
      </c>
      <c r="DT58">
        <v>4.6560172916072701E-2</v>
      </c>
      <c r="DU58">
        <v>1</v>
      </c>
      <c r="DV58">
        <v>0.55225829403987003</v>
      </c>
      <c r="DW58">
        <v>-1.1762593155303499E-2</v>
      </c>
      <c r="DX58">
        <v>9.2723184766115398E-4</v>
      </c>
      <c r="DY58">
        <v>1</v>
      </c>
      <c r="DZ58">
        <v>2</v>
      </c>
      <c r="EA58">
        <v>2</v>
      </c>
      <c r="EB58" t="s">
        <v>280</v>
      </c>
      <c r="EC58">
        <v>1.8897999999999999</v>
      </c>
      <c r="ED58">
        <v>1.88751</v>
      </c>
      <c r="EE58">
        <v>1.8886499999999999</v>
      </c>
      <c r="EF58">
        <v>1.88866</v>
      </c>
      <c r="EG58">
        <v>1.8918200000000001</v>
      </c>
      <c r="EH58">
        <v>1.8864300000000001</v>
      </c>
      <c r="EI58">
        <v>1.88842</v>
      </c>
      <c r="EJ58">
        <v>1.89066</v>
      </c>
      <c r="EK58" t="s">
        <v>281</v>
      </c>
      <c r="EL58" t="s">
        <v>19</v>
      </c>
      <c r="EM58" t="s">
        <v>19</v>
      </c>
      <c r="EN58" t="s">
        <v>19</v>
      </c>
      <c r="EO58" t="s">
        <v>282</v>
      </c>
      <c r="EP58" t="s">
        <v>283</v>
      </c>
      <c r="EQ58" t="s">
        <v>284</v>
      </c>
      <c r="ER58" t="s">
        <v>284</v>
      </c>
      <c r="ES58" t="s">
        <v>284</v>
      </c>
      <c r="ET58" t="s">
        <v>284</v>
      </c>
      <c r="EU58">
        <v>0</v>
      </c>
      <c r="EV58">
        <v>100</v>
      </c>
      <c r="EW58">
        <v>100</v>
      </c>
      <c r="EX58">
        <v>0.17100000000000001</v>
      </c>
      <c r="EY58">
        <v>-8.1000000000000003E-2</v>
      </c>
      <c r="EZ58">
        <v>2</v>
      </c>
      <c r="FA58">
        <v>347.5</v>
      </c>
      <c r="FB58">
        <v>628.56200000000001</v>
      </c>
      <c r="FC58">
        <v>25.0002</v>
      </c>
      <c r="FD58">
        <v>28.604299999999999</v>
      </c>
      <c r="FE58">
        <v>30.0002</v>
      </c>
      <c r="FF58">
        <v>28.5854</v>
      </c>
      <c r="FG58">
        <v>28.591899999999999</v>
      </c>
      <c r="FH58">
        <v>15.9976</v>
      </c>
      <c r="FI58">
        <v>40.7087</v>
      </c>
      <c r="FJ58">
        <v>3.6766999999999999</v>
      </c>
      <c r="FK58">
        <v>25</v>
      </c>
      <c r="FL58">
        <v>300</v>
      </c>
      <c r="FM58">
        <v>14.5563</v>
      </c>
      <c r="FN58">
        <v>101.681</v>
      </c>
      <c r="FO58">
        <v>100.944</v>
      </c>
    </row>
    <row r="59" spans="1:171" x14ac:dyDescent="0.2">
      <c r="A59">
        <v>73</v>
      </c>
      <c r="B59">
        <v>1533053009.5999999</v>
      </c>
      <c r="C59">
        <v>11863.2999999523</v>
      </c>
      <c r="D59" t="s">
        <v>501</v>
      </c>
      <c r="E59" t="s">
        <v>502</v>
      </c>
      <c r="F59" t="s">
        <v>492</v>
      </c>
      <c r="G59">
        <v>1533053001.5999999</v>
      </c>
      <c r="H59">
        <f t="shared" si="86"/>
        <v>6.8858105170122629E-3</v>
      </c>
      <c r="I59">
        <f t="shared" si="87"/>
        <v>16.919408811930662</v>
      </c>
      <c r="J59">
        <f t="shared" si="88"/>
        <v>222.34791599134138</v>
      </c>
      <c r="K59">
        <f t="shared" si="89"/>
        <v>163.12777762781056</v>
      </c>
      <c r="L59">
        <f t="shared" si="90"/>
        <v>16.180073060991003</v>
      </c>
      <c r="M59">
        <f t="shared" si="91"/>
        <v>22.053911222325517</v>
      </c>
      <c r="N59">
        <f t="shared" si="92"/>
        <v>0.54996120117044744</v>
      </c>
      <c r="O59">
        <f t="shared" si="93"/>
        <v>2.2441933973460801</v>
      </c>
      <c r="P59">
        <f t="shared" si="94"/>
        <v>0.48462969762765934</v>
      </c>
      <c r="Q59">
        <f t="shared" si="95"/>
        <v>0.3081141923801215</v>
      </c>
      <c r="R59">
        <f t="shared" si="96"/>
        <v>280.85768316881649</v>
      </c>
      <c r="S59">
        <f t="shared" si="97"/>
        <v>27.766342054579429</v>
      </c>
      <c r="T59">
        <f t="shared" si="98"/>
        <v>28.1358161290323</v>
      </c>
      <c r="U59">
        <f t="shared" si="99"/>
        <v>3.8249897314821037</v>
      </c>
      <c r="V59">
        <f t="shared" si="100"/>
        <v>65.068578628331593</v>
      </c>
      <c r="W59">
        <f t="shared" si="101"/>
        <v>2.4603610883280189</v>
      </c>
      <c r="X59">
        <f t="shared" si="102"/>
        <v>3.7811815475200032</v>
      </c>
      <c r="Y59">
        <f t="shared" si="103"/>
        <v>1.3646286431540848</v>
      </c>
      <c r="Z59">
        <f t="shared" si="104"/>
        <v>-303.6642438002408</v>
      </c>
      <c r="AA59">
        <f t="shared" si="105"/>
        <v>-23.913661988099623</v>
      </c>
      <c r="AB59">
        <f t="shared" si="106"/>
        <v>-2.3235747629344954</v>
      </c>
      <c r="AC59">
        <f t="shared" si="107"/>
        <v>-49.043797382458393</v>
      </c>
      <c r="AD59">
        <v>-4.1027607169672797E-2</v>
      </c>
      <c r="AE59">
        <v>4.6057083263750097E-2</v>
      </c>
      <c r="AF59">
        <v>3.4448447558718001</v>
      </c>
      <c r="AG59">
        <v>32</v>
      </c>
      <c r="AH59">
        <v>8</v>
      </c>
      <c r="AI59">
        <f t="shared" si="108"/>
        <v>1.0012285777882897</v>
      </c>
      <c r="AJ59">
        <f t="shared" si="109"/>
        <v>0.12285777882896642</v>
      </c>
      <c r="AK59">
        <f t="shared" si="110"/>
        <v>52156.753596898132</v>
      </c>
      <c r="AL59">
        <v>0</v>
      </c>
      <c r="AM59">
        <v>0</v>
      </c>
      <c r="AN59">
        <v>0</v>
      </c>
      <c r="AO59">
        <f t="shared" si="111"/>
        <v>0</v>
      </c>
      <c r="AP59" t="e">
        <f t="shared" si="112"/>
        <v>#DIV/0!</v>
      </c>
      <c r="AQ59">
        <v>-1</v>
      </c>
      <c r="AR59" t="s">
        <v>503</v>
      </c>
      <c r="AS59">
        <v>943.47405882352996</v>
      </c>
      <c r="AT59">
        <v>1326.56</v>
      </c>
      <c r="AU59">
        <f t="shared" si="113"/>
        <v>0.28878146572825203</v>
      </c>
      <c r="AV59">
        <v>0.5</v>
      </c>
      <c r="AW59">
        <f t="shared" si="114"/>
        <v>1433.0750898140661</v>
      </c>
      <c r="AX59">
        <f t="shared" si="115"/>
        <v>16.919408811930662</v>
      </c>
      <c r="AY59">
        <f t="shared" si="116"/>
        <v>206.92276246757621</v>
      </c>
      <c r="AZ59">
        <f t="shared" si="117"/>
        <v>0.50088951875527676</v>
      </c>
      <c r="BA59">
        <f t="shared" si="118"/>
        <v>1.2504165998904922E-2</v>
      </c>
      <c r="BB59">
        <f t="shared" si="119"/>
        <v>-1</v>
      </c>
      <c r="BC59" t="s">
        <v>504</v>
      </c>
      <c r="BD59">
        <v>662.1</v>
      </c>
      <c r="BE59">
        <f t="shared" si="120"/>
        <v>664.45999999999992</v>
      </c>
      <c r="BF59">
        <f t="shared" si="121"/>
        <v>0.57653725006241163</v>
      </c>
      <c r="BG59">
        <f t="shared" si="122"/>
        <v>2.0035644162513213</v>
      </c>
      <c r="BH59">
        <f t="shared" si="123"/>
        <v>0.28878146572825203</v>
      </c>
      <c r="BI59" t="e">
        <f t="shared" si="124"/>
        <v>#DIV/0!</v>
      </c>
      <c r="BJ59">
        <v>4449</v>
      </c>
      <c r="BK59">
        <v>300</v>
      </c>
      <c r="BL59">
        <v>300</v>
      </c>
      <c r="BM59">
        <v>300</v>
      </c>
      <c r="BN59">
        <v>10502</v>
      </c>
      <c r="BO59">
        <v>1240.56</v>
      </c>
      <c r="BP59">
        <v>-7.27124E-3</v>
      </c>
      <c r="BQ59">
        <v>0.64209000000000005</v>
      </c>
      <c r="BR59">
        <f t="shared" si="125"/>
        <v>1699.98806451613</v>
      </c>
      <c r="BS59">
        <f t="shared" si="126"/>
        <v>1433.0750898140661</v>
      </c>
      <c r="BT59">
        <f t="shared" si="127"/>
        <v>0.84299126548395176</v>
      </c>
      <c r="BU59">
        <f t="shared" si="128"/>
        <v>0.19598253096790363</v>
      </c>
      <c r="BV59">
        <v>6</v>
      </c>
      <c r="BW59">
        <v>0.5</v>
      </c>
      <c r="BX59" t="s">
        <v>279</v>
      </c>
      <c r="BY59">
        <v>1533053001.5999999</v>
      </c>
      <c r="BZ59">
        <v>222.347935483871</v>
      </c>
      <c r="CA59">
        <v>249.99064516128999</v>
      </c>
      <c r="CB59">
        <v>24.805403225806501</v>
      </c>
      <c r="CC59">
        <v>14.746235483871001</v>
      </c>
      <c r="CD59">
        <v>400.02648387096798</v>
      </c>
      <c r="CE59">
        <v>99.086509677419301</v>
      </c>
      <c r="CF59">
        <v>9.9988761290322595E-2</v>
      </c>
      <c r="CG59">
        <v>27.938164516129</v>
      </c>
      <c r="CH59">
        <v>28.1358161290323</v>
      </c>
      <c r="CI59">
        <v>999.9</v>
      </c>
      <c r="CJ59">
        <v>9985.2209677419305</v>
      </c>
      <c r="CK59">
        <v>0</v>
      </c>
      <c r="CL59">
        <v>3.7764500000000001</v>
      </c>
      <c r="CM59">
        <v>1699.98806451613</v>
      </c>
      <c r="CN59">
        <v>0.899998870967742</v>
      </c>
      <c r="CO59">
        <v>0.100001238709677</v>
      </c>
      <c r="CP59">
        <v>0</v>
      </c>
      <c r="CQ59">
        <v>944.21938709677397</v>
      </c>
      <c r="CR59">
        <v>5.0001699999999998</v>
      </c>
      <c r="CS59">
        <v>13821.393548387099</v>
      </c>
      <c r="CT59">
        <v>14573.9064516129</v>
      </c>
      <c r="CU59">
        <v>44.786000000000001</v>
      </c>
      <c r="CV59">
        <v>45.140935483870997</v>
      </c>
      <c r="CW59">
        <v>45.356516129032201</v>
      </c>
      <c r="CX59">
        <v>46.211451612903197</v>
      </c>
      <c r="CY59">
        <v>46.783935483870899</v>
      </c>
      <c r="CZ59">
        <v>1525.4841935483901</v>
      </c>
      <c r="DA59">
        <v>169.50387096774199</v>
      </c>
      <c r="DB59">
        <v>0</v>
      </c>
      <c r="DC59">
        <v>114.10000014305101</v>
      </c>
      <c r="DD59">
        <v>943.47405882352996</v>
      </c>
      <c r="DE59">
        <v>-16.800490200009701</v>
      </c>
      <c r="DF59">
        <v>-278.455880603872</v>
      </c>
      <c r="DG59">
        <v>13808.6705882353</v>
      </c>
      <c r="DH59">
        <v>10</v>
      </c>
      <c r="DI59">
        <v>1533052933.0999999</v>
      </c>
      <c r="DJ59" t="s">
        <v>500</v>
      </c>
      <c r="DK59">
        <v>64</v>
      </c>
      <c r="DL59">
        <v>0.17100000000000001</v>
      </c>
      <c r="DM59">
        <v>-8.1000000000000003E-2</v>
      </c>
      <c r="DN59">
        <v>300</v>
      </c>
      <c r="DO59">
        <v>14</v>
      </c>
      <c r="DP59">
        <v>0.05</v>
      </c>
      <c r="DQ59">
        <v>0.01</v>
      </c>
      <c r="DR59">
        <v>16.883721929620702</v>
      </c>
      <c r="DS59">
        <v>0.36688569102572199</v>
      </c>
      <c r="DT59">
        <v>4.74346242197137E-2</v>
      </c>
      <c r="DU59">
        <v>1</v>
      </c>
      <c r="DV59">
        <v>0.54979285567703495</v>
      </c>
      <c r="DW59">
        <v>-1.1112927406988699E-3</v>
      </c>
      <c r="DX59">
        <v>3.5944517570428002E-4</v>
      </c>
      <c r="DY59">
        <v>1</v>
      </c>
      <c r="DZ59">
        <v>2</v>
      </c>
      <c r="EA59">
        <v>2</v>
      </c>
      <c r="EB59" t="s">
        <v>280</v>
      </c>
      <c r="EC59">
        <v>1.8897999999999999</v>
      </c>
      <c r="ED59">
        <v>1.8875200000000001</v>
      </c>
      <c r="EE59">
        <v>1.88863</v>
      </c>
      <c r="EF59">
        <v>1.8886499999999999</v>
      </c>
      <c r="EG59">
        <v>1.89185</v>
      </c>
      <c r="EH59">
        <v>1.8864300000000001</v>
      </c>
      <c r="EI59">
        <v>1.8884099999999999</v>
      </c>
      <c r="EJ59">
        <v>1.89063</v>
      </c>
      <c r="EK59" t="s">
        <v>281</v>
      </c>
      <c r="EL59" t="s">
        <v>19</v>
      </c>
      <c r="EM59" t="s">
        <v>19</v>
      </c>
      <c r="EN59" t="s">
        <v>19</v>
      </c>
      <c r="EO59" t="s">
        <v>282</v>
      </c>
      <c r="EP59" t="s">
        <v>283</v>
      </c>
      <c r="EQ59" t="s">
        <v>284</v>
      </c>
      <c r="ER59" t="s">
        <v>284</v>
      </c>
      <c r="ES59" t="s">
        <v>284</v>
      </c>
      <c r="ET59" t="s">
        <v>284</v>
      </c>
      <c r="EU59">
        <v>0</v>
      </c>
      <c r="EV59">
        <v>100</v>
      </c>
      <c r="EW59">
        <v>100</v>
      </c>
      <c r="EX59">
        <v>0.17100000000000001</v>
      </c>
      <c r="EY59">
        <v>-8.1000000000000003E-2</v>
      </c>
      <c r="EZ59">
        <v>2</v>
      </c>
      <c r="FA59">
        <v>349.87799999999999</v>
      </c>
      <c r="FB59">
        <v>628.96400000000006</v>
      </c>
      <c r="FC59">
        <v>24.9999</v>
      </c>
      <c r="FD59">
        <v>28.6633</v>
      </c>
      <c r="FE59">
        <v>30.000299999999999</v>
      </c>
      <c r="FF59">
        <v>28.6431</v>
      </c>
      <c r="FG59">
        <v>28.6479</v>
      </c>
      <c r="FH59">
        <v>13.9055</v>
      </c>
      <c r="FI59">
        <v>39.095300000000002</v>
      </c>
      <c r="FJ59">
        <v>0.55735699999999999</v>
      </c>
      <c r="FK59">
        <v>25</v>
      </c>
      <c r="FL59">
        <v>250</v>
      </c>
      <c r="FM59">
        <v>14.7018</v>
      </c>
      <c r="FN59">
        <v>101.672</v>
      </c>
      <c r="FO59">
        <v>100.931</v>
      </c>
    </row>
    <row r="60" spans="1:171" x14ac:dyDescent="0.2">
      <c r="A60">
        <v>74</v>
      </c>
      <c r="B60">
        <v>1533053081.5999999</v>
      </c>
      <c r="C60">
        <v>11935.2999999523</v>
      </c>
      <c r="D60" t="s">
        <v>505</v>
      </c>
      <c r="E60" t="s">
        <v>506</v>
      </c>
      <c r="F60" t="s">
        <v>492</v>
      </c>
      <c r="G60">
        <v>1533053073.5999999</v>
      </c>
      <c r="H60">
        <f t="shared" si="86"/>
        <v>6.9154559277954612E-3</v>
      </c>
      <c r="I60">
        <f t="shared" si="87"/>
        <v>10.985699982034586</v>
      </c>
      <c r="J60">
        <f t="shared" si="88"/>
        <v>156.90514867582391</v>
      </c>
      <c r="K60">
        <f t="shared" si="89"/>
        <v>118.34046378941849</v>
      </c>
      <c r="L60">
        <f t="shared" si="90"/>
        <v>11.73774907500203</v>
      </c>
      <c r="M60">
        <f t="shared" si="91"/>
        <v>15.562836284045273</v>
      </c>
      <c r="N60">
        <f t="shared" si="92"/>
        <v>0.55273090985930695</v>
      </c>
      <c r="O60">
        <f t="shared" si="93"/>
        <v>2.2468087706753654</v>
      </c>
      <c r="P60">
        <f t="shared" si="94"/>
        <v>0.48684878795822129</v>
      </c>
      <c r="Q60">
        <f t="shared" si="95"/>
        <v>0.30954290093016984</v>
      </c>
      <c r="R60">
        <f t="shared" si="96"/>
        <v>280.85803254698538</v>
      </c>
      <c r="S60">
        <f t="shared" si="97"/>
        <v>27.768215569567349</v>
      </c>
      <c r="T60">
        <f t="shared" si="98"/>
        <v>28.134351612903199</v>
      </c>
      <c r="U60">
        <f t="shared" si="99"/>
        <v>3.8246635098437927</v>
      </c>
      <c r="V60">
        <f t="shared" si="100"/>
        <v>65.02609092665196</v>
      </c>
      <c r="W60">
        <f t="shared" si="101"/>
        <v>2.4604078697441647</v>
      </c>
      <c r="X60">
        <f t="shared" si="102"/>
        <v>3.7837240939478467</v>
      </c>
      <c r="Y60">
        <f t="shared" si="103"/>
        <v>1.364255640099628</v>
      </c>
      <c r="Z60">
        <f t="shared" si="104"/>
        <v>-304.97160641577983</v>
      </c>
      <c r="AA60">
        <f t="shared" si="105"/>
        <v>-22.368013684466657</v>
      </c>
      <c r="AB60">
        <f t="shared" si="106"/>
        <v>-2.1709704915221826</v>
      </c>
      <c r="AC60">
        <f t="shared" si="107"/>
        <v>-48.652558044783262</v>
      </c>
      <c r="AD60">
        <v>-4.1097889846853003E-2</v>
      </c>
      <c r="AE60">
        <v>4.6135981725985598E-2</v>
      </c>
      <c r="AF60">
        <v>3.4495169148061602</v>
      </c>
      <c r="AG60">
        <v>33</v>
      </c>
      <c r="AH60">
        <v>8</v>
      </c>
      <c r="AI60">
        <f t="shared" si="108"/>
        <v>1.0012649868867942</v>
      </c>
      <c r="AJ60">
        <f t="shared" si="109"/>
        <v>0.12649868867942171</v>
      </c>
      <c r="AK60">
        <f t="shared" si="110"/>
        <v>52240.453892767953</v>
      </c>
      <c r="AL60">
        <v>0</v>
      </c>
      <c r="AM60">
        <v>0</v>
      </c>
      <c r="AN60">
        <v>0</v>
      </c>
      <c r="AO60">
        <f t="shared" si="111"/>
        <v>0</v>
      </c>
      <c r="AP60" t="e">
        <f t="shared" si="112"/>
        <v>#DIV/0!</v>
      </c>
      <c r="AQ60">
        <v>-1</v>
      </c>
      <c r="AR60" t="s">
        <v>507</v>
      </c>
      <c r="AS60">
        <v>925.34847058823505</v>
      </c>
      <c r="AT60">
        <v>1249.8599999999999</v>
      </c>
      <c r="AU60">
        <f t="shared" si="113"/>
        <v>0.25963830301935009</v>
      </c>
      <c r="AV60">
        <v>0.5</v>
      </c>
      <c r="AW60">
        <f t="shared" si="114"/>
        <v>1433.0806349753973</v>
      </c>
      <c r="AX60">
        <f t="shared" si="115"/>
        <v>10.985699982034586</v>
      </c>
      <c r="AY60">
        <f t="shared" si="116"/>
        <v>186.04131207745243</v>
      </c>
      <c r="AZ60">
        <f t="shared" si="117"/>
        <v>0.46669226953418785</v>
      </c>
      <c r="BA60">
        <f t="shared" si="118"/>
        <v>8.3635907774584871E-3</v>
      </c>
      <c r="BB60">
        <f t="shared" si="119"/>
        <v>-1</v>
      </c>
      <c r="BC60" t="s">
        <v>508</v>
      </c>
      <c r="BD60">
        <v>666.56</v>
      </c>
      <c r="BE60">
        <f t="shared" si="120"/>
        <v>583.29999999999995</v>
      </c>
      <c r="BF60">
        <f t="shared" si="121"/>
        <v>0.55633726969272224</v>
      </c>
      <c r="BG60">
        <f t="shared" si="122"/>
        <v>1.8750900144023044</v>
      </c>
      <c r="BH60">
        <f t="shared" si="123"/>
        <v>0.25963830301935009</v>
      </c>
      <c r="BI60" t="e">
        <f t="shared" si="124"/>
        <v>#DIV/0!</v>
      </c>
      <c r="BJ60">
        <v>4451</v>
      </c>
      <c r="BK60">
        <v>300</v>
      </c>
      <c r="BL60">
        <v>300</v>
      </c>
      <c r="BM60">
        <v>300</v>
      </c>
      <c r="BN60">
        <v>10501.3</v>
      </c>
      <c r="BO60">
        <v>1175.32</v>
      </c>
      <c r="BP60">
        <v>-7.2706799999999999E-3</v>
      </c>
      <c r="BQ60">
        <v>0.81237800000000004</v>
      </c>
      <c r="BR60">
        <f t="shared" si="125"/>
        <v>1699.9951612903201</v>
      </c>
      <c r="BS60">
        <f t="shared" si="126"/>
        <v>1433.0806349753973</v>
      </c>
      <c r="BT60">
        <f t="shared" si="127"/>
        <v>0.84299100821420514</v>
      </c>
      <c r="BU60">
        <f t="shared" si="128"/>
        <v>0.19598201642841059</v>
      </c>
      <c r="BV60">
        <v>6</v>
      </c>
      <c r="BW60">
        <v>0.5</v>
      </c>
      <c r="BX60" t="s">
        <v>279</v>
      </c>
      <c r="BY60">
        <v>1533053073.5999999</v>
      </c>
      <c r="BZ60">
        <v>156.90516129032301</v>
      </c>
      <c r="CA60">
        <v>174.990225806452</v>
      </c>
      <c r="CB60">
        <v>24.805932258064502</v>
      </c>
      <c r="CC60">
        <v>14.703322580645199</v>
      </c>
      <c r="CD60">
        <v>400.00603225806498</v>
      </c>
      <c r="CE60">
        <v>99.0862774193549</v>
      </c>
      <c r="CF60">
        <v>9.9991580645161296E-2</v>
      </c>
      <c r="CG60">
        <v>27.949690322580601</v>
      </c>
      <c r="CH60">
        <v>28.134351612903199</v>
      </c>
      <c r="CI60">
        <v>999.9</v>
      </c>
      <c r="CJ60">
        <v>10002.349677419401</v>
      </c>
      <c r="CK60">
        <v>0</v>
      </c>
      <c r="CL60">
        <v>3.7392996774193499</v>
      </c>
      <c r="CM60">
        <v>1699.9951612903201</v>
      </c>
      <c r="CN60">
        <v>0.90000525806451603</v>
      </c>
      <c r="CO60">
        <v>9.9994922580645199E-2</v>
      </c>
      <c r="CP60">
        <v>0</v>
      </c>
      <c r="CQ60">
        <v>926.33267741935504</v>
      </c>
      <c r="CR60">
        <v>5.0001699999999998</v>
      </c>
      <c r="CS60">
        <v>13536.225806451601</v>
      </c>
      <c r="CT60">
        <v>14573.9967741935</v>
      </c>
      <c r="CU60">
        <v>44.828258064516099</v>
      </c>
      <c r="CV60">
        <v>45.205290322580602</v>
      </c>
      <c r="CW60">
        <v>45.393000000000001</v>
      </c>
      <c r="CX60">
        <v>46.253870967741904</v>
      </c>
      <c r="CY60">
        <v>46.848483870967698</v>
      </c>
      <c r="CZ60">
        <v>1525.5051612903201</v>
      </c>
      <c r="DA60">
        <v>169.49</v>
      </c>
      <c r="DB60">
        <v>0</v>
      </c>
      <c r="DC60">
        <v>71.200000047683702</v>
      </c>
      <c r="DD60">
        <v>925.34847058823505</v>
      </c>
      <c r="DE60">
        <v>-18.659313800489301</v>
      </c>
      <c r="DF60">
        <v>-247.54902019621801</v>
      </c>
      <c r="DG60">
        <v>13521.1529411765</v>
      </c>
      <c r="DH60">
        <v>10</v>
      </c>
      <c r="DI60">
        <v>1533053116.0999999</v>
      </c>
      <c r="DJ60" t="s">
        <v>509</v>
      </c>
      <c r="DK60">
        <v>65</v>
      </c>
      <c r="DL60">
        <v>0.247</v>
      </c>
      <c r="DM60">
        <v>-0.08</v>
      </c>
      <c r="DN60">
        <v>175</v>
      </c>
      <c r="DO60">
        <v>15</v>
      </c>
      <c r="DP60">
        <v>0.09</v>
      </c>
      <c r="DQ60">
        <v>0.01</v>
      </c>
      <c r="DR60">
        <v>11.004234842202299</v>
      </c>
      <c r="DS60">
        <v>0.30332804138299801</v>
      </c>
      <c r="DT60">
        <v>4.5138557453430803E-2</v>
      </c>
      <c r="DU60">
        <v>1</v>
      </c>
      <c r="DV60">
        <v>0.55228149199454701</v>
      </c>
      <c r="DW60">
        <v>2.00735265889821E-2</v>
      </c>
      <c r="DX60">
        <v>1.50984461772236E-3</v>
      </c>
      <c r="DY60">
        <v>1</v>
      </c>
      <c r="DZ60">
        <v>2</v>
      </c>
      <c r="EA60">
        <v>2</v>
      </c>
      <c r="EB60" t="s">
        <v>280</v>
      </c>
      <c r="EC60">
        <v>1.8897900000000001</v>
      </c>
      <c r="ED60">
        <v>1.8875</v>
      </c>
      <c r="EE60">
        <v>1.8886000000000001</v>
      </c>
      <c r="EF60">
        <v>1.8886000000000001</v>
      </c>
      <c r="EG60">
        <v>1.89181</v>
      </c>
      <c r="EH60">
        <v>1.8863700000000001</v>
      </c>
      <c r="EI60">
        <v>1.8883700000000001</v>
      </c>
      <c r="EJ60">
        <v>1.89063</v>
      </c>
      <c r="EK60" t="s">
        <v>281</v>
      </c>
      <c r="EL60" t="s">
        <v>19</v>
      </c>
      <c r="EM60" t="s">
        <v>19</v>
      </c>
      <c r="EN60" t="s">
        <v>19</v>
      </c>
      <c r="EO60" t="s">
        <v>282</v>
      </c>
      <c r="EP60" t="s">
        <v>283</v>
      </c>
      <c r="EQ60" t="s">
        <v>284</v>
      </c>
      <c r="ER60" t="s">
        <v>284</v>
      </c>
      <c r="ES60" t="s">
        <v>284</v>
      </c>
      <c r="ET60" t="s">
        <v>284</v>
      </c>
      <c r="EU60">
        <v>0</v>
      </c>
      <c r="EV60">
        <v>100</v>
      </c>
      <c r="EW60">
        <v>100</v>
      </c>
      <c r="EX60">
        <v>0.247</v>
      </c>
      <c r="EY60">
        <v>-0.08</v>
      </c>
      <c r="EZ60">
        <v>2</v>
      </c>
      <c r="FA60">
        <v>348.82900000000001</v>
      </c>
      <c r="FB60">
        <v>628.572</v>
      </c>
      <c r="FC60">
        <v>25.000599999999999</v>
      </c>
      <c r="FD60">
        <v>28.6966</v>
      </c>
      <c r="FE60">
        <v>30.000399999999999</v>
      </c>
      <c r="FF60">
        <v>28.674900000000001</v>
      </c>
      <c r="FG60">
        <v>28.680800000000001</v>
      </c>
      <c r="FH60">
        <v>10.656700000000001</v>
      </c>
      <c r="FI60">
        <v>39.507800000000003</v>
      </c>
      <c r="FJ60">
        <v>0</v>
      </c>
      <c r="FK60">
        <v>25</v>
      </c>
      <c r="FL60">
        <v>175</v>
      </c>
      <c r="FM60">
        <v>14.568899999999999</v>
      </c>
      <c r="FN60">
        <v>101.66500000000001</v>
      </c>
      <c r="FO60">
        <v>100.926</v>
      </c>
    </row>
    <row r="61" spans="1:171" x14ac:dyDescent="0.2">
      <c r="A61">
        <v>75</v>
      </c>
      <c r="B61">
        <v>1533053190.5999999</v>
      </c>
      <c r="C61">
        <v>12044.2999999523</v>
      </c>
      <c r="D61" t="s">
        <v>510</v>
      </c>
      <c r="E61" t="s">
        <v>511</v>
      </c>
      <c r="F61" t="s">
        <v>492</v>
      </c>
      <c r="G61">
        <v>1533053182.60323</v>
      </c>
      <c r="H61">
        <f t="shared" si="86"/>
        <v>7.0722500557644993E-3</v>
      </c>
      <c r="I61">
        <f t="shared" si="87"/>
        <v>4.4906843147807916</v>
      </c>
      <c r="J61">
        <f t="shared" si="88"/>
        <v>92.289536756856378</v>
      </c>
      <c r="K61">
        <f t="shared" si="89"/>
        <v>76.278509902748681</v>
      </c>
      <c r="L61">
        <f t="shared" si="90"/>
        <v>7.5656920545475188</v>
      </c>
      <c r="M61">
        <f t="shared" si="91"/>
        <v>9.1537474427520085</v>
      </c>
      <c r="N61">
        <f t="shared" si="92"/>
        <v>0.5691263857066492</v>
      </c>
      <c r="O61">
        <f t="shared" si="93"/>
        <v>2.2435274488378423</v>
      </c>
      <c r="P61">
        <f t="shared" si="94"/>
        <v>0.49945162297369383</v>
      </c>
      <c r="Q61">
        <f t="shared" si="95"/>
        <v>0.31770367071553651</v>
      </c>
      <c r="R61">
        <f t="shared" si="96"/>
        <v>280.85865028417868</v>
      </c>
      <c r="S61">
        <f t="shared" si="97"/>
        <v>27.741724355478507</v>
      </c>
      <c r="T61">
        <f t="shared" si="98"/>
        <v>28.150961290322599</v>
      </c>
      <c r="U61">
        <f t="shared" si="99"/>
        <v>3.8283647468555819</v>
      </c>
      <c r="V61">
        <f t="shared" si="100"/>
        <v>65.141232596638432</v>
      </c>
      <c r="W61">
        <f t="shared" si="101"/>
        <v>2.4684824319641572</v>
      </c>
      <c r="X61">
        <f t="shared" si="102"/>
        <v>3.7894315682499711</v>
      </c>
      <c r="Y61">
        <f t="shared" si="103"/>
        <v>1.3598823148914247</v>
      </c>
      <c r="Z61">
        <f t="shared" si="104"/>
        <v>-311.88622745921441</v>
      </c>
      <c r="AA61">
        <f t="shared" si="105"/>
        <v>-21.217896487482886</v>
      </c>
      <c r="AB61">
        <f t="shared" si="106"/>
        <v>-2.0627919141003628</v>
      </c>
      <c r="AC61">
        <f t="shared" si="107"/>
        <v>-54.308265576619007</v>
      </c>
      <c r="AD61">
        <v>-4.1009722946612599E-2</v>
      </c>
      <c r="AE61">
        <v>4.6037006656620999E-2</v>
      </c>
      <c r="AF61">
        <v>3.4436554349761699</v>
      </c>
      <c r="AG61">
        <v>31</v>
      </c>
      <c r="AH61">
        <v>8</v>
      </c>
      <c r="AI61">
        <f t="shared" si="108"/>
        <v>1.0011907863627478</v>
      </c>
      <c r="AJ61">
        <f t="shared" si="109"/>
        <v>0.1190786362747831</v>
      </c>
      <c r="AK61">
        <f t="shared" si="110"/>
        <v>52128.434366052425</v>
      </c>
      <c r="AL61">
        <v>0</v>
      </c>
      <c r="AM61">
        <v>0</v>
      </c>
      <c r="AN61">
        <v>0</v>
      </c>
      <c r="AO61">
        <f t="shared" si="111"/>
        <v>0</v>
      </c>
      <c r="AP61" t="e">
        <f t="shared" si="112"/>
        <v>#DIV/0!</v>
      </c>
      <c r="AQ61">
        <v>-1</v>
      </c>
      <c r="AR61" t="s">
        <v>512</v>
      </c>
      <c r="AS61">
        <v>918.89605882352896</v>
      </c>
      <c r="AT61">
        <v>1187.3699999999999</v>
      </c>
      <c r="AU61">
        <f t="shared" si="113"/>
        <v>0.22610807176909553</v>
      </c>
      <c r="AV61">
        <v>0.5</v>
      </c>
      <c r="AW61">
        <f t="shared" si="114"/>
        <v>1433.0838865883002</v>
      </c>
      <c r="AX61">
        <f t="shared" si="115"/>
        <v>4.4906843147807916</v>
      </c>
      <c r="AY61">
        <f t="shared" si="116"/>
        <v>162.01591713992087</v>
      </c>
      <c r="AZ61">
        <f t="shared" si="117"/>
        <v>0.4320388758348282</v>
      </c>
      <c r="BA61">
        <f t="shared" si="118"/>
        <v>3.8313767715665963E-3</v>
      </c>
      <c r="BB61">
        <f t="shared" si="119"/>
        <v>-1</v>
      </c>
      <c r="BC61" t="s">
        <v>513</v>
      </c>
      <c r="BD61">
        <v>674.38</v>
      </c>
      <c r="BE61">
        <f t="shared" si="120"/>
        <v>512.9899999999999</v>
      </c>
      <c r="BF61">
        <f t="shared" si="121"/>
        <v>0.52335121771666304</v>
      </c>
      <c r="BG61">
        <f t="shared" si="122"/>
        <v>1.7606838874225212</v>
      </c>
      <c r="BH61">
        <f t="shared" si="123"/>
        <v>0.22610807176909553</v>
      </c>
      <c r="BI61" t="e">
        <f t="shared" si="124"/>
        <v>#DIV/0!</v>
      </c>
      <c r="BJ61">
        <v>4453</v>
      </c>
      <c r="BK61">
        <v>300</v>
      </c>
      <c r="BL61">
        <v>300</v>
      </c>
      <c r="BM61">
        <v>300</v>
      </c>
      <c r="BN61">
        <v>10500.9</v>
      </c>
      <c r="BO61">
        <v>1128.1500000000001</v>
      </c>
      <c r="BP61">
        <v>-7.2699899999999996E-3</v>
      </c>
      <c r="BQ61">
        <v>1.1569799999999999</v>
      </c>
      <c r="BR61">
        <f t="shared" si="125"/>
        <v>1699.99903225806</v>
      </c>
      <c r="BS61">
        <f t="shared" si="126"/>
        <v>1433.0838865883002</v>
      </c>
      <c r="BT61">
        <f t="shared" si="127"/>
        <v>0.84299100140355721</v>
      </c>
      <c r="BU61">
        <f t="shared" si="128"/>
        <v>0.19598200280711442</v>
      </c>
      <c r="BV61">
        <v>6</v>
      </c>
      <c r="BW61">
        <v>0.5</v>
      </c>
      <c r="BX61" t="s">
        <v>279</v>
      </c>
      <c r="BY61">
        <v>1533053182.60323</v>
      </c>
      <c r="BZ61">
        <v>92.289541935483896</v>
      </c>
      <c r="CA61">
        <v>99.996145161290301</v>
      </c>
      <c r="CB61">
        <v>24.8876322580645</v>
      </c>
      <c r="CC61">
        <v>14.5565</v>
      </c>
      <c r="CD61">
        <v>400.02354838709698</v>
      </c>
      <c r="CE61">
        <v>99.085119354838696</v>
      </c>
      <c r="CF61">
        <v>9.9986177419354796E-2</v>
      </c>
      <c r="CG61">
        <v>27.975538709677402</v>
      </c>
      <c r="CH61">
        <v>28.150961290322599</v>
      </c>
      <c r="CI61">
        <v>999.9</v>
      </c>
      <c r="CJ61">
        <v>9981.0083870967701</v>
      </c>
      <c r="CK61">
        <v>0</v>
      </c>
      <c r="CL61">
        <v>3.5030554838709702</v>
      </c>
      <c r="CM61">
        <v>1699.99903225806</v>
      </c>
      <c r="CN61">
        <v>0.900007</v>
      </c>
      <c r="CO61">
        <v>9.9993200000000004E-2</v>
      </c>
      <c r="CP61">
        <v>0</v>
      </c>
      <c r="CQ61">
        <v>919.35935483871003</v>
      </c>
      <c r="CR61">
        <v>5.0001699999999998</v>
      </c>
      <c r="CS61">
        <v>13392.3064516129</v>
      </c>
      <c r="CT61">
        <v>14574.0258064516</v>
      </c>
      <c r="CU61">
        <v>44.895032258064496</v>
      </c>
      <c r="CV61">
        <v>45.283999999999999</v>
      </c>
      <c r="CW61">
        <v>45.475580645161301</v>
      </c>
      <c r="CX61">
        <v>46.3223548387097</v>
      </c>
      <c r="CY61">
        <v>46.918999999999997</v>
      </c>
      <c r="CZ61">
        <v>1525.50903225806</v>
      </c>
      <c r="DA61">
        <v>169.49</v>
      </c>
      <c r="DB61">
        <v>0</v>
      </c>
      <c r="DC61">
        <v>108.200000047684</v>
      </c>
      <c r="DD61">
        <v>918.89605882352896</v>
      </c>
      <c r="DE61">
        <v>-7.4622548989582302</v>
      </c>
      <c r="DF61">
        <v>-99.754902319595203</v>
      </c>
      <c r="DG61">
        <v>13385.5705882353</v>
      </c>
      <c r="DH61">
        <v>10</v>
      </c>
      <c r="DI61">
        <v>1533053228.0999999</v>
      </c>
      <c r="DJ61" t="s">
        <v>514</v>
      </c>
      <c r="DK61">
        <v>66</v>
      </c>
      <c r="DL61">
        <v>0.182</v>
      </c>
      <c r="DM61">
        <v>-0.08</v>
      </c>
      <c r="DN61">
        <v>100</v>
      </c>
      <c r="DO61">
        <v>15</v>
      </c>
      <c r="DP61">
        <v>0.14000000000000001</v>
      </c>
      <c r="DQ61">
        <v>0.01</v>
      </c>
      <c r="DR61">
        <v>4.4219409913522503</v>
      </c>
      <c r="DS61">
        <v>0.26851971371051703</v>
      </c>
      <c r="DT61">
        <v>4.6274350816102698E-2</v>
      </c>
      <c r="DU61">
        <v>1</v>
      </c>
      <c r="DV61">
        <v>0.56906555612643195</v>
      </c>
      <c r="DW61">
        <v>-1.1010401902901E-2</v>
      </c>
      <c r="DX61">
        <v>1.13333722579021E-3</v>
      </c>
      <c r="DY61">
        <v>1</v>
      </c>
      <c r="DZ61">
        <v>2</v>
      </c>
      <c r="EA61">
        <v>2</v>
      </c>
      <c r="EB61" t="s">
        <v>280</v>
      </c>
      <c r="EC61">
        <v>1.8897699999999999</v>
      </c>
      <c r="ED61">
        <v>1.88751</v>
      </c>
      <c r="EE61">
        <v>1.88862</v>
      </c>
      <c r="EF61">
        <v>1.88862</v>
      </c>
      <c r="EG61">
        <v>1.8918200000000001</v>
      </c>
      <c r="EH61">
        <v>1.88636</v>
      </c>
      <c r="EI61">
        <v>1.88836</v>
      </c>
      <c r="EJ61">
        <v>1.8906099999999999</v>
      </c>
      <c r="EK61" t="s">
        <v>281</v>
      </c>
      <c r="EL61" t="s">
        <v>19</v>
      </c>
      <c r="EM61" t="s">
        <v>19</v>
      </c>
      <c r="EN61" t="s">
        <v>19</v>
      </c>
      <c r="EO61" t="s">
        <v>282</v>
      </c>
      <c r="EP61" t="s">
        <v>283</v>
      </c>
      <c r="EQ61" t="s">
        <v>284</v>
      </c>
      <c r="ER61" t="s">
        <v>284</v>
      </c>
      <c r="ES61" t="s">
        <v>284</v>
      </c>
      <c r="ET61" t="s">
        <v>284</v>
      </c>
      <c r="EU61">
        <v>0</v>
      </c>
      <c r="EV61">
        <v>100</v>
      </c>
      <c r="EW61">
        <v>100</v>
      </c>
      <c r="EX61">
        <v>0.182</v>
      </c>
      <c r="EY61">
        <v>-0.08</v>
      </c>
      <c r="EZ61">
        <v>2</v>
      </c>
      <c r="FA61">
        <v>350.85399999999998</v>
      </c>
      <c r="FB61">
        <v>628.53099999999995</v>
      </c>
      <c r="FC61">
        <v>25.000399999999999</v>
      </c>
      <c r="FD61">
        <v>28.734500000000001</v>
      </c>
      <c r="FE61">
        <v>30.000299999999999</v>
      </c>
      <c r="FF61">
        <v>28.714099999999998</v>
      </c>
      <c r="FG61">
        <v>28.719200000000001</v>
      </c>
      <c r="FH61">
        <v>7.3408699999999998</v>
      </c>
      <c r="FI61">
        <v>40.256999999999998</v>
      </c>
      <c r="FJ61">
        <v>0</v>
      </c>
      <c r="FK61">
        <v>25</v>
      </c>
      <c r="FL61">
        <v>100</v>
      </c>
      <c r="FM61">
        <v>14.516299999999999</v>
      </c>
      <c r="FN61">
        <v>101.663</v>
      </c>
      <c r="FO61">
        <v>100.922</v>
      </c>
    </row>
    <row r="62" spans="1:171" x14ac:dyDescent="0.2">
      <c r="A62">
        <v>76</v>
      </c>
      <c r="B62">
        <v>1533053298.5999999</v>
      </c>
      <c r="C62">
        <v>12152.2999999523</v>
      </c>
      <c r="D62" t="s">
        <v>515</v>
      </c>
      <c r="E62" t="s">
        <v>516</v>
      </c>
      <c r="F62" t="s">
        <v>492</v>
      </c>
      <c r="G62">
        <v>1533053290.5999999</v>
      </c>
      <c r="H62">
        <f t="shared" si="86"/>
        <v>7.1814035880633353E-3</v>
      </c>
      <c r="I62">
        <f t="shared" si="87"/>
        <v>-9.066958037514633E-2</v>
      </c>
      <c r="J62">
        <f t="shared" si="88"/>
        <v>49.604238814033927</v>
      </c>
      <c r="K62">
        <f t="shared" si="89"/>
        <v>48.794123866945625</v>
      </c>
      <c r="L62">
        <f t="shared" si="90"/>
        <v>4.8396795436480486</v>
      </c>
      <c r="M62">
        <f t="shared" si="91"/>
        <v>4.9200313652755447</v>
      </c>
      <c r="N62">
        <f t="shared" si="92"/>
        <v>0.58215028308762828</v>
      </c>
      <c r="O62">
        <f t="shared" si="93"/>
        <v>2.2451126784521076</v>
      </c>
      <c r="P62">
        <f t="shared" si="94"/>
        <v>0.50951167682517495</v>
      </c>
      <c r="Q62">
        <f t="shared" si="95"/>
        <v>0.32421275274235239</v>
      </c>
      <c r="R62">
        <f t="shared" si="96"/>
        <v>280.85866292243469</v>
      </c>
      <c r="S62">
        <f t="shared" si="97"/>
        <v>27.730884778446914</v>
      </c>
      <c r="T62">
        <f t="shared" si="98"/>
        <v>28.146470967741902</v>
      </c>
      <c r="U62">
        <f t="shared" si="99"/>
        <v>3.8273638324868253</v>
      </c>
      <c r="V62">
        <f t="shared" si="100"/>
        <v>65.184967632273029</v>
      </c>
      <c r="W62">
        <f t="shared" si="101"/>
        <v>2.4737794536866948</v>
      </c>
      <c r="X62">
        <f t="shared" si="102"/>
        <v>3.7950152367060905</v>
      </c>
      <c r="Y62">
        <f t="shared" si="103"/>
        <v>1.3535843788001305</v>
      </c>
      <c r="Z62">
        <f t="shared" si="104"/>
        <v>-316.6998982335931</v>
      </c>
      <c r="AA62">
        <f t="shared" si="105"/>
        <v>-17.632578467051097</v>
      </c>
      <c r="AB62">
        <f t="shared" si="106"/>
        <v>-1.7131961204246915</v>
      </c>
      <c r="AC62">
        <f t="shared" si="107"/>
        <v>-55.187009898634209</v>
      </c>
      <c r="AD62">
        <v>-4.1052302535443501E-2</v>
      </c>
      <c r="AE62">
        <v>4.6084805975260601E-2</v>
      </c>
      <c r="AF62">
        <v>3.4464867338765099</v>
      </c>
      <c r="AG62">
        <v>31</v>
      </c>
      <c r="AH62">
        <v>8</v>
      </c>
      <c r="AI62">
        <f t="shared" si="108"/>
        <v>1.0011896995538552</v>
      </c>
      <c r="AJ62">
        <f t="shared" si="109"/>
        <v>0.11896995538551725</v>
      </c>
      <c r="AK62">
        <f t="shared" si="110"/>
        <v>52175.99785692658</v>
      </c>
      <c r="AL62">
        <v>0</v>
      </c>
      <c r="AM62">
        <v>0</v>
      </c>
      <c r="AN62">
        <v>0</v>
      </c>
      <c r="AO62">
        <f t="shared" si="111"/>
        <v>0</v>
      </c>
      <c r="AP62" t="e">
        <f t="shared" si="112"/>
        <v>#DIV/0!</v>
      </c>
      <c r="AQ62">
        <v>-1</v>
      </c>
      <c r="AR62" t="s">
        <v>517</v>
      </c>
      <c r="AS62">
        <v>921.80005882352896</v>
      </c>
      <c r="AT62">
        <v>1154.19</v>
      </c>
      <c r="AU62">
        <f t="shared" si="113"/>
        <v>0.20134461499100764</v>
      </c>
      <c r="AV62">
        <v>0.5</v>
      </c>
      <c r="AW62">
        <f t="shared" si="114"/>
        <v>1433.0829188463533</v>
      </c>
      <c r="AX62">
        <f t="shared" si="115"/>
        <v>-9.066958037514633E-2</v>
      </c>
      <c r="AY62">
        <f t="shared" si="116"/>
        <v>144.27176427265422</v>
      </c>
      <c r="AZ62">
        <f t="shared" si="117"/>
        <v>0.41688976684947887</v>
      </c>
      <c r="BA62">
        <f t="shared" si="118"/>
        <v>6.3452742871073658E-4</v>
      </c>
      <c r="BB62">
        <f t="shared" si="119"/>
        <v>-1</v>
      </c>
      <c r="BC62" t="s">
        <v>518</v>
      </c>
      <c r="BD62">
        <v>673.02</v>
      </c>
      <c r="BE62">
        <f t="shared" si="120"/>
        <v>481.17000000000007</v>
      </c>
      <c r="BF62">
        <f t="shared" si="121"/>
        <v>0.48296847512619462</v>
      </c>
      <c r="BG62">
        <f t="shared" si="122"/>
        <v>1.714941606490149</v>
      </c>
      <c r="BH62">
        <f t="shared" si="123"/>
        <v>0.20134461499100761</v>
      </c>
      <c r="BI62" t="e">
        <f t="shared" si="124"/>
        <v>#DIV/0!</v>
      </c>
      <c r="BJ62">
        <v>4455</v>
      </c>
      <c r="BK62">
        <v>300</v>
      </c>
      <c r="BL62">
        <v>300</v>
      </c>
      <c r="BM62">
        <v>300</v>
      </c>
      <c r="BN62">
        <v>10500.7</v>
      </c>
      <c r="BO62">
        <v>1101.93</v>
      </c>
      <c r="BP62">
        <v>-7.2697100000000004E-3</v>
      </c>
      <c r="BQ62">
        <v>-0.24426300000000001</v>
      </c>
      <c r="BR62">
        <f t="shared" si="125"/>
        <v>1699.99774193548</v>
      </c>
      <c r="BS62">
        <f t="shared" si="126"/>
        <v>1433.0829188463533</v>
      </c>
      <c r="BT62">
        <f t="shared" si="127"/>
        <v>0.84299107198504919</v>
      </c>
      <c r="BU62">
        <f t="shared" si="128"/>
        <v>0.19598214397009828</v>
      </c>
      <c r="BV62">
        <v>6</v>
      </c>
      <c r="BW62">
        <v>0.5</v>
      </c>
      <c r="BX62" t="s">
        <v>279</v>
      </c>
      <c r="BY62">
        <v>1533053290.5999999</v>
      </c>
      <c r="BZ62">
        <v>49.604238709677396</v>
      </c>
      <c r="CA62">
        <v>50.002722580645198</v>
      </c>
      <c r="CB62">
        <v>24.940887096774201</v>
      </c>
      <c r="CC62">
        <v>14.450654838709699</v>
      </c>
      <c r="CD62">
        <v>400.01551612903199</v>
      </c>
      <c r="CE62">
        <v>99.085722580645196</v>
      </c>
      <c r="CF62">
        <v>9.9981764516129001E-2</v>
      </c>
      <c r="CG62">
        <v>28.000793548387101</v>
      </c>
      <c r="CH62">
        <v>28.146470967741902</v>
      </c>
      <c r="CI62">
        <v>999.9</v>
      </c>
      <c r="CJ62">
        <v>9991.3106451612894</v>
      </c>
      <c r="CK62">
        <v>0</v>
      </c>
      <c r="CL62">
        <v>3.5558754838709699</v>
      </c>
      <c r="CM62">
        <v>1699.99774193548</v>
      </c>
      <c r="CN62">
        <v>0.90000467741935497</v>
      </c>
      <c r="CO62">
        <v>9.9995522580645202E-2</v>
      </c>
      <c r="CP62">
        <v>0</v>
      </c>
      <c r="CQ62">
        <v>921.93712903225799</v>
      </c>
      <c r="CR62">
        <v>5.0001699999999998</v>
      </c>
      <c r="CS62">
        <v>13440.5516129032</v>
      </c>
      <c r="CT62">
        <v>14574.0193548387</v>
      </c>
      <c r="CU62">
        <v>44.941193548387098</v>
      </c>
      <c r="CV62">
        <v>45.350612903225802</v>
      </c>
      <c r="CW62">
        <v>45.529935483871</v>
      </c>
      <c r="CX62">
        <v>46.383000000000003</v>
      </c>
      <c r="CY62">
        <v>46.959419354838701</v>
      </c>
      <c r="CZ62">
        <v>1525.5038709677401</v>
      </c>
      <c r="DA62">
        <v>169.493870967742</v>
      </c>
      <c r="DB62">
        <v>0</v>
      </c>
      <c r="DC62">
        <v>107.5</v>
      </c>
      <c r="DD62">
        <v>921.80005882352896</v>
      </c>
      <c r="DE62">
        <v>-0.63137252411741696</v>
      </c>
      <c r="DF62">
        <v>-34.068627496914601</v>
      </c>
      <c r="DG62">
        <v>13438.5117647059</v>
      </c>
      <c r="DH62">
        <v>10</v>
      </c>
      <c r="DI62">
        <v>1533053332.2</v>
      </c>
      <c r="DJ62" t="s">
        <v>519</v>
      </c>
      <c r="DK62">
        <v>67</v>
      </c>
      <c r="DL62">
        <v>0.218</v>
      </c>
      <c r="DM62">
        <v>-8.1000000000000003E-2</v>
      </c>
      <c r="DN62">
        <v>50</v>
      </c>
      <c r="DO62">
        <v>14</v>
      </c>
      <c r="DP62">
        <v>0.28999999999999998</v>
      </c>
      <c r="DQ62">
        <v>0.01</v>
      </c>
      <c r="DR62">
        <v>-0.100325651890946</v>
      </c>
      <c r="DS62">
        <v>0.30133408065078798</v>
      </c>
      <c r="DT62">
        <v>4.8438346443388902E-2</v>
      </c>
      <c r="DU62">
        <v>1</v>
      </c>
      <c r="DV62">
        <v>0.58201293665357301</v>
      </c>
      <c r="DW62">
        <v>2.6688188664832899E-2</v>
      </c>
      <c r="DX62">
        <v>2.1293545139155399E-3</v>
      </c>
      <c r="DY62">
        <v>1</v>
      </c>
      <c r="DZ62">
        <v>2</v>
      </c>
      <c r="EA62">
        <v>2</v>
      </c>
      <c r="EB62" t="s">
        <v>280</v>
      </c>
      <c r="EC62">
        <v>1.8897699999999999</v>
      </c>
      <c r="ED62">
        <v>1.8874899999999999</v>
      </c>
      <c r="EE62">
        <v>1.88859</v>
      </c>
      <c r="EF62">
        <v>1.8886099999999999</v>
      </c>
      <c r="EG62">
        <v>1.8917900000000001</v>
      </c>
      <c r="EH62">
        <v>1.8863799999999999</v>
      </c>
      <c r="EI62">
        <v>1.88836</v>
      </c>
      <c r="EJ62">
        <v>1.89059</v>
      </c>
      <c r="EK62" t="s">
        <v>281</v>
      </c>
      <c r="EL62" t="s">
        <v>19</v>
      </c>
      <c r="EM62" t="s">
        <v>19</v>
      </c>
      <c r="EN62" t="s">
        <v>19</v>
      </c>
      <c r="EO62" t="s">
        <v>282</v>
      </c>
      <c r="EP62" t="s">
        <v>283</v>
      </c>
      <c r="EQ62" t="s">
        <v>284</v>
      </c>
      <c r="ER62" t="s">
        <v>284</v>
      </c>
      <c r="ES62" t="s">
        <v>284</v>
      </c>
      <c r="ET62" t="s">
        <v>284</v>
      </c>
      <c r="EU62">
        <v>0</v>
      </c>
      <c r="EV62">
        <v>100</v>
      </c>
      <c r="EW62">
        <v>100</v>
      </c>
      <c r="EX62">
        <v>0.218</v>
      </c>
      <c r="EY62">
        <v>-8.1000000000000003E-2</v>
      </c>
      <c r="EZ62">
        <v>2</v>
      </c>
      <c r="FA62">
        <v>350.85500000000002</v>
      </c>
      <c r="FB62">
        <v>627.91099999999994</v>
      </c>
      <c r="FC62">
        <v>25</v>
      </c>
      <c r="FD62">
        <v>28.768899999999999</v>
      </c>
      <c r="FE62">
        <v>30.0002</v>
      </c>
      <c r="FF62">
        <v>28.751000000000001</v>
      </c>
      <c r="FG62">
        <v>28.7547</v>
      </c>
      <c r="FH62">
        <v>5.1105299999999998</v>
      </c>
      <c r="FI62">
        <v>40.874099999999999</v>
      </c>
      <c r="FJ62">
        <v>0</v>
      </c>
      <c r="FK62">
        <v>25</v>
      </c>
      <c r="FL62">
        <v>50</v>
      </c>
      <c r="FM62">
        <v>14.394500000000001</v>
      </c>
      <c r="FN62">
        <v>101.65900000000001</v>
      </c>
      <c r="FO62">
        <v>100.91800000000001</v>
      </c>
    </row>
    <row r="63" spans="1:171" x14ac:dyDescent="0.2">
      <c r="A63">
        <v>77</v>
      </c>
      <c r="B63">
        <v>1533053453.7</v>
      </c>
      <c r="C63">
        <v>12307.4000000954</v>
      </c>
      <c r="D63" t="s">
        <v>520</v>
      </c>
      <c r="E63" t="s">
        <v>521</v>
      </c>
      <c r="F63" t="s">
        <v>492</v>
      </c>
      <c r="G63">
        <v>1533053445.61935</v>
      </c>
      <c r="H63">
        <f t="shared" si="86"/>
        <v>7.2076191016775936E-3</v>
      </c>
      <c r="I63">
        <f t="shared" si="87"/>
        <v>25.559118685364407</v>
      </c>
      <c r="J63">
        <f t="shared" si="88"/>
        <v>357.84816417728285</v>
      </c>
      <c r="K63">
        <f t="shared" si="89"/>
        <v>274.31678172423858</v>
      </c>
      <c r="L63">
        <f t="shared" si="90"/>
        <v>27.208702865560241</v>
      </c>
      <c r="M63">
        <f t="shared" si="91"/>
        <v>35.493943567308861</v>
      </c>
      <c r="N63">
        <f t="shared" si="92"/>
        <v>0.60037264838042126</v>
      </c>
      <c r="O63">
        <f t="shared" si="93"/>
        <v>2.2463979749301988</v>
      </c>
      <c r="P63">
        <f t="shared" si="94"/>
        <v>0.5234736137391236</v>
      </c>
      <c r="Q63">
        <f t="shared" si="95"/>
        <v>0.33325583676001119</v>
      </c>
      <c r="R63">
        <f t="shared" si="96"/>
        <v>280.86511330306683</v>
      </c>
      <c r="S63">
        <f t="shared" si="97"/>
        <v>27.740431664013698</v>
      </c>
      <c r="T63">
        <f t="shared" si="98"/>
        <v>27.999912903225798</v>
      </c>
      <c r="U63">
        <f t="shared" si="99"/>
        <v>3.7948204114931041</v>
      </c>
      <c r="V63">
        <f t="shared" si="100"/>
        <v>65.076786230522757</v>
      </c>
      <c r="W63">
        <f t="shared" si="101"/>
        <v>2.4722745499648142</v>
      </c>
      <c r="X63">
        <f t="shared" si="102"/>
        <v>3.7990114342881478</v>
      </c>
      <c r="Y63">
        <f t="shared" si="103"/>
        <v>1.3225458615282899</v>
      </c>
      <c r="Z63">
        <f t="shared" si="104"/>
        <v>-317.85600238398189</v>
      </c>
      <c r="AA63">
        <f t="shared" si="105"/>
        <v>2.2932349379248129</v>
      </c>
      <c r="AB63">
        <f t="shared" si="106"/>
        <v>0.22254259578341073</v>
      </c>
      <c r="AC63">
        <f t="shared" si="107"/>
        <v>-34.475111547206829</v>
      </c>
      <c r="AD63">
        <v>-4.1086845697887099E-2</v>
      </c>
      <c r="AE63">
        <v>4.6123583701250699E-2</v>
      </c>
      <c r="AF63">
        <v>3.4487829178466298</v>
      </c>
      <c r="AG63">
        <v>31</v>
      </c>
      <c r="AH63">
        <v>8</v>
      </c>
      <c r="AI63">
        <f t="shared" si="108"/>
        <v>1.0011888096368051</v>
      </c>
      <c r="AJ63">
        <f t="shared" si="109"/>
        <v>0.11888096368051215</v>
      </c>
      <c r="AK63">
        <f t="shared" si="110"/>
        <v>52215.009262796011</v>
      </c>
      <c r="AL63">
        <v>0</v>
      </c>
      <c r="AM63">
        <v>0</v>
      </c>
      <c r="AN63">
        <v>0</v>
      </c>
      <c r="AO63">
        <f t="shared" si="111"/>
        <v>0</v>
      </c>
      <c r="AP63" t="e">
        <f t="shared" si="112"/>
        <v>#DIV/0!</v>
      </c>
      <c r="AQ63">
        <v>-1</v>
      </c>
      <c r="AR63" t="s">
        <v>522</v>
      </c>
      <c r="AS63">
        <v>900.34670588235304</v>
      </c>
      <c r="AT63">
        <v>1270.3499999999999</v>
      </c>
      <c r="AU63">
        <f t="shared" si="113"/>
        <v>0.29126090771649304</v>
      </c>
      <c r="AV63">
        <v>0.5</v>
      </c>
      <c r="AW63">
        <f t="shared" si="114"/>
        <v>1433.1099769108007</v>
      </c>
      <c r="AX63">
        <f t="shared" si="115"/>
        <v>25.559118685364407</v>
      </c>
      <c r="AY63">
        <f t="shared" si="116"/>
        <v>208.70445636630109</v>
      </c>
      <c r="AZ63">
        <f t="shared" si="117"/>
        <v>0.52244656984295668</v>
      </c>
      <c r="BA63">
        <f t="shared" si="118"/>
        <v>1.85325056089659E-2</v>
      </c>
      <c r="BB63">
        <f t="shared" si="119"/>
        <v>-1</v>
      </c>
      <c r="BC63" t="s">
        <v>523</v>
      </c>
      <c r="BD63">
        <v>606.66</v>
      </c>
      <c r="BE63">
        <f t="shared" si="120"/>
        <v>663.68999999999994</v>
      </c>
      <c r="BF63">
        <f t="shared" si="121"/>
        <v>0.55749415256768509</v>
      </c>
      <c r="BG63">
        <f t="shared" si="122"/>
        <v>2.0940065275442588</v>
      </c>
      <c r="BH63">
        <f t="shared" si="123"/>
        <v>0.29126090771649299</v>
      </c>
      <c r="BI63" t="e">
        <f t="shared" si="124"/>
        <v>#DIV/0!</v>
      </c>
      <c r="BJ63">
        <v>4457</v>
      </c>
      <c r="BK63">
        <v>300</v>
      </c>
      <c r="BL63">
        <v>300</v>
      </c>
      <c r="BM63">
        <v>300</v>
      </c>
      <c r="BN63">
        <v>10500.9</v>
      </c>
      <c r="BO63">
        <v>1187.17</v>
      </c>
      <c r="BP63">
        <v>-7.27037E-3</v>
      </c>
      <c r="BQ63">
        <v>1.40991</v>
      </c>
      <c r="BR63">
        <f t="shared" si="125"/>
        <v>1700.0290322580599</v>
      </c>
      <c r="BS63">
        <f t="shared" si="126"/>
        <v>1433.1099769108007</v>
      </c>
      <c r="BT63">
        <f t="shared" si="127"/>
        <v>0.84299147233225502</v>
      </c>
      <c r="BU63">
        <f t="shared" si="128"/>
        <v>0.19598294466451013</v>
      </c>
      <c r="BV63">
        <v>6</v>
      </c>
      <c r="BW63">
        <v>0.5</v>
      </c>
      <c r="BX63" t="s">
        <v>279</v>
      </c>
      <c r="BY63">
        <v>1533053445.61935</v>
      </c>
      <c r="BZ63">
        <v>357.84819354838697</v>
      </c>
      <c r="CA63">
        <v>400.010290322581</v>
      </c>
      <c r="CB63">
        <v>24.9253483870968</v>
      </c>
      <c r="CC63">
        <v>14.3962129032258</v>
      </c>
      <c r="CD63">
        <v>399.999129032258</v>
      </c>
      <c r="CE63">
        <v>99.087148387096804</v>
      </c>
      <c r="CF63">
        <v>0.100012874193548</v>
      </c>
      <c r="CG63">
        <v>28.018848387096799</v>
      </c>
      <c r="CH63">
        <v>27.999912903225798</v>
      </c>
      <c r="CI63">
        <v>999.9</v>
      </c>
      <c r="CJ63">
        <v>9999.5738709677407</v>
      </c>
      <c r="CK63">
        <v>0</v>
      </c>
      <c r="CL63">
        <v>3.59883</v>
      </c>
      <c r="CM63">
        <v>1700.0290322580599</v>
      </c>
      <c r="CN63">
        <v>0.89999190322580702</v>
      </c>
      <c r="CO63">
        <v>0.100008119354839</v>
      </c>
      <c r="CP63">
        <v>0</v>
      </c>
      <c r="CQ63">
        <v>900.47525806451597</v>
      </c>
      <c r="CR63">
        <v>5.0001699999999998</v>
      </c>
      <c r="CS63">
        <v>13140.4516129032</v>
      </c>
      <c r="CT63">
        <v>14574.229032258099</v>
      </c>
      <c r="CU63">
        <v>44.983677419354798</v>
      </c>
      <c r="CV63">
        <v>45.390999999999998</v>
      </c>
      <c r="CW63">
        <v>45.564290322580597</v>
      </c>
      <c r="CX63">
        <v>46.4593548387097</v>
      </c>
      <c r="CY63">
        <v>47.009967741935498</v>
      </c>
      <c r="CZ63">
        <v>1525.5093548387099</v>
      </c>
      <c r="DA63">
        <v>169.51967741935499</v>
      </c>
      <c r="DB63">
        <v>0</v>
      </c>
      <c r="DC63">
        <v>154.5</v>
      </c>
      <c r="DD63">
        <v>900.34670588235304</v>
      </c>
      <c r="DE63">
        <v>-1.1754901826553401</v>
      </c>
      <c r="DF63">
        <v>-20.563725522720201</v>
      </c>
      <c r="DG63">
        <v>13137.7294117647</v>
      </c>
      <c r="DH63">
        <v>10</v>
      </c>
      <c r="DI63">
        <v>1533053486.2</v>
      </c>
      <c r="DJ63" t="s">
        <v>524</v>
      </c>
      <c r="DK63">
        <v>68</v>
      </c>
      <c r="DL63">
        <v>0.14199999999999999</v>
      </c>
      <c r="DM63">
        <v>-8.2000000000000003E-2</v>
      </c>
      <c r="DN63">
        <v>400</v>
      </c>
      <c r="DO63">
        <v>14</v>
      </c>
      <c r="DP63">
        <v>0.04</v>
      </c>
      <c r="DQ63">
        <v>0.01</v>
      </c>
      <c r="DR63">
        <v>25.539259710600401</v>
      </c>
      <c r="DS63">
        <v>-0.41194631864993603</v>
      </c>
      <c r="DT63">
        <v>5.3944602630704802E-2</v>
      </c>
      <c r="DU63">
        <v>0</v>
      </c>
      <c r="DV63">
        <v>0.60036096816177997</v>
      </c>
      <c r="DW63">
        <v>2.4546096981538E-2</v>
      </c>
      <c r="DX63">
        <v>2.2078313935479901E-3</v>
      </c>
      <c r="DY63">
        <v>1</v>
      </c>
      <c r="DZ63">
        <v>1</v>
      </c>
      <c r="EA63">
        <v>2</v>
      </c>
      <c r="EB63" t="s">
        <v>288</v>
      </c>
      <c r="EC63">
        <v>1.88981</v>
      </c>
      <c r="ED63">
        <v>1.8875200000000001</v>
      </c>
      <c r="EE63">
        <v>1.88866</v>
      </c>
      <c r="EF63">
        <v>1.8886400000000001</v>
      </c>
      <c r="EG63">
        <v>1.8918200000000001</v>
      </c>
      <c r="EH63">
        <v>1.8864300000000001</v>
      </c>
      <c r="EI63">
        <v>1.88839</v>
      </c>
      <c r="EJ63">
        <v>1.8906799999999999</v>
      </c>
      <c r="EK63" t="s">
        <v>281</v>
      </c>
      <c r="EL63" t="s">
        <v>19</v>
      </c>
      <c r="EM63" t="s">
        <v>19</v>
      </c>
      <c r="EN63" t="s">
        <v>19</v>
      </c>
      <c r="EO63" t="s">
        <v>282</v>
      </c>
      <c r="EP63" t="s">
        <v>283</v>
      </c>
      <c r="EQ63" t="s">
        <v>284</v>
      </c>
      <c r="ER63" t="s">
        <v>284</v>
      </c>
      <c r="ES63" t="s">
        <v>284</v>
      </c>
      <c r="ET63" t="s">
        <v>284</v>
      </c>
      <c r="EU63">
        <v>0</v>
      </c>
      <c r="EV63">
        <v>100</v>
      </c>
      <c r="EW63">
        <v>100</v>
      </c>
      <c r="EX63">
        <v>0.14199999999999999</v>
      </c>
      <c r="EY63">
        <v>-8.2000000000000003E-2</v>
      </c>
      <c r="EZ63">
        <v>2</v>
      </c>
      <c r="FA63">
        <v>350.92500000000001</v>
      </c>
      <c r="FB63">
        <v>628.49300000000005</v>
      </c>
      <c r="FC63">
        <v>24.9999</v>
      </c>
      <c r="FD63">
        <v>28.826899999999998</v>
      </c>
      <c r="FE63">
        <v>30.0002</v>
      </c>
      <c r="FF63">
        <v>28.807500000000001</v>
      </c>
      <c r="FG63">
        <v>28.813099999999999</v>
      </c>
      <c r="FH63">
        <v>20.118400000000001</v>
      </c>
      <c r="FI63">
        <v>41.631100000000004</v>
      </c>
      <c r="FJ63">
        <v>0</v>
      </c>
      <c r="FK63">
        <v>25</v>
      </c>
      <c r="FL63">
        <v>400</v>
      </c>
      <c r="FM63">
        <v>14.3314</v>
      </c>
      <c r="FN63">
        <v>101.64700000000001</v>
      </c>
      <c r="FO63">
        <v>100.90300000000001</v>
      </c>
    </row>
    <row r="64" spans="1:171" x14ac:dyDescent="0.2">
      <c r="A64">
        <v>78</v>
      </c>
      <c r="B64">
        <v>1533053593.0999999</v>
      </c>
      <c r="C64">
        <v>12446.7999999523</v>
      </c>
      <c r="D64" t="s">
        <v>525</v>
      </c>
      <c r="E64" t="s">
        <v>526</v>
      </c>
      <c r="F64" t="s">
        <v>492</v>
      </c>
      <c r="G64">
        <v>1533053585.13871</v>
      </c>
      <c r="H64">
        <f t="shared" si="86"/>
        <v>7.2704063588422355E-3</v>
      </c>
      <c r="I64">
        <f t="shared" si="87"/>
        <v>30.049050539176289</v>
      </c>
      <c r="J64">
        <f t="shared" si="88"/>
        <v>549.00977189315176</v>
      </c>
      <c r="K64">
        <f t="shared" si="89"/>
        <v>450.02123319404092</v>
      </c>
      <c r="L64">
        <f t="shared" si="90"/>
        <v>44.634764172555322</v>
      </c>
      <c r="M64">
        <f t="shared" si="91"/>
        <v>54.45281219944826</v>
      </c>
      <c r="N64">
        <f t="shared" si="92"/>
        <v>0.61460055289791116</v>
      </c>
      <c r="O64">
        <f t="shared" si="93"/>
        <v>2.2457910860406263</v>
      </c>
      <c r="P64">
        <f t="shared" si="94"/>
        <v>0.53425458055626884</v>
      </c>
      <c r="Q64">
        <f t="shared" si="95"/>
        <v>0.34024879716213091</v>
      </c>
      <c r="R64">
        <f t="shared" si="96"/>
        <v>280.86287762758803</v>
      </c>
      <c r="S64">
        <f t="shared" si="97"/>
        <v>27.737447170812988</v>
      </c>
      <c r="T64">
        <f t="shared" si="98"/>
        <v>27.944025806451599</v>
      </c>
      <c r="U64">
        <f t="shared" si="99"/>
        <v>3.7824743381926438</v>
      </c>
      <c r="V64">
        <f t="shared" si="100"/>
        <v>65.088643610634662</v>
      </c>
      <c r="W64">
        <f t="shared" si="101"/>
        <v>2.4753121854763047</v>
      </c>
      <c r="X64">
        <f t="shared" si="102"/>
        <v>3.8029862786568649</v>
      </c>
      <c r="Y64">
        <f t="shared" si="103"/>
        <v>1.3071621527163391</v>
      </c>
      <c r="Z64">
        <f t="shared" si="104"/>
        <v>-320.62492042494256</v>
      </c>
      <c r="AA64">
        <f t="shared" si="105"/>
        <v>11.231472049201463</v>
      </c>
      <c r="AB64">
        <f t="shared" si="106"/>
        <v>1.0900251346121415</v>
      </c>
      <c r="AC64">
        <f t="shared" si="107"/>
        <v>-27.440545613540941</v>
      </c>
      <c r="AD64">
        <v>-4.1070532956154801E-2</v>
      </c>
      <c r="AE64">
        <v>4.6105271219581502E-2</v>
      </c>
      <c r="AF64">
        <v>3.44769864514471</v>
      </c>
      <c r="AG64">
        <v>27</v>
      </c>
      <c r="AH64">
        <v>7</v>
      </c>
      <c r="AI64">
        <f t="shared" si="108"/>
        <v>1.0010357141232147</v>
      </c>
      <c r="AJ64">
        <f t="shared" si="109"/>
        <v>0.10357141232146816</v>
      </c>
      <c r="AK64">
        <f t="shared" si="110"/>
        <v>52191.939214727929</v>
      </c>
      <c r="AL64">
        <v>0</v>
      </c>
      <c r="AM64">
        <v>0</v>
      </c>
      <c r="AN64">
        <v>0</v>
      </c>
      <c r="AO64">
        <f t="shared" si="111"/>
        <v>0</v>
      </c>
      <c r="AP64" t="e">
        <f t="shared" si="112"/>
        <v>#DIV/0!</v>
      </c>
      <c r="AQ64">
        <v>-1</v>
      </c>
      <c r="AR64" t="s">
        <v>527</v>
      </c>
      <c r="AS64">
        <v>902.53929411764705</v>
      </c>
      <c r="AT64">
        <v>1264.58</v>
      </c>
      <c r="AU64">
        <f t="shared" si="113"/>
        <v>0.2862932403504348</v>
      </c>
      <c r="AV64">
        <v>0.5</v>
      </c>
      <c r="AW64">
        <f t="shared" si="114"/>
        <v>1433.1000188463063</v>
      </c>
      <c r="AX64">
        <f t="shared" si="115"/>
        <v>30.049050539176289</v>
      </c>
      <c r="AY64">
        <f t="shared" si="116"/>
        <v>205.1434240708891</v>
      </c>
      <c r="AZ64">
        <f t="shared" si="117"/>
        <v>0.52623005266570722</v>
      </c>
      <c r="BA64">
        <f t="shared" si="118"/>
        <v>2.1665654965360909E-2</v>
      </c>
      <c r="BB64">
        <f t="shared" si="119"/>
        <v>-1</v>
      </c>
      <c r="BC64" t="s">
        <v>528</v>
      </c>
      <c r="BD64">
        <v>599.12</v>
      </c>
      <c r="BE64">
        <f t="shared" si="120"/>
        <v>665.45999999999992</v>
      </c>
      <c r="BF64">
        <f t="shared" si="121"/>
        <v>0.54404578168838535</v>
      </c>
      <c r="BG64">
        <f t="shared" si="122"/>
        <v>2.1107290693016423</v>
      </c>
      <c r="BH64">
        <f t="shared" si="123"/>
        <v>0.28629324035043485</v>
      </c>
      <c r="BI64" t="e">
        <f t="shared" si="124"/>
        <v>#DIV/0!</v>
      </c>
      <c r="BJ64">
        <v>4459</v>
      </c>
      <c r="BK64">
        <v>300</v>
      </c>
      <c r="BL64">
        <v>300</v>
      </c>
      <c r="BM64">
        <v>300</v>
      </c>
      <c r="BN64">
        <v>10500.7</v>
      </c>
      <c r="BO64">
        <v>1181.52</v>
      </c>
      <c r="BP64">
        <v>-7.2700899999999999E-3</v>
      </c>
      <c r="BQ64">
        <v>1.04016</v>
      </c>
      <c r="BR64">
        <f t="shared" si="125"/>
        <v>1700.0174193548401</v>
      </c>
      <c r="BS64">
        <f t="shared" si="126"/>
        <v>1433.1000188463063</v>
      </c>
      <c r="BT64">
        <f t="shared" si="127"/>
        <v>0.84299137322379358</v>
      </c>
      <c r="BU64">
        <f t="shared" si="128"/>
        <v>0.19598274644758717</v>
      </c>
      <c r="BV64">
        <v>6</v>
      </c>
      <c r="BW64">
        <v>0.5</v>
      </c>
      <c r="BX64" t="s">
        <v>279</v>
      </c>
      <c r="BY64">
        <v>1533053585.13871</v>
      </c>
      <c r="BZ64">
        <v>549.00980645161303</v>
      </c>
      <c r="CA64">
        <v>600.02151612903197</v>
      </c>
      <c r="CB64">
        <v>24.956848387096802</v>
      </c>
      <c r="CC64">
        <v>14.3352161290323</v>
      </c>
      <c r="CD64">
        <v>400.01974193548398</v>
      </c>
      <c r="CE64">
        <v>99.083693548387103</v>
      </c>
      <c r="CF64">
        <v>9.9991309677419302E-2</v>
      </c>
      <c r="CG64">
        <v>28.0367903225806</v>
      </c>
      <c r="CH64">
        <v>27.944025806451599</v>
      </c>
      <c r="CI64">
        <v>999.9</v>
      </c>
      <c r="CJ64">
        <v>9995.9522580645207</v>
      </c>
      <c r="CK64">
        <v>0</v>
      </c>
      <c r="CL64">
        <v>3.9864000000000002</v>
      </c>
      <c r="CM64">
        <v>1700.0174193548401</v>
      </c>
      <c r="CN64">
        <v>0.89999190322580702</v>
      </c>
      <c r="CO64">
        <v>0.100008116129032</v>
      </c>
      <c r="CP64">
        <v>0</v>
      </c>
      <c r="CQ64">
        <v>902.83538709677396</v>
      </c>
      <c r="CR64">
        <v>5.0001699999999998</v>
      </c>
      <c r="CS64">
        <v>13221.6967741935</v>
      </c>
      <c r="CT64">
        <v>14574.1419354839</v>
      </c>
      <c r="CU64">
        <v>45.044064516128998</v>
      </c>
      <c r="CV64">
        <v>45.451322580645197</v>
      </c>
      <c r="CW64">
        <v>45.606645161290302</v>
      </c>
      <c r="CX64">
        <v>46.483612903225797</v>
      </c>
      <c r="CY64">
        <v>47.040064516129</v>
      </c>
      <c r="CZ64">
        <v>1525.50451612903</v>
      </c>
      <c r="DA64">
        <v>169.51290322580601</v>
      </c>
      <c r="DB64">
        <v>0</v>
      </c>
      <c r="DC64">
        <v>139.10000014305101</v>
      </c>
      <c r="DD64">
        <v>902.53929411764705</v>
      </c>
      <c r="DE64">
        <v>-4.8803921033407596</v>
      </c>
      <c r="DF64">
        <v>-83.921568659651697</v>
      </c>
      <c r="DG64">
        <v>13216.241176470599</v>
      </c>
      <c r="DH64">
        <v>10</v>
      </c>
      <c r="DI64">
        <v>1533053624.0999999</v>
      </c>
      <c r="DJ64" t="s">
        <v>529</v>
      </c>
      <c r="DK64">
        <v>69</v>
      </c>
      <c r="DL64">
        <v>-2.1999999999999999E-2</v>
      </c>
      <c r="DM64">
        <v>-8.2000000000000003E-2</v>
      </c>
      <c r="DN64">
        <v>600</v>
      </c>
      <c r="DO64">
        <v>14</v>
      </c>
      <c r="DP64">
        <v>0.03</v>
      </c>
      <c r="DQ64">
        <v>0.01</v>
      </c>
      <c r="DR64">
        <v>29.967025081940601</v>
      </c>
      <c r="DS64">
        <v>-0.36196213074575001</v>
      </c>
      <c r="DT64">
        <v>4.8705529025794198E-2</v>
      </c>
      <c r="DU64">
        <v>1</v>
      </c>
      <c r="DV64">
        <v>0.61452962464048799</v>
      </c>
      <c r="DW64">
        <v>5.0936091526104198E-3</v>
      </c>
      <c r="DX64">
        <v>4.9985973064561699E-4</v>
      </c>
      <c r="DY64">
        <v>1</v>
      </c>
      <c r="DZ64">
        <v>2</v>
      </c>
      <c r="EA64">
        <v>2</v>
      </c>
      <c r="EB64" t="s">
        <v>280</v>
      </c>
      <c r="EC64">
        <v>1.88978</v>
      </c>
      <c r="ED64">
        <v>1.88751</v>
      </c>
      <c r="EE64">
        <v>1.8886000000000001</v>
      </c>
      <c r="EF64">
        <v>1.88859</v>
      </c>
      <c r="EG64">
        <v>1.89178</v>
      </c>
      <c r="EH64">
        <v>1.8864000000000001</v>
      </c>
      <c r="EI64">
        <v>1.8883700000000001</v>
      </c>
      <c r="EJ64">
        <v>1.89059</v>
      </c>
      <c r="EK64" t="s">
        <v>281</v>
      </c>
      <c r="EL64" t="s">
        <v>19</v>
      </c>
      <c r="EM64" t="s">
        <v>19</v>
      </c>
      <c r="EN64" t="s">
        <v>19</v>
      </c>
      <c r="EO64" t="s">
        <v>282</v>
      </c>
      <c r="EP64" t="s">
        <v>283</v>
      </c>
      <c r="EQ64" t="s">
        <v>284</v>
      </c>
      <c r="ER64" t="s">
        <v>284</v>
      </c>
      <c r="ES64" t="s">
        <v>284</v>
      </c>
      <c r="ET64" t="s">
        <v>284</v>
      </c>
      <c r="EU64">
        <v>0</v>
      </c>
      <c r="EV64">
        <v>100</v>
      </c>
      <c r="EW64">
        <v>100</v>
      </c>
      <c r="EX64">
        <v>-2.1999999999999999E-2</v>
      </c>
      <c r="EY64">
        <v>-8.2000000000000003E-2</v>
      </c>
      <c r="EZ64">
        <v>2</v>
      </c>
      <c r="FA64">
        <v>355.11399999999998</v>
      </c>
      <c r="FB64">
        <v>628.68100000000004</v>
      </c>
      <c r="FC64">
        <v>25.000299999999999</v>
      </c>
      <c r="FD64">
        <v>28.883099999999999</v>
      </c>
      <c r="FE64">
        <v>30.000299999999999</v>
      </c>
      <c r="FF64">
        <v>28.863</v>
      </c>
      <c r="FG64">
        <v>28.869499999999999</v>
      </c>
      <c r="FH64">
        <v>27.925000000000001</v>
      </c>
      <c r="FI64">
        <v>42.1342</v>
      </c>
      <c r="FJ64">
        <v>0</v>
      </c>
      <c r="FK64">
        <v>25</v>
      </c>
      <c r="FL64">
        <v>600</v>
      </c>
      <c r="FM64">
        <v>14.248799999999999</v>
      </c>
      <c r="FN64">
        <v>101.63800000000001</v>
      </c>
      <c r="FO64">
        <v>100.892</v>
      </c>
    </row>
    <row r="65" spans="1:171" x14ac:dyDescent="0.2">
      <c r="A65">
        <v>79</v>
      </c>
      <c r="B65">
        <v>1533053723.8</v>
      </c>
      <c r="C65">
        <v>12577.5</v>
      </c>
      <c r="D65" t="s">
        <v>530</v>
      </c>
      <c r="E65" t="s">
        <v>531</v>
      </c>
      <c r="F65" t="s">
        <v>492</v>
      </c>
      <c r="G65">
        <v>1533053715.7612901</v>
      </c>
      <c r="H65">
        <f t="shared" si="86"/>
        <v>7.2554972182803266E-3</v>
      </c>
      <c r="I65">
        <f t="shared" si="87"/>
        <v>30.201552359126921</v>
      </c>
      <c r="J65">
        <f t="shared" si="88"/>
        <v>746.63302972751785</v>
      </c>
      <c r="K65">
        <f t="shared" si="89"/>
        <v>642.89931023709198</v>
      </c>
      <c r="L65">
        <f t="shared" si="90"/>
        <v>63.762292259286873</v>
      </c>
      <c r="M65">
        <f t="shared" si="91"/>
        <v>74.050528121372579</v>
      </c>
      <c r="N65">
        <f t="shared" si="92"/>
        <v>0.61360449403209394</v>
      </c>
      <c r="O65">
        <f t="shared" si="93"/>
        <v>2.2446006795906905</v>
      </c>
      <c r="P65">
        <f t="shared" si="94"/>
        <v>0.53346408993803873</v>
      </c>
      <c r="Q65">
        <f t="shared" si="95"/>
        <v>0.33973934942187733</v>
      </c>
      <c r="R65">
        <f t="shared" si="96"/>
        <v>280.86173563062323</v>
      </c>
      <c r="S65">
        <f t="shared" si="97"/>
        <v>27.769801659922297</v>
      </c>
      <c r="T65">
        <f t="shared" si="98"/>
        <v>27.918541935483901</v>
      </c>
      <c r="U65">
        <f t="shared" si="99"/>
        <v>3.776856314444915</v>
      </c>
      <c r="V65">
        <f t="shared" si="100"/>
        <v>64.85606918343845</v>
      </c>
      <c r="W65">
        <f t="shared" si="101"/>
        <v>2.4704301914110252</v>
      </c>
      <c r="X65">
        <f t="shared" si="102"/>
        <v>3.8090963922338217</v>
      </c>
      <c r="Y65">
        <f t="shared" si="103"/>
        <v>1.3064261230338898</v>
      </c>
      <c r="Z65">
        <f t="shared" si="104"/>
        <v>-319.96742732616241</v>
      </c>
      <c r="AA65">
        <f t="shared" si="105"/>
        <v>17.643000588207947</v>
      </c>
      <c r="AB65">
        <f t="shared" si="106"/>
        <v>1.7131959038922981</v>
      </c>
      <c r="AC65">
        <f t="shared" si="107"/>
        <v>-19.749495203438919</v>
      </c>
      <c r="AD65">
        <v>-4.1038547189703199E-2</v>
      </c>
      <c r="AE65">
        <v>4.6069364394632599E-2</v>
      </c>
      <c r="AF65">
        <v>3.44557219205221</v>
      </c>
      <c r="AG65">
        <v>28</v>
      </c>
      <c r="AH65">
        <v>7</v>
      </c>
      <c r="AI65">
        <f t="shared" si="108"/>
        <v>1.0010750194900622</v>
      </c>
      <c r="AJ65">
        <f t="shared" si="109"/>
        <v>0.10750194900621679</v>
      </c>
      <c r="AK65">
        <f t="shared" si="110"/>
        <v>52148.078811302978</v>
      </c>
      <c r="AL65">
        <v>0</v>
      </c>
      <c r="AM65">
        <v>0</v>
      </c>
      <c r="AN65">
        <v>0</v>
      </c>
      <c r="AO65">
        <f t="shared" si="111"/>
        <v>0</v>
      </c>
      <c r="AP65" t="e">
        <f t="shared" si="112"/>
        <v>#DIV/0!</v>
      </c>
      <c r="AQ65">
        <v>-1</v>
      </c>
      <c r="AR65" t="s">
        <v>532</v>
      </c>
      <c r="AS65">
        <v>900.04811764705903</v>
      </c>
      <c r="AT65">
        <v>1227.93</v>
      </c>
      <c r="AU65">
        <f t="shared" si="113"/>
        <v>0.26702001120010177</v>
      </c>
      <c r="AV65">
        <v>0.5</v>
      </c>
      <c r="AW65">
        <f t="shared" si="114"/>
        <v>1433.0947833624405</v>
      </c>
      <c r="AX65">
        <f t="shared" si="115"/>
        <v>30.201552359126921</v>
      </c>
      <c r="AY65">
        <f t="shared" si="116"/>
        <v>191.33249255212314</v>
      </c>
      <c r="AZ65">
        <f t="shared" si="117"/>
        <v>0.51311556847703044</v>
      </c>
      <c r="BA65">
        <f t="shared" si="118"/>
        <v>2.1772148445003317E-2</v>
      </c>
      <c r="BB65">
        <f t="shared" si="119"/>
        <v>-1</v>
      </c>
      <c r="BC65" t="s">
        <v>533</v>
      </c>
      <c r="BD65">
        <v>597.86</v>
      </c>
      <c r="BE65">
        <f t="shared" si="120"/>
        <v>630.07000000000005</v>
      </c>
      <c r="BF65">
        <f t="shared" si="121"/>
        <v>0.52038961123834016</v>
      </c>
      <c r="BG65">
        <f t="shared" si="122"/>
        <v>2.053875489244974</v>
      </c>
      <c r="BH65">
        <f t="shared" si="123"/>
        <v>0.26702001120010183</v>
      </c>
      <c r="BI65" t="e">
        <f t="shared" si="124"/>
        <v>#DIV/0!</v>
      </c>
      <c r="BJ65">
        <v>4461</v>
      </c>
      <c r="BK65">
        <v>300</v>
      </c>
      <c r="BL65">
        <v>300</v>
      </c>
      <c r="BM65">
        <v>300</v>
      </c>
      <c r="BN65">
        <v>10500.4</v>
      </c>
      <c r="BO65">
        <v>1152.8499999999999</v>
      </c>
      <c r="BP65">
        <v>-7.2698900000000002E-3</v>
      </c>
      <c r="BQ65">
        <v>0.51538099999999998</v>
      </c>
      <c r="BR65">
        <f t="shared" si="125"/>
        <v>1700.01129032258</v>
      </c>
      <c r="BS65">
        <f t="shared" si="126"/>
        <v>1433.0947833624405</v>
      </c>
      <c r="BT65">
        <f t="shared" si="127"/>
        <v>0.84299133277550664</v>
      </c>
      <c r="BU65">
        <f t="shared" si="128"/>
        <v>0.19598266555101346</v>
      </c>
      <c r="BV65">
        <v>6</v>
      </c>
      <c r="BW65">
        <v>0.5</v>
      </c>
      <c r="BX65" t="s">
        <v>279</v>
      </c>
      <c r="BY65">
        <v>1533053715.7612901</v>
      </c>
      <c r="BZ65">
        <v>746.63306451612902</v>
      </c>
      <c r="CA65">
        <v>800.00967741935494</v>
      </c>
      <c r="CB65">
        <v>24.9087322580645</v>
      </c>
      <c r="CC65">
        <v>14.3088290322581</v>
      </c>
      <c r="CD65">
        <v>400.021419354839</v>
      </c>
      <c r="CE65">
        <v>99.079290322580704</v>
      </c>
      <c r="CF65">
        <v>9.99921E-2</v>
      </c>
      <c r="CG65">
        <v>28.064338709677401</v>
      </c>
      <c r="CH65">
        <v>27.918541935483901</v>
      </c>
      <c r="CI65">
        <v>999.9</v>
      </c>
      <c r="CJ65">
        <v>9988.6112903225803</v>
      </c>
      <c r="CK65">
        <v>0</v>
      </c>
      <c r="CL65">
        <v>3.8820929032258098</v>
      </c>
      <c r="CM65">
        <v>1700.01129032258</v>
      </c>
      <c r="CN65">
        <v>0.89999480645161301</v>
      </c>
      <c r="CO65">
        <v>0.100005241935484</v>
      </c>
      <c r="CP65">
        <v>0</v>
      </c>
      <c r="CQ65">
        <v>900.51916129032304</v>
      </c>
      <c r="CR65">
        <v>5.0001699999999998</v>
      </c>
      <c r="CS65">
        <v>13179.793548387101</v>
      </c>
      <c r="CT65">
        <v>14574.080645161301</v>
      </c>
      <c r="CU65">
        <v>45.098580645161299</v>
      </c>
      <c r="CV65">
        <v>45.524000000000001</v>
      </c>
      <c r="CW65">
        <v>45.6871935483871</v>
      </c>
      <c r="CX65">
        <v>46.572161290322597</v>
      </c>
      <c r="CY65">
        <v>47.1166129032258</v>
      </c>
      <c r="CZ65">
        <v>1525.50129032258</v>
      </c>
      <c r="DA65">
        <v>169.51</v>
      </c>
      <c r="DB65">
        <v>0</v>
      </c>
      <c r="DC65">
        <v>129.90000009536701</v>
      </c>
      <c r="DD65">
        <v>900.04811764705903</v>
      </c>
      <c r="DE65">
        <v>-5.3924019027664203</v>
      </c>
      <c r="DF65">
        <v>-97.279411413200805</v>
      </c>
      <c r="DG65">
        <v>13175.0647058824</v>
      </c>
      <c r="DH65">
        <v>10</v>
      </c>
      <c r="DI65">
        <v>1533053752.8</v>
      </c>
      <c r="DJ65" t="s">
        <v>534</v>
      </c>
      <c r="DK65">
        <v>70</v>
      </c>
      <c r="DL65">
        <v>-0.128</v>
      </c>
      <c r="DM65">
        <v>-8.2000000000000003E-2</v>
      </c>
      <c r="DN65">
        <v>800</v>
      </c>
      <c r="DO65">
        <v>14</v>
      </c>
      <c r="DP65">
        <v>0.04</v>
      </c>
      <c r="DQ65">
        <v>0.01</v>
      </c>
      <c r="DR65">
        <v>30.157363964722201</v>
      </c>
      <c r="DS65">
        <v>-0.32929693098553903</v>
      </c>
      <c r="DT65">
        <v>4.9999424373452103E-2</v>
      </c>
      <c r="DU65">
        <v>1</v>
      </c>
      <c r="DV65">
        <v>0.61357223404356598</v>
      </c>
      <c r="DW65">
        <v>-1.15442282201762E-3</v>
      </c>
      <c r="DX65">
        <v>8.5864529556914501E-4</v>
      </c>
      <c r="DY65">
        <v>1</v>
      </c>
      <c r="DZ65">
        <v>2</v>
      </c>
      <c r="EA65">
        <v>2</v>
      </c>
      <c r="EB65" t="s">
        <v>280</v>
      </c>
      <c r="EC65">
        <v>1.88975</v>
      </c>
      <c r="ED65">
        <v>1.88748</v>
      </c>
      <c r="EE65">
        <v>1.8885799999999999</v>
      </c>
      <c r="EF65">
        <v>1.8885799999999999</v>
      </c>
      <c r="EG65">
        <v>1.8917900000000001</v>
      </c>
      <c r="EH65">
        <v>1.8863300000000001</v>
      </c>
      <c r="EI65">
        <v>1.8883300000000001</v>
      </c>
      <c r="EJ65">
        <v>1.8905799999999999</v>
      </c>
      <c r="EK65" t="s">
        <v>281</v>
      </c>
      <c r="EL65" t="s">
        <v>19</v>
      </c>
      <c r="EM65" t="s">
        <v>19</v>
      </c>
      <c r="EN65" t="s">
        <v>19</v>
      </c>
      <c r="EO65" t="s">
        <v>282</v>
      </c>
      <c r="EP65" t="s">
        <v>283</v>
      </c>
      <c r="EQ65" t="s">
        <v>284</v>
      </c>
      <c r="ER65" t="s">
        <v>284</v>
      </c>
      <c r="ES65" t="s">
        <v>284</v>
      </c>
      <c r="ET65" t="s">
        <v>284</v>
      </c>
      <c r="EU65">
        <v>0</v>
      </c>
      <c r="EV65">
        <v>100</v>
      </c>
      <c r="EW65">
        <v>100</v>
      </c>
      <c r="EX65">
        <v>-0.128</v>
      </c>
      <c r="EY65">
        <v>-8.2000000000000003E-2</v>
      </c>
      <c r="EZ65">
        <v>2</v>
      </c>
      <c r="FA65">
        <v>354.125</v>
      </c>
      <c r="FB65">
        <v>629.202</v>
      </c>
      <c r="FC65">
        <v>25.000399999999999</v>
      </c>
      <c r="FD65">
        <v>28.946000000000002</v>
      </c>
      <c r="FE65">
        <v>30.0001</v>
      </c>
      <c r="FF65">
        <v>28.921399999999998</v>
      </c>
      <c r="FG65">
        <v>28.927900000000001</v>
      </c>
      <c r="FH65">
        <v>35.331600000000002</v>
      </c>
      <c r="FI65">
        <v>41.9724</v>
      </c>
      <c r="FJ65">
        <v>0</v>
      </c>
      <c r="FK65">
        <v>25</v>
      </c>
      <c r="FL65">
        <v>800</v>
      </c>
      <c r="FM65">
        <v>14.3407</v>
      </c>
      <c r="FN65">
        <v>101.627</v>
      </c>
      <c r="FO65">
        <v>100.876</v>
      </c>
    </row>
    <row r="66" spans="1:171" x14ac:dyDescent="0.2">
      <c r="A66">
        <v>80</v>
      </c>
      <c r="B66">
        <v>1533053856.8</v>
      </c>
      <c r="C66">
        <v>12710.5</v>
      </c>
      <c r="D66" t="s">
        <v>535</v>
      </c>
      <c r="E66" t="s">
        <v>536</v>
      </c>
      <c r="F66" t="s">
        <v>492</v>
      </c>
      <c r="G66">
        <v>1533053848.8</v>
      </c>
      <c r="H66">
        <f t="shared" si="86"/>
        <v>6.9617739735581647E-3</v>
      </c>
      <c r="I66">
        <f t="shared" si="87"/>
        <v>29.927421425101443</v>
      </c>
      <c r="J66">
        <f t="shared" si="88"/>
        <v>945.25615929075923</v>
      </c>
      <c r="K66">
        <f t="shared" si="89"/>
        <v>833.67415410100944</v>
      </c>
      <c r="L66">
        <f t="shared" si="90"/>
        <v>82.681797950867164</v>
      </c>
      <c r="M66">
        <f t="shared" si="91"/>
        <v>93.748232915496871</v>
      </c>
      <c r="N66">
        <f t="shared" si="92"/>
        <v>0.58098998703258775</v>
      </c>
      <c r="O66">
        <f t="shared" si="93"/>
        <v>2.2495575598057522</v>
      </c>
      <c r="P66">
        <f t="shared" si="94"/>
        <v>0.50874551081416508</v>
      </c>
      <c r="Q66">
        <f t="shared" si="95"/>
        <v>0.32370521341636282</v>
      </c>
      <c r="R66">
        <f t="shared" si="96"/>
        <v>280.86176889615649</v>
      </c>
      <c r="S66">
        <f t="shared" si="97"/>
        <v>27.899748129765342</v>
      </c>
      <c r="T66">
        <f t="shared" si="98"/>
        <v>27.9326193548387</v>
      </c>
      <c r="U66">
        <f t="shared" si="99"/>
        <v>3.7799588384856606</v>
      </c>
      <c r="V66">
        <f t="shared" si="100"/>
        <v>64.606797594346332</v>
      </c>
      <c r="W66">
        <f t="shared" si="101"/>
        <v>2.4655252683653801</v>
      </c>
      <c r="X66">
        <f t="shared" si="102"/>
        <v>3.8162010193508422</v>
      </c>
      <c r="Y66">
        <f t="shared" si="103"/>
        <v>1.3144335701202805</v>
      </c>
      <c r="Z66">
        <f t="shared" si="104"/>
        <v>-307.01423223391504</v>
      </c>
      <c r="AA66">
        <f t="shared" si="105"/>
        <v>19.853623910622847</v>
      </c>
      <c r="AB66">
        <f t="shared" si="106"/>
        <v>1.9240486263854397</v>
      </c>
      <c r="AC66">
        <f t="shared" si="107"/>
        <v>-4.3747908007502438</v>
      </c>
      <c r="AD66">
        <v>-4.1171837253885797E-2</v>
      </c>
      <c r="AE66">
        <v>4.6218994168528503E-2</v>
      </c>
      <c r="AF66">
        <v>3.45442973593447</v>
      </c>
      <c r="AG66">
        <v>27</v>
      </c>
      <c r="AH66">
        <v>7</v>
      </c>
      <c r="AI66">
        <f t="shared" si="108"/>
        <v>1.0010334749279022</v>
      </c>
      <c r="AJ66">
        <f t="shared" si="109"/>
        <v>0.10334749279021782</v>
      </c>
      <c r="AK66">
        <f t="shared" si="110"/>
        <v>52304.904731301671</v>
      </c>
      <c r="AL66">
        <v>0</v>
      </c>
      <c r="AM66">
        <v>0</v>
      </c>
      <c r="AN66">
        <v>0</v>
      </c>
      <c r="AO66">
        <f t="shared" si="111"/>
        <v>0</v>
      </c>
      <c r="AP66" t="e">
        <f t="shared" si="112"/>
        <v>#DIV/0!</v>
      </c>
      <c r="AQ66">
        <v>-1</v>
      </c>
      <c r="AR66" t="s">
        <v>537</v>
      </c>
      <c r="AS66">
        <v>894.75123529411803</v>
      </c>
      <c r="AT66">
        <v>1198.4100000000001</v>
      </c>
      <c r="AU66">
        <f t="shared" si="113"/>
        <v>0.25338470532278767</v>
      </c>
      <c r="AV66">
        <v>0.5</v>
      </c>
      <c r="AW66">
        <f t="shared" si="114"/>
        <v>1433.0950446527681</v>
      </c>
      <c r="AX66">
        <f t="shared" si="115"/>
        <v>29.927421425101443</v>
      </c>
      <c r="AY66">
        <f t="shared" si="116"/>
        <v>181.56218279444445</v>
      </c>
      <c r="AZ66">
        <f t="shared" si="117"/>
        <v>0.50452683138491838</v>
      </c>
      <c r="BA66">
        <f t="shared" si="118"/>
        <v>2.158085853447006E-2</v>
      </c>
      <c r="BB66">
        <f t="shared" si="119"/>
        <v>-1</v>
      </c>
      <c r="BC66" t="s">
        <v>538</v>
      </c>
      <c r="BD66">
        <v>593.78</v>
      </c>
      <c r="BE66">
        <f t="shared" si="120"/>
        <v>604.63000000000011</v>
      </c>
      <c r="BF66">
        <f t="shared" si="121"/>
        <v>0.50222245787652287</v>
      </c>
      <c r="BG66">
        <f t="shared" si="122"/>
        <v>2.0182727609552362</v>
      </c>
      <c r="BH66">
        <f t="shared" si="123"/>
        <v>0.25338470532278773</v>
      </c>
      <c r="BI66" t="e">
        <f t="shared" si="124"/>
        <v>#DIV/0!</v>
      </c>
      <c r="BJ66">
        <v>4463</v>
      </c>
      <c r="BK66">
        <v>300</v>
      </c>
      <c r="BL66">
        <v>300</v>
      </c>
      <c r="BM66">
        <v>300</v>
      </c>
      <c r="BN66">
        <v>10499.8</v>
      </c>
      <c r="BO66">
        <v>1129.6199999999999</v>
      </c>
      <c r="BP66">
        <v>-7.2694099999999996E-3</v>
      </c>
      <c r="BQ66">
        <v>1.4783900000000001</v>
      </c>
      <c r="BR66">
        <f t="shared" si="125"/>
        <v>1700.0116129032299</v>
      </c>
      <c r="BS66">
        <f t="shared" si="126"/>
        <v>1433.0950446527681</v>
      </c>
      <c r="BT66">
        <f t="shared" si="127"/>
        <v>0.84299132651533515</v>
      </c>
      <c r="BU66">
        <f t="shared" si="128"/>
        <v>0.19598265303067036</v>
      </c>
      <c r="BV66">
        <v>6</v>
      </c>
      <c r="BW66">
        <v>0.5</v>
      </c>
      <c r="BX66" t="s">
        <v>279</v>
      </c>
      <c r="BY66">
        <v>1533053848.8</v>
      </c>
      <c r="BZ66">
        <v>945.25619354838705</v>
      </c>
      <c r="CA66">
        <v>999.97087096774203</v>
      </c>
      <c r="CB66">
        <v>24.8597</v>
      </c>
      <c r="CC66">
        <v>14.687625806451599</v>
      </c>
      <c r="CD66">
        <v>400.00803225806499</v>
      </c>
      <c r="CE66">
        <v>99.077587096774195</v>
      </c>
      <c r="CF66">
        <v>0.10000830322580601</v>
      </c>
      <c r="CG66">
        <v>28.0963225806452</v>
      </c>
      <c r="CH66">
        <v>27.9326193548387</v>
      </c>
      <c r="CI66">
        <v>999.9</v>
      </c>
      <c r="CJ66">
        <v>10021.225806451601</v>
      </c>
      <c r="CK66">
        <v>0</v>
      </c>
      <c r="CL66">
        <v>3.8596787096774201</v>
      </c>
      <c r="CM66">
        <v>1700.0116129032299</v>
      </c>
      <c r="CN66">
        <v>0.89999538709677396</v>
      </c>
      <c r="CO66">
        <v>0.10000464838709699</v>
      </c>
      <c r="CP66">
        <v>0</v>
      </c>
      <c r="CQ66">
        <v>895.09570967741899</v>
      </c>
      <c r="CR66">
        <v>5.0001699999999998</v>
      </c>
      <c r="CS66">
        <v>13092.467741935499</v>
      </c>
      <c r="CT66">
        <v>14574.087096774199</v>
      </c>
      <c r="CU66">
        <v>45.183129032258002</v>
      </c>
      <c r="CV66">
        <v>45.594516129032201</v>
      </c>
      <c r="CW66">
        <v>45.7458064516129</v>
      </c>
      <c r="CX66">
        <v>46.661064516129002</v>
      </c>
      <c r="CY66">
        <v>47.199322580645202</v>
      </c>
      <c r="CZ66">
        <v>1525.5019354838701</v>
      </c>
      <c r="DA66">
        <v>169.509677419355</v>
      </c>
      <c r="DB66">
        <v>0</v>
      </c>
      <c r="DC66">
        <v>132.09999990463299</v>
      </c>
      <c r="DD66">
        <v>894.75123529411803</v>
      </c>
      <c r="DE66">
        <v>-5.6193627779017996</v>
      </c>
      <c r="DF66">
        <v>-38.382352855104301</v>
      </c>
      <c r="DG66">
        <v>13090.1235294118</v>
      </c>
      <c r="DH66">
        <v>10</v>
      </c>
      <c r="DI66">
        <v>1533053891.8</v>
      </c>
      <c r="DJ66" t="s">
        <v>539</v>
      </c>
      <c r="DK66">
        <v>71</v>
      </c>
      <c r="DL66">
        <v>-0.442</v>
      </c>
      <c r="DM66">
        <v>-7.8E-2</v>
      </c>
      <c r="DN66">
        <v>1000</v>
      </c>
      <c r="DO66">
        <v>15</v>
      </c>
      <c r="DP66">
        <v>0.05</v>
      </c>
      <c r="DQ66">
        <v>0.01</v>
      </c>
      <c r="DR66">
        <v>29.749786459426499</v>
      </c>
      <c r="DS66">
        <v>-0.33609979368001602</v>
      </c>
      <c r="DT66">
        <v>4.8035335496222901E-2</v>
      </c>
      <c r="DU66">
        <v>1</v>
      </c>
      <c r="DV66">
        <v>0.58081929972536706</v>
      </c>
      <c r="DW66">
        <v>-3.2824109329067798E-2</v>
      </c>
      <c r="DX66">
        <v>2.51829083007118E-3</v>
      </c>
      <c r="DY66">
        <v>1</v>
      </c>
      <c r="DZ66">
        <v>2</v>
      </c>
      <c r="EA66">
        <v>2</v>
      </c>
      <c r="EB66" t="s">
        <v>280</v>
      </c>
      <c r="EC66">
        <v>1.8897999999999999</v>
      </c>
      <c r="ED66">
        <v>1.8874899999999999</v>
      </c>
      <c r="EE66">
        <v>1.88862</v>
      </c>
      <c r="EF66">
        <v>1.8886099999999999</v>
      </c>
      <c r="EG66">
        <v>1.8917999999999999</v>
      </c>
      <c r="EH66">
        <v>1.8864099999999999</v>
      </c>
      <c r="EI66">
        <v>1.8883700000000001</v>
      </c>
      <c r="EJ66">
        <v>1.89059</v>
      </c>
      <c r="EK66" t="s">
        <v>281</v>
      </c>
      <c r="EL66" t="s">
        <v>19</v>
      </c>
      <c r="EM66" t="s">
        <v>19</v>
      </c>
      <c r="EN66" t="s">
        <v>19</v>
      </c>
      <c r="EO66" t="s">
        <v>282</v>
      </c>
      <c r="EP66" t="s">
        <v>283</v>
      </c>
      <c r="EQ66" t="s">
        <v>284</v>
      </c>
      <c r="ER66" t="s">
        <v>284</v>
      </c>
      <c r="ES66" t="s">
        <v>284</v>
      </c>
      <c r="ET66" t="s">
        <v>284</v>
      </c>
      <c r="EU66">
        <v>0</v>
      </c>
      <c r="EV66">
        <v>100</v>
      </c>
      <c r="EW66">
        <v>100</v>
      </c>
      <c r="EX66">
        <v>-0.442</v>
      </c>
      <c r="EY66">
        <v>-7.8E-2</v>
      </c>
      <c r="EZ66">
        <v>2</v>
      </c>
      <c r="FA66">
        <v>355.16699999999997</v>
      </c>
      <c r="FB66">
        <v>630.26900000000001</v>
      </c>
      <c r="FC66">
        <v>24.9999</v>
      </c>
      <c r="FD66">
        <v>29.011700000000001</v>
      </c>
      <c r="FE66">
        <v>30.0002</v>
      </c>
      <c r="FF66">
        <v>28.9833</v>
      </c>
      <c r="FG66">
        <v>28.989599999999999</v>
      </c>
      <c r="FH66">
        <v>42.419600000000003</v>
      </c>
      <c r="FI66">
        <v>39.5197</v>
      </c>
      <c r="FJ66">
        <v>0</v>
      </c>
      <c r="FK66">
        <v>25</v>
      </c>
      <c r="FL66">
        <v>1000</v>
      </c>
      <c r="FM66">
        <v>14.8651</v>
      </c>
      <c r="FN66">
        <v>101.616</v>
      </c>
      <c r="FO66">
        <v>100.863</v>
      </c>
    </row>
    <row r="67" spans="1:171" x14ac:dyDescent="0.2">
      <c r="A67">
        <v>81</v>
      </c>
      <c r="B67">
        <v>1533054190.8</v>
      </c>
      <c r="C67">
        <v>13044.5</v>
      </c>
      <c r="D67" t="s">
        <v>540</v>
      </c>
      <c r="E67" t="s">
        <v>541</v>
      </c>
      <c r="F67" t="s">
        <v>542</v>
      </c>
      <c r="G67">
        <v>1533054182.8</v>
      </c>
      <c r="H67">
        <f t="shared" si="86"/>
        <v>8.9864154486527584E-3</v>
      </c>
      <c r="I67">
        <f t="shared" si="87"/>
        <v>26.263558603251731</v>
      </c>
      <c r="J67">
        <f t="shared" si="88"/>
        <v>355.84242142458282</v>
      </c>
      <c r="K67">
        <f t="shared" si="89"/>
        <v>295.96964424446918</v>
      </c>
      <c r="L67">
        <f t="shared" si="90"/>
        <v>29.352886953662857</v>
      </c>
      <c r="M67">
        <f t="shared" si="91"/>
        <v>35.290789351241465</v>
      </c>
      <c r="N67">
        <f t="shared" si="92"/>
        <v>0.93200024823342942</v>
      </c>
      <c r="O67">
        <f t="shared" si="93"/>
        <v>2.2460736633361149</v>
      </c>
      <c r="P67">
        <f t="shared" si="94"/>
        <v>0.75961578781039918</v>
      </c>
      <c r="Q67">
        <f t="shared" si="95"/>
        <v>0.48757193145904515</v>
      </c>
      <c r="R67">
        <f t="shared" si="96"/>
        <v>280.85937413713185</v>
      </c>
      <c r="S67">
        <f t="shared" si="97"/>
        <v>27.13606673562683</v>
      </c>
      <c r="T67">
        <f t="shared" si="98"/>
        <v>27.084929032258099</v>
      </c>
      <c r="U67">
        <f t="shared" si="99"/>
        <v>3.5970517876358206</v>
      </c>
      <c r="V67">
        <f t="shared" si="100"/>
        <v>64.795479281389987</v>
      </c>
      <c r="W67">
        <f t="shared" si="101"/>
        <v>2.4596124725638888</v>
      </c>
      <c r="X67">
        <f t="shared" si="102"/>
        <v>3.7959630823663311</v>
      </c>
      <c r="Y67">
        <f t="shared" si="103"/>
        <v>1.1374393150719317</v>
      </c>
      <c r="Z67">
        <f t="shared" si="104"/>
        <v>-396.30092128558664</v>
      </c>
      <c r="AA67">
        <f t="shared" si="105"/>
        <v>111.42106571227335</v>
      </c>
      <c r="AB67">
        <f t="shared" si="106"/>
        <v>10.764257388359995</v>
      </c>
      <c r="AC67">
        <f t="shared" si="107"/>
        <v>6.7437759521785807</v>
      </c>
      <c r="AD67">
        <v>-4.1078127939483497E-2</v>
      </c>
      <c r="AE67">
        <v>4.6113797253725101E-2</v>
      </c>
      <c r="AF67">
        <v>3.4482034856351702</v>
      </c>
      <c r="AG67">
        <v>17</v>
      </c>
      <c r="AH67">
        <v>4</v>
      </c>
      <c r="AI67">
        <f t="shared" si="108"/>
        <v>1.0006516841071704</v>
      </c>
      <c r="AJ67">
        <f t="shared" si="109"/>
        <v>6.5168410717042491E-2</v>
      </c>
      <c r="AK67">
        <f t="shared" si="110"/>
        <v>52206.516754517012</v>
      </c>
      <c r="AL67">
        <v>0</v>
      </c>
      <c r="AM67">
        <v>0</v>
      </c>
      <c r="AN67">
        <v>0</v>
      </c>
      <c r="AO67">
        <f t="shared" si="111"/>
        <v>0</v>
      </c>
      <c r="AP67" t="e">
        <f t="shared" si="112"/>
        <v>#DIV/0!</v>
      </c>
      <c r="AQ67">
        <v>-1</v>
      </c>
      <c r="AR67" t="s">
        <v>543</v>
      </c>
      <c r="AS67">
        <v>905.86064705882302</v>
      </c>
      <c r="AT67">
        <v>1333.75</v>
      </c>
      <c r="AU67">
        <f t="shared" si="113"/>
        <v>0.32081675946854882</v>
      </c>
      <c r="AV67">
        <v>0.5</v>
      </c>
      <c r="AW67">
        <f t="shared" si="114"/>
        <v>1433.0874382012041</v>
      </c>
      <c r="AX67">
        <f t="shared" si="115"/>
        <v>26.263558603251731</v>
      </c>
      <c r="AY67">
        <f t="shared" si="116"/>
        <v>229.87923397939727</v>
      </c>
      <c r="AZ67">
        <f t="shared" si="117"/>
        <v>0.54580693533270852</v>
      </c>
      <c r="BA67">
        <f t="shared" si="118"/>
        <v>1.9024351115290394E-2</v>
      </c>
      <c r="BB67">
        <f t="shared" si="119"/>
        <v>-1</v>
      </c>
      <c r="BC67" t="s">
        <v>544</v>
      </c>
      <c r="BD67">
        <v>605.78</v>
      </c>
      <c r="BE67">
        <f t="shared" si="120"/>
        <v>727.97</v>
      </c>
      <c r="BF67">
        <f t="shared" si="121"/>
        <v>0.5877843220753286</v>
      </c>
      <c r="BG67">
        <f t="shared" si="122"/>
        <v>2.2017068902902044</v>
      </c>
      <c r="BH67">
        <f t="shared" si="123"/>
        <v>0.32081675946854882</v>
      </c>
      <c r="BI67" t="e">
        <f t="shared" si="124"/>
        <v>#DIV/0!</v>
      </c>
      <c r="BJ67">
        <v>4465</v>
      </c>
      <c r="BK67">
        <v>300</v>
      </c>
      <c r="BL67">
        <v>300</v>
      </c>
      <c r="BM67">
        <v>300</v>
      </c>
      <c r="BN67">
        <v>10513.9</v>
      </c>
      <c r="BO67">
        <v>1246.96</v>
      </c>
      <c r="BP67">
        <v>-7.2794699999999997E-3</v>
      </c>
      <c r="BQ67">
        <v>0.87890599999999997</v>
      </c>
      <c r="BR67">
        <f t="shared" si="125"/>
        <v>1700.00322580645</v>
      </c>
      <c r="BS67">
        <f t="shared" si="126"/>
        <v>1433.0874382012041</v>
      </c>
      <c r="BT67">
        <f t="shared" si="127"/>
        <v>0.84299101110315489</v>
      </c>
      <c r="BU67">
        <f t="shared" si="128"/>
        <v>0.1959820222063097</v>
      </c>
      <c r="BV67">
        <v>6</v>
      </c>
      <c r="BW67">
        <v>0.5</v>
      </c>
      <c r="BX67" t="s">
        <v>279</v>
      </c>
      <c r="BY67">
        <v>1533054182.8</v>
      </c>
      <c r="BZ67">
        <v>355.84245161290301</v>
      </c>
      <c r="CA67">
        <v>400.00687096774197</v>
      </c>
      <c r="CB67">
        <v>24.8006483870968</v>
      </c>
      <c r="CC67">
        <v>11.664667741935499</v>
      </c>
      <c r="CD67">
        <v>400.01706451612898</v>
      </c>
      <c r="CE67">
        <v>99.075325806451602</v>
      </c>
      <c r="CF67">
        <v>0.100003570967742</v>
      </c>
      <c r="CG67">
        <v>28.005077419354802</v>
      </c>
      <c r="CH67">
        <v>27.084929032258099</v>
      </c>
      <c r="CI67">
        <v>999.9</v>
      </c>
      <c r="CJ67">
        <v>9998.6451612903202</v>
      </c>
      <c r="CK67">
        <v>0</v>
      </c>
      <c r="CL67">
        <v>3.6833522580645202</v>
      </c>
      <c r="CM67">
        <v>1700.00322580645</v>
      </c>
      <c r="CN67">
        <v>0.90000409677419302</v>
      </c>
      <c r="CO67">
        <v>9.9996070967742004E-2</v>
      </c>
      <c r="CP67">
        <v>0</v>
      </c>
      <c r="CQ67">
        <v>907.12606451612896</v>
      </c>
      <c r="CR67">
        <v>5.0001699999999998</v>
      </c>
      <c r="CS67">
        <v>13188.867741935501</v>
      </c>
      <c r="CT67">
        <v>14574.058064516101</v>
      </c>
      <c r="CU67">
        <v>45.138903225806501</v>
      </c>
      <c r="CV67">
        <v>45.616806451612902</v>
      </c>
      <c r="CW67">
        <v>45.786064516129002</v>
      </c>
      <c r="CX67">
        <v>46.683193548387102</v>
      </c>
      <c r="CY67">
        <v>47.100548387096801</v>
      </c>
      <c r="CZ67">
        <v>1525.51225806452</v>
      </c>
      <c r="DA67">
        <v>169.49096774193501</v>
      </c>
      <c r="DB67">
        <v>0</v>
      </c>
      <c r="DC67">
        <v>333.299999952316</v>
      </c>
      <c r="DD67">
        <v>905.86064705882302</v>
      </c>
      <c r="DE67">
        <v>-22.951960798943698</v>
      </c>
      <c r="DF67">
        <v>-370.441176265271</v>
      </c>
      <c r="DG67">
        <v>13168.476470588201</v>
      </c>
      <c r="DH67">
        <v>10</v>
      </c>
      <c r="DI67">
        <v>1533054225.8</v>
      </c>
      <c r="DJ67" t="s">
        <v>545</v>
      </c>
      <c r="DK67">
        <v>72</v>
      </c>
      <c r="DL67">
        <v>0.16500000000000001</v>
      </c>
      <c r="DM67">
        <v>-8.6999999999999994E-2</v>
      </c>
      <c r="DN67">
        <v>400</v>
      </c>
      <c r="DO67">
        <v>12</v>
      </c>
      <c r="DP67">
        <v>0.05</v>
      </c>
      <c r="DQ67">
        <v>0.01</v>
      </c>
      <c r="DR67">
        <v>26.678106671924201</v>
      </c>
      <c r="DS67">
        <v>6.6102434977076796E-2</v>
      </c>
      <c r="DT67">
        <v>3.4214989021297298E-2</v>
      </c>
      <c r="DU67">
        <v>1</v>
      </c>
      <c r="DV67">
        <v>0.93409344429730901</v>
      </c>
      <c r="DW67">
        <v>-1.0703497455890099E-2</v>
      </c>
      <c r="DX67">
        <v>1.3326257432446499E-3</v>
      </c>
      <c r="DY67">
        <v>1</v>
      </c>
      <c r="DZ67">
        <v>2</v>
      </c>
      <c r="EA67">
        <v>2</v>
      </c>
      <c r="EB67" t="s">
        <v>280</v>
      </c>
      <c r="EC67">
        <v>1.88978</v>
      </c>
      <c r="ED67">
        <v>1.88751</v>
      </c>
      <c r="EE67">
        <v>1.8886099999999999</v>
      </c>
      <c r="EF67">
        <v>1.8886099999999999</v>
      </c>
      <c r="EG67">
        <v>1.8917900000000001</v>
      </c>
      <c r="EH67">
        <v>1.88636</v>
      </c>
      <c r="EI67">
        <v>1.8883799999999999</v>
      </c>
      <c r="EJ67">
        <v>1.8905799999999999</v>
      </c>
      <c r="EK67" t="s">
        <v>281</v>
      </c>
      <c r="EL67" t="s">
        <v>19</v>
      </c>
      <c r="EM67" t="s">
        <v>19</v>
      </c>
      <c r="EN67" t="s">
        <v>19</v>
      </c>
      <c r="EO67" t="s">
        <v>282</v>
      </c>
      <c r="EP67" t="s">
        <v>283</v>
      </c>
      <c r="EQ67" t="s">
        <v>284</v>
      </c>
      <c r="ER67" t="s">
        <v>284</v>
      </c>
      <c r="ES67" t="s">
        <v>284</v>
      </c>
      <c r="ET67" t="s">
        <v>284</v>
      </c>
      <c r="EU67">
        <v>0</v>
      </c>
      <c r="EV67">
        <v>100</v>
      </c>
      <c r="EW67">
        <v>100</v>
      </c>
      <c r="EX67">
        <v>0.16500000000000001</v>
      </c>
      <c r="EY67">
        <v>-8.6999999999999994E-2</v>
      </c>
      <c r="EZ67">
        <v>2</v>
      </c>
      <c r="FA67">
        <v>365.34500000000003</v>
      </c>
      <c r="FB67">
        <v>624.89400000000001</v>
      </c>
      <c r="FC67">
        <v>24.9999</v>
      </c>
      <c r="FD67">
        <v>29.214500000000001</v>
      </c>
      <c r="FE67">
        <v>30.0002</v>
      </c>
      <c r="FF67">
        <v>29.174299999999999</v>
      </c>
      <c r="FG67">
        <v>29.178999999999998</v>
      </c>
      <c r="FH67">
        <v>20.0669</v>
      </c>
      <c r="FI67">
        <v>51.942999999999998</v>
      </c>
      <c r="FJ67">
        <v>0</v>
      </c>
      <c r="FK67">
        <v>25</v>
      </c>
      <c r="FL67">
        <v>400</v>
      </c>
      <c r="FM67">
        <v>11.694599999999999</v>
      </c>
      <c r="FN67">
        <v>101.57599999999999</v>
      </c>
      <c r="FO67">
        <v>100.813</v>
      </c>
    </row>
    <row r="68" spans="1:171" x14ac:dyDescent="0.2">
      <c r="A68">
        <v>82</v>
      </c>
      <c r="B68">
        <v>1533054305.8</v>
      </c>
      <c r="C68">
        <v>13159.5</v>
      </c>
      <c r="D68" t="s">
        <v>546</v>
      </c>
      <c r="E68" t="s">
        <v>547</v>
      </c>
      <c r="F68" t="s">
        <v>542</v>
      </c>
      <c r="G68">
        <v>1533054297.8</v>
      </c>
      <c r="H68">
        <f t="shared" si="86"/>
        <v>8.8316646077845028E-3</v>
      </c>
      <c r="I68">
        <f t="shared" si="87"/>
        <v>20.45878738159465</v>
      </c>
      <c r="J68">
        <f t="shared" si="88"/>
        <v>265.8119765135454</v>
      </c>
      <c r="K68">
        <f t="shared" si="89"/>
        <v>218.38149143851294</v>
      </c>
      <c r="L68">
        <f t="shared" si="90"/>
        <v>21.658006283264196</v>
      </c>
      <c r="M68">
        <f t="shared" si="91"/>
        <v>26.361929390514117</v>
      </c>
      <c r="N68">
        <f t="shared" si="92"/>
        <v>0.90662980998420217</v>
      </c>
      <c r="O68">
        <f t="shared" si="93"/>
        <v>2.2470721553710851</v>
      </c>
      <c r="P68">
        <f t="shared" si="94"/>
        <v>0.74268713399010255</v>
      </c>
      <c r="Q68">
        <f t="shared" si="95"/>
        <v>0.47642153570565193</v>
      </c>
      <c r="R68">
        <f t="shared" si="96"/>
        <v>280.86155425000186</v>
      </c>
      <c r="S68">
        <f t="shared" si="97"/>
        <v>27.194049862630433</v>
      </c>
      <c r="T68">
        <f t="shared" si="98"/>
        <v>27.154880645161299</v>
      </c>
      <c r="U68">
        <f t="shared" si="99"/>
        <v>3.6118471568801733</v>
      </c>
      <c r="V68">
        <f t="shared" si="100"/>
        <v>65.010093480782999</v>
      </c>
      <c r="W68">
        <f t="shared" si="101"/>
        <v>2.4686595545804439</v>
      </c>
      <c r="X68">
        <f t="shared" si="102"/>
        <v>3.7973481076598978</v>
      </c>
      <c r="Y68">
        <f t="shared" si="103"/>
        <v>1.1431876022997294</v>
      </c>
      <c r="Z68">
        <f t="shared" si="104"/>
        <v>-389.47640920329656</v>
      </c>
      <c r="AA68">
        <f t="shared" si="105"/>
        <v>103.7544969092649</v>
      </c>
      <c r="AB68">
        <f t="shared" si="106"/>
        <v>10.022953427054436</v>
      </c>
      <c r="AC68">
        <f t="shared" si="107"/>
        <v>5.1625953830246658</v>
      </c>
      <c r="AD68">
        <v>-4.1104971840516799E-2</v>
      </c>
      <c r="AE68">
        <v>4.6143931884289897E-2</v>
      </c>
      <c r="AF68">
        <v>3.4499875503239501</v>
      </c>
      <c r="AG68">
        <v>22</v>
      </c>
      <c r="AH68">
        <v>6</v>
      </c>
      <c r="AI68">
        <f t="shared" si="108"/>
        <v>1.0008430064303591</v>
      </c>
      <c r="AJ68">
        <f t="shared" si="109"/>
        <v>8.430064303590612E-2</v>
      </c>
      <c r="AK68">
        <f t="shared" si="110"/>
        <v>52238.145163589223</v>
      </c>
      <c r="AL68">
        <v>0</v>
      </c>
      <c r="AM68">
        <v>0</v>
      </c>
      <c r="AN68">
        <v>0</v>
      </c>
      <c r="AO68">
        <f t="shared" si="111"/>
        <v>0</v>
      </c>
      <c r="AP68" t="e">
        <f t="shared" si="112"/>
        <v>#DIV/0!</v>
      </c>
      <c r="AQ68">
        <v>-1</v>
      </c>
      <c r="AR68" t="s">
        <v>548</v>
      </c>
      <c r="AS68">
        <v>833.60482352941199</v>
      </c>
      <c r="AT68">
        <v>1202.04</v>
      </c>
      <c r="AU68">
        <f t="shared" si="113"/>
        <v>0.30650824970099833</v>
      </c>
      <c r="AV68">
        <v>0.5</v>
      </c>
      <c r="AW68">
        <f t="shared" si="114"/>
        <v>1433.0932252979178</v>
      </c>
      <c r="AX68">
        <f t="shared" si="115"/>
        <v>20.45878738159465</v>
      </c>
      <c r="AY68">
        <f t="shared" si="116"/>
        <v>219.62744807221162</v>
      </c>
      <c r="AZ68">
        <f t="shared" si="117"/>
        <v>0.50755382516388803</v>
      </c>
      <c r="BA68">
        <f t="shared" si="118"/>
        <v>1.4973755372497628E-2</v>
      </c>
      <c r="BB68">
        <f t="shared" si="119"/>
        <v>-1</v>
      </c>
      <c r="BC68" t="s">
        <v>549</v>
      </c>
      <c r="BD68">
        <v>591.94000000000005</v>
      </c>
      <c r="BE68">
        <f t="shared" si="120"/>
        <v>610.09999999999991</v>
      </c>
      <c r="BF68">
        <f t="shared" si="121"/>
        <v>0.60389309370691369</v>
      </c>
      <c r="BG68">
        <f t="shared" si="122"/>
        <v>2.0306787850119941</v>
      </c>
      <c r="BH68">
        <f t="shared" si="123"/>
        <v>0.30650824970099827</v>
      </c>
      <c r="BI68" t="e">
        <f t="shared" si="124"/>
        <v>#DIV/0!</v>
      </c>
      <c r="BJ68">
        <v>4467</v>
      </c>
      <c r="BK68">
        <v>300</v>
      </c>
      <c r="BL68">
        <v>300</v>
      </c>
      <c r="BM68">
        <v>300</v>
      </c>
      <c r="BN68">
        <v>10512.8</v>
      </c>
      <c r="BO68">
        <v>1120.53</v>
      </c>
      <c r="BP68">
        <v>-7.2786200000000004E-3</v>
      </c>
      <c r="BQ68">
        <v>-1.84375</v>
      </c>
      <c r="BR68">
        <f t="shared" si="125"/>
        <v>1700.0093548387099</v>
      </c>
      <c r="BS68">
        <f t="shared" si="126"/>
        <v>1433.0932252979178</v>
      </c>
      <c r="BT68">
        <f t="shared" si="127"/>
        <v>0.84299137602915364</v>
      </c>
      <c r="BU68">
        <f t="shared" si="128"/>
        <v>0.1959827520583074</v>
      </c>
      <c r="BV68">
        <v>6</v>
      </c>
      <c r="BW68">
        <v>0.5</v>
      </c>
      <c r="BX68" t="s">
        <v>279</v>
      </c>
      <c r="BY68">
        <v>1533054297.8</v>
      </c>
      <c r="BZ68">
        <v>265.81200000000001</v>
      </c>
      <c r="CA68">
        <v>299.99809677419398</v>
      </c>
      <c r="CB68">
        <v>24.891929032258101</v>
      </c>
      <c r="CC68">
        <v>11.9844322580645</v>
      </c>
      <c r="CD68">
        <v>399.97167741935499</v>
      </c>
      <c r="CE68">
        <v>99.075083870967703</v>
      </c>
      <c r="CF68">
        <v>0.100016274193548</v>
      </c>
      <c r="CG68">
        <v>28.011335483871001</v>
      </c>
      <c r="CH68">
        <v>27.154880645161299</v>
      </c>
      <c r="CI68">
        <v>999.9</v>
      </c>
      <c r="CJ68">
        <v>10005.2035483871</v>
      </c>
      <c r="CK68">
        <v>0</v>
      </c>
      <c r="CL68">
        <v>3.4266593548387099</v>
      </c>
      <c r="CM68">
        <v>1700.0093548387099</v>
      </c>
      <c r="CN68">
        <v>0.89999303225806504</v>
      </c>
      <c r="CO68">
        <v>0.100007</v>
      </c>
      <c r="CP68">
        <v>0</v>
      </c>
      <c r="CQ68">
        <v>834.37306451612903</v>
      </c>
      <c r="CR68">
        <v>5.0001699999999998</v>
      </c>
      <c r="CS68">
        <v>11984.9806451613</v>
      </c>
      <c r="CT68">
        <v>14574.064516128999</v>
      </c>
      <c r="CU68">
        <v>45.090516129032302</v>
      </c>
      <c r="CV68">
        <v>45.628935483870997</v>
      </c>
      <c r="CW68">
        <v>45.806258064516101</v>
      </c>
      <c r="CX68">
        <v>46.665064516129</v>
      </c>
      <c r="CY68">
        <v>47.106580645161301</v>
      </c>
      <c r="CZ68">
        <v>1525.4970967741899</v>
      </c>
      <c r="DA68">
        <v>169.512258064516</v>
      </c>
      <c r="DB68">
        <v>0</v>
      </c>
      <c r="DC68">
        <v>114.5</v>
      </c>
      <c r="DD68">
        <v>833.60482352941199</v>
      </c>
      <c r="DE68">
        <v>-14.1100489855818</v>
      </c>
      <c r="DF68">
        <v>-232.45098017336599</v>
      </c>
      <c r="DG68">
        <v>11971.2882352941</v>
      </c>
      <c r="DH68">
        <v>10</v>
      </c>
      <c r="DI68">
        <v>1533054225.8</v>
      </c>
      <c r="DJ68" t="s">
        <v>545</v>
      </c>
      <c r="DK68">
        <v>72</v>
      </c>
      <c r="DL68">
        <v>0.16500000000000001</v>
      </c>
      <c r="DM68">
        <v>-8.6999999999999994E-2</v>
      </c>
      <c r="DN68">
        <v>400</v>
      </c>
      <c r="DO68">
        <v>12</v>
      </c>
      <c r="DP68">
        <v>0.05</v>
      </c>
      <c r="DQ68">
        <v>0.01</v>
      </c>
      <c r="DR68">
        <v>20.428670748271301</v>
      </c>
      <c r="DS68">
        <v>0.34869700539961801</v>
      </c>
      <c r="DT68">
        <v>4.7859097341005297E-2</v>
      </c>
      <c r="DU68">
        <v>1</v>
      </c>
      <c r="DV68">
        <v>0.90679781914434998</v>
      </c>
      <c r="DW68">
        <v>-1.4254181269269601E-2</v>
      </c>
      <c r="DX68">
        <v>1.41861146327421E-3</v>
      </c>
      <c r="DY68">
        <v>1</v>
      </c>
      <c r="DZ68">
        <v>2</v>
      </c>
      <c r="EA68">
        <v>2</v>
      </c>
      <c r="EB68" t="s">
        <v>280</v>
      </c>
      <c r="EC68">
        <v>1.88978</v>
      </c>
      <c r="ED68">
        <v>1.8875</v>
      </c>
      <c r="EE68">
        <v>1.8886099999999999</v>
      </c>
      <c r="EF68">
        <v>1.8886099999999999</v>
      </c>
      <c r="EG68">
        <v>1.8917900000000001</v>
      </c>
      <c r="EH68">
        <v>1.8863799999999999</v>
      </c>
      <c r="EI68">
        <v>1.8884000000000001</v>
      </c>
      <c r="EJ68">
        <v>1.89063</v>
      </c>
      <c r="EK68" t="s">
        <v>281</v>
      </c>
      <c r="EL68" t="s">
        <v>19</v>
      </c>
      <c r="EM68" t="s">
        <v>19</v>
      </c>
      <c r="EN68" t="s">
        <v>19</v>
      </c>
      <c r="EO68" t="s">
        <v>282</v>
      </c>
      <c r="EP68" t="s">
        <v>283</v>
      </c>
      <c r="EQ68" t="s">
        <v>284</v>
      </c>
      <c r="ER68" t="s">
        <v>284</v>
      </c>
      <c r="ES68" t="s">
        <v>284</v>
      </c>
      <c r="ET68" t="s">
        <v>284</v>
      </c>
      <c r="EU68">
        <v>0</v>
      </c>
      <c r="EV68">
        <v>100</v>
      </c>
      <c r="EW68">
        <v>100</v>
      </c>
      <c r="EX68">
        <v>0.16500000000000001</v>
      </c>
      <c r="EY68">
        <v>-8.6999999999999994E-2</v>
      </c>
      <c r="EZ68">
        <v>2</v>
      </c>
      <c r="FA68">
        <v>359.92200000000003</v>
      </c>
      <c r="FB68">
        <v>625.01</v>
      </c>
      <c r="FC68">
        <v>25.0001</v>
      </c>
      <c r="FD68">
        <v>29.2867</v>
      </c>
      <c r="FE68">
        <v>30.000299999999999</v>
      </c>
      <c r="FF68">
        <v>29.246300000000002</v>
      </c>
      <c r="FG68">
        <v>29.249600000000001</v>
      </c>
      <c r="FH68">
        <v>15.9681</v>
      </c>
      <c r="FI68">
        <v>50.911999999999999</v>
      </c>
      <c r="FJ68">
        <v>0</v>
      </c>
      <c r="FK68">
        <v>25</v>
      </c>
      <c r="FL68">
        <v>300</v>
      </c>
      <c r="FM68">
        <v>11.9411</v>
      </c>
      <c r="FN68">
        <v>101.562</v>
      </c>
      <c r="FO68">
        <v>100.797</v>
      </c>
    </row>
    <row r="69" spans="1:171" x14ac:dyDescent="0.2">
      <c r="A69">
        <v>83</v>
      </c>
      <c r="B69">
        <v>1533054379.8</v>
      </c>
      <c r="C69">
        <v>13233.5</v>
      </c>
      <c r="D69" t="s">
        <v>550</v>
      </c>
      <c r="E69" t="s">
        <v>551</v>
      </c>
      <c r="F69" t="s">
        <v>542</v>
      </c>
      <c r="G69">
        <v>1533054371.8</v>
      </c>
      <c r="H69">
        <f t="shared" si="86"/>
        <v>8.7784687905466743E-3</v>
      </c>
      <c r="I69">
        <f t="shared" si="87"/>
        <v>16.863822415137289</v>
      </c>
      <c r="J69">
        <f t="shared" si="88"/>
        <v>221.7902064188421</v>
      </c>
      <c r="K69">
        <f t="shared" si="89"/>
        <v>182.09749433076558</v>
      </c>
      <c r="L69">
        <f t="shared" si="90"/>
        <v>18.059322631015078</v>
      </c>
      <c r="M69">
        <f t="shared" si="91"/>
        <v>21.995804548753679</v>
      </c>
      <c r="N69">
        <f t="shared" si="92"/>
        <v>0.89117299039953946</v>
      </c>
      <c r="O69">
        <f t="shared" si="93"/>
        <v>2.2459107539244423</v>
      </c>
      <c r="P69">
        <f t="shared" si="94"/>
        <v>0.73218697119440435</v>
      </c>
      <c r="Q69">
        <f t="shared" si="95"/>
        <v>0.46952146181751242</v>
      </c>
      <c r="R69">
        <f t="shared" si="96"/>
        <v>280.8590944496292</v>
      </c>
      <c r="S69">
        <f t="shared" si="97"/>
        <v>27.203736849189596</v>
      </c>
      <c r="T69">
        <f t="shared" si="98"/>
        <v>27.163212903225801</v>
      </c>
      <c r="U69">
        <f t="shared" si="99"/>
        <v>3.6136130367246575</v>
      </c>
      <c r="V69">
        <f t="shared" si="100"/>
        <v>64.836823956792671</v>
      </c>
      <c r="W69">
        <f t="shared" si="101"/>
        <v>2.460994466826866</v>
      </c>
      <c r="X69">
        <f t="shared" si="102"/>
        <v>3.7956739961027015</v>
      </c>
      <c r="Y69">
        <f t="shared" si="103"/>
        <v>1.1526185698977915</v>
      </c>
      <c r="Z69">
        <f t="shared" si="104"/>
        <v>-387.13047366310832</v>
      </c>
      <c r="AA69">
        <f t="shared" si="105"/>
        <v>101.77606538642684</v>
      </c>
      <c r="AB69">
        <f t="shared" si="106"/>
        <v>9.8369529852827249</v>
      </c>
      <c r="AC69">
        <f t="shared" si="107"/>
        <v>5.3416391582304357</v>
      </c>
      <c r="AD69">
        <v>-4.1073749229872898E-2</v>
      </c>
      <c r="AE69">
        <v>4.6108881768591098E-2</v>
      </c>
      <c r="AF69">
        <v>3.4479124355883202</v>
      </c>
      <c r="AG69">
        <v>17</v>
      </c>
      <c r="AH69">
        <v>4</v>
      </c>
      <c r="AI69">
        <f t="shared" si="108"/>
        <v>1.000651748336485</v>
      </c>
      <c r="AJ69">
        <f t="shared" si="109"/>
        <v>6.5174833648495856E-2</v>
      </c>
      <c r="AK69">
        <f t="shared" si="110"/>
        <v>52201.375191738502</v>
      </c>
      <c r="AL69">
        <v>0</v>
      </c>
      <c r="AM69">
        <v>0</v>
      </c>
      <c r="AN69">
        <v>0</v>
      </c>
      <c r="AO69">
        <f t="shared" si="111"/>
        <v>0</v>
      </c>
      <c r="AP69" t="e">
        <f t="shared" si="112"/>
        <v>#DIV/0!</v>
      </c>
      <c r="AQ69">
        <v>-1</v>
      </c>
      <c r="AR69" t="s">
        <v>552</v>
      </c>
      <c r="AS69">
        <v>812.62111764705901</v>
      </c>
      <c r="AT69">
        <v>1144.77</v>
      </c>
      <c r="AU69">
        <f t="shared" si="113"/>
        <v>0.29014464246350002</v>
      </c>
      <c r="AV69">
        <v>0.5</v>
      </c>
      <c r="AW69">
        <f t="shared" si="114"/>
        <v>1433.0821736850291</v>
      </c>
      <c r="AX69">
        <f t="shared" si="115"/>
        <v>16.863822415137289</v>
      </c>
      <c r="AY69">
        <f t="shared" si="116"/>
        <v>207.90055745232911</v>
      </c>
      <c r="AZ69">
        <f t="shared" si="117"/>
        <v>0.49072739502258095</v>
      </c>
      <c r="BA69">
        <f t="shared" si="118"/>
        <v>1.246531618574407E-2</v>
      </c>
      <c r="BB69">
        <f t="shared" si="119"/>
        <v>-1</v>
      </c>
      <c r="BC69" t="s">
        <v>553</v>
      </c>
      <c r="BD69">
        <v>583</v>
      </c>
      <c r="BE69">
        <f t="shared" si="120"/>
        <v>561.77</v>
      </c>
      <c r="BF69">
        <f t="shared" si="121"/>
        <v>0.59125421854663118</v>
      </c>
      <c r="BG69">
        <f t="shared" si="122"/>
        <v>1.9635849056603774</v>
      </c>
      <c r="BH69">
        <f t="shared" si="123"/>
        <v>0.29014464246350008</v>
      </c>
      <c r="BI69" t="e">
        <f t="shared" si="124"/>
        <v>#DIV/0!</v>
      </c>
      <c r="BJ69">
        <v>4469</v>
      </c>
      <c r="BK69">
        <v>300</v>
      </c>
      <c r="BL69">
        <v>300</v>
      </c>
      <c r="BM69">
        <v>300</v>
      </c>
      <c r="BN69">
        <v>10512.5</v>
      </c>
      <c r="BO69">
        <v>1067.3699999999999</v>
      </c>
      <c r="BP69">
        <v>-7.2780900000000001E-3</v>
      </c>
      <c r="BQ69">
        <v>-2.0688499999999999</v>
      </c>
      <c r="BR69">
        <f t="shared" si="125"/>
        <v>1699.9964516129</v>
      </c>
      <c r="BS69">
        <f t="shared" si="126"/>
        <v>1433.0821736850291</v>
      </c>
      <c r="BT69">
        <f t="shared" si="127"/>
        <v>0.84299127349669967</v>
      </c>
      <c r="BU69">
        <f t="shared" si="128"/>
        <v>0.1959825469933994</v>
      </c>
      <c r="BV69">
        <v>6</v>
      </c>
      <c r="BW69">
        <v>0.5</v>
      </c>
      <c r="BX69" t="s">
        <v>279</v>
      </c>
      <c r="BY69">
        <v>1533054371.8</v>
      </c>
      <c r="BZ69">
        <v>221.79022580645201</v>
      </c>
      <c r="CA69">
        <v>249.98977419354799</v>
      </c>
      <c r="CB69">
        <v>24.814935483871</v>
      </c>
      <c r="CC69">
        <v>11.9826451612903</v>
      </c>
      <c r="CD69">
        <v>400.00251612903202</v>
      </c>
      <c r="CE69">
        <v>99.073912903225803</v>
      </c>
      <c r="CF69">
        <v>0.100008722580645</v>
      </c>
      <c r="CG69">
        <v>28.0037709677419</v>
      </c>
      <c r="CH69">
        <v>27.163212903225801</v>
      </c>
      <c r="CI69">
        <v>999.9</v>
      </c>
      <c r="CJ69">
        <v>9997.7219354838708</v>
      </c>
      <c r="CK69">
        <v>0</v>
      </c>
      <c r="CL69">
        <v>3.5420316129032301</v>
      </c>
      <c r="CM69">
        <v>1699.9964516129</v>
      </c>
      <c r="CN69">
        <v>0.89999593548387102</v>
      </c>
      <c r="CO69">
        <v>0.100004109677419</v>
      </c>
      <c r="CP69">
        <v>0</v>
      </c>
      <c r="CQ69">
        <v>813.27877419354797</v>
      </c>
      <c r="CR69">
        <v>5.0001699999999998</v>
      </c>
      <c r="CS69">
        <v>11645.441935483899</v>
      </c>
      <c r="CT69">
        <v>14573.9806451613</v>
      </c>
      <c r="CU69">
        <v>45.108612903225797</v>
      </c>
      <c r="CV69">
        <v>45.632935483871002</v>
      </c>
      <c r="CW69">
        <v>45.808193548387102</v>
      </c>
      <c r="CX69">
        <v>46.656999999999996</v>
      </c>
      <c r="CY69">
        <v>47.108677419354798</v>
      </c>
      <c r="CZ69">
        <v>1525.49129032258</v>
      </c>
      <c r="DA69">
        <v>169.505161290323</v>
      </c>
      <c r="DB69">
        <v>0</v>
      </c>
      <c r="DC69">
        <v>73.300000190734906</v>
      </c>
      <c r="DD69">
        <v>812.62111764705901</v>
      </c>
      <c r="DE69">
        <v>-12.369852953839899</v>
      </c>
      <c r="DF69">
        <v>-221.71568576207099</v>
      </c>
      <c r="DG69">
        <v>11635.194117647099</v>
      </c>
      <c r="DH69">
        <v>10</v>
      </c>
      <c r="DI69">
        <v>1533054417.3</v>
      </c>
      <c r="DJ69" t="s">
        <v>554</v>
      </c>
      <c r="DK69">
        <v>73</v>
      </c>
      <c r="DL69">
        <v>0.27400000000000002</v>
      </c>
      <c r="DM69">
        <v>-8.4000000000000005E-2</v>
      </c>
      <c r="DN69">
        <v>250</v>
      </c>
      <c r="DO69">
        <v>12</v>
      </c>
      <c r="DP69">
        <v>0.1</v>
      </c>
      <c r="DQ69">
        <v>0.01</v>
      </c>
      <c r="DR69">
        <v>16.9280919747928</v>
      </c>
      <c r="DS69">
        <v>0.17672026157731099</v>
      </c>
      <c r="DT69">
        <v>3.89094842111848E-2</v>
      </c>
      <c r="DU69">
        <v>1</v>
      </c>
      <c r="DV69">
        <v>0.89109513436861898</v>
      </c>
      <c r="DW69">
        <v>4.0727242054518003E-3</v>
      </c>
      <c r="DX69">
        <v>1.1512344690525901E-3</v>
      </c>
      <c r="DY69">
        <v>1</v>
      </c>
      <c r="DZ69">
        <v>2</v>
      </c>
      <c r="EA69">
        <v>2</v>
      </c>
      <c r="EB69" t="s">
        <v>280</v>
      </c>
      <c r="EC69">
        <v>1.8897999999999999</v>
      </c>
      <c r="ED69">
        <v>1.88751</v>
      </c>
      <c r="EE69">
        <v>1.8886400000000001</v>
      </c>
      <c r="EF69">
        <v>1.88862</v>
      </c>
      <c r="EG69">
        <v>1.89181</v>
      </c>
      <c r="EH69">
        <v>1.8864099999999999</v>
      </c>
      <c r="EI69">
        <v>1.8884099999999999</v>
      </c>
      <c r="EJ69">
        <v>1.8906400000000001</v>
      </c>
      <c r="EK69" t="s">
        <v>281</v>
      </c>
      <c r="EL69" t="s">
        <v>19</v>
      </c>
      <c r="EM69" t="s">
        <v>19</v>
      </c>
      <c r="EN69" t="s">
        <v>19</v>
      </c>
      <c r="EO69" t="s">
        <v>282</v>
      </c>
      <c r="EP69" t="s">
        <v>283</v>
      </c>
      <c r="EQ69" t="s">
        <v>284</v>
      </c>
      <c r="ER69" t="s">
        <v>284</v>
      </c>
      <c r="ES69" t="s">
        <v>284</v>
      </c>
      <c r="ET69" t="s">
        <v>284</v>
      </c>
      <c r="EU69">
        <v>0</v>
      </c>
      <c r="EV69">
        <v>100</v>
      </c>
      <c r="EW69">
        <v>100</v>
      </c>
      <c r="EX69">
        <v>0.27400000000000002</v>
      </c>
      <c r="EY69">
        <v>-8.4000000000000005E-2</v>
      </c>
      <c r="EZ69">
        <v>2</v>
      </c>
      <c r="FA69">
        <v>365.61799999999999</v>
      </c>
      <c r="FB69">
        <v>625.221</v>
      </c>
      <c r="FC69">
        <v>25.0002</v>
      </c>
      <c r="FD69">
        <v>29.327500000000001</v>
      </c>
      <c r="FE69">
        <v>30.0002</v>
      </c>
      <c r="FF69">
        <v>29.287700000000001</v>
      </c>
      <c r="FG69">
        <v>29.292100000000001</v>
      </c>
      <c r="FH69">
        <v>13.863799999999999</v>
      </c>
      <c r="FI69">
        <v>50.776600000000002</v>
      </c>
      <c r="FJ69">
        <v>0</v>
      </c>
      <c r="FK69">
        <v>25</v>
      </c>
      <c r="FL69">
        <v>250</v>
      </c>
      <c r="FM69">
        <v>11.9483</v>
      </c>
      <c r="FN69">
        <v>101.553</v>
      </c>
      <c r="FO69">
        <v>100.788</v>
      </c>
    </row>
    <row r="70" spans="1:171" x14ac:dyDescent="0.2">
      <c r="A70">
        <v>84</v>
      </c>
      <c r="B70">
        <v>1533054492.3</v>
      </c>
      <c r="C70">
        <v>13346</v>
      </c>
      <c r="D70" t="s">
        <v>555</v>
      </c>
      <c r="E70" t="s">
        <v>556</v>
      </c>
      <c r="F70" t="s">
        <v>542</v>
      </c>
      <c r="G70">
        <v>1533054484.3</v>
      </c>
      <c r="H70">
        <f t="shared" si="86"/>
        <v>8.6295927810876635E-3</v>
      </c>
      <c r="I70">
        <f t="shared" si="87"/>
        <v>10.824265262008769</v>
      </c>
      <c r="J70">
        <f t="shared" si="88"/>
        <v>156.74211661117715</v>
      </c>
      <c r="K70">
        <f t="shared" si="89"/>
        <v>130.5007514659863</v>
      </c>
      <c r="L70">
        <f t="shared" si="90"/>
        <v>12.941792597244893</v>
      </c>
      <c r="M70">
        <f t="shared" si="91"/>
        <v>15.544155429355841</v>
      </c>
      <c r="N70">
        <f t="shared" si="92"/>
        <v>0.86913369930517459</v>
      </c>
      <c r="O70">
        <f t="shared" si="93"/>
        <v>2.2473383708642096</v>
      </c>
      <c r="P70">
        <f t="shared" si="94"/>
        <v>0.71728235271444185</v>
      </c>
      <c r="Q70">
        <f t="shared" si="95"/>
        <v>0.45971921375471675</v>
      </c>
      <c r="R70">
        <f t="shared" si="96"/>
        <v>280.86020392610067</v>
      </c>
      <c r="S70">
        <f t="shared" si="97"/>
        <v>27.255623323980625</v>
      </c>
      <c r="T70">
        <f t="shared" si="98"/>
        <v>27.223145161290301</v>
      </c>
      <c r="U70">
        <f t="shared" si="99"/>
        <v>3.6263368747339748</v>
      </c>
      <c r="V70">
        <f t="shared" si="100"/>
        <v>65.06368456610501</v>
      </c>
      <c r="W70">
        <f t="shared" si="101"/>
        <v>2.4698956238356029</v>
      </c>
      <c r="X70">
        <f t="shared" si="102"/>
        <v>3.7961201249311012</v>
      </c>
      <c r="Y70">
        <f t="shared" si="103"/>
        <v>1.1564412508983719</v>
      </c>
      <c r="Z70">
        <f t="shared" si="104"/>
        <v>-380.56504164596595</v>
      </c>
      <c r="AA70">
        <f t="shared" si="105"/>
        <v>94.823727831862456</v>
      </c>
      <c r="AB70">
        <f t="shared" si="106"/>
        <v>9.1619966590244406</v>
      </c>
      <c r="AC70">
        <f t="shared" si="107"/>
        <v>4.2808867710216276</v>
      </c>
      <c r="AD70">
        <v>-4.1112130709776103E-2</v>
      </c>
      <c r="AE70">
        <v>4.61519683421849E-2</v>
      </c>
      <c r="AF70">
        <v>3.4504632663630401</v>
      </c>
      <c r="AG70">
        <v>17</v>
      </c>
      <c r="AH70">
        <v>4</v>
      </c>
      <c r="AI70">
        <f t="shared" si="108"/>
        <v>1.0006511697517699</v>
      </c>
      <c r="AJ70">
        <f t="shared" si="109"/>
        <v>6.5116975176993108E-2</v>
      </c>
      <c r="AK70">
        <f t="shared" si="110"/>
        <v>52247.727538141313</v>
      </c>
      <c r="AL70">
        <v>0</v>
      </c>
      <c r="AM70">
        <v>0</v>
      </c>
      <c r="AN70">
        <v>0</v>
      </c>
      <c r="AO70">
        <f t="shared" si="111"/>
        <v>0</v>
      </c>
      <c r="AP70" t="e">
        <f t="shared" si="112"/>
        <v>#DIV/0!</v>
      </c>
      <c r="AQ70">
        <v>-1</v>
      </c>
      <c r="AR70" t="s">
        <v>557</v>
      </c>
      <c r="AS70">
        <v>793.46094117647101</v>
      </c>
      <c r="AT70">
        <v>1062.6600000000001</v>
      </c>
      <c r="AU70">
        <f t="shared" si="113"/>
        <v>0.25332567220327207</v>
      </c>
      <c r="AV70">
        <v>0.5</v>
      </c>
      <c r="AW70">
        <f t="shared" si="114"/>
        <v>1433.0856865882283</v>
      </c>
      <c r="AX70">
        <f t="shared" si="115"/>
        <v>10.824265262008769</v>
      </c>
      <c r="AY70">
        <f t="shared" si="116"/>
        <v>181.51869743992532</v>
      </c>
      <c r="AZ70">
        <f t="shared" si="117"/>
        <v>0.44932527807577222</v>
      </c>
      <c r="BA70">
        <f t="shared" si="118"/>
        <v>8.2509129584281866E-3</v>
      </c>
      <c r="BB70">
        <f t="shared" si="119"/>
        <v>-1</v>
      </c>
      <c r="BC70" t="s">
        <v>558</v>
      </c>
      <c r="BD70">
        <v>585.17999999999995</v>
      </c>
      <c r="BE70">
        <f t="shared" si="120"/>
        <v>477.48000000000013</v>
      </c>
      <c r="BF70">
        <f t="shared" si="121"/>
        <v>0.56379127675196661</v>
      </c>
      <c r="BG70">
        <f t="shared" si="122"/>
        <v>1.8159540654157698</v>
      </c>
      <c r="BH70">
        <f t="shared" si="123"/>
        <v>0.25332567220327201</v>
      </c>
      <c r="BI70" t="e">
        <f t="shared" si="124"/>
        <v>#DIV/0!</v>
      </c>
      <c r="BJ70">
        <v>4471</v>
      </c>
      <c r="BK70">
        <v>300</v>
      </c>
      <c r="BL70">
        <v>300</v>
      </c>
      <c r="BM70">
        <v>300</v>
      </c>
      <c r="BN70">
        <v>10512</v>
      </c>
      <c r="BO70">
        <v>1004.25</v>
      </c>
      <c r="BP70">
        <v>-7.2777700000000002E-3</v>
      </c>
      <c r="BQ70">
        <v>-2.1313499999999999</v>
      </c>
      <c r="BR70">
        <f t="shared" si="125"/>
        <v>1700.0003225806399</v>
      </c>
      <c r="BS70">
        <f t="shared" si="126"/>
        <v>1433.0856865882283</v>
      </c>
      <c r="BT70">
        <f t="shared" si="127"/>
        <v>0.84299142038559793</v>
      </c>
      <c r="BU70">
        <f t="shared" si="128"/>
        <v>0.19598284077119588</v>
      </c>
      <c r="BV70">
        <v>6</v>
      </c>
      <c r="BW70">
        <v>0.5</v>
      </c>
      <c r="BX70" t="s">
        <v>279</v>
      </c>
      <c r="BY70">
        <v>1533054484.3</v>
      </c>
      <c r="BZ70">
        <v>156.74212903225799</v>
      </c>
      <c r="CA70">
        <v>174.997064516129</v>
      </c>
      <c r="CB70">
        <v>24.905609677419399</v>
      </c>
      <c r="CC70">
        <v>12.2919129032258</v>
      </c>
      <c r="CD70">
        <v>399.996225806452</v>
      </c>
      <c r="CE70">
        <v>99.070219354838699</v>
      </c>
      <c r="CF70">
        <v>0.100034087096774</v>
      </c>
      <c r="CG70">
        <v>28.005787096774199</v>
      </c>
      <c r="CH70">
        <v>27.223145161290301</v>
      </c>
      <c r="CI70">
        <v>999.9</v>
      </c>
      <c r="CJ70">
        <v>10007.437419354799</v>
      </c>
      <c r="CK70">
        <v>0</v>
      </c>
      <c r="CL70">
        <v>3.5997677419354899</v>
      </c>
      <c r="CM70">
        <v>1700.0003225806399</v>
      </c>
      <c r="CN70">
        <v>0.89999364516129099</v>
      </c>
      <c r="CO70">
        <v>0.100006406451613</v>
      </c>
      <c r="CP70">
        <v>0</v>
      </c>
      <c r="CQ70">
        <v>794.02651612903196</v>
      </c>
      <c r="CR70">
        <v>5.0001699999999998</v>
      </c>
      <c r="CS70">
        <v>11344.058064516101</v>
      </c>
      <c r="CT70">
        <v>14573.9935483871</v>
      </c>
      <c r="CU70">
        <v>45.118774193548397</v>
      </c>
      <c r="CV70">
        <v>45.632870967741901</v>
      </c>
      <c r="CW70">
        <v>45.812129032257999</v>
      </c>
      <c r="CX70">
        <v>46.662999999999997</v>
      </c>
      <c r="CY70">
        <v>47.114677419354798</v>
      </c>
      <c r="CZ70">
        <v>1525.4864516129001</v>
      </c>
      <c r="DA70">
        <v>169.51387096774201</v>
      </c>
      <c r="DB70">
        <v>0</v>
      </c>
      <c r="DC70">
        <v>111.700000047684</v>
      </c>
      <c r="DD70">
        <v>793.46094117647101</v>
      </c>
      <c r="DE70">
        <v>-10.083823514293</v>
      </c>
      <c r="DF70">
        <v>-136.17647021286999</v>
      </c>
      <c r="DG70">
        <v>11335.641176470601</v>
      </c>
      <c r="DH70">
        <v>10</v>
      </c>
      <c r="DI70">
        <v>1533054417.3</v>
      </c>
      <c r="DJ70" t="s">
        <v>554</v>
      </c>
      <c r="DK70">
        <v>73</v>
      </c>
      <c r="DL70">
        <v>0.27400000000000002</v>
      </c>
      <c r="DM70">
        <v>-8.4000000000000005E-2</v>
      </c>
      <c r="DN70">
        <v>250</v>
      </c>
      <c r="DO70">
        <v>12</v>
      </c>
      <c r="DP70">
        <v>0.1</v>
      </c>
      <c r="DQ70">
        <v>0.01</v>
      </c>
      <c r="DR70">
        <v>10.799414370832899</v>
      </c>
      <c r="DS70">
        <v>0.27583291066350801</v>
      </c>
      <c r="DT70">
        <v>4.4523143349332203E-2</v>
      </c>
      <c r="DU70">
        <v>1</v>
      </c>
      <c r="DV70">
        <v>0.86942733336509104</v>
      </c>
      <c r="DW70">
        <v>-7.2041101470761097E-3</v>
      </c>
      <c r="DX70">
        <v>1.1507093244048001E-3</v>
      </c>
      <c r="DY70">
        <v>1</v>
      </c>
      <c r="DZ70">
        <v>2</v>
      </c>
      <c r="EA70">
        <v>2</v>
      </c>
      <c r="EB70" t="s">
        <v>280</v>
      </c>
      <c r="EC70">
        <v>1.8897999999999999</v>
      </c>
      <c r="ED70">
        <v>1.88751</v>
      </c>
      <c r="EE70">
        <v>1.88859</v>
      </c>
      <c r="EF70">
        <v>1.8886000000000001</v>
      </c>
      <c r="EG70">
        <v>1.8918200000000001</v>
      </c>
      <c r="EH70">
        <v>1.8864000000000001</v>
      </c>
      <c r="EI70">
        <v>1.8884099999999999</v>
      </c>
      <c r="EJ70">
        <v>1.8906099999999999</v>
      </c>
      <c r="EK70" t="s">
        <v>281</v>
      </c>
      <c r="EL70" t="s">
        <v>19</v>
      </c>
      <c r="EM70" t="s">
        <v>19</v>
      </c>
      <c r="EN70" t="s">
        <v>19</v>
      </c>
      <c r="EO70" t="s">
        <v>282</v>
      </c>
      <c r="EP70" t="s">
        <v>283</v>
      </c>
      <c r="EQ70" t="s">
        <v>284</v>
      </c>
      <c r="ER70" t="s">
        <v>284</v>
      </c>
      <c r="ES70" t="s">
        <v>284</v>
      </c>
      <c r="ET70" t="s">
        <v>284</v>
      </c>
      <c r="EU70">
        <v>0</v>
      </c>
      <c r="EV70">
        <v>100</v>
      </c>
      <c r="EW70">
        <v>100</v>
      </c>
      <c r="EX70">
        <v>0.27400000000000002</v>
      </c>
      <c r="EY70">
        <v>-8.4000000000000005E-2</v>
      </c>
      <c r="EZ70">
        <v>2</v>
      </c>
      <c r="FA70">
        <v>365.50400000000002</v>
      </c>
      <c r="FB70">
        <v>625.428</v>
      </c>
      <c r="FC70">
        <v>24.999400000000001</v>
      </c>
      <c r="FD70">
        <v>29.376899999999999</v>
      </c>
      <c r="FE70">
        <v>30.0002</v>
      </c>
      <c r="FF70">
        <v>29.3445</v>
      </c>
      <c r="FG70">
        <v>29.3474</v>
      </c>
      <c r="FH70">
        <v>10.6273</v>
      </c>
      <c r="FI70">
        <v>49.621899999999997</v>
      </c>
      <c r="FJ70">
        <v>0</v>
      </c>
      <c r="FK70">
        <v>25</v>
      </c>
      <c r="FL70">
        <v>175</v>
      </c>
      <c r="FM70">
        <v>12.3088</v>
      </c>
      <c r="FN70">
        <v>101.547</v>
      </c>
      <c r="FO70">
        <v>100.78</v>
      </c>
    </row>
    <row r="71" spans="1:171" x14ac:dyDescent="0.2">
      <c r="A71">
        <v>85</v>
      </c>
      <c r="B71">
        <v>1533054564.8</v>
      </c>
      <c r="C71">
        <v>13418.5</v>
      </c>
      <c r="D71" t="s">
        <v>559</v>
      </c>
      <c r="E71" t="s">
        <v>560</v>
      </c>
      <c r="F71" t="s">
        <v>542</v>
      </c>
      <c r="G71">
        <v>1533054556.8</v>
      </c>
      <c r="H71">
        <f t="shared" si="86"/>
        <v>8.5595693071470729E-3</v>
      </c>
      <c r="I71">
        <f t="shared" si="87"/>
        <v>4.4140944691878481</v>
      </c>
      <c r="J71">
        <f t="shared" si="88"/>
        <v>92.19890461109037</v>
      </c>
      <c r="K71">
        <f t="shared" si="89"/>
        <v>80.773070081479915</v>
      </c>
      <c r="L71">
        <f t="shared" si="90"/>
        <v>8.0102878401679973</v>
      </c>
      <c r="M71">
        <f t="shared" si="91"/>
        <v>9.1433910304266455</v>
      </c>
      <c r="N71">
        <f t="shared" si="92"/>
        <v>0.85002891089901778</v>
      </c>
      <c r="O71">
        <f t="shared" si="93"/>
        <v>2.2471695473825211</v>
      </c>
      <c r="P71">
        <f t="shared" si="94"/>
        <v>0.70417722904599911</v>
      </c>
      <c r="Q71">
        <f t="shared" si="95"/>
        <v>0.45111604396314975</v>
      </c>
      <c r="R71">
        <f t="shared" si="96"/>
        <v>280.8567937332071</v>
      </c>
      <c r="S71">
        <f t="shared" si="97"/>
        <v>27.27644802820565</v>
      </c>
      <c r="T71">
        <f t="shared" si="98"/>
        <v>27.250238709677401</v>
      </c>
      <c r="U71">
        <f t="shared" si="99"/>
        <v>3.6321017570873635</v>
      </c>
      <c r="V71">
        <f t="shared" si="100"/>
        <v>64.909139927235785</v>
      </c>
      <c r="W71">
        <f t="shared" si="101"/>
        <v>2.4636939421140509</v>
      </c>
      <c r="X71">
        <f t="shared" si="102"/>
        <v>3.795604047251115</v>
      </c>
      <c r="Y71">
        <f t="shared" si="103"/>
        <v>1.1684078149733126</v>
      </c>
      <c r="Z71">
        <f t="shared" si="104"/>
        <v>-377.47700644518591</v>
      </c>
      <c r="AA71">
        <f t="shared" si="105"/>
        <v>91.251685596368532</v>
      </c>
      <c r="AB71">
        <f t="shared" si="106"/>
        <v>8.8186118754335698</v>
      </c>
      <c r="AC71">
        <f t="shared" si="107"/>
        <v>3.4500847598233122</v>
      </c>
      <c r="AD71">
        <v>-4.1107590745490502E-2</v>
      </c>
      <c r="AE71">
        <v>4.6146871834551503E-2</v>
      </c>
      <c r="AF71">
        <v>3.45016158321287</v>
      </c>
      <c r="AG71">
        <v>16</v>
      </c>
      <c r="AH71">
        <v>4</v>
      </c>
      <c r="AI71">
        <f t="shared" si="108"/>
        <v>1.0006129023543486</v>
      </c>
      <c r="AJ71">
        <f t="shared" si="109"/>
        <v>6.1290235434863227E-2</v>
      </c>
      <c r="AK71">
        <f t="shared" si="110"/>
        <v>52242.600551546348</v>
      </c>
      <c r="AL71">
        <v>0</v>
      </c>
      <c r="AM71">
        <v>0</v>
      </c>
      <c r="AN71">
        <v>0</v>
      </c>
      <c r="AO71">
        <f t="shared" si="111"/>
        <v>0</v>
      </c>
      <c r="AP71" t="e">
        <f t="shared" si="112"/>
        <v>#DIV/0!</v>
      </c>
      <c r="AQ71">
        <v>-1</v>
      </c>
      <c r="AR71" t="s">
        <v>561</v>
      </c>
      <c r="AS71">
        <v>794.15682352941201</v>
      </c>
      <c r="AT71">
        <v>1010.07</v>
      </c>
      <c r="AU71">
        <f t="shared" si="113"/>
        <v>0.2137606071565219</v>
      </c>
      <c r="AV71">
        <v>0.5</v>
      </c>
      <c r="AW71">
        <f t="shared" si="114"/>
        <v>1433.0687704592099</v>
      </c>
      <c r="AX71">
        <f t="shared" si="115"/>
        <v>4.4140944691878481</v>
      </c>
      <c r="AY71">
        <f t="shared" si="116"/>
        <v>153.16682523520549</v>
      </c>
      <c r="AZ71">
        <f t="shared" si="117"/>
        <v>0.41188234478798508</v>
      </c>
      <c r="BA71">
        <f t="shared" si="118"/>
        <v>3.7779725445087789E-3</v>
      </c>
      <c r="BB71">
        <f t="shared" si="119"/>
        <v>-1</v>
      </c>
      <c r="BC71" t="s">
        <v>562</v>
      </c>
      <c r="BD71">
        <v>594.04</v>
      </c>
      <c r="BE71">
        <f t="shared" si="120"/>
        <v>416.03000000000009</v>
      </c>
      <c r="BF71">
        <f t="shared" si="121"/>
        <v>0.51898463204717926</v>
      </c>
      <c r="BG71">
        <f t="shared" si="122"/>
        <v>1.700340044441452</v>
      </c>
      <c r="BH71">
        <f t="shared" si="123"/>
        <v>0.21376060715652184</v>
      </c>
      <c r="BI71" t="e">
        <f t="shared" si="124"/>
        <v>#DIV/0!</v>
      </c>
      <c r="BJ71">
        <v>4473</v>
      </c>
      <c r="BK71">
        <v>300</v>
      </c>
      <c r="BL71">
        <v>300</v>
      </c>
      <c r="BM71">
        <v>300</v>
      </c>
      <c r="BN71">
        <v>10511.8</v>
      </c>
      <c r="BO71">
        <v>962.28</v>
      </c>
      <c r="BP71">
        <v>-7.27738E-3</v>
      </c>
      <c r="BQ71">
        <v>-3.2706900000000001</v>
      </c>
      <c r="BR71">
        <f t="shared" si="125"/>
        <v>1699.98032258065</v>
      </c>
      <c r="BS71">
        <f t="shared" si="126"/>
        <v>1433.0687704592099</v>
      </c>
      <c r="BT71">
        <f t="shared" si="127"/>
        <v>0.84299138726720335</v>
      </c>
      <c r="BU71">
        <f t="shared" si="128"/>
        <v>0.19598277453440693</v>
      </c>
      <c r="BV71">
        <v>6</v>
      </c>
      <c r="BW71">
        <v>0.5</v>
      </c>
      <c r="BX71" t="s">
        <v>279</v>
      </c>
      <c r="BY71">
        <v>1533054556.8</v>
      </c>
      <c r="BZ71">
        <v>92.198909677419394</v>
      </c>
      <c r="CA71">
        <v>99.999638709677399</v>
      </c>
      <c r="CB71">
        <v>24.843067741935499</v>
      </c>
      <c r="CC71">
        <v>12.3307580645161</v>
      </c>
      <c r="CD71">
        <v>400.006741935484</v>
      </c>
      <c r="CE71">
        <v>99.070270967741905</v>
      </c>
      <c r="CF71">
        <v>0.10000734516129001</v>
      </c>
      <c r="CG71">
        <v>28.0034548387097</v>
      </c>
      <c r="CH71">
        <v>27.250238709677401</v>
      </c>
      <c r="CI71">
        <v>999.9</v>
      </c>
      <c r="CJ71">
        <v>10006.327096774199</v>
      </c>
      <c r="CK71">
        <v>0</v>
      </c>
      <c r="CL71">
        <v>3.7397025806451598</v>
      </c>
      <c r="CM71">
        <v>1699.98032258065</v>
      </c>
      <c r="CN71">
        <v>0.89999422580645205</v>
      </c>
      <c r="CO71">
        <v>0.100005832258065</v>
      </c>
      <c r="CP71">
        <v>0</v>
      </c>
      <c r="CQ71">
        <v>794.62680645161299</v>
      </c>
      <c r="CR71">
        <v>5.0001699999999998</v>
      </c>
      <c r="CS71">
        <v>11365.629032258101</v>
      </c>
      <c r="CT71">
        <v>14573.8322580645</v>
      </c>
      <c r="CU71">
        <v>45.130838709677398</v>
      </c>
      <c r="CV71">
        <v>45.6328064516129</v>
      </c>
      <c r="CW71">
        <v>45.8283225806451</v>
      </c>
      <c r="CX71">
        <v>46.664999999999999</v>
      </c>
      <c r="CY71">
        <v>47.130774193548397</v>
      </c>
      <c r="CZ71">
        <v>1525.47032258064</v>
      </c>
      <c r="DA71">
        <v>169.51</v>
      </c>
      <c r="DB71">
        <v>0</v>
      </c>
      <c r="DC71">
        <v>71.799999952316298</v>
      </c>
      <c r="DD71">
        <v>794.15682352941201</v>
      </c>
      <c r="DE71">
        <v>-9.2517156801124507</v>
      </c>
      <c r="DF71">
        <v>-196.20098010765</v>
      </c>
      <c r="DG71">
        <v>11356.8352941176</v>
      </c>
      <c r="DH71">
        <v>10</v>
      </c>
      <c r="DI71">
        <v>1533054598.8</v>
      </c>
      <c r="DJ71" t="s">
        <v>563</v>
      </c>
      <c r="DK71">
        <v>74</v>
      </c>
      <c r="DL71">
        <v>0.186</v>
      </c>
      <c r="DM71">
        <v>-8.5999999999999993E-2</v>
      </c>
      <c r="DN71">
        <v>100</v>
      </c>
      <c r="DO71">
        <v>12</v>
      </c>
      <c r="DP71">
        <v>0.18</v>
      </c>
      <c r="DQ71">
        <v>0.01</v>
      </c>
      <c r="DR71">
        <v>4.3350630425636103</v>
      </c>
      <c r="DS71">
        <v>0.21082868469931801</v>
      </c>
      <c r="DT71">
        <v>4.4826608061715102E-2</v>
      </c>
      <c r="DU71">
        <v>1</v>
      </c>
      <c r="DV71">
        <v>0.85080519107824104</v>
      </c>
      <c r="DW71">
        <v>-2.0102694648236601E-2</v>
      </c>
      <c r="DX71">
        <v>1.8587597363308899E-3</v>
      </c>
      <c r="DY71">
        <v>1</v>
      </c>
      <c r="DZ71">
        <v>2</v>
      </c>
      <c r="EA71">
        <v>2</v>
      </c>
      <c r="EB71" t="s">
        <v>280</v>
      </c>
      <c r="EC71">
        <v>1.8897999999999999</v>
      </c>
      <c r="ED71">
        <v>1.88751</v>
      </c>
      <c r="EE71">
        <v>1.8886099999999999</v>
      </c>
      <c r="EF71">
        <v>1.8886000000000001</v>
      </c>
      <c r="EG71">
        <v>1.8917999999999999</v>
      </c>
      <c r="EH71">
        <v>1.88639</v>
      </c>
      <c r="EI71">
        <v>1.8884099999999999</v>
      </c>
      <c r="EJ71">
        <v>1.8906099999999999</v>
      </c>
      <c r="EK71" t="s">
        <v>281</v>
      </c>
      <c r="EL71" t="s">
        <v>19</v>
      </c>
      <c r="EM71" t="s">
        <v>19</v>
      </c>
      <c r="EN71" t="s">
        <v>19</v>
      </c>
      <c r="EO71" t="s">
        <v>282</v>
      </c>
      <c r="EP71" t="s">
        <v>283</v>
      </c>
      <c r="EQ71" t="s">
        <v>284</v>
      </c>
      <c r="ER71" t="s">
        <v>284</v>
      </c>
      <c r="ES71" t="s">
        <v>284</v>
      </c>
      <c r="ET71" t="s">
        <v>284</v>
      </c>
      <c r="EU71">
        <v>0</v>
      </c>
      <c r="EV71">
        <v>100</v>
      </c>
      <c r="EW71">
        <v>100</v>
      </c>
      <c r="EX71">
        <v>0.186</v>
      </c>
      <c r="EY71">
        <v>-8.5999999999999993E-2</v>
      </c>
      <c r="EZ71">
        <v>2</v>
      </c>
      <c r="FA71">
        <v>366.48399999999998</v>
      </c>
      <c r="FB71">
        <v>625.48800000000006</v>
      </c>
      <c r="FC71">
        <v>25.0001</v>
      </c>
      <c r="FD71">
        <v>29.4025</v>
      </c>
      <c r="FE71">
        <v>30.000299999999999</v>
      </c>
      <c r="FF71">
        <v>29.373699999999999</v>
      </c>
      <c r="FG71">
        <v>29.379300000000001</v>
      </c>
      <c r="FH71">
        <v>7.3134199999999998</v>
      </c>
      <c r="FI71">
        <v>49.440100000000001</v>
      </c>
      <c r="FJ71">
        <v>0</v>
      </c>
      <c r="FK71">
        <v>25</v>
      </c>
      <c r="FL71">
        <v>100</v>
      </c>
      <c r="FM71">
        <v>12.276400000000001</v>
      </c>
      <c r="FN71">
        <v>101.542</v>
      </c>
      <c r="FO71">
        <v>100.77500000000001</v>
      </c>
    </row>
    <row r="72" spans="1:171" x14ac:dyDescent="0.2">
      <c r="A72">
        <v>86</v>
      </c>
      <c r="B72">
        <v>1533054670.3</v>
      </c>
      <c r="C72">
        <v>13524</v>
      </c>
      <c r="D72" t="s">
        <v>564</v>
      </c>
      <c r="E72" t="s">
        <v>565</v>
      </c>
      <c r="F72" t="s">
        <v>542</v>
      </c>
      <c r="G72">
        <v>1533054662.3129001</v>
      </c>
      <c r="H72">
        <f t="shared" si="86"/>
        <v>8.5104241479638885E-3</v>
      </c>
      <c r="I72">
        <f t="shared" si="87"/>
        <v>-0.29218141296488037</v>
      </c>
      <c r="J72">
        <f t="shared" si="88"/>
        <v>49.798039045567251</v>
      </c>
      <c r="K72">
        <f t="shared" si="89"/>
        <v>49.507471541045092</v>
      </c>
      <c r="L72">
        <f t="shared" si="90"/>
        <v>4.9095467063447096</v>
      </c>
      <c r="M72">
        <f t="shared" si="91"/>
        <v>4.9383616445831704</v>
      </c>
      <c r="N72">
        <f t="shared" si="92"/>
        <v>0.84481623294139696</v>
      </c>
      <c r="O72">
        <f t="shared" si="93"/>
        <v>2.245945837344375</v>
      </c>
      <c r="P72">
        <f t="shared" si="94"/>
        <v>0.70052261690893813</v>
      </c>
      <c r="Q72">
        <f t="shared" si="95"/>
        <v>0.44872393735367944</v>
      </c>
      <c r="R72">
        <f t="shared" si="96"/>
        <v>280.8638588710549</v>
      </c>
      <c r="S72">
        <f t="shared" si="97"/>
        <v>27.307568533189944</v>
      </c>
      <c r="T72">
        <f t="shared" si="98"/>
        <v>27.295945161290302</v>
      </c>
      <c r="U72">
        <f t="shared" si="99"/>
        <v>3.6418451663788765</v>
      </c>
      <c r="V72">
        <f t="shared" si="100"/>
        <v>65.129589535071275</v>
      </c>
      <c r="W72">
        <f t="shared" si="101"/>
        <v>2.4742386829930791</v>
      </c>
      <c r="X72">
        <f t="shared" si="102"/>
        <v>3.7989471462287354</v>
      </c>
      <c r="Y72">
        <f t="shared" si="103"/>
        <v>1.1676064833857973</v>
      </c>
      <c r="Z72">
        <f t="shared" si="104"/>
        <v>-375.30970492520748</v>
      </c>
      <c r="AA72">
        <f t="shared" si="105"/>
        <v>87.496450317714007</v>
      </c>
      <c r="AB72">
        <f t="shared" si="106"/>
        <v>8.4628772171270974</v>
      </c>
      <c r="AC72">
        <f t="shared" si="107"/>
        <v>1.5134814806884975</v>
      </c>
      <c r="AD72">
        <v>-4.1074692184448397E-2</v>
      </c>
      <c r="AE72">
        <v>4.61099403177095E-2</v>
      </c>
      <c r="AF72">
        <v>3.4479751140782602</v>
      </c>
      <c r="AG72">
        <v>15</v>
      </c>
      <c r="AH72">
        <v>4</v>
      </c>
      <c r="AI72">
        <f t="shared" si="108"/>
        <v>1.000575045018282</v>
      </c>
      <c r="AJ72">
        <f t="shared" si="109"/>
        <v>5.7504501828198329E-2</v>
      </c>
      <c r="AK72">
        <f t="shared" si="110"/>
        <v>52199.828528601625</v>
      </c>
      <c r="AL72">
        <v>0</v>
      </c>
      <c r="AM72">
        <v>0</v>
      </c>
      <c r="AN72">
        <v>0</v>
      </c>
      <c r="AO72">
        <f t="shared" si="111"/>
        <v>0</v>
      </c>
      <c r="AP72" t="e">
        <f t="shared" si="112"/>
        <v>#DIV/0!</v>
      </c>
      <c r="AQ72">
        <v>-1</v>
      </c>
      <c r="AR72" t="s">
        <v>566</v>
      </c>
      <c r="AS72">
        <v>795.83500000000004</v>
      </c>
      <c r="AT72">
        <v>980.55899999999997</v>
      </c>
      <c r="AU72">
        <f t="shared" si="113"/>
        <v>0.18838642039897646</v>
      </c>
      <c r="AV72">
        <v>0.5</v>
      </c>
      <c r="AW72">
        <f t="shared" si="114"/>
        <v>1433.1049252979155</v>
      </c>
      <c r="AX72">
        <f t="shared" si="115"/>
        <v>-0.29218141296488037</v>
      </c>
      <c r="AY72">
        <f t="shared" si="116"/>
        <v>134.98875346650843</v>
      </c>
      <c r="AZ72">
        <f t="shared" si="117"/>
        <v>0.38651320318308235</v>
      </c>
      <c r="BA72">
        <f t="shared" si="118"/>
        <v>4.9390562724357218E-4</v>
      </c>
      <c r="BB72">
        <f t="shared" si="119"/>
        <v>-1</v>
      </c>
      <c r="BC72" t="s">
        <v>567</v>
      </c>
      <c r="BD72">
        <v>601.55999999999995</v>
      </c>
      <c r="BE72">
        <f t="shared" si="120"/>
        <v>378.99900000000002</v>
      </c>
      <c r="BF72">
        <f t="shared" si="121"/>
        <v>0.48739970290159057</v>
      </c>
      <c r="BG72">
        <f t="shared" si="122"/>
        <v>1.6300269299820467</v>
      </c>
      <c r="BH72">
        <f t="shared" si="123"/>
        <v>0.18838642039897643</v>
      </c>
      <c r="BI72" t="e">
        <f t="shared" si="124"/>
        <v>#DIV/0!</v>
      </c>
      <c r="BJ72">
        <v>4475</v>
      </c>
      <c r="BK72">
        <v>300</v>
      </c>
      <c r="BL72">
        <v>300</v>
      </c>
      <c r="BM72">
        <v>300</v>
      </c>
      <c r="BN72">
        <v>10511.8</v>
      </c>
      <c r="BO72">
        <v>936.13199999999995</v>
      </c>
      <c r="BP72">
        <v>-7.2772699999999997E-3</v>
      </c>
      <c r="BQ72">
        <v>-2.4600200000000001</v>
      </c>
      <c r="BR72">
        <f t="shared" si="125"/>
        <v>1700.02322580645</v>
      </c>
      <c r="BS72">
        <f t="shared" si="126"/>
        <v>1433.1049252979155</v>
      </c>
      <c r="BT72">
        <f t="shared" si="127"/>
        <v>0.84299138008428398</v>
      </c>
      <c r="BU72">
        <f t="shared" si="128"/>
        <v>0.19598276016856797</v>
      </c>
      <c r="BV72">
        <v>6</v>
      </c>
      <c r="BW72">
        <v>0.5</v>
      </c>
      <c r="BX72" t="s">
        <v>279</v>
      </c>
      <c r="BY72">
        <v>1533054662.3129001</v>
      </c>
      <c r="BZ72">
        <v>49.7980387096774</v>
      </c>
      <c r="CA72">
        <v>49.9957225806452</v>
      </c>
      <c r="CB72">
        <v>24.9500225806452</v>
      </c>
      <c r="CC72">
        <v>12.510196774193499</v>
      </c>
      <c r="CD72">
        <v>399.99906451612901</v>
      </c>
      <c r="CE72">
        <v>99.067787096774197</v>
      </c>
      <c r="CF72">
        <v>0.100006238709677</v>
      </c>
      <c r="CG72">
        <v>28.0185580645161</v>
      </c>
      <c r="CH72">
        <v>27.295945161290302</v>
      </c>
      <c r="CI72">
        <v>999.9</v>
      </c>
      <c r="CJ72">
        <v>9998.5696774193493</v>
      </c>
      <c r="CK72">
        <v>0</v>
      </c>
      <c r="CL72">
        <v>3.5470345161290302</v>
      </c>
      <c r="CM72">
        <v>1700.02322580645</v>
      </c>
      <c r="CN72">
        <v>0.89999364516128999</v>
      </c>
      <c r="CO72">
        <v>0.100006406451613</v>
      </c>
      <c r="CP72">
        <v>0</v>
      </c>
      <c r="CQ72">
        <v>795.90048387096795</v>
      </c>
      <c r="CR72">
        <v>5.0001699999999998</v>
      </c>
      <c r="CS72">
        <v>11370.467741935499</v>
      </c>
      <c r="CT72">
        <v>14574.1903225806</v>
      </c>
      <c r="CU72">
        <v>45.132935483871002</v>
      </c>
      <c r="CV72">
        <v>45.608612903225797</v>
      </c>
      <c r="CW72">
        <v>45.816129032257997</v>
      </c>
      <c r="CX72">
        <v>46.667000000000002</v>
      </c>
      <c r="CY72">
        <v>47.108677419354798</v>
      </c>
      <c r="CZ72">
        <v>1525.5093548387099</v>
      </c>
      <c r="DA72">
        <v>169.51387096774201</v>
      </c>
      <c r="DB72">
        <v>0</v>
      </c>
      <c r="DC72">
        <v>104.89999985694899</v>
      </c>
      <c r="DD72">
        <v>795.83500000000004</v>
      </c>
      <c r="DE72">
        <v>0.38676477915326901</v>
      </c>
      <c r="DF72">
        <v>-32.1078431887208</v>
      </c>
      <c r="DG72">
        <v>11372.1</v>
      </c>
      <c r="DH72">
        <v>10</v>
      </c>
      <c r="DI72">
        <v>1533054706.9000001</v>
      </c>
      <c r="DJ72" t="s">
        <v>568</v>
      </c>
      <c r="DK72">
        <v>75</v>
      </c>
      <c r="DL72">
        <v>0.18</v>
      </c>
      <c r="DM72">
        <v>-8.3000000000000004E-2</v>
      </c>
      <c r="DN72">
        <v>50</v>
      </c>
      <c r="DO72">
        <v>13</v>
      </c>
      <c r="DP72">
        <v>0.2</v>
      </c>
      <c r="DQ72">
        <v>0.01</v>
      </c>
      <c r="DR72">
        <v>-0.31748303285044599</v>
      </c>
      <c r="DS72">
        <v>0.23941916435475999</v>
      </c>
      <c r="DT72">
        <v>4.3006808015169602E-2</v>
      </c>
      <c r="DU72">
        <v>1</v>
      </c>
      <c r="DV72">
        <v>0.84456488218086601</v>
      </c>
      <c r="DW72">
        <v>-1.54400250383353E-2</v>
      </c>
      <c r="DX72">
        <v>1.3350813385362801E-3</v>
      </c>
      <c r="DY72">
        <v>1</v>
      </c>
      <c r="DZ72">
        <v>2</v>
      </c>
      <c r="EA72">
        <v>2</v>
      </c>
      <c r="EB72" t="s">
        <v>280</v>
      </c>
      <c r="EC72">
        <v>1.8897999999999999</v>
      </c>
      <c r="ED72">
        <v>1.88751</v>
      </c>
      <c r="EE72">
        <v>1.88862</v>
      </c>
      <c r="EF72">
        <v>1.8886400000000001</v>
      </c>
      <c r="EG72">
        <v>1.89181</v>
      </c>
      <c r="EH72">
        <v>1.8863799999999999</v>
      </c>
      <c r="EI72">
        <v>1.88842</v>
      </c>
      <c r="EJ72">
        <v>1.89066</v>
      </c>
      <c r="EK72" t="s">
        <v>281</v>
      </c>
      <c r="EL72" t="s">
        <v>19</v>
      </c>
      <c r="EM72" t="s">
        <v>19</v>
      </c>
      <c r="EN72" t="s">
        <v>19</v>
      </c>
      <c r="EO72" t="s">
        <v>282</v>
      </c>
      <c r="EP72" t="s">
        <v>283</v>
      </c>
      <c r="EQ72" t="s">
        <v>284</v>
      </c>
      <c r="ER72" t="s">
        <v>284</v>
      </c>
      <c r="ES72" t="s">
        <v>284</v>
      </c>
      <c r="ET72" t="s">
        <v>284</v>
      </c>
      <c r="EU72">
        <v>0</v>
      </c>
      <c r="EV72">
        <v>100</v>
      </c>
      <c r="EW72">
        <v>100</v>
      </c>
      <c r="EX72">
        <v>0.18</v>
      </c>
      <c r="EY72">
        <v>-8.3000000000000004E-2</v>
      </c>
      <c r="EZ72">
        <v>2</v>
      </c>
      <c r="FA72">
        <v>367.32600000000002</v>
      </c>
      <c r="FB72">
        <v>625.74900000000002</v>
      </c>
      <c r="FC72">
        <v>25</v>
      </c>
      <c r="FD72">
        <v>29.436900000000001</v>
      </c>
      <c r="FE72">
        <v>30.0002</v>
      </c>
      <c r="FF72">
        <v>29.413499999999999</v>
      </c>
      <c r="FG72">
        <v>29.417300000000001</v>
      </c>
      <c r="FH72">
        <v>5.0924199999999997</v>
      </c>
      <c r="FI72">
        <v>48.784100000000002</v>
      </c>
      <c r="FJ72">
        <v>0</v>
      </c>
      <c r="FK72">
        <v>25</v>
      </c>
      <c r="FL72">
        <v>50</v>
      </c>
      <c r="FM72">
        <v>12.48</v>
      </c>
      <c r="FN72">
        <v>101.54</v>
      </c>
      <c r="FO72">
        <v>100.77</v>
      </c>
    </row>
    <row r="73" spans="1:171" x14ac:dyDescent="0.2">
      <c r="A73">
        <v>87</v>
      </c>
      <c r="B73">
        <v>1533054819.4000001</v>
      </c>
      <c r="C73">
        <v>13673.1000001431</v>
      </c>
      <c r="D73" t="s">
        <v>569</v>
      </c>
      <c r="E73" t="s">
        <v>570</v>
      </c>
      <c r="F73" t="s">
        <v>542</v>
      </c>
      <c r="G73">
        <v>1533054811.3516099</v>
      </c>
      <c r="H73">
        <f t="shared" si="86"/>
        <v>8.4378964564915844E-3</v>
      </c>
      <c r="I73">
        <f t="shared" si="87"/>
        <v>25.257126450836235</v>
      </c>
      <c r="J73">
        <f t="shared" si="88"/>
        <v>357.61761601162505</v>
      </c>
      <c r="K73">
        <f t="shared" si="89"/>
        <v>295.27102807820654</v>
      </c>
      <c r="L73">
        <f t="shared" si="90"/>
        <v>29.282619230950683</v>
      </c>
      <c r="M73">
        <f t="shared" si="91"/>
        <v>35.465655225663063</v>
      </c>
      <c r="N73">
        <f t="shared" si="92"/>
        <v>0.84626192777040599</v>
      </c>
      <c r="O73">
        <f t="shared" si="93"/>
        <v>2.2429670588113249</v>
      </c>
      <c r="P73">
        <f t="shared" si="94"/>
        <v>0.70136158082632061</v>
      </c>
      <c r="Q73">
        <f t="shared" si="95"/>
        <v>0.44928889884038486</v>
      </c>
      <c r="R73">
        <f t="shared" si="96"/>
        <v>280.85730851418685</v>
      </c>
      <c r="S73">
        <f t="shared" si="97"/>
        <v>27.350329341976387</v>
      </c>
      <c r="T73">
        <f t="shared" si="98"/>
        <v>27.235974193548401</v>
      </c>
      <c r="U73">
        <f t="shared" si="99"/>
        <v>3.6290656007169342</v>
      </c>
      <c r="V73">
        <f t="shared" si="100"/>
        <v>65.013838162596471</v>
      </c>
      <c r="W73">
        <f t="shared" si="101"/>
        <v>2.4726574659139513</v>
      </c>
      <c r="X73">
        <f t="shared" si="102"/>
        <v>3.8032787108030051</v>
      </c>
      <c r="Y73">
        <f t="shared" si="103"/>
        <v>1.1564081348029829</v>
      </c>
      <c r="Z73">
        <f t="shared" si="104"/>
        <v>-372.11123373127884</v>
      </c>
      <c r="AA73">
        <f t="shared" si="105"/>
        <v>96.996500834323598</v>
      </c>
      <c r="AB73">
        <f t="shared" si="106"/>
        <v>9.3923143931442752</v>
      </c>
      <c r="AC73">
        <f t="shared" si="107"/>
        <v>15.134890010375869</v>
      </c>
      <c r="AD73">
        <v>-4.0994677213280803E-2</v>
      </c>
      <c r="AE73">
        <v>4.6020116502877399E-2</v>
      </c>
      <c r="AF73">
        <v>3.4426547394721698</v>
      </c>
      <c r="AG73">
        <v>13</v>
      </c>
      <c r="AH73">
        <v>3</v>
      </c>
      <c r="AI73">
        <f t="shared" si="108"/>
        <v>1.0004992993257</v>
      </c>
      <c r="AJ73">
        <f t="shared" si="109"/>
        <v>4.992993257000311E-2</v>
      </c>
      <c r="AK73">
        <f t="shared" si="110"/>
        <v>52098.97238695791</v>
      </c>
      <c r="AL73">
        <v>0</v>
      </c>
      <c r="AM73">
        <v>0</v>
      </c>
      <c r="AN73">
        <v>0</v>
      </c>
      <c r="AO73">
        <f t="shared" si="111"/>
        <v>0</v>
      </c>
      <c r="AP73" t="e">
        <f t="shared" si="112"/>
        <v>#DIV/0!</v>
      </c>
      <c r="AQ73">
        <v>-1</v>
      </c>
      <c r="AR73" t="s">
        <v>571</v>
      </c>
      <c r="AS73">
        <v>791.91329411764696</v>
      </c>
      <c r="AT73">
        <v>1127.68</v>
      </c>
      <c r="AU73">
        <f t="shared" si="113"/>
        <v>0.29774998748080406</v>
      </c>
      <c r="AV73">
        <v>0.5</v>
      </c>
      <c r="AW73">
        <f t="shared" si="114"/>
        <v>1433.0714801366291</v>
      </c>
      <c r="AX73">
        <f t="shared" si="115"/>
        <v>25.257126450836235</v>
      </c>
      <c r="AY73">
        <f t="shared" si="116"/>
        <v>213.34850763488933</v>
      </c>
      <c r="AZ73">
        <f t="shared" si="117"/>
        <v>0.49572573779795692</v>
      </c>
      <c r="BA73">
        <f t="shared" si="118"/>
        <v>1.8322272695241188E-2</v>
      </c>
      <c r="BB73">
        <f t="shared" si="119"/>
        <v>-1</v>
      </c>
      <c r="BC73" t="s">
        <v>572</v>
      </c>
      <c r="BD73">
        <v>568.66</v>
      </c>
      <c r="BE73">
        <f t="shared" si="120"/>
        <v>559.0200000000001</v>
      </c>
      <c r="BF73">
        <f t="shared" si="121"/>
        <v>0.60063451376042543</v>
      </c>
      <c r="BG73">
        <f t="shared" si="122"/>
        <v>1.9830478669152043</v>
      </c>
      <c r="BH73">
        <f t="shared" si="123"/>
        <v>0.29774998748080406</v>
      </c>
      <c r="BI73" t="e">
        <f t="shared" si="124"/>
        <v>#DIV/0!</v>
      </c>
      <c r="BJ73">
        <v>4477</v>
      </c>
      <c r="BK73">
        <v>300</v>
      </c>
      <c r="BL73">
        <v>300</v>
      </c>
      <c r="BM73">
        <v>300</v>
      </c>
      <c r="BN73">
        <v>10512.4</v>
      </c>
      <c r="BO73">
        <v>1052.8800000000001</v>
      </c>
      <c r="BP73">
        <v>-7.2782599999999999E-3</v>
      </c>
      <c r="BQ73">
        <v>1.7321800000000001</v>
      </c>
      <c r="BR73">
        <f t="shared" si="125"/>
        <v>1699.9835483871</v>
      </c>
      <c r="BS73">
        <f t="shared" si="126"/>
        <v>1433.0714801366291</v>
      </c>
      <c r="BT73">
        <f t="shared" si="127"/>
        <v>0.84299138159089237</v>
      </c>
      <c r="BU73">
        <f t="shared" si="128"/>
        <v>0.19598276318178481</v>
      </c>
      <c r="BV73">
        <v>6</v>
      </c>
      <c r="BW73">
        <v>0.5</v>
      </c>
      <c r="BX73" t="s">
        <v>279</v>
      </c>
      <c r="BY73">
        <v>1533054811.3516099</v>
      </c>
      <c r="BZ73">
        <v>357.61764516129</v>
      </c>
      <c r="CA73">
        <v>400.009419354839</v>
      </c>
      <c r="CB73">
        <v>24.933019354838699</v>
      </c>
      <c r="CC73">
        <v>12.5984483870968</v>
      </c>
      <c r="CD73">
        <v>400.01245161290302</v>
      </c>
      <c r="CE73">
        <v>99.072022580645196</v>
      </c>
      <c r="CF73">
        <v>9.9980245161290393E-2</v>
      </c>
      <c r="CG73">
        <v>28.038109677419399</v>
      </c>
      <c r="CH73">
        <v>27.235974193548401</v>
      </c>
      <c r="CI73">
        <v>999.9</v>
      </c>
      <c r="CJ73">
        <v>9978.6654838709692</v>
      </c>
      <c r="CK73">
        <v>0</v>
      </c>
      <c r="CL73">
        <v>3.4916712903225799</v>
      </c>
      <c r="CM73">
        <v>1699.9835483871</v>
      </c>
      <c r="CN73">
        <v>0.89999364516129099</v>
      </c>
      <c r="CO73">
        <v>0.100006406451613</v>
      </c>
      <c r="CP73">
        <v>0</v>
      </c>
      <c r="CQ73">
        <v>792.26354838709699</v>
      </c>
      <c r="CR73">
        <v>5.0001699999999998</v>
      </c>
      <c r="CS73">
        <v>11325.9774193548</v>
      </c>
      <c r="CT73">
        <v>14573.848387096799</v>
      </c>
      <c r="CU73">
        <v>45.082322580645098</v>
      </c>
      <c r="CV73">
        <v>45.594516129032201</v>
      </c>
      <c r="CW73">
        <v>45.786129032258103</v>
      </c>
      <c r="CX73">
        <v>46.645000000000003</v>
      </c>
      <c r="CY73">
        <v>47.090387096774201</v>
      </c>
      <c r="CZ73">
        <v>1525.4735483871</v>
      </c>
      <c r="DA73">
        <v>169.51</v>
      </c>
      <c r="DB73">
        <v>0</v>
      </c>
      <c r="DC73">
        <v>148.700000047684</v>
      </c>
      <c r="DD73">
        <v>791.91329411764696</v>
      </c>
      <c r="DE73">
        <v>-2.1590686172802802</v>
      </c>
      <c r="DF73">
        <v>-63.186274716669502</v>
      </c>
      <c r="DG73">
        <v>11321.364705882401</v>
      </c>
      <c r="DH73">
        <v>10</v>
      </c>
      <c r="DI73">
        <v>1533054853.4000001</v>
      </c>
      <c r="DJ73" t="s">
        <v>573</v>
      </c>
      <c r="DK73">
        <v>76</v>
      </c>
      <c r="DL73">
        <v>0.14199999999999999</v>
      </c>
      <c r="DM73">
        <v>-8.4000000000000005E-2</v>
      </c>
      <c r="DN73">
        <v>400</v>
      </c>
      <c r="DO73">
        <v>13</v>
      </c>
      <c r="DP73">
        <v>0.04</v>
      </c>
      <c r="DQ73">
        <v>0.01</v>
      </c>
      <c r="DR73">
        <v>25.266449459308099</v>
      </c>
      <c r="DS73">
        <v>-0.28526125484791198</v>
      </c>
      <c r="DT73">
        <v>4.7474219939001402E-2</v>
      </c>
      <c r="DU73">
        <v>1</v>
      </c>
      <c r="DV73">
        <v>0.84675204908121504</v>
      </c>
      <c r="DW73">
        <v>-2.36272069643328E-3</v>
      </c>
      <c r="DX73">
        <v>1.5606656529591699E-3</v>
      </c>
      <c r="DY73">
        <v>1</v>
      </c>
      <c r="DZ73">
        <v>2</v>
      </c>
      <c r="EA73">
        <v>2</v>
      </c>
      <c r="EB73" t="s">
        <v>280</v>
      </c>
      <c r="EC73">
        <v>1.8897900000000001</v>
      </c>
      <c r="ED73">
        <v>1.88751</v>
      </c>
      <c r="EE73">
        <v>1.88859</v>
      </c>
      <c r="EF73">
        <v>1.88862</v>
      </c>
      <c r="EG73">
        <v>1.8917999999999999</v>
      </c>
      <c r="EH73">
        <v>1.88639</v>
      </c>
      <c r="EI73">
        <v>1.8884000000000001</v>
      </c>
      <c r="EJ73">
        <v>1.8906400000000001</v>
      </c>
      <c r="EK73" t="s">
        <v>281</v>
      </c>
      <c r="EL73" t="s">
        <v>19</v>
      </c>
      <c r="EM73" t="s">
        <v>19</v>
      </c>
      <c r="EN73" t="s">
        <v>19</v>
      </c>
      <c r="EO73" t="s">
        <v>282</v>
      </c>
      <c r="EP73" t="s">
        <v>283</v>
      </c>
      <c r="EQ73" t="s">
        <v>284</v>
      </c>
      <c r="ER73" t="s">
        <v>284</v>
      </c>
      <c r="ES73" t="s">
        <v>284</v>
      </c>
      <c r="ET73" t="s">
        <v>284</v>
      </c>
      <c r="EU73">
        <v>0</v>
      </c>
      <c r="EV73">
        <v>100</v>
      </c>
      <c r="EW73">
        <v>100</v>
      </c>
      <c r="EX73">
        <v>0.14199999999999999</v>
      </c>
      <c r="EY73">
        <v>-8.4000000000000005E-2</v>
      </c>
      <c r="EZ73">
        <v>2</v>
      </c>
      <c r="FA73">
        <v>369.25599999999997</v>
      </c>
      <c r="FB73">
        <v>626.72900000000004</v>
      </c>
      <c r="FC73">
        <v>25.000399999999999</v>
      </c>
      <c r="FD73">
        <v>29.478400000000001</v>
      </c>
      <c r="FE73">
        <v>30.000299999999999</v>
      </c>
      <c r="FF73">
        <v>29.460100000000001</v>
      </c>
      <c r="FG73">
        <v>29.466200000000001</v>
      </c>
      <c r="FH73">
        <v>20.0852</v>
      </c>
      <c r="FI73">
        <v>48.866</v>
      </c>
      <c r="FJ73">
        <v>0</v>
      </c>
      <c r="FK73">
        <v>25</v>
      </c>
      <c r="FL73">
        <v>400</v>
      </c>
      <c r="FM73">
        <v>12.557399999999999</v>
      </c>
      <c r="FN73">
        <v>101.53400000000001</v>
      </c>
      <c r="FO73">
        <v>100.76300000000001</v>
      </c>
    </row>
    <row r="74" spans="1:171" x14ac:dyDescent="0.2">
      <c r="A74">
        <v>88</v>
      </c>
      <c r="B74">
        <v>1533054945.4000001</v>
      </c>
      <c r="C74">
        <v>13799.1000001431</v>
      </c>
      <c r="D74" t="s">
        <v>574</v>
      </c>
      <c r="E74" t="s">
        <v>575</v>
      </c>
      <c r="F74" t="s">
        <v>542</v>
      </c>
      <c r="G74">
        <v>1533054937.39677</v>
      </c>
      <c r="H74">
        <f t="shared" si="86"/>
        <v>8.2093393514429923E-3</v>
      </c>
      <c r="I74">
        <f t="shared" si="87"/>
        <v>31.488730150007584</v>
      </c>
      <c r="J74">
        <f t="shared" si="88"/>
        <v>546.06683474579813</v>
      </c>
      <c r="K74">
        <f t="shared" si="89"/>
        <v>464.43225714583315</v>
      </c>
      <c r="L74">
        <f t="shared" si="90"/>
        <v>46.060904714947725</v>
      </c>
      <c r="M74">
        <f t="shared" si="91"/>
        <v>54.157160826409616</v>
      </c>
      <c r="N74">
        <f t="shared" si="92"/>
        <v>0.81801647734183791</v>
      </c>
      <c r="O74">
        <f t="shared" si="93"/>
        <v>2.2456066059983284</v>
      </c>
      <c r="P74">
        <f t="shared" si="94"/>
        <v>0.68193348519979213</v>
      </c>
      <c r="Q74">
        <f t="shared" si="95"/>
        <v>0.4365367737243554</v>
      </c>
      <c r="R74">
        <f t="shared" si="96"/>
        <v>280.86133644425524</v>
      </c>
      <c r="S74">
        <f t="shared" si="97"/>
        <v>27.438921991590824</v>
      </c>
      <c r="T74">
        <f t="shared" si="98"/>
        <v>27.219129032258099</v>
      </c>
      <c r="U74">
        <f t="shared" si="99"/>
        <v>3.6254830150997126</v>
      </c>
      <c r="V74">
        <f t="shared" si="100"/>
        <v>64.852556216493056</v>
      </c>
      <c r="W74">
        <f t="shared" si="101"/>
        <v>2.4682392358745364</v>
      </c>
      <c r="X74">
        <f t="shared" si="102"/>
        <v>3.8059243611538989</v>
      </c>
      <c r="Y74">
        <f t="shared" si="103"/>
        <v>1.1572437792251762</v>
      </c>
      <c r="Z74">
        <f t="shared" si="104"/>
        <v>-362.03186539863594</v>
      </c>
      <c r="AA74">
        <f t="shared" si="105"/>
        <v>100.59458973423251</v>
      </c>
      <c r="AB74">
        <f t="shared" si="106"/>
        <v>9.7290359216306328</v>
      </c>
      <c r="AC74">
        <f t="shared" si="107"/>
        <v>29.153096701482426</v>
      </c>
      <c r="AD74">
        <v>-4.1065575049690398E-2</v>
      </c>
      <c r="AE74">
        <v>4.6099705535238802E-2</v>
      </c>
      <c r="AF74">
        <v>3.4473690745757501</v>
      </c>
      <c r="AG74">
        <v>11</v>
      </c>
      <c r="AH74">
        <v>3</v>
      </c>
      <c r="AI74">
        <f t="shared" si="108"/>
        <v>1.0004217674080123</v>
      </c>
      <c r="AJ74">
        <f t="shared" si="109"/>
        <v>4.2176740801225243E-2</v>
      </c>
      <c r="AK74">
        <f t="shared" si="110"/>
        <v>52183.451032189703</v>
      </c>
      <c r="AL74">
        <v>0</v>
      </c>
      <c r="AM74">
        <v>0</v>
      </c>
      <c r="AN74">
        <v>0</v>
      </c>
      <c r="AO74">
        <f t="shared" si="111"/>
        <v>0</v>
      </c>
      <c r="AP74" t="e">
        <f t="shared" si="112"/>
        <v>#DIV/0!</v>
      </c>
      <c r="AQ74">
        <v>-1</v>
      </c>
      <c r="AR74" t="s">
        <v>576</v>
      </c>
      <c r="AS74">
        <v>796.16052941176497</v>
      </c>
      <c r="AT74">
        <v>1146.3</v>
      </c>
      <c r="AU74">
        <f t="shared" si="113"/>
        <v>0.30545186302733573</v>
      </c>
      <c r="AV74">
        <v>0.5</v>
      </c>
      <c r="AW74">
        <f t="shared" si="114"/>
        <v>1433.0916478785587</v>
      </c>
      <c r="AX74">
        <f t="shared" si="115"/>
        <v>31.488730150007584</v>
      </c>
      <c r="AY74">
        <f t="shared" si="116"/>
        <v>218.87025686671018</v>
      </c>
      <c r="AZ74">
        <f t="shared" si="117"/>
        <v>0.50410887202303056</v>
      </c>
      <c r="BA74">
        <f t="shared" si="118"/>
        <v>2.2670378547039516E-2</v>
      </c>
      <c r="BB74">
        <f t="shared" si="119"/>
        <v>-1</v>
      </c>
      <c r="BC74" t="s">
        <v>577</v>
      </c>
      <c r="BD74">
        <v>568.44000000000005</v>
      </c>
      <c r="BE74">
        <f t="shared" si="120"/>
        <v>577.8599999999999</v>
      </c>
      <c r="BF74">
        <f t="shared" si="121"/>
        <v>0.6059243944696554</v>
      </c>
      <c r="BG74">
        <f t="shared" si="122"/>
        <v>2.0165716698332274</v>
      </c>
      <c r="BH74">
        <f t="shared" si="123"/>
        <v>0.30545186302733579</v>
      </c>
      <c r="BI74" t="e">
        <f t="shared" si="124"/>
        <v>#DIV/0!</v>
      </c>
      <c r="BJ74">
        <v>4479</v>
      </c>
      <c r="BK74">
        <v>300</v>
      </c>
      <c r="BL74">
        <v>300</v>
      </c>
      <c r="BM74">
        <v>300</v>
      </c>
      <c r="BN74">
        <v>10512.4</v>
      </c>
      <c r="BO74">
        <v>1071.72</v>
      </c>
      <c r="BP74">
        <v>-7.27825E-3</v>
      </c>
      <c r="BQ74">
        <v>0.94689900000000005</v>
      </c>
      <c r="BR74">
        <f t="shared" si="125"/>
        <v>1700.0074193548401</v>
      </c>
      <c r="BS74">
        <f t="shared" si="126"/>
        <v>1433.0916478785587</v>
      </c>
      <c r="BT74">
        <f t="shared" si="127"/>
        <v>0.84299140789775073</v>
      </c>
      <c r="BU74">
        <f t="shared" si="128"/>
        <v>0.19598281579550147</v>
      </c>
      <c r="BV74">
        <v>6</v>
      </c>
      <c r="BW74">
        <v>0.5</v>
      </c>
      <c r="BX74" t="s">
        <v>279</v>
      </c>
      <c r="BY74">
        <v>1533054937.39677</v>
      </c>
      <c r="BZ74">
        <v>546.06687096774203</v>
      </c>
      <c r="CA74">
        <v>600.00174193548401</v>
      </c>
      <c r="CB74">
        <v>24.887264516129001</v>
      </c>
      <c r="CC74">
        <v>12.8854838709677</v>
      </c>
      <c r="CD74">
        <v>400.01916129032298</v>
      </c>
      <c r="CE74">
        <v>99.076825806451595</v>
      </c>
      <c r="CF74">
        <v>9.9973406451612901E-2</v>
      </c>
      <c r="CG74">
        <v>28.0500419354839</v>
      </c>
      <c r="CH74">
        <v>27.219129032258099</v>
      </c>
      <c r="CI74">
        <v>999.9</v>
      </c>
      <c r="CJ74">
        <v>9995.4383870967795</v>
      </c>
      <c r="CK74">
        <v>0</v>
      </c>
      <c r="CL74">
        <v>3.4881000000000002</v>
      </c>
      <c r="CM74">
        <v>1700.0074193548401</v>
      </c>
      <c r="CN74">
        <v>0.89999364516129099</v>
      </c>
      <c r="CO74">
        <v>0.100006406451613</v>
      </c>
      <c r="CP74">
        <v>0</v>
      </c>
      <c r="CQ74">
        <v>796.23083870967696</v>
      </c>
      <c r="CR74">
        <v>5.0001699999999998</v>
      </c>
      <c r="CS74">
        <v>11399.777419354799</v>
      </c>
      <c r="CT74">
        <v>14574.058064516101</v>
      </c>
      <c r="CU74">
        <v>45.100612903225802</v>
      </c>
      <c r="CV74">
        <v>45.590451612903202</v>
      </c>
      <c r="CW74">
        <v>45.790064516129</v>
      </c>
      <c r="CX74">
        <v>46.656999999999996</v>
      </c>
      <c r="CY74">
        <v>47.102645161290297</v>
      </c>
      <c r="CZ74">
        <v>1525.4935483871</v>
      </c>
      <c r="DA74">
        <v>169.51387096774201</v>
      </c>
      <c r="DB74">
        <v>0</v>
      </c>
      <c r="DC74">
        <v>125.39999985694899</v>
      </c>
      <c r="DD74">
        <v>796.16052941176497</v>
      </c>
      <c r="DE74">
        <v>-3.29583331229479</v>
      </c>
      <c r="DF74">
        <v>-49.240196060841299</v>
      </c>
      <c r="DG74">
        <v>11396.594117647101</v>
      </c>
      <c r="DH74">
        <v>10</v>
      </c>
      <c r="DI74">
        <v>1533054980.4000001</v>
      </c>
      <c r="DJ74" t="s">
        <v>578</v>
      </c>
      <c r="DK74">
        <v>77</v>
      </c>
      <c r="DL74">
        <v>-9.9000000000000005E-2</v>
      </c>
      <c r="DM74">
        <v>-8.3000000000000004E-2</v>
      </c>
      <c r="DN74">
        <v>600</v>
      </c>
      <c r="DO74">
        <v>13</v>
      </c>
      <c r="DP74">
        <v>0.04</v>
      </c>
      <c r="DQ74">
        <v>0.01</v>
      </c>
      <c r="DR74">
        <v>31.345837316080399</v>
      </c>
      <c r="DS74">
        <v>-0.31909200869660698</v>
      </c>
      <c r="DT74">
        <v>4.9783514760080597E-2</v>
      </c>
      <c r="DU74">
        <v>1</v>
      </c>
      <c r="DV74">
        <v>0.81780117691952003</v>
      </c>
      <c r="DW74">
        <v>-3.3257774563138998E-2</v>
      </c>
      <c r="DX74">
        <v>2.7290392195985801E-3</v>
      </c>
      <c r="DY74">
        <v>1</v>
      </c>
      <c r="DZ74">
        <v>2</v>
      </c>
      <c r="EA74">
        <v>2</v>
      </c>
      <c r="EB74" t="s">
        <v>280</v>
      </c>
      <c r="EC74">
        <v>1.8897999999999999</v>
      </c>
      <c r="ED74">
        <v>1.88751</v>
      </c>
      <c r="EE74">
        <v>1.88863</v>
      </c>
      <c r="EF74">
        <v>1.8886400000000001</v>
      </c>
      <c r="EG74">
        <v>1.89184</v>
      </c>
      <c r="EH74">
        <v>1.8864099999999999</v>
      </c>
      <c r="EI74">
        <v>1.88842</v>
      </c>
      <c r="EJ74">
        <v>1.8906700000000001</v>
      </c>
      <c r="EK74" t="s">
        <v>281</v>
      </c>
      <c r="EL74" t="s">
        <v>19</v>
      </c>
      <c r="EM74" t="s">
        <v>19</v>
      </c>
      <c r="EN74" t="s">
        <v>19</v>
      </c>
      <c r="EO74" t="s">
        <v>282</v>
      </c>
      <c r="EP74" t="s">
        <v>283</v>
      </c>
      <c r="EQ74" t="s">
        <v>284</v>
      </c>
      <c r="ER74" t="s">
        <v>284</v>
      </c>
      <c r="ES74" t="s">
        <v>284</v>
      </c>
      <c r="ET74" t="s">
        <v>284</v>
      </c>
      <c r="EU74">
        <v>0</v>
      </c>
      <c r="EV74">
        <v>100</v>
      </c>
      <c r="EW74">
        <v>100</v>
      </c>
      <c r="EX74">
        <v>-9.9000000000000005E-2</v>
      </c>
      <c r="EY74">
        <v>-8.3000000000000004E-2</v>
      </c>
      <c r="EZ74">
        <v>2</v>
      </c>
      <c r="FA74">
        <v>371.59100000000001</v>
      </c>
      <c r="FB74">
        <v>627.49300000000005</v>
      </c>
      <c r="FC74">
        <v>25</v>
      </c>
      <c r="FD74">
        <v>29.526599999999998</v>
      </c>
      <c r="FE74">
        <v>30.000299999999999</v>
      </c>
      <c r="FF74">
        <v>29.5108</v>
      </c>
      <c r="FG74">
        <v>29.5167</v>
      </c>
      <c r="FH74">
        <v>27.897200000000002</v>
      </c>
      <c r="FI74">
        <v>47.950499999999998</v>
      </c>
      <c r="FJ74">
        <v>0</v>
      </c>
      <c r="FK74">
        <v>25</v>
      </c>
      <c r="FL74">
        <v>600</v>
      </c>
      <c r="FM74">
        <v>12.8893</v>
      </c>
      <c r="FN74">
        <v>101.52</v>
      </c>
      <c r="FO74">
        <v>100.749</v>
      </c>
    </row>
    <row r="75" spans="1:171" x14ac:dyDescent="0.2">
      <c r="A75">
        <v>89</v>
      </c>
      <c r="B75">
        <v>1533055101.4000001</v>
      </c>
      <c r="C75">
        <v>13955.1000001431</v>
      </c>
      <c r="D75" t="s">
        <v>579</v>
      </c>
      <c r="E75" t="s">
        <v>580</v>
      </c>
      <c r="F75" t="s">
        <v>542</v>
      </c>
      <c r="G75">
        <v>1533055093.4000001</v>
      </c>
      <c r="H75">
        <f t="shared" si="86"/>
        <v>7.5176362676651013E-3</v>
      </c>
      <c r="I75">
        <f t="shared" si="87"/>
        <v>32.360003995067736</v>
      </c>
      <c r="J75">
        <f t="shared" si="88"/>
        <v>743.08834983883708</v>
      </c>
      <c r="K75">
        <f t="shared" si="89"/>
        <v>646.00863554032344</v>
      </c>
      <c r="L75">
        <f t="shared" si="90"/>
        <v>64.071512891701715</v>
      </c>
      <c r="M75">
        <f t="shared" si="91"/>
        <v>73.699935522612009</v>
      </c>
      <c r="N75">
        <f t="shared" si="92"/>
        <v>0.71180316348869443</v>
      </c>
      <c r="O75">
        <f t="shared" si="93"/>
        <v>2.2449985148106628</v>
      </c>
      <c r="P75">
        <f t="shared" si="94"/>
        <v>0.60632151870740725</v>
      </c>
      <c r="Q75">
        <f t="shared" si="95"/>
        <v>0.38711863961406889</v>
      </c>
      <c r="R75">
        <f t="shared" si="96"/>
        <v>280.85617599603006</v>
      </c>
      <c r="S75">
        <f t="shared" si="97"/>
        <v>27.695613476822263</v>
      </c>
      <c r="T75">
        <f t="shared" si="98"/>
        <v>27.345770967741899</v>
      </c>
      <c r="U75">
        <f t="shared" si="99"/>
        <v>3.6524926950885819</v>
      </c>
      <c r="V75">
        <f t="shared" si="100"/>
        <v>64.551563638163842</v>
      </c>
      <c r="W75">
        <f t="shared" si="101"/>
        <v>2.4606740956351989</v>
      </c>
      <c r="X75">
        <f t="shared" si="102"/>
        <v>3.8119511859204782</v>
      </c>
      <c r="Y75">
        <f t="shared" si="103"/>
        <v>1.191818599453383</v>
      </c>
      <c r="Z75">
        <f t="shared" si="104"/>
        <v>-331.52775940403097</v>
      </c>
      <c r="AA75">
        <f t="shared" si="105"/>
        <v>88.526191468886182</v>
      </c>
      <c r="AB75">
        <f t="shared" si="106"/>
        <v>8.5707260505603227</v>
      </c>
      <c r="AC75">
        <f t="shared" si="107"/>
        <v>46.425334111445594</v>
      </c>
      <c r="AD75">
        <v>-4.1049235174362701E-2</v>
      </c>
      <c r="AE75">
        <v>4.6081362593731703E-2</v>
      </c>
      <c r="AF75">
        <v>3.4462828055253301</v>
      </c>
      <c r="AG75">
        <v>15</v>
      </c>
      <c r="AH75">
        <v>4</v>
      </c>
      <c r="AI75">
        <f t="shared" si="108"/>
        <v>1.0005754964170754</v>
      </c>
      <c r="AJ75">
        <f t="shared" si="109"/>
        <v>5.7549641707543842E-2</v>
      </c>
      <c r="AK75">
        <f t="shared" si="110"/>
        <v>52158.908382189438</v>
      </c>
      <c r="AL75">
        <v>0</v>
      </c>
      <c r="AM75">
        <v>0</v>
      </c>
      <c r="AN75">
        <v>0</v>
      </c>
      <c r="AO75">
        <f t="shared" si="111"/>
        <v>0</v>
      </c>
      <c r="AP75" t="e">
        <f t="shared" si="112"/>
        <v>#DIV/0!</v>
      </c>
      <c r="AQ75">
        <v>-1</v>
      </c>
      <c r="AR75" t="s">
        <v>581</v>
      </c>
      <c r="AS75">
        <v>789.52805882352902</v>
      </c>
      <c r="AT75">
        <v>1119.57</v>
      </c>
      <c r="AU75">
        <f t="shared" si="113"/>
        <v>0.29479348426312868</v>
      </c>
      <c r="AV75">
        <v>0.5</v>
      </c>
      <c r="AW75">
        <f t="shared" si="114"/>
        <v>1433.065518846299</v>
      </c>
      <c r="AX75">
        <f t="shared" si="115"/>
        <v>32.360003995067736</v>
      </c>
      <c r="AY75">
        <f t="shared" si="116"/>
        <v>211.22918873902441</v>
      </c>
      <c r="AZ75">
        <f t="shared" si="117"/>
        <v>0.49723554578990148</v>
      </c>
      <c r="BA75">
        <f t="shared" si="118"/>
        <v>2.3278770967795299E-2</v>
      </c>
      <c r="BB75">
        <f t="shared" si="119"/>
        <v>-1</v>
      </c>
      <c r="BC75" t="s">
        <v>582</v>
      </c>
      <c r="BD75">
        <v>562.88</v>
      </c>
      <c r="BE75">
        <f t="shared" si="120"/>
        <v>556.68999999999994</v>
      </c>
      <c r="BF75">
        <f t="shared" si="121"/>
        <v>0.59286486406522654</v>
      </c>
      <c r="BG75">
        <f t="shared" si="122"/>
        <v>1.9890029846503694</v>
      </c>
      <c r="BH75">
        <f t="shared" si="123"/>
        <v>0.29479348426312862</v>
      </c>
      <c r="BI75" t="e">
        <f t="shared" si="124"/>
        <v>#DIV/0!</v>
      </c>
      <c r="BJ75">
        <v>4481</v>
      </c>
      <c r="BK75">
        <v>300</v>
      </c>
      <c r="BL75">
        <v>300</v>
      </c>
      <c r="BM75">
        <v>300</v>
      </c>
      <c r="BN75">
        <v>10512.3</v>
      </c>
      <c r="BO75">
        <v>1049.52</v>
      </c>
      <c r="BP75">
        <v>-7.2782000000000003E-3</v>
      </c>
      <c r="BQ75">
        <v>1.5859399999999999</v>
      </c>
      <c r="BR75">
        <f t="shared" si="125"/>
        <v>1699.9764516129001</v>
      </c>
      <c r="BS75">
        <f t="shared" si="126"/>
        <v>1433.065518846299</v>
      </c>
      <c r="BT75">
        <f t="shared" si="127"/>
        <v>0.84299139407880519</v>
      </c>
      <c r="BU75">
        <f t="shared" si="128"/>
        <v>0.19598278815761028</v>
      </c>
      <c r="BV75">
        <v>6</v>
      </c>
      <c r="BW75">
        <v>0.5</v>
      </c>
      <c r="BX75" t="s">
        <v>279</v>
      </c>
      <c r="BY75">
        <v>1533055093.4000001</v>
      </c>
      <c r="BZ75">
        <v>743.088387096774</v>
      </c>
      <c r="CA75">
        <v>799.97912903225802</v>
      </c>
      <c r="CB75">
        <v>24.8100387096774</v>
      </c>
      <c r="CC75">
        <v>13.8199838709677</v>
      </c>
      <c r="CD75">
        <v>400.005258064516</v>
      </c>
      <c r="CE75">
        <v>99.080587096774195</v>
      </c>
      <c r="CF75">
        <v>9.9995587096774197E-2</v>
      </c>
      <c r="CG75">
        <v>28.077196774193499</v>
      </c>
      <c r="CH75">
        <v>27.345770967741899</v>
      </c>
      <c r="CI75">
        <v>999.9</v>
      </c>
      <c r="CJ75">
        <v>9991.0819354838695</v>
      </c>
      <c r="CK75">
        <v>0</v>
      </c>
      <c r="CL75">
        <v>3.4327299999999998</v>
      </c>
      <c r="CM75">
        <v>1699.9764516129001</v>
      </c>
      <c r="CN75">
        <v>0.89999364516129099</v>
      </c>
      <c r="CO75">
        <v>0.100006406451613</v>
      </c>
      <c r="CP75">
        <v>0</v>
      </c>
      <c r="CQ75">
        <v>789.76374193548395</v>
      </c>
      <c r="CR75">
        <v>5.0001699999999998</v>
      </c>
      <c r="CS75">
        <v>11295.8612903226</v>
      </c>
      <c r="CT75">
        <v>14573.7903225806</v>
      </c>
      <c r="CU75">
        <v>45.0944516129032</v>
      </c>
      <c r="CV75">
        <v>45.592548387096798</v>
      </c>
      <c r="CW75">
        <v>45.783999999999999</v>
      </c>
      <c r="CX75">
        <v>46.655000000000001</v>
      </c>
      <c r="CY75">
        <v>47.0945161290323</v>
      </c>
      <c r="CZ75">
        <v>1525.4664516129001</v>
      </c>
      <c r="DA75">
        <v>169.51</v>
      </c>
      <c r="DB75">
        <v>0</v>
      </c>
      <c r="DC75">
        <v>155.5</v>
      </c>
      <c r="DD75">
        <v>789.52805882352902</v>
      </c>
      <c r="DE75">
        <v>-6.56176471996916</v>
      </c>
      <c r="DF75">
        <v>-91.985293959649198</v>
      </c>
      <c r="DG75">
        <v>11291.2764705882</v>
      </c>
      <c r="DH75">
        <v>10</v>
      </c>
      <c r="DI75">
        <v>1533055132.9000001</v>
      </c>
      <c r="DJ75" t="s">
        <v>583</v>
      </c>
      <c r="DK75">
        <v>78</v>
      </c>
      <c r="DL75">
        <v>-0.112</v>
      </c>
      <c r="DM75">
        <v>-0.08</v>
      </c>
      <c r="DN75">
        <v>800</v>
      </c>
      <c r="DO75">
        <v>14</v>
      </c>
      <c r="DP75">
        <v>0.02</v>
      </c>
      <c r="DQ75">
        <v>0.01</v>
      </c>
      <c r="DR75">
        <v>32.413097941071698</v>
      </c>
      <c r="DS75">
        <v>-0.80761868291891004</v>
      </c>
      <c r="DT75">
        <v>0.104789101978545</v>
      </c>
      <c r="DU75">
        <v>0</v>
      </c>
      <c r="DV75">
        <v>0.71148988554864001</v>
      </c>
      <c r="DW75">
        <v>-4.2859269694435903E-2</v>
      </c>
      <c r="DX75">
        <v>3.3553271940457399E-3</v>
      </c>
      <c r="DY75">
        <v>1</v>
      </c>
      <c r="DZ75">
        <v>1</v>
      </c>
      <c r="EA75">
        <v>2</v>
      </c>
      <c r="EB75" t="s">
        <v>288</v>
      </c>
      <c r="EC75">
        <v>1.8897999999999999</v>
      </c>
      <c r="ED75">
        <v>1.88751</v>
      </c>
      <c r="EE75">
        <v>1.8886400000000001</v>
      </c>
      <c r="EF75">
        <v>1.88862</v>
      </c>
      <c r="EG75">
        <v>1.8918299999999999</v>
      </c>
      <c r="EH75">
        <v>1.88642</v>
      </c>
      <c r="EI75">
        <v>1.88842</v>
      </c>
      <c r="EJ75">
        <v>1.8906499999999999</v>
      </c>
      <c r="EK75" t="s">
        <v>281</v>
      </c>
      <c r="EL75" t="s">
        <v>19</v>
      </c>
      <c r="EM75" t="s">
        <v>19</v>
      </c>
      <c r="EN75" t="s">
        <v>19</v>
      </c>
      <c r="EO75" t="s">
        <v>282</v>
      </c>
      <c r="EP75" t="s">
        <v>283</v>
      </c>
      <c r="EQ75" t="s">
        <v>284</v>
      </c>
      <c r="ER75" t="s">
        <v>284</v>
      </c>
      <c r="ES75" t="s">
        <v>284</v>
      </c>
      <c r="ET75" t="s">
        <v>284</v>
      </c>
      <c r="EU75">
        <v>0</v>
      </c>
      <c r="EV75">
        <v>100</v>
      </c>
      <c r="EW75">
        <v>100</v>
      </c>
      <c r="EX75">
        <v>-0.112</v>
      </c>
      <c r="EY75">
        <v>-0.08</v>
      </c>
      <c r="EZ75">
        <v>2</v>
      </c>
      <c r="FA75">
        <v>367.73500000000001</v>
      </c>
      <c r="FB75">
        <v>629.01900000000001</v>
      </c>
      <c r="FC75">
        <v>24.999600000000001</v>
      </c>
      <c r="FD75">
        <v>29.590299999999999</v>
      </c>
      <c r="FE75">
        <v>30.0002</v>
      </c>
      <c r="FF75">
        <v>29.570599999999999</v>
      </c>
      <c r="FG75">
        <v>29.578099999999999</v>
      </c>
      <c r="FH75">
        <v>35.317900000000002</v>
      </c>
      <c r="FI75">
        <v>43.5715</v>
      </c>
      <c r="FJ75">
        <v>0</v>
      </c>
      <c r="FK75">
        <v>25</v>
      </c>
      <c r="FL75">
        <v>800</v>
      </c>
      <c r="FM75">
        <v>13.972799999999999</v>
      </c>
      <c r="FN75">
        <v>101.51</v>
      </c>
      <c r="FO75">
        <v>100.73699999999999</v>
      </c>
    </row>
    <row r="76" spans="1:171" x14ac:dyDescent="0.2">
      <c r="A76">
        <v>90</v>
      </c>
      <c r="B76">
        <v>1533055253.9000001</v>
      </c>
      <c r="C76">
        <v>14107.6000001431</v>
      </c>
      <c r="D76" t="s">
        <v>584</v>
      </c>
      <c r="E76" t="s">
        <v>585</v>
      </c>
      <c r="F76" t="s">
        <v>542</v>
      </c>
      <c r="G76">
        <v>1533055245.9000001</v>
      </c>
      <c r="H76">
        <f t="shared" si="86"/>
        <v>6.9254365045600657E-3</v>
      </c>
      <c r="I76">
        <f t="shared" si="87"/>
        <v>32.417444078352716</v>
      </c>
      <c r="J76">
        <f t="shared" si="88"/>
        <v>941.59038201478666</v>
      </c>
      <c r="K76">
        <f t="shared" si="89"/>
        <v>830.86905731517152</v>
      </c>
      <c r="L76">
        <f t="shared" si="90"/>
        <v>82.409369763534016</v>
      </c>
      <c r="M76">
        <f t="shared" si="91"/>
        <v>93.391214023522792</v>
      </c>
      <c r="N76">
        <f t="shared" si="92"/>
        <v>0.63091685798602237</v>
      </c>
      <c r="O76">
        <f t="shared" si="93"/>
        <v>2.2447517160600476</v>
      </c>
      <c r="P76">
        <f t="shared" si="94"/>
        <v>0.54652648482402233</v>
      </c>
      <c r="Q76">
        <f t="shared" si="95"/>
        <v>0.34821631546538562</v>
      </c>
      <c r="R76">
        <f t="shared" si="96"/>
        <v>280.85924888392515</v>
      </c>
      <c r="S76">
        <f t="shared" si="97"/>
        <v>27.914211341870391</v>
      </c>
      <c r="T76">
        <f t="shared" si="98"/>
        <v>27.492612903225801</v>
      </c>
      <c r="U76">
        <f t="shared" si="99"/>
        <v>3.6840302743589803</v>
      </c>
      <c r="V76">
        <f t="shared" si="100"/>
        <v>64.612828222781815</v>
      </c>
      <c r="W76">
        <f t="shared" si="101"/>
        <v>2.4661571725426157</v>
      </c>
      <c r="X76">
        <f t="shared" si="102"/>
        <v>3.8168228204458541</v>
      </c>
      <c r="Y76">
        <f t="shared" si="103"/>
        <v>1.2178731018163647</v>
      </c>
      <c r="Z76">
        <f t="shared" si="104"/>
        <v>-305.41174985109888</v>
      </c>
      <c r="AA76">
        <f t="shared" si="105"/>
        <v>73.398837332186048</v>
      </c>
      <c r="AB76">
        <f t="shared" si="106"/>
        <v>7.1129230072096759</v>
      </c>
      <c r="AC76">
        <f t="shared" si="107"/>
        <v>55.959259372222022</v>
      </c>
      <c r="AD76">
        <v>-4.1042604637785703E-2</v>
      </c>
      <c r="AE76">
        <v>4.6073919235557197E-2</v>
      </c>
      <c r="AF76">
        <v>3.4458419676069898</v>
      </c>
      <c r="AG76">
        <v>7</v>
      </c>
      <c r="AH76">
        <v>2</v>
      </c>
      <c r="AI76">
        <f t="shared" si="108"/>
        <v>1.0002685433280629</v>
      </c>
      <c r="AJ76">
        <f t="shared" si="109"/>
        <v>2.6854332806292014E-2</v>
      </c>
      <c r="AK76">
        <f t="shared" si="110"/>
        <v>52147.114238899921</v>
      </c>
      <c r="AL76">
        <v>0</v>
      </c>
      <c r="AM76">
        <v>0</v>
      </c>
      <c r="AN76">
        <v>0</v>
      </c>
      <c r="AO76">
        <f t="shared" si="111"/>
        <v>0</v>
      </c>
      <c r="AP76" t="e">
        <f t="shared" si="112"/>
        <v>#DIV/0!</v>
      </c>
      <c r="AQ76">
        <v>-1</v>
      </c>
      <c r="AR76" t="s">
        <v>586</v>
      </c>
      <c r="AS76">
        <v>782.15317647058805</v>
      </c>
      <c r="AT76">
        <v>1095.5</v>
      </c>
      <c r="AU76">
        <f t="shared" si="113"/>
        <v>0.2860308749697964</v>
      </c>
      <c r="AV76">
        <v>0.5</v>
      </c>
      <c r="AW76">
        <f t="shared" si="114"/>
        <v>1433.082986588259</v>
      </c>
      <c r="AX76">
        <f t="shared" si="115"/>
        <v>32.417444078352716</v>
      </c>
      <c r="AY76">
        <f t="shared" si="116"/>
        <v>204.95299027908436</v>
      </c>
      <c r="AZ76">
        <f t="shared" si="117"/>
        <v>0.4884162482884527</v>
      </c>
      <c r="BA76">
        <f t="shared" si="118"/>
        <v>2.3318568701949097E-2</v>
      </c>
      <c r="BB76">
        <f t="shared" si="119"/>
        <v>-1</v>
      </c>
      <c r="BC76" t="s">
        <v>587</v>
      </c>
      <c r="BD76">
        <v>560.44000000000005</v>
      </c>
      <c r="BE76">
        <f t="shared" si="120"/>
        <v>535.05999999999995</v>
      </c>
      <c r="BF76">
        <f t="shared" si="121"/>
        <v>0.58562931919674799</v>
      </c>
      <c r="BG76">
        <f t="shared" si="122"/>
        <v>1.9547141531653698</v>
      </c>
      <c r="BH76">
        <f t="shared" si="123"/>
        <v>0.2860308749697964</v>
      </c>
      <c r="BI76" t="e">
        <f t="shared" si="124"/>
        <v>#DIV/0!</v>
      </c>
      <c r="BJ76">
        <v>4483</v>
      </c>
      <c r="BK76">
        <v>300</v>
      </c>
      <c r="BL76">
        <v>300</v>
      </c>
      <c r="BM76">
        <v>300</v>
      </c>
      <c r="BN76">
        <v>10512.1</v>
      </c>
      <c r="BO76">
        <v>1026.3900000000001</v>
      </c>
      <c r="BP76">
        <v>-7.27796E-3</v>
      </c>
      <c r="BQ76">
        <v>1.5448</v>
      </c>
      <c r="BR76">
        <f t="shared" si="125"/>
        <v>1699.9974193548401</v>
      </c>
      <c r="BS76">
        <f t="shared" si="126"/>
        <v>1433.082986588259</v>
      </c>
      <c r="BT76">
        <f t="shared" si="127"/>
        <v>0.842991271793885</v>
      </c>
      <c r="BU76">
        <f t="shared" si="128"/>
        <v>0.19598254358777006</v>
      </c>
      <c r="BV76">
        <v>6</v>
      </c>
      <c r="BW76">
        <v>0.5</v>
      </c>
      <c r="BX76" t="s">
        <v>279</v>
      </c>
      <c r="BY76">
        <v>1533055245.9000001</v>
      </c>
      <c r="BZ76">
        <v>941.59041935483901</v>
      </c>
      <c r="CA76">
        <v>999.98251612903198</v>
      </c>
      <c r="CB76">
        <v>24.864329032258102</v>
      </c>
      <c r="CC76">
        <v>14.737674193548401</v>
      </c>
      <c r="CD76">
        <v>400.01645161290298</v>
      </c>
      <c r="CE76">
        <v>99.084590322580596</v>
      </c>
      <c r="CF76">
        <v>9.9955109677419302E-2</v>
      </c>
      <c r="CG76">
        <v>28.099119354838699</v>
      </c>
      <c r="CH76">
        <v>27.492612903225801</v>
      </c>
      <c r="CI76">
        <v>999.9</v>
      </c>
      <c r="CJ76">
        <v>9989.0645161290304</v>
      </c>
      <c r="CK76">
        <v>0</v>
      </c>
      <c r="CL76">
        <v>3.4301406451612899</v>
      </c>
      <c r="CM76">
        <v>1699.9974193548401</v>
      </c>
      <c r="CN76">
        <v>0.89999596774193602</v>
      </c>
      <c r="CO76">
        <v>0.100004109677419</v>
      </c>
      <c r="CP76">
        <v>0</v>
      </c>
      <c r="CQ76">
        <v>782.39609677419298</v>
      </c>
      <c r="CR76">
        <v>5.0001699999999998</v>
      </c>
      <c r="CS76">
        <v>11174.819354838701</v>
      </c>
      <c r="CT76">
        <v>14573.9741935484</v>
      </c>
      <c r="CU76">
        <v>45.042064516129003</v>
      </c>
      <c r="CV76">
        <v>45.598580645161299</v>
      </c>
      <c r="CW76">
        <v>45.753935483870997</v>
      </c>
      <c r="CX76">
        <v>46.618838709677398</v>
      </c>
      <c r="CY76">
        <v>47.078258064516099</v>
      </c>
      <c r="CZ76">
        <v>1525.49225806452</v>
      </c>
      <c r="DA76">
        <v>169.505161290323</v>
      </c>
      <c r="DB76">
        <v>0</v>
      </c>
      <c r="DC76">
        <v>151.80000019073501</v>
      </c>
      <c r="DD76">
        <v>782.15317647058805</v>
      </c>
      <c r="DE76">
        <v>-7.0193627474325702</v>
      </c>
      <c r="DF76">
        <v>-86.5441173792901</v>
      </c>
      <c r="DG76">
        <v>11171.029411764701</v>
      </c>
      <c r="DH76">
        <v>10</v>
      </c>
      <c r="DI76">
        <v>1533055289.4000001</v>
      </c>
      <c r="DJ76" t="s">
        <v>588</v>
      </c>
      <c r="DK76">
        <v>79</v>
      </c>
      <c r="DL76">
        <v>-0.40600000000000003</v>
      </c>
      <c r="DM76">
        <v>-7.6999999999999999E-2</v>
      </c>
      <c r="DN76">
        <v>1000</v>
      </c>
      <c r="DO76">
        <v>15</v>
      </c>
      <c r="DP76">
        <v>0.04</v>
      </c>
      <c r="DQ76">
        <v>0.01</v>
      </c>
      <c r="DR76">
        <v>32.272266764072398</v>
      </c>
      <c r="DS76">
        <v>-0.55219839353200895</v>
      </c>
      <c r="DT76">
        <v>8.1568764199208693E-2</v>
      </c>
      <c r="DU76">
        <v>0</v>
      </c>
      <c r="DV76">
        <v>0.63078837296386603</v>
      </c>
      <c r="DW76">
        <v>-5.3697119218458003E-2</v>
      </c>
      <c r="DX76">
        <v>4.1520532855466299E-3</v>
      </c>
      <c r="DY76">
        <v>1</v>
      </c>
      <c r="DZ76">
        <v>1</v>
      </c>
      <c r="EA76">
        <v>2</v>
      </c>
      <c r="EB76" t="s">
        <v>288</v>
      </c>
      <c r="EC76">
        <v>1.8897999999999999</v>
      </c>
      <c r="ED76">
        <v>1.88751</v>
      </c>
      <c r="EE76">
        <v>1.8886000000000001</v>
      </c>
      <c r="EF76">
        <v>1.8886000000000001</v>
      </c>
      <c r="EG76">
        <v>1.89184</v>
      </c>
      <c r="EH76">
        <v>1.8864000000000001</v>
      </c>
      <c r="EI76">
        <v>1.88842</v>
      </c>
      <c r="EJ76">
        <v>1.8906400000000001</v>
      </c>
      <c r="EK76" t="s">
        <v>281</v>
      </c>
      <c r="EL76" t="s">
        <v>19</v>
      </c>
      <c r="EM76" t="s">
        <v>19</v>
      </c>
      <c r="EN76" t="s">
        <v>19</v>
      </c>
      <c r="EO76" t="s">
        <v>282</v>
      </c>
      <c r="EP76" t="s">
        <v>283</v>
      </c>
      <c r="EQ76" t="s">
        <v>284</v>
      </c>
      <c r="ER76" t="s">
        <v>284</v>
      </c>
      <c r="ES76" t="s">
        <v>284</v>
      </c>
      <c r="ET76" t="s">
        <v>284</v>
      </c>
      <c r="EU76">
        <v>0</v>
      </c>
      <c r="EV76">
        <v>100</v>
      </c>
      <c r="EW76">
        <v>100</v>
      </c>
      <c r="EX76">
        <v>-0.40600000000000003</v>
      </c>
      <c r="EY76">
        <v>-7.6999999999999999E-2</v>
      </c>
      <c r="EZ76">
        <v>2</v>
      </c>
      <c r="FA76">
        <v>375.548</v>
      </c>
      <c r="FB76">
        <v>631.07500000000005</v>
      </c>
      <c r="FC76">
        <v>25.0002</v>
      </c>
      <c r="FD76">
        <v>29.633600000000001</v>
      </c>
      <c r="FE76">
        <v>30.0002</v>
      </c>
      <c r="FF76">
        <v>29.619</v>
      </c>
      <c r="FG76">
        <v>29.626000000000001</v>
      </c>
      <c r="FH76">
        <v>42.408700000000003</v>
      </c>
      <c r="FI76">
        <v>40.2502</v>
      </c>
      <c r="FJ76">
        <v>0</v>
      </c>
      <c r="FK76">
        <v>25</v>
      </c>
      <c r="FL76">
        <v>1000</v>
      </c>
      <c r="FM76">
        <v>14.8672</v>
      </c>
      <c r="FN76">
        <v>101.503</v>
      </c>
      <c r="FO76">
        <v>100.73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defaultRowHeight="13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  <row r="15" spans="1:2" x14ac:dyDescent="0.2">
      <c r="A15" t="s">
        <v>25</v>
      </c>
      <c r="B15" t="s">
        <v>26</v>
      </c>
    </row>
    <row r="16" spans="1:2" x14ac:dyDescent="0.2">
      <c r="A16" t="s">
        <v>285</v>
      </c>
      <c r="B16" t="s">
        <v>24</v>
      </c>
    </row>
    <row r="17" spans="1:2" x14ac:dyDescent="0.2">
      <c r="A17" t="s">
        <v>286</v>
      </c>
      <c r="B17" t="s">
        <v>287</v>
      </c>
    </row>
    <row r="18" spans="1:2" x14ac:dyDescent="0.2">
      <c r="A18" t="s">
        <v>463</v>
      </c>
      <c r="B18" t="s">
        <v>464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Etsushi Kumagai</cp:lastModifiedBy>
  <dcterms:created xsi:type="dcterms:W3CDTF">2018-07-31T13:10:39Z</dcterms:created>
  <dcterms:modified xsi:type="dcterms:W3CDTF">2022-12-06T12:30:33Z</dcterms:modified>
</cp:coreProperties>
</file>