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umagaie141\Desktop\UIUCexp\"/>
    </mc:Choice>
  </mc:AlternateContent>
  <xr:revisionPtr revIDLastSave="0" documentId="8_{B1F09164-A20C-446E-AA59-3B42FF98AD99}" xr6:coauthVersionLast="47" xr6:coauthVersionMax="47" xr10:uidLastSave="{00000000-0000-0000-0000-000000000000}"/>
  <bookViews>
    <workbookView xWindow="28680" yWindow="-120" windowWidth="24240" windowHeight="1314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76" i="1" l="1"/>
  <c r="BT76" i="1"/>
  <c r="BR76" i="1"/>
  <c r="BI76" i="1"/>
  <c r="BH76" i="1"/>
  <c r="BG76" i="1"/>
  <c r="BF76" i="1"/>
  <c r="BE76" i="1"/>
  <c r="AZ76" i="1" s="1"/>
  <c r="BB76" i="1"/>
  <c r="AU76" i="1"/>
  <c r="AO76" i="1"/>
  <c r="AP76" i="1" s="1"/>
  <c r="AK76" i="1"/>
  <c r="AI76" i="1" s="1"/>
  <c r="AJ76" i="1" s="1"/>
  <c r="X76" i="1"/>
  <c r="W76" i="1"/>
  <c r="V76" i="1" s="1"/>
  <c r="O76" i="1"/>
  <c r="BU75" i="1"/>
  <c r="BT75" i="1"/>
  <c r="BR75" i="1"/>
  <c r="BI75" i="1"/>
  <c r="BH75" i="1"/>
  <c r="BG75" i="1"/>
  <c r="BF75" i="1"/>
  <c r="BE75" i="1"/>
  <c r="AZ75" i="1" s="1"/>
  <c r="BB75" i="1"/>
  <c r="AU75" i="1"/>
  <c r="AO75" i="1"/>
  <c r="AP75" i="1" s="1"/>
  <c r="AK75" i="1"/>
  <c r="AI75" i="1" s="1"/>
  <c r="M75" i="1" s="1"/>
  <c r="X75" i="1"/>
  <c r="W75" i="1"/>
  <c r="O75" i="1"/>
  <c r="BU74" i="1"/>
  <c r="BT74" i="1"/>
  <c r="BR74" i="1"/>
  <c r="BI74" i="1"/>
  <c r="BH74" i="1"/>
  <c r="BG74" i="1"/>
  <c r="BF74" i="1"/>
  <c r="BE74" i="1"/>
  <c r="AZ74" i="1" s="1"/>
  <c r="BB74" i="1"/>
  <c r="AU74" i="1"/>
  <c r="AO74" i="1"/>
  <c r="AP74" i="1" s="1"/>
  <c r="AK74" i="1"/>
  <c r="AI74" i="1" s="1"/>
  <c r="X74" i="1"/>
  <c r="W74" i="1"/>
  <c r="O74" i="1"/>
  <c r="BU73" i="1"/>
  <c r="BT73" i="1"/>
  <c r="BR73" i="1"/>
  <c r="BS73" i="1" s="1"/>
  <c r="AW73" i="1" s="1"/>
  <c r="BI73" i="1"/>
  <c r="BH73" i="1"/>
  <c r="BG73" i="1"/>
  <c r="BF73" i="1"/>
  <c r="BE73" i="1"/>
  <c r="AZ73" i="1" s="1"/>
  <c r="BB73" i="1"/>
  <c r="AU73" i="1"/>
  <c r="AO73" i="1"/>
  <c r="AP73" i="1" s="1"/>
  <c r="AK73" i="1"/>
  <c r="AI73" i="1" s="1"/>
  <c r="I73" i="1" s="1"/>
  <c r="AX73" i="1" s="1"/>
  <c r="X73" i="1"/>
  <c r="W73" i="1"/>
  <c r="O73" i="1"/>
  <c r="BU72" i="1"/>
  <c r="BT72" i="1"/>
  <c r="BR72" i="1"/>
  <c r="BI72" i="1"/>
  <c r="BH72" i="1"/>
  <c r="BG72" i="1"/>
  <c r="BF72" i="1"/>
  <c r="BE72" i="1"/>
  <c r="AZ72" i="1" s="1"/>
  <c r="BB72" i="1"/>
  <c r="AU72" i="1"/>
  <c r="AO72" i="1"/>
  <c r="AP72" i="1" s="1"/>
  <c r="AK72" i="1"/>
  <c r="AI72" i="1" s="1"/>
  <c r="X72" i="1"/>
  <c r="W72" i="1"/>
  <c r="V72" i="1" s="1"/>
  <c r="O72" i="1"/>
  <c r="BU71" i="1"/>
  <c r="BT71" i="1"/>
  <c r="BR71" i="1"/>
  <c r="BI71" i="1"/>
  <c r="BH71" i="1"/>
  <c r="BG71" i="1"/>
  <c r="BF71" i="1"/>
  <c r="BE71" i="1"/>
  <c r="AZ71" i="1" s="1"/>
  <c r="BB71" i="1"/>
  <c r="AU71" i="1"/>
  <c r="AO71" i="1"/>
  <c r="AP71" i="1" s="1"/>
  <c r="AK71" i="1"/>
  <c r="AI71" i="1" s="1"/>
  <c r="AJ71" i="1" s="1"/>
  <c r="X71" i="1"/>
  <c r="W71" i="1"/>
  <c r="O71" i="1"/>
  <c r="BU70" i="1"/>
  <c r="BT70" i="1"/>
  <c r="BR70" i="1"/>
  <c r="BI70" i="1"/>
  <c r="BH70" i="1"/>
  <c r="BG70" i="1"/>
  <c r="BF70" i="1"/>
  <c r="BE70" i="1"/>
  <c r="BB70" i="1"/>
  <c r="AZ70" i="1"/>
  <c r="AU70" i="1"/>
  <c r="AO70" i="1"/>
  <c r="AP70" i="1" s="1"/>
  <c r="AK70" i="1"/>
  <c r="AI70" i="1" s="1"/>
  <c r="M70" i="1" s="1"/>
  <c r="X70" i="1"/>
  <c r="W70" i="1"/>
  <c r="O70" i="1"/>
  <c r="BU69" i="1"/>
  <c r="BT69" i="1"/>
  <c r="BR69" i="1"/>
  <c r="BI69" i="1"/>
  <c r="BH69" i="1"/>
  <c r="BG69" i="1"/>
  <c r="BF69" i="1"/>
  <c r="BE69" i="1"/>
  <c r="AZ69" i="1" s="1"/>
  <c r="BB69" i="1"/>
  <c r="AU69" i="1"/>
  <c r="AO69" i="1"/>
  <c r="AP69" i="1" s="1"/>
  <c r="AK69" i="1"/>
  <c r="AI69" i="1" s="1"/>
  <c r="AJ69" i="1" s="1"/>
  <c r="X69" i="1"/>
  <c r="W69" i="1"/>
  <c r="O69" i="1"/>
  <c r="BU68" i="1"/>
  <c r="BT68" i="1"/>
  <c r="BR68" i="1"/>
  <c r="BI68" i="1"/>
  <c r="BH68" i="1"/>
  <c r="BG68" i="1"/>
  <c r="BF68" i="1"/>
  <c r="BE68" i="1"/>
  <c r="AZ68" i="1" s="1"/>
  <c r="BB68" i="1"/>
  <c r="AU68" i="1"/>
  <c r="AO68" i="1"/>
  <c r="AP68" i="1" s="1"/>
  <c r="AK68" i="1"/>
  <c r="AI68" i="1" s="1"/>
  <c r="X68" i="1"/>
  <c r="W68" i="1"/>
  <c r="O68" i="1"/>
  <c r="BU67" i="1"/>
  <c r="BT67" i="1"/>
  <c r="BR67" i="1"/>
  <c r="BS67" i="1" s="1"/>
  <c r="BI67" i="1"/>
  <c r="BH67" i="1"/>
  <c r="BG67" i="1"/>
  <c r="BF67" i="1"/>
  <c r="BE67" i="1"/>
  <c r="AZ67" i="1" s="1"/>
  <c r="BB67" i="1"/>
  <c r="AU67" i="1"/>
  <c r="AP67" i="1"/>
  <c r="AO67" i="1"/>
  <c r="AK67" i="1"/>
  <c r="AI67" i="1" s="1"/>
  <c r="M67" i="1" s="1"/>
  <c r="X67" i="1"/>
  <c r="V67" i="1" s="1"/>
  <c r="W67" i="1"/>
  <c r="O67" i="1"/>
  <c r="H67" i="1"/>
  <c r="Z67" i="1" s="1"/>
  <c r="BU66" i="1"/>
  <c r="BT66" i="1"/>
  <c r="BS66" i="1" s="1"/>
  <c r="BR66" i="1"/>
  <c r="BI66" i="1"/>
  <c r="BH66" i="1"/>
  <c r="BG66" i="1"/>
  <c r="BF66" i="1"/>
  <c r="BE66" i="1"/>
  <c r="AZ66" i="1" s="1"/>
  <c r="BB66" i="1"/>
  <c r="AU66" i="1"/>
  <c r="AO66" i="1"/>
  <c r="AP66" i="1" s="1"/>
  <c r="AK66" i="1"/>
  <c r="AI66" i="1" s="1"/>
  <c r="X66" i="1"/>
  <c r="W66" i="1"/>
  <c r="O66" i="1"/>
  <c r="M66" i="1"/>
  <c r="H66" i="1"/>
  <c r="BU65" i="1"/>
  <c r="BT65" i="1"/>
  <c r="BR65" i="1"/>
  <c r="BI65" i="1"/>
  <c r="BH65" i="1"/>
  <c r="BG65" i="1"/>
  <c r="BF65" i="1"/>
  <c r="BE65" i="1"/>
  <c r="AZ65" i="1" s="1"/>
  <c r="BB65" i="1"/>
  <c r="AU65" i="1"/>
  <c r="AO65" i="1"/>
  <c r="AP65" i="1" s="1"/>
  <c r="AK65" i="1"/>
  <c r="AI65" i="1" s="1"/>
  <c r="X65" i="1"/>
  <c r="W65" i="1"/>
  <c r="O65" i="1"/>
  <c r="BU64" i="1"/>
  <c r="BT64" i="1"/>
  <c r="BR64" i="1"/>
  <c r="BI64" i="1"/>
  <c r="BH64" i="1"/>
  <c r="BG64" i="1"/>
  <c r="BF64" i="1"/>
  <c r="BE64" i="1"/>
  <c r="BB64" i="1"/>
  <c r="AZ64" i="1"/>
  <c r="AU64" i="1"/>
  <c r="AO64" i="1"/>
  <c r="AP64" i="1" s="1"/>
  <c r="AK64" i="1"/>
  <c r="AI64" i="1" s="1"/>
  <c r="X64" i="1"/>
  <c r="V64" i="1" s="1"/>
  <c r="W64" i="1"/>
  <c r="O64" i="1"/>
  <c r="BU63" i="1"/>
  <c r="BT63" i="1"/>
  <c r="BR63" i="1"/>
  <c r="BI63" i="1"/>
  <c r="BH63" i="1"/>
  <c r="BG63" i="1"/>
  <c r="BF63" i="1"/>
  <c r="BE63" i="1"/>
  <c r="AZ63" i="1" s="1"/>
  <c r="BB63" i="1"/>
  <c r="AU63" i="1"/>
  <c r="AO63" i="1"/>
  <c r="AP63" i="1" s="1"/>
  <c r="AK63" i="1"/>
  <c r="AI63" i="1" s="1"/>
  <c r="X63" i="1"/>
  <c r="W63" i="1"/>
  <c r="O63" i="1"/>
  <c r="BU62" i="1"/>
  <c r="BT62" i="1"/>
  <c r="BR62" i="1"/>
  <c r="BI62" i="1"/>
  <c r="BH62" i="1"/>
  <c r="BG62" i="1"/>
  <c r="BF62" i="1"/>
  <c r="BE62" i="1"/>
  <c r="AZ62" i="1" s="1"/>
  <c r="BB62" i="1"/>
  <c r="AU62" i="1"/>
  <c r="AO62" i="1"/>
  <c r="AP62" i="1" s="1"/>
  <c r="AK62" i="1"/>
  <c r="AI62" i="1" s="1"/>
  <c r="M62" i="1" s="1"/>
  <c r="X62" i="1"/>
  <c r="W62" i="1"/>
  <c r="O62" i="1"/>
  <c r="BU61" i="1"/>
  <c r="BT61" i="1"/>
  <c r="BR61" i="1"/>
  <c r="BS61" i="1" s="1"/>
  <c r="BI61" i="1"/>
  <c r="BH61" i="1"/>
  <c r="BG61" i="1"/>
  <c r="BF61" i="1"/>
  <c r="BE61" i="1"/>
  <c r="AZ61" i="1" s="1"/>
  <c r="BB61" i="1"/>
  <c r="AU61" i="1"/>
  <c r="AO61" i="1"/>
  <c r="AP61" i="1" s="1"/>
  <c r="AK61" i="1"/>
  <c r="AI61" i="1" s="1"/>
  <c r="H61" i="1" s="1"/>
  <c r="Z61" i="1" s="1"/>
  <c r="X61" i="1"/>
  <c r="V61" i="1" s="1"/>
  <c r="W61" i="1"/>
  <c r="O61" i="1"/>
  <c r="BU60" i="1"/>
  <c r="BT60" i="1"/>
  <c r="BR60" i="1"/>
  <c r="BS60" i="1" s="1"/>
  <c r="AW60" i="1" s="1"/>
  <c r="BI60" i="1"/>
  <c r="BH60" i="1"/>
  <c r="BG60" i="1"/>
  <c r="BF60" i="1"/>
  <c r="BE60" i="1"/>
  <c r="BB60" i="1"/>
  <c r="AZ60" i="1"/>
  <c r="AU60" i="1"/>
  <c r="AO60" i="1"/>
  <c r="AP60" i="1" s="1"/>
  <c r="AK60" i="1"/>
  <c r="AI60" i="1" s="1"/>
  <c r="H60" i="1" s="1"/>
  <c r="X60" i="1"/>
  <c r="W60" i="1"/>
  <c r="V60" i="1" s="1"/>
  <c r="O60" i="1"/>
  <c r="BU59" i="1"/>
  <c r="BT59" i="1"/>
  <c r="BR59" i="1"/>
  <c r="BI59" i="1"/>
  <c r="BH59" i="1"/>
  <c r="BG59" i="1"/>
  <c r="BF59" i="1"/>
  <c r="BE59" i="1"/>
  <c r="AZ59" i="1" s="1"/>
  <c r="BB59" i="1"/>
  <c r="AU59" i="1"/>
  <c r="AO59" i="1"/>
  <c r="AP59" i="1" s="1"/>
  <c r="AK59" i="1"/>
  <c r="AI59" i="1" s="1"/>
  <c r="AJ59" i="1" s="1"/>
  <c r="X59" i="1"/>
  <c r="W59" i="1"/>
  <c r="O59" i="1"/>
  <c r="BU58" i="1"/>
  <c r="BT58" i="1"/>
  <c r="BR58" i="1"/>
  <c r="BI58" i="1"/>
  <c r="BH58" i="1"/>
  <c r="BG58" i="1"/>
  <c r="BF58" i="1"/>
  <c r="BE58" i="1"/>
  <c r="AZ58" i="1" s="1"/>
  <c r="BB58" i="1"/>
  <c r="AU58" i="1"/>
  <c r="AO58" i="1"/>
  <c r="AP58" i="1" s="1"/>
  <c r="AK58" i="1"/>
  <c r="AI58" i="1" s="1"/>
  <c r="AJ58" i="1" s="1"/>
  <c r="X58" i="1"/>
  <c r="W58" i="1"/>
  <c r="O58" i="1"/>
  <c r="BU57" i="1"/>
  <c r="BT57" i="1"/>
  <c r="BR57" i="1"/>
  <c r="BI57" i="1"/>
  <c r="BH57" i="1"/>
  <c r="BG57" i="1"/>
  <c r="BF57" i="1"/>
  <c r="BE57" i="1"/>
  <c r="AZ57" i="1" s="1"/>
  <c r="BB57" i="1"/>
  <c r="AU57" i="1"/>
  <c r="AO57" i="1"/>
  <c r="AP57" i="1" s="1"/>
  <c r="AK57" i="1"/>
  <c r="AI57" i="1" s="1"/>
  <c r="M57" i="1" s="1"/>
  <c r="X57" i="1"/>
  <c r="W57" i="1"/>
  <c r="O57" i="1"/>
  <c r="BU56" i="1"/>
  <c r="BT56" i="1"/>
  <c r="BR56" i="1"/>
  <c r="BS56" i="1" s="1"/>
  <c r="BI56" i="1"/>
  <c r="BH56" i="1"/>
  <c r="BG56" i="1"/>
  <c r="BF56" i="1"/>
  <c r="BE56" i="1"/>
  <c r="AZ56" i="1" s="1"/>
  <c r="BB56" i="1"/>
  <c r="AU56" i="1"/>
  <c r="AO56" i="1"/>
  <c r="AP56" i="1" s="1"/>
  <c r="AK56" i="1"/>
  <c r="AI56" i="1" s="1"/>
  <c r="AJ56" i="1" s="1"/>
  <c r="X56" i="1"/>
  <c r="W56" i="1"/>
  <c r="O56" i="1"/>
  <c r="BU55" i="1"/>
  <c r="BT55" i="1"/>
  <c r="BR55" i="1"/>
  <c r="BS55" i="1" s="1"/>
  <c r="BI55" i="1"/>
  <c r="BH55" i="1"/>
  <c r="BG55" i="1"/>
  <c r="BF55" i="1"/>
  <c r="BE55" i="1"/>
  <c r="AZ55" i="1" s="1"/>
  <c r="BB55" i="1"/>
  <c r="AU55" i="1"/>
  <c r="AO55" i="1"/>
  <c r="AP55" i="1" s="1"/>
  <c r="AK55" i="1"/>
  <c r="AI55" i="1" s="1"/>
  <c r="J55" i="1" s="1"/>
  <c r="X55" i="1"/>
  <c r="V55" i="1" s="1"/>
  <c r="W55" i="1"/>
  <c r="O55" i="1"/>
  <c r="BU54" i="1"/>
  <c r="BT54" i="1"/>
  <c r="BR54" i="1"/>
  <c r="BI54" i="1"/>
  <c r="BH54" i="1"/>
  <c r="BG54" i="1"/>
  <c r="BF54" i="1"/>
  <c r="BE54" i="1"/>
  <c r="AZ54" i="1" s="1"/>
  <c r="BB54" i="1"/>
  <c r="AU54" i="1"/>
  <c r="AO54" i="1"/>
  <c r="AP54" i="1" s="1"/>
  <c r="AK54" i="1"/>
  <c r="AI54" i="1" s="1"/>
  <c r="M54" i="1" s="1"/>
  <c r="X54" i="1"/>
  <c r="V54" i="1" s="1"/>
  <c r="W54" i="1"/>
  <c r="O54" i="1"/>
  <c r="BU53" i="1"/>
  <c r="BT53" i="1"/>
  <c r="BR53" i="1"/>
  <c r="BS53" i="1" s="1"/>
  <c r="BI53" i="1"/>
  <c r="BH53" i="1"/>
  <c r="BG53" i="1"/>
  <c r="BF53" i="1"/>
  <c r="BE53" i="1"/>
  <c r="AZ53" i="1" s="1"/>
  <c r="BB53" i="1"/>
  <c r="AU53" i="1"/>
  <c r="AO53" i="1"/>
  <c r="AP53" i="1" s="1"/>
  <c r="AK53" i="1"/>
  <c r="AI53" i="1" s="1"/>
  <c r="I53" i="1" s="1"/>
  <c r="AX53" i="1" s="1"/>
  <c r="X53" i="1"/>
  <c r="W53" i="1"/>
  <c r="O53" i="1"/>
  <c r="BU52" i="1"/>
  <c r="BT52" i="1"/>
  <c r="BR52" i="1"/>
  <c r="BI52" i="1"/>
  <c r="BH52" i="1"/>
  <c r="BG52" i="1"/>
  <c r="BF52" i="1"/>
  <c r="BE52" i="1"/>
  <c r="BB52" i="1"/>
  <c r="AZ52" i="1"/>
  <c r="AU52" i="1"/>
  <c r="AO52" i="1"/>
  <c r="AP52" i="1" s="1"/>
  <c r="AK52" i="1"/>
  <c r="AI52" i="1" s="1"/>
  <c r="H52" i="1" s="1"/>
  <c r="X52" i="1"/>
  <c r="W52" i="1"/>
  <c r="O52" i="1"/>
  <c r="BU51" i="1"/>
  <c r="BT51" i="1"/>
  <c r="BR51" i="1"/>
  <c r="BI51" i="1"/>
  <c r="BH51" i="1"/>
  <c r="BG51" i="1"/>
  <c r="BF51" i="1"/>
  <c r="BE51" i="1"/>
  <c r="AZ51" i="1" s="1"/>
  <c r="BB51" i="1"/>
  <c r="AU51" i="1"/>
  <c r="AO51" i="1"/>
  <c r="AP51" i="1" s="1"/>
  <c r="AK51" i="1"/>
  <c r="AI51" i="1" s="1"/>
  <c r="X51" i="1"/>
  <c r="W51" i="1"/>
  <c r="O51" i="1"/>
  <c r="BU50" i="1"/>
  <c r="BT50" i="1"/>
  <c r="BR50" i="1"/>
  <c r="BI50" i="1"/>
  <c r="BH50" i="1"/>
  <c r="BG50" i="1"/>
  <c r="BF50" i="1"/>
  <c r="BE50" i="1"/>
  <c r="AZ50" i="1" s="1"/>
  <c r="BB50" i="1"/>
  <c r="AU50" i="1"/>
  <c r="AO50" i="1"/>
  <c r="AP50" i="1" s="1"/>
  <c r="AK50" i="1"/>
  <c r="AI50" i="1" s="1"/>
  <c r="X50" i="1"/>
  <c r="W50" i="1"/>
  <c r="O50" i="1"/>
  <c r="BU49" i="1"/>
  <c r="BT49" i="1"/>
  <c r="BR49" i="1"/>
  <c r="BI49" i="1"/>
  <c r="BH49" i="1"/>
  <c r="BG49" i="1"/>
  <c r="BF49" i="1"/>
  <c r="BE49" i="1"/>
  <c r="AZ49" i="1" s="1"/>
  <c r="BB49" i="1"/>
  <c r="AU49" i="1"/>
  <c r="AO49" i="1"/>
  <c r="AP49" i="1" s="1"/>
  <c r="AK49" i="1"/>
  <c r="AI49" i="1" s="1"/>
  <c r="I49" i="1" s="1"/>
  <c r="AX49" i="1" s="1"/>
  <c r="X49" i="1"/>
  <c r="W49" i="1"/>
  <c r="O49" i="1"/>
  <c r="BU48" i="1"/>
  <c r="BT48" i="1"/>
  <c r="BR48" i="1"/>
  <c r="BI48" i="1"/>
  <c r="BH48" i="1"/>
  <c r="BG48" i="1"/>
  <c r="BF48" i="1"/>
  <c r="BE48" i="1"/>
  <c r="AZ48" i="1" s="1"/>
  <c r="BB48" i="1"/>
  <c r="AU48" i="1"/>
  <c r="AO48" i="1"/>
  <c r="AP48" i="1" s="1"/>
  <c r="AK48" i="1"/>
  <c r="AI48" i="1" s="1"/>
  <c r="I48" i="1" s="1"/>
  <c r="AX48" i="1" s="1"/>
  <c r="X48" i="1"/>
  <c r="W48" i="1"/>
  <c r="O48" i="1"/>
  <c r="BU47" i="1"/>
  <c r="BT47" i="1"/>
  <c r="BR47" i="1"/>
  <c r="BS47" i="1" s="1"/>
  <c r="AW47" i="1" s="1"/>
  <c r="BI47" i="1"/>
  <c r="BH47" i="1"/>
  <c r="BG47" i="1"/>
  <c r="BF47" i="1"/>
  <c r="BE47" i="1"/>
  <c r="AZ47" i="1" s="1"/>
  <c r="BB47" i="1"/>
  <c r="AU47" i="1"/>
  <c r="AO47" i="1"/>
  <c r="AP47" i="1" s="1"/>
  <c r="AK47" i="1"/>
  <c r="AI47" i="1" s="1"/>
  <c r="I47" i="1" s="1"/>
  <c r="AX47" i="1" s="1"/>
  <c r="X47" i="1"/>
  <c r="W47" i="1"/>
  <c r="O47" i="1"/>
  <c r="BU46" i="1"/>
  <c r="BT46" i="1"/>
  <c r="BR46" i="1"/>
  <c r="BI46" i="1"/>
  <c r="BH46" i="1"/>
  <c r="BG46" i="1"/>
  <c r="BF46" i="1"/>
  <c r="BE46" i="1"/>
  <c r="AZ46" i="1" s="1"/>
  <c r="BB46" i="1"/>
  <c r="AU46" i="1"/>
  <c r="AO46" i="1"/>
  <c r="AP46" i="1" s="1"/>
  <c r="AK46" i="1"/>
  <c r="AI46" i="1" s="1"/>
  <c r="AJ46" i="1" s="1"/>
  <c r="X46" i="1"/>
  <c r="W46" i="1"/>
  <c r="O46" i="1"/>
  <c r="BU45" i="1"/>
  <c r="BT45" i="1"/>
  <c r="BR45" i="1"/>
  <c r="BI45" i="1"/>
  <c r="BH45" i="1"/>
  <c r="BG45" i="1"/>
  <c r="BF45" i="1"/>
  <c r="BE45" i="1"/>
  <c r="AZ45" i="1" s="1"/>
  <c r="BB45" i="1"/>
  <c r="AU45" i="1"/>
  <c r="AO45" i="1"/>
  <c r="AP45" i="1" s="1"/>
  <c r="AK45" i="1"/>
  <c r="AI45" i="1" s="1"/>
  <c r="H45" i="1" s="1"/>
  <c r="Z45" i="1" s="1"/>
  <c r="X45" i="1"/>
  <c r="W45" i="1"/>
  <c r="O45" i="1"/>
  <c r="BU44" i="1"/>
  <c r="BT44" i="1"/>
  <c r="BR44" i="1"/>
  <c r="BI44" i="1"/>
  <c r="BH44" i="1"/>
  <c r="BG44" i="1"/>
  <c r="BF44" i="1"/>
  <c r="BE44" i="1"/>
  <c r="AZ44" i="1" s="1"/>
  <c r="BB44" i="1"/>
  <c r="AU44" i="1"/>
  <c r="AO44" i="1"/>
  <c r="AP44" i="1" s="1"/>
  <c r="AK44" i="1"/>
  <c r="AI44" i="1" s="1"/>
  <c r="X44" i="1"/>
  <c r="W44" i="1"/>
  <c r="O44" i="1"/>
  <c r="BU43" i="1"/>
  <c r="BT43" i="1"/>
  <c r="BR43" i="1"/>
  <c r="BI43" i="1"/>
  <c r="BH43" i="1"/>
  <c r="BG43" i="1"/>
  <c r="BF43" i="1"/>
  <c r="BE43" i="1"/>
  <c r="AZ43" i="1" s="1"/>
  <c r="BB43" i="1"/>
  <c r="AU43" i="1"/>
  <c r="AO43" i="1"/>
  <c r="AP43" i="1" s="1"/>
  <c r="AK43" i="1"/>
  <c r="AI43" i="1" s="1"/>
  <c r="X43" i="1"/>
  <c r="W43" i="1"/>
  <c r="O43" i="1"/>
  <c r="J43" i="1"/>
  <c r="BU42" i="1"/>
  <c r="BT42" i="1"/>
  <c r="BR42" i="1"/>
  <c r="BI42" i="1"/>
  <c r="BH42" i="1"/>
  <c r="BG42" i="1"/>
  <c r="BF42" i="1"/>
  <c r="BE42" i="1"/>
  <c r="AZ42" i="1" s="1"/>
  <c r="BB42" i="1"/>
  <c r="AU42" i="1"/>
  <c r="AO42" i="1"/>
  <c r="AP42" i="1" s="1"/>
  <c r="AK42" i="1"/>
  <c r="AI42" i="1" s="1"/>
  <c r="AJ42" i="1" s="1"/>
  <c r="X42" i="1"/>
  <c r="W42" i="1"/>
  <c r="O42" i="1"/>
  <c r="BU41" i="1"/>
  <c r="BT41" i="1"/>
  <c r="BR41" i="1"/>
  <c r="BI41" i="1"/>
  <c r="BH41" i="1"/>
  <c r="BG41" i="1"/>
  <c r="BF41" i="1"/>
  <c r="BE41" i="1"/>
  <c r="AZ41" i="1" s="1"/>
  <c r="BB41" i="1"/>
  <c r="AU41" i="1"/>
  <c r="AO41" i="1"/>
  <c r="AP41" i="1" s="1"/>
  <c r="AK41" i="1"/>
  <c r="AI41" i="1" s="1"/>
  <c r="J41" i="1" s="1"/>
  <c r="X41" i="1"/>
  <c r="W41" i="1"/>
  <c r="O41" i="1"/>
  <c r="BU40" i="1"/>
  <c r="BT40" i="1"/>
  <c r="BR40" i="1"/>
  <c r="BI40" i="1"/>
  <c r="BH40" i="1"/>
  <c r="BG40" i="1"/>
  <c r="BF40" i="1"/>
  <c r="BE40" i="1"/>
  <c r="AZ40" i="1" s="1"/>
  <c r="BB40" i="1"/>
  <c r="AU40" i="1"/>
  <c r="AO40" i="1"/>
  <c r="AP40" i="1" s="1"/>
  <c r="AK40" i="1"/>
  <c r="AI40" i="1"/>
  <c r="J40" i="1" s="1"/>
  <c r="X40" i="1"/>
  <c r="W40" i="1"/>
  <c r="V40" i="1"/>
  <c r="O40" i="1"/>
  <c r="BU39" i="1"/>
  <c r="BT39" i="1"/>
  <c r="BR39" i="1"/>
  <c r="BI39" i="1"/>
  <c r="BH39" i="1"/>
  <c r="BG39" i="1"/>
  <c r="BF39" i="1"/>
  <c r="BE39" i="1"/>
  <c r="AZ39" i="1" s="1"/>
  <c r="BB39" i="1"/>
  <c r="AU39" i="1"/>
  <c r="AO39" i="1"/>
  <c r="AP39" i="1" s="1"/>
  <c r="AK39" i="1"/>
  <c r="AI39" i="1" s="1"/>
  <c r="H39" i="1" s="1"/>
  <c r="Z39" i="1" s="1"/>
  <c r="X39" i="1"/>
  <c r="W39" i="1"/>
  <c r="O39" i="1"/>
  <c r="BU38" i="1"/>
  <c r="BT38" i="1"/>
  <c r="BR38" i="1"/>
  <c r="BI38" i="1"/>
  <c r="BH38" i="1"/>
  <c r="BG38" i="1"/>
  <c r="BF38" i="1"/>
  <c r="BE38" i="1"/>
  <c r="AZ38" i="1" s="1"/>
  <c r="BB38" i="1"/>
  <c r="AU38" i="1"/>
  <c r="AO38" i="1"/>
  <c r="AP38" i="1" s="1"/>
  <c r="AK38" i="1"/>
  <c r="AI38" i="1" s="1"/>
  <c r="X38" i="1"/>
  <c r="W38" i="1"/>
  <c r="V38" i="1"/>
  <c r="O38" i="1"/>
  <c r="BU37" i="1"/>
  <c r="BT37" i="1"/>
  <c r="BR37" i="1"/>
  <c r="BI37" i="1"/>
  <c r="BH37" i="1"/>
  <c r="BG37" i="1"/>
  <c r="BF37" i="1"/>
  <c r="BE37" i="1"/>
  <c r="AZ37" i="1" s="1"/>
  <c r="BB37" i="1"/>
  <c r="AU37" i="1"/>
  <c r="AO37" i="1"/>
  <c r="AP37" i="1" s="1"/>
  <c r="AK37" i="1"/>
  <c r="AI37" i="1" s="1"/>
  <c r="X37" i="1"/>
  <c r="W37" i="1"/>
  <c r="O37" i="1"/>
  <c r="BU36" i="1"/>
  <c r="BT36" i="1"/>
  <c r="BR36" i="1"/>
  <c r="BI36" i="1"/>
  <c r="BH36" i="1"/>
  <c r="BG36" i="1"/>
  <c r="BF36" i="1"/>
  <c r="BE36" i="1"/>
  <c r="AZ36" i="1" s="1"/>
  <c r="BB36" i="1"/>
  <c r="AU36" i="1"/>
  <c r="AO36" i="1"/>
  <c r="AP36" i="1" s="1"/>
  <c r="AK36" i="1"/>
  <c r="AI36" i="1" s="1"/>
  <c r="I36" i="1" s="1"/>
  <c r="AX36" i="1" s="1"/>
  <c r="X36" i="1"/>
  <c r="W36" i="1"/>
  <c r="O36" i="1"/>
  <c r="BU35" i="1"/>
  <c r="BT35" i="1"/>
  <c r="BR35" i="1"/>
  <c r="BI35" i="1"/>
  <c r="BH35" i="1"/>
  <c r="BG35" i="1"/>
  <c r="BF35" i="1"/>
  <c r="BE35" i="1"/>
  <c r="AZ35" i="1" s="1"/>
  <c r="BB35" i="1"/>
  <c r="AU35" i="1"/>
  <c r="AO35" i="1"/>
  <c r="AP35" i="1" s="1"/>
  <c r="AK35" i="1"/>
  <c r="AI35" i="1" s="1"/>
  <c r="J35" i="1" s="1"/>
  <c r="X35" i="1"/>
  <c r="W35" i="1"/>
  <c r="O35" i="1"/>
  <c r="BU34" i="1"/>
  <c r="BT34" i="1"/>
  <c r="BR34" i="1"/>
  <c r="BI34" i="1"/>
  <c r="BH34" i="1"/>
  <c r="BG34" i="1"/>
  <c r="BF34" i="1"/>
  <c r="BE34" i="1"/>
  <c r="AZ34" i="1" s="1"/>
  <c r="BB34" i="1"/>
  <c r="AU34" i="1"/>
  <c r="AO34" i="1"/>
  <c r="AP34" i="1" s="1"/>
  <c r="AK34" i="1"/>
  <c r="AI34" i="1" s="1"/>
  <c r="AJ34" i="1" s="1"/>
  <c r="X34" i="1"/>
  <c r="W34" i="1"/>
  <c r="O34" i="1"/>
  <c r="BU33" i="1"/>
  <c r="BT33" i="1"/>
  <c r="BR33" i="1"/>
  <c r="BS33" i="1" s="1"/>
  <c r="AW33" i="1" s="1"/>
  <c r="BI33" i="1"/>
  <c r="BH33" i="1"/>
  <c r="BG33" i="1"/>
  <c r="BF33" i="1"/>
  <c r="BE33" i="1"/>
  <c r="AZ33" i="1" s="1"/>
  <c r="BB33" i="1"/>
  <c r="AU33" i="1"/>
  <c r="AO33" i="1"/>
  <c r="AP33" i="1" s="1"/>
  <c r="AK33" i="1"/>
  <c r="AI33" i="1" s="1"/>
  <c r="J33" i="1" s="1"/>
  <c r="X33" i="1"/>
  <c r="W33" i="1"/>
  <c r="O33" i="1"/>
  <c r="BU32" i="1"/>
  <c r="BT32" i="1"/>
  <c r="BR32" i="1"/>
  <c r="BI32" i="1"/>
  <c r="BH32" i="1"/>
  <c r="BG32" i="1"/>
  <c r="BF32" i="1"/>
  <c r="BE32" i="1"/>
  <c r="AZ32" i="1" s="1"/>
  <c r="BB32" i="1"/>
  <c r="AU32" i="1"/>
  <c r="AO32" i="1"/>
  <c r="AP32" i="1" s="1"/>
  <c r="AK32" i="1"/>
  <c r="AI32" i="1" s="1"/>
  <c r="M32" i="1" s="1"/>
  <c r="X32" i="1"/>
  <c r="W32" i="1"/>
  <c r="O32" i="1"/>
  <c r="BU31" i="1"/>
  <c r="BT31" i="1"/>
  <c r="BR31" i="1"/>
  <c r="BI31" i="1"/>
  <c r="BH31" i="1"/>
  <c r="BG31" i="1"/>
  <c r="BF31" i="1"/>
  <c r="BE31" i="1"/>
  <c r="AZ31" i="1" s="1"/>
  <c r="BB31" i="1"/>
  <c r="AU31" i="1"/>
  <c r="AO31" i="1"/>
  <c r="AP31" i="1" s="1"/>
  <c r="AK31" i="1"/>
  <c r="AI31" i="1" s="1"/>
  <c r="X31" i="1"/>
  <c r="W31" i="1"/>
  <c r="O31" i="1"/>
  <c r="BU30" i="1"/>
  <c r="BT30" i="1"/>
  <c r="BR30" i="1"/>
  <c r="BI30" i="1"/>
  <c r="BH30" i="1"/>
  <c r="BG30" i="1"/>
  <c r="BF30" i="1"/>
  <c r="BE30" i="1"/>
  <c r="AZ30" i="1" s="1"/>
  <c r="BB30" i="1"/>
  <c r="AU30" i="1"/>
  <c r="AO30" i="1"/>
  <c r="AP30" i="1" s="1"/>
  <c r="AK30" i="1"/>
  <c r="AI30" i="1" s="1"/>
  <c r="X30" i="1"/>
  <c r="W30" i="1"/>
  <c r="V30" i="1" s="1"/>
  <c r="O30" i="1"/>
  <c r="BU29" i="1"/>
  <c r="BT29" i="1"/>
  <c r="BR29" i="1"/>
  <c r="BI29" i="1"/>
  <c r="BH29" i="1"/>
  <c r="BG29" i="1"/>
  <c r="BF29" i="1"/>
  <c r="BE29" i="1"/>
  <c r="AZ29" i="1" s="1"/>
  <c r="BB29" i="1"/>
  <c r="AU29" i="1"/>
  <c r="AO29" i="1"/>
  <c r="AP29" i="1" s="1"/>
  <c r="AK29" i="1"/>
  <c r="AI29" i="1" s="1"/>
  <c r="X29" i="1"/>
  <c r="W29" i="1"/>
  <c r="V29" i="1" s="1"/>
  <c r="O29" i="1"/>
  <c r="BU28" i="1"/>
  <c r="BT28" i="1"/>
  <c r="BR28" i="1"/>
  <c r="BI28" i="1"/>
  <c r="BH28" i="1"/>
  <c r="BG28" i="1"/>
  <c r="BF28" i="1"/>
  <c r="BE28" i="1"/>
  <c r="AZ28" i="1" s="1"/>
  <c r="BB28" i="1"/>
  <c r="AU28" i="1"/>
  <c r="AO28" i="1"/>
  <c r="AP28" i="1" s="1"/>
  <c r="AK28" i="1"/>
  <c r="AI28" i="1" s="1"/>
  <c r="H28" i="1" s="1"/>
  <c r="X28" i="1"/>
  <c r="W28" i="1"/>
  <c r="O28" i="1"/>
  <c r="BU27" i="1"/>
  <c r="BT27" i="1"/>
  <c r="BR27" i="1"/>
  <c r="BI27" i="1"/>
  <c r="BH27" i="1"/>
  <c r="BG27" i="1"/>
  <c r="BF27" i="1"/>
  <c r="BE27" i="1"/>
  <c r="AZ27" i="1" s="1"/>
  <c r="BB27" i="1"/>
  <c r="AU27" i="1"/>
  <c r="AO27" i="1"/>
  <c r="AP27" i="1" s="1"/>
  <c r="AK27" i="1"/>
  <c r="AI27" i="1" s="1"/>
  <c r="X27" i="1"/>
  <c r="W27" i="1"/>
  <c r="O27" i="1"/>
  <c r="BU26" i="1"/>
  <c r="BT26" i="1"/>
  <c r="BR26" i="1"/>
  <c r="BI26" i="1"/>
  <c r="BH26" i="1"/>
  <c r="BG26" i="1"/>
  <c r="BF26" i="1"/>
  <c r="BE26" i="1"/>
  <c r="AZ26" i="1" s="1"/>
  <c r="BB26" i="1"/>
  <c r="AU26" i="1"/>
  <c r="AO26" i="1"/>
  <c r="AP26" i="1" s="1"/>
  <c r="AK26" i="1"/>
  <c r="AI26" i="1" s="1"/>
  <c r="X26" i="1"/>
  <c r="W26" i="1"/>
  <c r="O26" i="1"/>
  <c r="BU25" i="1"/>
  <c r="BT25" i="1"/>
  <c r="BR25" i="1"/>
  <c r="BI25" i="1"/>
  <c r="BH25" i="1"/>
  <c r="BG25" i="1"/>
  <c r="BF25" i="1"/>
  <c r="BE25" i="1"/>
  <c r="AZ25" i="1" s="1"/>
  <c r="BB25" i="1"/>
  <c r="AU25" i="1"/>
  <c r="AO25" i="1"/>
  <c r="AP25" i="1" s="1"/>
  <c r="AK25" i="1"/>
  <c r="AI25" i="1" s="1"/>
  <c r="I25" i="1" s="1"/>
  <c r="AX25" i="1" s="1"/>
  <c r="X25" i="1"/>
  <c r="W25" i="1"/>
  <c r="V25" i="1" s="1"/>
  <c r="O25" i="1"/>
  <c r="BU24" i="1"/>
  <c r="BT24" i="1"/>
  <c r="BR24" i="1"/>
  <c r="BI24" i="1"/>
  <c r="BH24" i="1"/>
  <c r="BG24" i="1"/>
  <c r="BF24" i="1"/>
  <c r="BE24" i="1"/>
  <c r="AZ24" i="1" s="1"/>
  <c r="BB24" i="1"/>
  <c r="AU24" i="1"/>
  <c r="AO24" i="1"/>
  <c r="AP24" i="1" s="1"/>
  <c r="AK24" i="1"/>
  <c r="AI24" i="1" s="1"/>
  <c r="X24" i="1"/>
  <c r="W24" i="1"/>
  <c r="O24" i="1"/>
  <c r="BU23" i="1"/>
  <c r="BT23" i="1"/>
  <c r="BR23" i="1"/>
  <c r="BI23" i="1"/>
  <c r="BH23" i="1"/>
  <c r="BG23" i="1"/>
  <c r="BF23" i="1"/>
  <c r="BE23" i="1"/>
  <c r="BB23" i="1"/>
  <c r="AZ23" i="1"/>
  <c r="AU23" i="1"/>
  <c r="AO23" i="1"/>
  <c r="AP23" i="1" s="1"/>
  <c r="AK23" i="1"/>
  <c r="AI23" i="1" s="1"/>
  <c r="AJ23" i="1" s="1"/>
  <c r="X23" i="1"/>
  <c r="W23" i="1"/>
  <c r="O23" i="1"/>
  <c r="BU22" i="1"/>
  <c r="BT22" i="1"/>
  <c r="BR22" i="1"/>
  <c r="BS22" i="1" s="1"/>
  <c r="BI22" i="1"/>
  <c r="BH22" i="1"/>
  <c r="BG22" i="1"/>
  <c r="BF22" i="1"/>
  <c r="BE22" i="1"/>
  <c r="AZ22" i="1" s="1"/>
  <c r="BB22" i="1"/>
  <c r="AU22" i="1"/>
  <c r="AO22" i="1"/>
  <c r="AP22" i="1" s="1"/>
  <c r="AK22" i="1"/>
  <c r="AI22" i="1" s="1"/>
  <c r="J22" i="1" s="1"/>
  <c r="X22" i="1"/>
  <c r="V22" i="1" s="1"/>
  <c r="W22" i="1"/>
  <c r="O22" i="1"/>
  <c r="BU21" i="1"/>
  <c r="BT21" i="1"/>
  <c r="BR21" i="1"/>
  <c r="BI21" i="1"/>
  <c r="BH21" i="1"/>
  <c r="BG21" i="1"/>
  <c r="BF21" i="1"/>
  <c r="BE21" i="1"/>
  <c r="AZ21" i="1" s="1"/>
  <c r="BB21" i="1"/>
  <c r="AU21" i="1"/>
  <c r="AO21" i="1"/>
  <c r="AP21" i="1" s="1"/>
  <c r="AK21" i="1"/>
  <c r="AI21" i="1" s="1"/>
  <c r="J21" i="1" s="1"/>
  <c r="X21" i="1"/>
  <c r="W21" i="1"/>
  <c r="O21" i="1"/>
  <c r="BU20" i="1"/>
  <c r="BT20" i="1"/>
  <c r="BR20" i="1"/>
  <c r="BI20" i="1"/>
  <c r="BH20" i="1"/>
  <c r="BG20" i="1"/>
  <c r="BF20" i="1"/>
  <c r="BE20" i="1"/>
  <c r="AZ20" i="1" s="1"/>
  <c r="BB20" i="1"/>
  <c r="AU20" i="1"/>
  <c r="AO20" i="1"/>
  <c r="AP20" i="1" s="1"/>
  <c r="AK20" i="1"/>
  <c r="AI20" i="1" s="1"/>
  <c r="X20" i="1"/>
  <c r="V20" i="1" s="1"/>
  <c r="W20" i="1"/>
  <c r="O20" i="1"/>
  <c r="BU19" i="1"/>
  <c r="BT19" i="1"/>
  <c r="BR19" i="1"/>
  <c r="BS19" i="1" s="1"/>
  <c r="BI19" i="1"/>
  <c r="BH19" i="1"/>
  <c r="BG19" i="1"/>
  <c r="BF19" i="1"/>
  <c r="BE19" i="1"/>
  <c r="BB19" i="1"/>
  <c r="AZ19" i="1"/>
  <c r="AU19" i="1"/>
  <c r="AO19" i="1"/>
  <c r="AP19" i="1" s="1"/>
  <c r="AK19" i="1"/>
  <c r="AI19" i="1" s="1"/>
  <c r="I19" i="1" s="1"/>
  <c r="AX19" i="1" s="1"/>
  <c r="X19" i="1"/>
  <c r="W19" i="1"/>
  <c r="O19" i="1"/>
  <c r="BU18" i="1"/>
  <c r="BT18" i="1"/>
  <c r="BR18" i="1"/>
  <c r="BI18" i="1"/>
  <c r="BH18" i="1"/>
  <c r="BG18" i="1"/>
  <c r="BF18" i="1"/>
  <c r="BE18" i="1"/>
  <c r="AZ18" i="1" s="1"/>
  <c r="BB18" i="1"/>
  <c r="AU18" i="1"/>
  <c r="AO18" i="1"/>
  <c r="AP18" i="1" s="1"/>
  <c r="AK18" i="1"/>
  <c r="AI18" i="1" s="1"/>
  <c r="X18" i="1"/>
  <c r="W18" i="1"/>
  <c r="V18" i="1" s="1"/>
  <c r="O18" i="1"/>
  <c r="BU17" i="1"/>
  <c r="BT17" i="1"/>
  <c r="BR17" i="1"/>
  <c r="BI17" i="1"/>
  <c r="BH17" i="1"/>
  <c r="BG17" i="1"/>
  <c r="BF17" i="1"/>
  <c r="BE17" i="1"/>
  <c r="BB17" i="1"/>
  <c r="AZ17" i="1"/>
  <c r="AU17" i="1"/>
  <c r="AO17" i="1"/>
  <c r="AP17" i="1" s="1"/>
  <c r="AK17" i="1"/>
  <c r="AI17" i="1" s="1"/>
  <c r="AJ17" i="1" s="1"/>
  <c r="X17" i="1"/>
  <c r="W17" i="1"/>
  <c r="O17" i="1"/>
  <c r="V27" i="1" l="1"/>
  <c r="V37" i="1"/>
  <c r="BS54" i="1"/>
  <c r="R54" i="1" s="1"/>
  <c r="I70" i="1"/>
  <c r="AX70" i="1" s="1"/>
  <c r="BS62" i="1"/>
  <c r="R62" i="1" s="1"/>
  <c r="M19" i="1"/>
  <c r="V36" i="1"/>
  <c r="I58" i="1"/>
  <c r="AX58" i="1" s="1"/>
  <c r="V21" i="1"/>
  <c r="BS28" i="1"/>
  <c r="AW28" i="1" s="1"/>
  <c r="H49" i="1"/>
  <c r="V62" i="1"/>
  <c r="V23" i="1"/>
  <c r="BS41" i="1"/>
  <c r="BS43" i="1"/>
  <c r="R43" i="1" s="1"/>
  <c r="J49" i="1"/>
  <c r="V51" i="1"/>
  <c r="V52" i="1"/>
  <c r="V70" i="1"/>
  <c r="V71" i="1"/>
  <c r="V73" i="1"/>
  <c r="AY60" i="1"/>
  <c r="V32" i="1"/>
  <c r="BS40" i="1"/>
  <c r="R40" i="1" s="1"/>
  <c r="BS65" i="1"/>
  <c r="BS75" i="1"/>
  <c r="V31" i="1"/>
  <c r="BS63" i="1"/>
  <c r="AW63" i="1" s="1"/>
  <c r="H27" i="1"/>
  <c r="Z27" i="1" s="1"/>
  <c r="M27" i="1"/>
  <c r="I50" i="1"/>
  <c r="AX50" i="1" s="1"/>
  <c r="BA50" i="1" s="1"/>
  <c r="AJ50" i="1"/>
  <c r="BS23" i="1"/>
  <c r="BS24" i="1"/>
  <c r="R24" i="1" s="1"/>
  <c r="BS39" i="1"/>
  <c r="BS44" i="1"/>
  <c r="AW44" i="1" s="1"/>
  <c r="AY44" i="1" s="1"/>
  <c r="BS45" i="1"/>
  <c r="R45" i="1" s="1"/>
  <c r="BS46" i="1"/>
  <c r="AW46" i="1" s="1"/>
  <c r="AY46" i="1" s="1"/>
  <c r="BS48" i="1"/>
  <c r="AW48" i="1" s="1"/>
  <c r="BS70" i="1"/>
  <c r="R70" i="1" s="1"/>
  <c r="BS74" i="1"/>
  <c r="BS76" i="1"/>
  <c r="AW76" i="1" s="1"/>
  <c r="AY76" i="1" s="1"/>
  <c r="BS30" i="1"/>
  <c r="AW30" i="1" s="1"/>
  <c r="AY30" i="1" s="1"/>
  <c r="BS31" i="1"/>
  <c r="R31" i="1" s="1"/>
  <c r="I60" i="1"/>
  <c r="AX60" i="1" s="1"/>
  <c r="BA60" i="1" s="1"/>
  <c r="R60" i="1"/>
  <c r="S60" i="1" s="1"/>
  <c r="T60" i="1" s="1"/>
  <c r="I76" i="1"/>
  <c r="AX76" i="1" s="1"/>
  <c r="BA76" i="1" s="1"/>
  <c r="V19" i="1"/>
  <c r="BS32" i="1"/>
  <c r="I45" i="1"/>
  <c r="AX45" i="1" s="1"/>
  <c r="H47" i="1"/>
  <c r="Z47" i="1" s="1"/>
  <c r="BS50" i="1"/>
  <c r="AW50" i="1" s="1"/>
  <c r="AY50" i="1" s="1"/>
  <c r="V57" i="1"/>
  <c r="V58" i="1"/>
  <c r="V24" i="1"/>
  <c r="V39" i="1"/>
  <c r="V42" i="1"/>
  <c r="V44" i="1"/>
  <c r="V47" i="1"/>
  <c r="V48" i="1"/>
  <c r="BS52" i="1"/>
  <c r="R52" i="1" s="1"/>
  <c r="S52" i="1" s="1"/>
  <c r="T52" i="1" s="1"/>
  <c r="BS64" i="1"/>
  <c r="R64" i="1" s="1"/>
  <c r="V75" i="1"/>
  <c r="BS20" i="1"/>
  <c r="AW20" i="1" s="1"/>
  <c r="AY20" i="1" s="1"/>
  <c r="V43" i="1"/>
  <c r="V49" i="1"/>
  <c r="I52" i="1"/>
  <c r="AX52" i="1" s="1"/>
  <c r="BS68" i="1"/>
  <c r="AW68" i="1" s="1"/>
  <c r="AY68" i="1" s="1"/>
  <c r="H38" i="1"/>
  <c r="Z38" i="1" s="1"/>
  <c r="J38" i="1"/>
  <c r="V53" i="1"/>
  <c r="I64" i="1"/>
  <c r="AX64" i="1" s="1"/>
  <c r="H64" i="1"/>
  <c r="V65" i="1"/>
  <c r="H76" i="1"/>
  <c r="Z76" i="1" s="1"/>
  <c r="M76" i="1"/>
  <c r="H19" i="1"/>
  <c r="AJ19" i="1"/>
  <c r="V46" i="1"/>
  <c r="M47" i="1"/>
  <c r="V59" i="1"/>
  <c r="AW75" i="1"/>
  <c r="AY75" i="1" s="1"/>
  <c r="R75" i="1"/>
  <c r="I35" i="1"/>
  <c r="AX35" i="1" s="1"/>
  <c r="AY63" i="1"/>
  <c r="M29" i="1"/>
  <c r="I29" i="1"/>
  <c r="AX29" i="1" s="1"/>
  <c r="I38" i="1"/>
  <c r="AX38" i="1" s="1"/>
  <c r="I43" i="1"/>
  <c r="AX43" i="1" s="1"/>
  <c r="AJ43" i="1"/>
  <c r="M43" i="1"/>
  <c r="AJ68" i="1"/>
  <c r="J68" i="1"/>
  <c r="J76" i="1"/>
  <c r="H35" i="1"/>
  <c r="Z35" i="1" s="1"/>
  <c r="AJ35" i="1"/>
  <c r="M35" i="1"/>
  <c r="H30" i="1"/>
  <c r="Z30" i="1" s="1"/>
  <c r="J30" i="1"/>
  <c r="I30" i="1"/>
  <c r="AX30" i="1" s="1"/>
  <c r="BA30" i="1" s="1"/>
  <c r="V34" i="1"/>
  <c r="AW41" i="1"/>
  <c r="AY41" i="1" s="1"/>
  <c r="R41" i="1"/>
  <c r="H58" i="1"/>
  <c r="Z58" i="1" s="1"/>
  <c r="J58" i="1"/>
  <c r="M58" i="1"/>
  <c r="J70" i="1"/>
  <c r="AJ70" i="1"/>
  <c r="AW22" i="1"/>
  <c r="AY22" i="1" s="1"/>
  <c r="R22" i="1"/>
  <c r="S22" i="1" s="1"/>
  <c r="T22" i="1" s="1"/>
  <c r="S45" i="1"/>
  <c r="T45" i="1" s="1"/>
  <c r="P45" i="1" s="1"/>
  <c r="N45" i="1" s="1"/>
  <c r="Q45" i="1" s="1"/>
  <c r="BA47" i="1"/>
  <c r="AW55" i="1"/>
  <c r="R55" i="1"/>
  <c r="AW67" i="1"/>
  <c r="AY67" i="1" s="1"/>
  <c r="R67" i="1"/>
  <c r="S67" i="1" s="1"/>
  <c r="T67" i="1" s="1"/>
  <c r="H73" i="1"/>
  <c r="BS29" i="1"/>
  <c r="R29" i="1" s="1"/>
  <c r="AW45" i="1"/>
  <c r="AY45" i="1" s="1"/>
  <c r="H50" i="1"/>
  <c r="J50" i="1"/>
  <c r="M50" i="1"/>
  <c r="V26" i="1"/>
  <c r="AW52" i="1"/>
  <c r="AY28" i="1"/>
  <c r="I21" i="1"/>
  <c r="AX21" i="1" s="1"/>
  <c r="R28" i="1"/>
  <c r="AY33" i="1"/>
  <c r="V35" i="1"/>
  <c r="BS35" i="1"/>
  <c r="AW43" i="1"/>
  <c r="AY43" i="1" s="1"/>
  <c r="V45" i="1"/>
  <c r="V63" i="1"/>
  <c r="BS18" i="1"/>
  <c r="M21" i="1"/>
  <c r="BS34" i="1"/>
  <c r="J46" i="1"/>
  <c r="R47" i="1"/>
  <c r="S47" i="1" s="1"/>
  <c r="T47" i="1" s="1"/>
  <c r="AA47" i="1" s="1"/>
  <c r="R50" i="1"/>
  <c r="S50" i="1" s="1"/>
  <c r="T50" i="1" s="1"/>
  <c r="BS51" i="1"/>
  <c r="H53" i="1"/>
  <c r="Z53" i="1" s="1"/>
  <c r="BS69" i="1"/>
  <c r="AW69" i="1" s="1"/>
  <c r="AY69" i="1" s="1"/>
  <c r="I71" i="1"/>
  <c r="AX71" i="1" s="1"/>
  <c r="BS71" i="1"/>
  <c r="BS38" i="1"/>
  <c r="AW38" i="1" s="1"/>
  <c r="AY47" i="1"/>
  <c r="AY55" i="1"/>
  <c r="AY73" i="1"/>
  <c r="V17" i="1"/>
  <c r="BS21" i="1"/>
  <c r="R21" i="1" s="1"/>
  <c r="V28" i="1"/>
  <c r="R33" i="1"/>
  <c r="BS37" i="1"/>
  <c r="M40" i="1"/>
  <c r="BS42" i="1"/>
  <c r="AW42" i="1" s="1"/>
  <c r="AY42" i="1" s="1"/>
  <c r="J48" i="1"/>
  <c r="BS49" i="1"/>
  <c r="R49" i="1" s="1"/>
  <c r="S49" i="1" s="1"/>
  <c r="T49" i="1" s="1"/>
  <c r="V50" i="1"/>
  <c r="BS57" i="1"/>
  <c r="BS59" i="1"/>
  <c r="BS72" i="1"/>
  <c r="V33" i="1"/>
  <c r="V41" i="1"/>
  <c r="V68" i="1"/>
  <c r="V69" i="1"/>
  <c r="M31" i="1"/>
  <c r="J31" i="1"/>
  <c r="AJ31" i="1"/>
  <c r="I31" i="1"/>
  <c r="AX31" i="1" s="1"/>
  <c r="H31" i="1"/>
  <c r="J24" i="1"/>
  <c r="I24" i="1"/>
  <c r="AX24" i="1" s="1"/>
  <c r="H24" i="1"/>
  <c r="AJ24" i="1"/>
  <c r="M24" i="1"/>
  <c r="AW19" i="1"/>
  <c r="AY19" i="1" s="1"/>
  <c r="R19" i="1"/>
  <c r="M20" i="1"/>
  <c r="J20" i="1"/>
  <c r="I20" i="1"/>
  <c r="AX20" i="1" s="1"/>
  <c r="AJ20" i="1"/>
  <c r="BS25" i="1"/>
  <c r="BS26" i="1"/>
  <c r="J18" i="1"/>
  <c r="I18" i="1"/>
  <c r="AX18" i="1" s="1"/>
  <c r="H18" i="1"/>
  <c r="AJ18" i="1"/>
  <c r="M18" i="1"/>
  <c r="AW21" i="1"/>
  <c r="AY21" i="1" s="1"/>
  <c r="M28" i="1"/>
  <c r="J28" i="1"/>
  <c r="AJ28" i="1"/>
  <c r="I28" i="1"/>
  <c r="AX28" i="1" s="1"/>
  <c r="BA28" i="1" s="1"/>
  <c r="H20" i="1"/>
  <c r="H22" i="1"/>
  <c r="AJ22" i="1"/>
  <c r="M22" i="1"/>
  <c r="I22" i="1"/>
  <c r="AX22" i="1" s="1"/>
  <c r="BA22" i="1" s="1"/>
  <c r="Z19" i="1"/>
  <c r="AW31" i="1"/>
  <c r="AY31" i="1" s="1"/>
  <c r="M17" i="1"/>
  <c r="J17" i="1"/>
  <c r="H17" i="1"/>
  <c r="M23" i="1"/>
  <c r="J23" i="1"/>
  <c r="I23" i="1"/>
  <c r="AX23" i="1" s="1"/>
  <c r="H23" i="1"/>
  <c r="Z28" i="1"/>
  <c r="I17" i="1"/>
  <c r="AX17" i="1" s="1"/>
  <c r="AJ25" i="1"/>
  <c r="M25" i="1"/>
  <c r="J25" i="1"/>
  <c r="H25" i="1"/>
  <c r="AJ26" i="1"/>
  <c r="M26" i="1"/>
  <c r="J26" i="1"/>
  <c r="I26" i="1"/>
  <c r="AX26" i="1" s="1"/>
  <c r="H26" i="1"/>
  <c r="BS17" i="1"/>
  <c r="AW23" i="1"/>
  <c r="AY23" i="1" s="1"/>
  <c r="R23" i="1"/>
  <c r="S28" i="1"/>
  <c r="T28" i="1" s="1"/>
  <c r="AA28" i="1" s="1"/>
  <c r="R38" i="1"/>
  <c r="J19" i="1"/>
  <c r="AJ27" i="1"/>
  <c r="M39" i="1"/>
  <c r="J39" i="1"/>
  <c r="I39" i="1"/>
  <c r="AX39" i="1" s="1"/>
  <c r="AJ39" i="1"/>
  <c r="M42" i="1"/>
  <c r="J42" i="1"/>
  <c r="I42" i="1"/>
  <c r="AX42" i="1" s="1"/>
  <c r="H42" i="1"/>
  <c r="Z50" i="1"/>
  <c r="AW34" i="1"/>
  <c r="AY34" i="1" s="1"/>
  <c r="R34" i="1"/>
  <c r="AW37" i="1"/>
  <c r="AY37" i="1" s="1"/>
  <c r="R37" i="1"/>
  <c r="U52" i="1"/>
  <c r="Y52" i="1" s="1"/>
  <c r="AB52" i="1"/>
  <c r="AA52" i="1"/>
  <c r="AJ21" i="1"/>
  <c r="I27" i="1"/>
  <c r="AX27" i="1" s="1"/>
  <c r="J29" i="1"/>
  <c r="H29" i="1"/>
  <c r="S29" i="1" s="1"/>
  <c r="T29" i="1" s="1"/>
  <c r="J32" i="1"/>
  <c r="I32" i="1"/>
  <c r="AX32" i="1" s="1"/>
  <c r="H32" i="1"/>
  <c r="AJ32" i="1"/>
  <c r="H21" i="1"/>
  <c r="J27" i="1"/>
  <c r="AJ29" i="1"/>
  <c r="AW39" i="1"/>
  <c r="AY39" i="1" s="1"/>
  <c r="R39" i="1"/>
  <c r="H33" i="1"/>
  <c r="AJ33" i="1"/>
  <c r="M33" i="1"/>
  <c r="I33" i="1"/>
  <c r="AX33" i="1" s="1"/>
  <c r="BA33" i="1" s="1"/>
  <c r="AJ36" i="1"/>
  <c r="M36" i="1"/>
  <c r="J36" i="1"/>
  <c r="H36" i="1"/>
  <c r="AJ44" i="1"/>
  <c r="M44" i="1"/>
  <c r="J44" i="1"/>
  <c r="H44" i="1"/>
  <c r="R46" i="1"/>
  <c r="H63" i="1"/>
  <c r="AJ63" i="1"/>
  <c r="M63" i="1"/>
  <c r="I63" i="1"/>
  <c r="AX63" i="1" s="1"/>
  <c r="BA63" i="1" s="1"/>
  <c r="J63" i="1"/>
  <c r="BS27" i="1"/>
  <c r="BS36" i="1"/>
  <c r="J37" i="1"/>
  <c r="I37" i="1"/>
  <c r="AX37" i="1" s="1"/>
  <c r="H37" i="1"/>
  <c r="AJ37" i="1"/>
  <c r="M37" i="1"/>
  <c r="H41" i="1"/>
  <c r="AJ41" i="1"/>
  <c r="M41" i="1"/>
  <c r="I41" i="1"/>
  <c r="AX41" i="1" s="1"/>
  <c r="I44" i="1"/>
  <c r="AX44" i="1" s="1"/>
  <c r="AW56" i="1"/>
  <c r="AY56" i="1" s="1"/>
  <c r="R56" i="1"/>
  <c r="M34" i="1"/>
  <c r="J34" i="1"/>
  <c r="I34" i="1"/>
  <c r="AX34" i="1" s="1"/>
  <c r="H34" i="1"/>
  <c r="I46" i="1"/>
  <c r="AX46" i="1" s="1"/>
  <c r="H48" i="1"/>
  <c r="P52" i="1"/>
  <c r="N52" i="1" s="1"/>
  <c r="Q52" i="1" s="1"/>
  <c r="Z52" i="1"/>
  <c r="BS58" i="1"/>
  <c r="J59" i="1"/>
  <c r="I59" i="1"/>
  <c r="AX59" i="1" s="1"/>
  <c r="H59" i="1"/>
  <c r="M59" i="1"/>
  <c r="J62" i="1"/>
  <c r="I62" i="1"/>
  <c r="AX62" i="1" s="1"/>
  <c r="H62" i="1"/>
  <c r="AJ62" i="1"/>
  <c r="M74" i="1"/>
  <c r="J74" i="1"/>
  <c r="I74" i="1"/>
  <c r="AX74" i="1" s="1"/>
  <c r="AJ74" i="1"/>
  <c r="H74" i="1"/>
  <c r="AW51" i="1"/>
  <c r="AY51" i="1" s="1"/>
  <c r="R51" i="1"/>
  <c r="AW53" i="1"/>
  <c r="R53" i="1"/>
  <c r="M56" i="1"/>
  <c r="J56" i="1"/>
  <c r="I56" i="1"/>
  <c r="AX56" i="1" s="1"/>
  <c r="M61" i="1"/>
  <c r="J61" i="1"/>
  <c r="AJ61" i="1"/>
  <c r="Z66" i="1"/>
  <c r="AW66" i="1"/>
  <c r="AY66" i="1" s="1"/>
  <c r="R66" i="1"/>
  <c r="M30" i="1"/>
  <c r="M38" i="1"/>
  <c r="AJ40" i="1"/>
  <c r="M46" i="1"/>
  <c r="M48" i="1"/>
  <c r="M49" i="1"/>
  <c r="Z49" i="1"/>
  <c r="AY52" i="1"/>
  <c r="J57" i="1"/>
  <c r="I57" i="1"/>
  <c r="AX57" i="1" s="1"/>
  <c r="H57" i="1"/>
  <c r="AJ57" i="1"/>
  <c r="Z60" i="1"/>
  <c r="I61" i="1"/>
  <c r="AX61" i="1" s="1"/>
  <c r="R63" i="1"/>
  <c r="R68" i="1"/>
  <c r="H40" i="1"/>
  <c r="H56" i="1"/>
  <c r="AW64" i="1"/>
  <c r="AY64" i="1" s="1"/>
  <c r="I65" i="1"/>
  <c r="AX65" i="1" s="1"/>
  <c r="AJ65" i="1"/>
  <c r="J65" i="1"/>
  <c r="M65" i="1"/>
  <c r="H65" i="1"/>
  <c r="AJ30" i="1"/>
  <c r="AJ38" i="1"/>
  <c r="I40" i="1"/>
  <c r="AX40" i="1" s="1"/>
  <c r="H43" i="1"/>
  <c r="J45" i="1"/>
  <c r="AJ45" i="1"/>
  <c r="J47" i="1"/>
  <c r="AJ47" i="1"/>
  <c r="J51" i="1"/>
  <c r="I51" i="1"/>
  <c r="AX51" i="1" s="1"/>
  <c r="H51" i="1"/>
  <c r="M51" i="1"/>
  <c r="BA52" i="1"/>
  <c r="J54" i="1"/>
  <c r="I54" i="1"/>
  <c r="AX54" i="1" s="1"/>
  <c r="H54" i="1"/>
  <c r="S54" i="1" s="1"/>
  <c r="T54" i="1" s="1"/>
  <c r="AJ54" i="1"/>
  <c r="AW59" i="1"/>
  <c r="AY59" i="1" s="1"/>
  <c r="R59" i="1"/>
  <c r="AW61" i="1"/>
  <c r="AY61" i="1" s="1"/>
  <c r="R61" i="1"/>
  <c r="S62" i="1"/>
  <c r="T62" i="1" s="1"/>
  <c r="V66" i="1"/>
  <c r="M45" i="1"/>
  <c r="AJ48" i="1"/>
  <c r="AJ49" i="1"/>
  <c r="AJ51" i="1"/>
  <c r="H55" i="1"/>
  <c r="AJ55" i="1"/>
  <c r="M55" i="1"/>
  <c r="I55" i="1"/>
  <c r="AX55" i="1" s="1"/>
  <c r="BA55" i="1" s="1"/>
  <c r="H46" i="1"/>
  <c r="M53" i="1"/>
  <c r="J53" i="1"/>
  <c r="AJ53" i="1"/>
  <c r="V56" i="1"/>
  <c r="Z64" i="1"/>
  <c r="J64" i="1"/>
  <c r="M64" i="1"/>
  <c r="AJ64" i="1"/>
  <c r="J52" i="1"/>
  <c r="AW54" i="1"/>
  <c r="AY54" i="1" s="1"/>
  <c r="J60" i="1"/>
  <c r="AW62" i="1"/>
  <c r="AY62" i="1" s="1"/>
  <c r="M68" i="1"/>
  <c r="M69" i="1"/>
  <c r="J69" i="1"/>
  <c r="I69" i="1"/>
  <c r="AX69" i="1" s="1"/>
  <c r="H69" i="1"/>
  <c r="AW71" i="1"/>
  <c r="AY71" i="1" s="1"/>
  <c r="R71" i="1"/>
  <c r="V74" i="1"/>
  <c r="M52" i="1"/>
  <c r="M60" i="1"/>
  <c r="AW72" i="1"/>
  <c r="AY72" i="1" s="1"/>
  <c r="R72" i="1"/>
  <c r="R76" i="1"/>
  <c r="AJ52" i="1"/>
  <c r="AJ60" i="1"/>
  <c r="J66" i="1"/>
  <c r="I66" i="1"/>
  <c r="AX66" i="1" s="1"/>
  <c r="AJ66" i="1"/>
  <c r="J67" i="1"/>
  <c r="AW74" i="1"/>
  <c r="AY74" i="1" s="1"/>
  <c r="R74" i="1"/>
  <c r="BA73" i="1"/>
  <c r="AW65" i="1"/>
  <c r="AY65" i="1" s="1"/>
  <c r="R65" i="1"/>
  <c r="I67" i="1"/>
  <c r="AX67" i="1" s="1"/>
  <c r="AJ67" i="1"/>
  <c r="H68" i="1"/>
  <c r="I68" i="1"/>
  <c r="AX68" i="1" s="1"/>
  <c r="BA68" i="1" s="1"/>
  <c r="J72" i="1"/>
  <c r="I72" i="1"/>
  <c r="AX72" i="1" s="1"/>
  <c r="H72" i="1"/>
  <c r="AJ72" i="1"/>
  <c r="M72" i="1"/>
  <c r="J75" i="1"/>
  <c r="I75" i="1"/>
  <c r="AX75" i="1" s="1"/>
  <c r="BA75" i="1" s="1"/>
  <c r="H75" i="1"/>
  <c r="AJ75" i="1"/>
  <c r="H71" i="1"/>
  <c r="J73" i="1"/>
  <c r="R73" i="1"/>
  <c r="Z73" i="1"/>
  <c r="J71" i="1"/>
  <c r="M73" i="1"/>
  <c r="H70" i="1"/>
  <c r="S70" i="1" s="1"/>
  <c r="T70" i="1" s="1"/>
  <c r="M71" i="1"/>
  <c r="AJ73" i="1"/>
  <c r="BA48" i="1" l="1"/>
  <c r="AY48" i="1"/>
  <c r="AA45" i="1"/>
  <c r="AW70" i="1"/>
  <c r="AY70" i="1" s="1"/>
  <c r="AW40" i="1"/>
  <c r="AY40" i="1" s="1"/>
  <c r="AB45" i="1"/>
  <c r="U45" i="1"/>
  <c r="Y45" i="1" s="1"/>
  <c r="BA41" i="1"/>
  <c r="R42" i="1"/>
  <c r="R48" i="1"/>
  <c r="BA66" i="1"/>
  <c r="AW29" i="1"/>
  <c r="AY29" i="1" s="1"/>
  <c r="R20" i="1"/>
  <c r="AA60" i="1"/>
  <c r="AB60" i="1"/>
  <c r="P60" i="1"/>
  <c r="N60" i="1" s="1"/>
  <c r="Q60" i="1" s="1"/>
  <c r="U60" i="1"/>
  <c r="Y60" i="1" s="1"/>
  <c r="AA67" i="1"/>
  <c r="P67" i="1"/>
  <c r="N67" i="1" s="1"/>
  <c r="Q67" i="1" s="1"/>
  <c r="S44" i="1"/>
  <c r="T44" i="1" s="1"/>
  <c r="P44" i="1" s="1"/>
  <c r="N44" i="1" s="1"/>
  <c r="Q44" i="1" s="1"/>
  <c r="K44" i="1" s="1"/>
  <c r="L44" i="1" s="1"/>
  <c r="BA32" i="1"/>
  <c r="AW32" i="1"/>
  <c r="AY32" i="1" s="1"/>
  <c r="R32" i="1"/>
  <c r="BA56" i="1"/>
  <c r="BA44" i="1"/>
  <c r="R44" i="1"/>
  <c r="BA43" i="1"/>
  <c r="BA19" i="1"/>
  <c r="S24" i="1"/>
  <c r="T24" i="1" s="1"/>
  <c r="AA24" i="1" s="1"/>
  <c r="BA70" i="1"/>
  <c r="K45" i="1"/>
  <c r="L45" i="1" s="1"/>
  <c r="BA46" i="1"/>
  <c r="AW24" i="1"/>
  <c r="AY24" i="1" s="1"/>
  <c r="R30" i="1"/>
  <c r="S30" i="1" s="1"/>
  <c r="T30" i="1" s="1"/>
  <c r="P30" i="1" s="1"/>
  <c r="N30" i="1" s="1"/>
  <c r="Q30" i="1" s="1"/>
  <c r="K30" i="1" s="1"/>
  <c r="L30" i="1" s="1"/>
  <c r="P50" i="1"/>
  <c r="N50" i="1" s="1"/>
  <c r="Q50" i="1" s="1"/>
  <c r="K50" i="1" s="1"/>
  <c r="L50" i="1" s="1"/>
  <c r="AA50" i="1"/>
  <c r="P49" i="1"/>
  <c r="N49" i="1" s="1"/>
  <c r="Q49" i="1" s="1"/>
  <c r="K49" i="1" s="1"/>
  <c r="L49" i="1" s="1"/>
  <c r="AA49" i="1"/>
  <c r="AY38" i="1"/>
  <c r="BA38" i="1"/>
  <c r="K60" i="1"/>
  <c r="L60" i="1" s="1"/>
  <c r="BA37" i="1"/>
  <c r="BA31" i="1"/>
  <c r="R18" i="1"/>
  <c r="S18" i="1" s="1"/>
  <c r="T18" i="1" s="1"/>
  <c r="AA18" i="1" s="1"/>
  <c r="AW18" i="1"/>
  <c r="AY18" i="1" s="1"/>
  <c r="BA45" i="1"/>
  <c r="AC60" i="1"/>
  <c r="BA40" i="1"/>
  <c r="AC52" i="1"/>
  <c r="BA59" i="1"/>
  <c r="R69" i="1"/>
  <c r="S69" i="1" s="1"/>
  <c r="T69" i="1" s="1"/>
  <c r="P69" i="1" s="1"/>
  <c r="N69" i="1" s="1"/>
  <c r="Q69" i="1" s="1"/>
  <c r="K69" i="1" s="1"/>
  <c r="L69" i="1" s="1"/>
  <c r="BA29" i="1"/>
  <c r="R35" i="1"/>
  <c r="S35" i="1" s="1"/>
  <c r="T35" i="1" s="1"/>
  <c r="P35" i="1" s="1"/>
  <c r="N35" i="1" s="1"/>
  <c r="Q35" i="1" s="1"/>
  <c r="K35" i="1" s="1"/>
  <c r="L35" i="1" s="1"/>
  <c r="AW35" i="1"/>
  <c r="AY35" i="1" s="1"/>
  <c r="AC45" i="1"/>
  <c r="BA21" i="1"/>
  <c r="R57" i="1"/>
  <c r="S57" i="1" s="1"/>
  <c r="T57" i="1" s="1"/>
  <c r="P57" i="1" s="1"/>
  <c r="N57" i="1" s="1"/>
  <c r="Q57" i="1" s="1"/>
  <c r="K57" i="1" s="1"/>
  <c r="L57" i="1" s="1"/>
  <c r="AW57" i="1"/>
  <c r="AY57" i="1" s="1"/>
  <c r="BA67" i="1"/>
  <c r="AW49" i="1"/>
  <c r="BA23" i="1"/>
  <c r="U70" i="1"/>
  <c r="Y70" i="1" s="1"/>
  <c r="AB70" i="1"/>
  <c r="AA70" i="1"/>
  <c r="AA54" i="1"/>
  <c r="AB54" i="1"/>
  <c r="U54" i="1"/>
  <c r="Y54" i="1" s="1"/>
  <c r="U29" i="1"/>
  <c r="Y29" i="1" s="1"/>
  <c r="AB29" i="1"/>
  <c r="AA29" i="1"/>
  <c r="Z40" i="1"/>
  <c r="Z20" i="1"/>
  <c r="S21" i="1"/>
  <c r="T21" i="1" s="1"/>
  <c r="S72" i="1"/>
  <c r="T72" i="1" s="1"/>
  <c r="P72" i="1" s="1"/>
  <c r="N72" i="1" s="1"/>
  <c r="Q72" i="1" s="1"/>
  <c r="K72" i="1" s="1"/>
  <c r="L72" i="1" s="1"/>
  <c r="Z46" i="1"/>
  <c r="Z51" i="1"/>
  <c r="Z62" i="1"/>
  <c r="P62" i="1"/>
  <c r="N62" i="1" s="1"/>
  <c r="Q62" i="1" s="1"/>
  <c r="K62" i="1" s="1"/>
  <c r="L62" i="1" s="1"/>
  <c r="S48" i="1"/>
  <c r="T48" i="1" s="1"/>
  <c r="S42" i="1"/>
  <c r="T42" i="1" s="1"/>
  <c r="P42" i="1" s="1"/>
  <c r="N42" i="1" s="1"/>
  <c r="Q42" i="1" s="1"/>
  <c r="K42" i="1" s="1"/>
  <c r="L42" i="1" s="1"/>
  <c r="BA39" i="1"/>
  <c r="S38" i="1"/>
  <c r="T38" i="1" s="1"/>
  <c r="U22" i="1"/>
  <c r="Y22" i="1" s="1"/>
  <c r="AB22" i="1"/>
  <c r="AA22" i="1"/>
  <c r="Z26" i="1"/>
  <c r="U30" i="1"/>
  <c r="Y30" i="1" s="1"/>
  <c r="AB30" i="1"/>
  <c r="AA30" i="1"/>
  <c r="BA20" i="1"/>
  <c r="S76" i="1"/>
  <c r="T76" i="1" s="1"/>
  <c r="Z43" i="1"/>
  <c r="AW58" i="1"/>
  <c r="R58" i="1"/>
  <c r="AA62" i="1"/>
  <c r="AB62" i="1"/>
  <c r="AC62" i="1" s="1"/>
  <c r="U62" i="1"/>
  <c r="Y62" i="1" s="1"/>
  <c r="BA51" i="1"/>
  <c r="Z56" i="1"/>
  <c r="S68" i="1"/>
  <c r="T68" i="1" s="1"/>
  <c r="P68" i="1" s="1"/>
  <c r="N68" i="1" s="1"/>
  <c r="Q68" i="1" s="1"/>
  <c r="K68" i="1" s="1"/>
  <c r="L68" i="1" s="1"/>
  <c r="S53" i="1"/>
  <c r="T53" i="1" s="1"/>
  <c r="BA62" i="1"/>
  <c r="Z34" i="1"/>
  <c r="Z41" i="1"/>
  <c r="AW36" i="1"/>
  <c r="R36" i="1"/>
  <c r="S41" i="1"/>
  <c r="T41" i="1" s="1"/>
  <c r="Z57" i="1"/>
  <c r="Z44" i="1"/>
  <c r="Z72" i="1"/>
  <c r="BA71" i="1"/>
  <c r="K67" i="1"/>
  <c r="L67" i="1" s="1"/>
  <c r="AB67" i="1"/>
  <c r="AC67" i="1" s="1"/>
  <c r="U67" i="1"/>
  <c r="Y67" i="1" s="1"/>
  <c r="Z55" i="1"/>
  <c r="S55" i="1"/>
  <c r="T55" i="1" s="1"/>
  <c r="S61" i="1"/>
  <c r="T61" i="1" s="1"/>
  <c r="S63" i="1"/>
  <c r="T63" i="1" s="1"/>
  <c r="P63" i="1" s="1"/>
  <c r="N63" i="1" s="1"/>
  <c r="Q63" i="1" s="1"/>
  <c r="K63" i="1" s="1"/>
  <c r="L63" i="1" s="1"/>
  <c r="AY53" i="1"/>
  <c r="BA53" i="1"/>
  <c r="Z74" i="1"/>
  <c r="K52" i="1"/>
  <c r="L52" i="1" s="1"/>
  <c r="BA34" i="1"/>
  <c r="Z63" i="1"/>
  <c r="Z17" i="1"/>
  <c r="S73" i="1"/>
  <c r="T73" i="1" s="1"/>
  <c r="BA72" i="1"/>
  <c r="S65" i="1"/>
  <c r="T65" i="1" s="1"/>
  <c r="P65" i="1" s="1"/>
  <c r="N65" i="1" s="1"/>
  <c r="Q65" i="1" s="1"/>
  <c r="K65" i="1" s="1"/>
  <c r="L65" i="1" s="1"/>
  <c r="S71" i="1"/>
  <c r="T71" i="1" s="1"/>
  <c r="P71" i="1" s="1"/>
  <c r="N71" i="1" s="1"/>
  <c r="Q71" i="1" s="1"/>
  <c r="K71" i="1" s="1"/>
  <c r="L71" i="1" s="1"/>
  <c r="Z54" i="1"/>
  <c r="P54" i="1"/>
  <c r="N54" i="1" s="1"/>
  <c r="Q54" i="1" s="1"/>
  <c r="K54" i="1" s="1"/>
  <c r="L54" i="1" s="1"/>
  <c r="BA65" i="1"/>
  <c r="BA61" i="1"/>
  <c r="S51" i="1"/>
  <c r="T51" i="1" s="1"/>
  <c r="Z48" i="1"/>
  <c r="AB49" i="1"/>
  <c r="AC49" i="1" s="1"/>
  <c r="U49" i="1"/>
  <c r="Y49" i="1" s="1"/>
  <c r="S40" i="1"/>
  <c r="T40" i="1" s="1"/>
  <c r="P40" i="1" s="1"/>
  <c r="N40" i="1" s="1"/>
  <c r="Q40" i="1" s="1"/>
  <c r="K40" i="1" s="1"/>
  <c r="L40" i="1" s="1"/>
  <c r="S39" i="1"/>
  <c r="T39" i="1" s="1"/>
  <c r="Z21" i="1"/>
  <c r="S37" i="1"/>
  <c r="T37" i="1" s="1"/>
  <c r="P37" i="1" s="1"/>
  <c r="N37" i="1" s="1"/>
  <c r="Q37" i="1" s="1"/>
  <c r="K37" i="1" s="1"/>
  <c r="L37" i="1" s="1"/>
  <c r="Z42" i="1"/>
  <c r="U28" i="1"/>
  <c r="Y28" i="1" s="1"/>
  <c r="AB28" i="1"/>
  <c r="AC28" i="1" s="1"/>
  <c r="AB18" i="1"/>
  <c r="S31" i="1"/>
  <c r="T31" i="1" s="1"/>
  <c r="P31" i="1" s="1"/>
  <c r="N31" i="1" s="1"/>
  <c r="Q31" i="1" s="1"/>
  <c r="K31" i="1" s="1"/>
  <c r="L31" i="1" s="1"/>
  <c r="AW26" i="1"/>
  <c r="AY26" i="1" s="1"/>
  <c r="R26" i="1"/>
  <c r="S19" i="1"/>
  <c r="T19" i="1" s="1"/>
  <c r="Z70" i="1"/>
  <c r="P70" i="1"/>
  <c r="N70" i="1" s="1"/>
  <c r="Q70" i="1" s="1"/>
  <c r="K70" i="1" s="1"/>
  <c r="L70" i="1" s="1"/>
  <c r="Z65" i="1"/>
  <c r="Z29" i="1"/>
  <c r="P29" i="1"/>
  <c r="N29" i="1" s="1"/>
  <c r="Q29" i="1" s="1"/>
  <c r="K29" i="1" s="1"/>
  <c r="L29" i="1" s="1"/>
  <c r="BA54" i="1"/>
  <c r="S64" i="1"/>
  <c r="T64" i="1" s="1"/>
  <c r="U50" i="1"/>
  <c r="Y50" i="1" s="1"/>
  <c r="AB50" i="1"/>
  <c r="AC50" i="1" s="1"/>
  <c r="BA74" i="1"/>
  <c r="Z59" i="1"/>
  <c r="AB47" i="1"/>
  <c r="AC47" i="1" s="1"/>
  <c r="U47" i="1"/>
  <c r="Y47" i="1" s="1"/>
  <c r="P47" i="1"/>
  <c r="N47" i="1" s="1"/>
  <c r="Q47" i="1" s="1"/>
  <c r="K47" i="1" s="1"/>
  <c r="L47" i="1" s="1"/>
  <c r="Z33" i="1"/>
  <c r="S33" i="1"/>
  <c r="T33" i="1" s="1"/>
  <c r="P33" i="1" s="1"/>
  <c r="N33" i="1" s="1"/>
  <c r="Q33" i="1" s="1"/>
  <c r="K33" i="1" s="1"/>
  <c r="L33" i="1" s="1"/>
  <c r="Z32" i="1"/>
  <c r="S32" i="1"/>
  <c r="T32" i="1" s="1"/>
  <c r="BA42" i="1"/>
  <c r="AW17" i="1"/>
  <c r="AY17" i="1" s="1"/>
  <c r="R17" i="1"/>
  <c r="P28" i="1"/>
  <c r="N28" i="1" s="1"/>
  <c r="Q28" i="1" s="1"/>
  <c r="K28" i="1" s="1"/>
  <c r="L28" i="1" s="1"/>
  <c r="P22" i="1"/>
  <c r="N22" i="1" s="1"/>
  <c r="Q22" i="1" s="1"/>
  <c r="K22" i="1" s="1"/>
  <c r="L22" i="1" s="1"/>
  <c r="Z22" i="1"/>
  <c r="Z18" i="1"/>
  <c r="AW25" i="1"/>
  <c r="R25" i="1"/>
  <c r="S56" i="1"/>
  <c r="T56" i="1" s="1"/>
  <c r="Z71" i="1"/>
  <c r="Z75" i="1"/>
  <c r="S74" i="1"/>
  <c r="T74" i="1" s="1"/>
  <c r="P74" i="1" s="1"/>
  <c r="N74" i="1" s="1"/>
  <c r="Q74" i="1" s="1"/>
  <c r="K74" i="1" s="1"/>
  <c r="L74" i="1" s="1"/>
  <c r="Z69" i="1"/>
  <c r="S59" i="1"/>
  <c r="T59" i="1" s="1"/>
  <c r="S66" i="1"/>
  <c r="T66" i="1" s="1"/>
  <c r="AW27" i="1"/>
  <c r="AY27" i="1" s="1"/>
  <c r="R27" i="1"/>
  <c r="S46" i="1"/>
  <c r="T46" i="1" s="1"/>
  <c r="Z36" i="1"/>
  <c r="S43" i="1"/>
  <c r="T43" i="1" s="1"/>
  <c r="S23" i="1"/>
  <c r="T23" i="1" s="1"/>
  <c r="Z25" i="1"/>
  <c r="S20" i="1"/>
  <c r="T20" i="1" s="1"/>
  <c r="P20" i="1" s="1"/>
  <c r="N20" i="1" s="1"/>
  <c r="Q20" i="1" s="1"/>
  <c r="K20" i="1" s="1"/>
  <c r="L20" i="1" s="1"/>
  <c r="Z24" i="1"/>
  <c r="P24" i="1"/>
  <c r="N24" i="1" s="1"/>
  <c r="Q24" i="1" s="1"/>
  <c r="K24" i="1" s="1"/>
  <c r="L24" i="1" s="1"/>
  <c r="Z68" i="1"/>
  <c r="BA69" i="1"/>
  <c r="S75" i="1"/>
  <c r="T75" i="1" s="1"/>
  <c r="P75" i="1" s="1"/>
  <c r="N75" i="1" s="1"/>
  <c r="Q75" i="1" s="1"/>
  <c r="K75" i="1" s="1"/>
  <c r="L75" i="1" s="1"/>
  <c r="Z37" i="1"/>
  <c r="BA64" i="1"/>
  <c r="AB35" i="1"/>
  <c r="S34" i="1"/>
  <c r="T34" i="1" s="1"/>
  <c r="P34" i="1" s="1"/>
  <c r="N34" i="1" s="1"/>
  <c r="Q34" i="1" s="1"/>
  <c r="K34" i="1" s="1"/>
  <c r="L34" i="1" s="1"/>
  <c r="U24" i="1"/>
  <c r="Y24" i="1" s="1"/>
  <c r="Z23" i="1"/>
  <c r="Z31" i="1"/>
  <c r="BA18" i="1" l="1"/>
  <c r="AB24" i="1"/>
  <c r="AA44" i="1"/>
  <c r="AB44" i="1"/>
  <c r="BA24" i="1"/>
  <c r="U35" i="1"/>
  <c r="Y35" i="1" s="1"/>
  <c r="U44" i="1"/>
  <c r="Y44" i="1" s="1"/>
  <c r="AA35" i="1"/>
  <c r="AC35" i="1" s="1"/>
  <c r="P18" i="1"/>
  <c r="N18" i="1" s="1"/>
  <c r="Q18" i="1" s="1"/>
  <c r="K18" i="1" s="1"/>
  <c r="L18" i="1" s="1"/>
  <c r="U18" i="1"/>
  <c r="Y18" i="1" s="1"/>
  <c r="AY49" i="1"/>
  <c r="BA49" i="1"/>
  <c r="BA57" i="1"/>
  <c r="BA35" i="1"/>
  <c r="AC24" i="1"/>
  <c r="AC22" i="1"/>
  <c r="AB48" i="1"/>
  <c r="U48" i="1"/>
  <c r="Y48" i="1" s="1"/>
  <c r="AA48" i="1"/>
  <c r="AA21" i="1"/>
  <c r="AB21" i="1"/>
  <c r="AC21" i="1" s="1"/>
  <c r="U21" i="1"/>
  <c r="Y21" i="1" s="1"/>
  <c r="U34" i="1"/>
  <c r="Y34" i="1" s="1"/>
  <c r="AB34" i="1"/>
  <c r="AC34" i="1" s="1"/>
  <c r="AA34" i="1"/>
  <c r="BA25" i="1"/>
  <c r="AY25" i="1"/>
  <c r="S17" i="1"/>
  <c r="T17" i="1" s="1"/>
  <c r="U33" i="1"/>
  <c r="Y33" i="1" s="1"/>
  <c r="AB33" i="1"/>
  <c r="AA33" i="1"/>
  <c r="AB37" i="1"/>
  <c r="U37" i="1"/>
  <c r="Y37" i="1" s="1"/>
  <c r="AA37" i="1"/>
  <c r="U57" i="1"/>
  <c r="Y57" i="1" s="1"/>
  <c r="AB57" i="1"/>
  <c r="AA57" i="1"/>
  <c r="U73" i="1"/>
  <c r="Y73" i="1" s="1"/>
  <c r="AB73" i="1"/>
  <c r="AA73" i="1"/>
  <c r="P73" i="1"/>
  <c r="N73" i="1" s="1"/>
  <c r="Q73" i="1" s="1"/>
  <c r="K73" i="1" s="1"/>
  <c r="L73" i="1" s="1"/>
  <c r="U55" i="1"/>
  <c r="Y55" i="1" s="1"/>
  <c r="AB55" i="1"/>
  <c r="AA55" i="1"/>
  <c r="AC30" i="1"/>
  <c r="AB75" i="1"/>
  <c r="U75" i="1"/>
  <c r="Y75" i="1" s="1"/>
  <c r="AA75" i="1"/>
  <c r="AB46" i="1"/>
  <c r="U46" i="1"/>
  <c r="Y46" i="1" s="1"/>
  <c r="AA46" i="1"/>
  <c r="U69" i="1"/>
  <c r="Y69" i="1" s="1"/>
  <c r="AB69" i="1"/>
  <c r="AA69" i="1"/>
  <c r="U19" i="1"/>
  <c r="Y19" i="1" s="1"/>
  <c r="AB19" i="1"/>
  <c r="AA19" i="1"/>
  <c r="P19" i="1"/>
  <c r="N19" i="1" s="1"/>
  <c r="Q19" i="1" s="1"/>
  <c r="K19" i="1" s="1"/>
  <c r="L19" i="1" s="1"/>
  <c r="AC18" i="1"/>
  <c r="P21" i="1"/>
  <c r="N21" i="1" s="1"/>
  <c r="Q21" i="1" s="1"/>
  <c r="K21" i="1" s="1"/>
  <c r="L21" i="1" s="1"/>
  <c r="P48" i="1"/>
  <c r="N48" i="1" s="1"/>
  <c r="Q48" i="1" s="1"/>
  <c r="K48" i="1" s="1"/>
  <c r="L48" i="1" s="1"/>
  <c r="U71" i="1"/>
  <c r="Y71" i="1" s="1"/>
  <c r="AB71" i="1"/>
  <c r="AA71" i="1"/>
  <c r="U41" i="1"/>
  <c r="Y41" i="1" s="1"/>
  <c r="AB41" i="1"/>
  <c r="AA41" i="1"/>
  <c r="U76" i="1"/>
  <c r="Y76" i="1" s="1"/>
  <c r="AB76" i="1"/>
  <c r="P76" i="1"/>
  <c r="N76" i="1" s="1"/>
  <c r="Q76" i="1" s="1"/>
  <c r="K76" i="1" s="1"/>
  <c r="L76" i="1" s="1"/>
  <c r="AA76" i="1"/>
  <c r="U38" i="1"/>
  <c r="Y38" i="1" s="1"/>
  <c r="AB38" i="1"/>
  <c r="AC38" i="1" s="1"/>
  <c r="AA38" i="1"/>
  <c r="P38" i="1"/>
  <c r="N38" i="1" s="1"/>
  <c r="Q38" i="1" s="1"/>
  <c r="K38" i="1" s="1"/>
  <c r="L38" i="1" s="1"/>
  <c r="AB72" i="1"/>
  <c r="AA72" i="1"/>
  <c r="U72" i="1"/>
  <c r="Y72" i="1" s="1"/>
  <c r="AC70" i="1"/>
  <c r="U56" i="1"/>
  <c r="Y56" i="1" s="1"/>
  <c r="AB56" i="1"/>
  <c r="AA56" i="1"/>
  <c r="S25" i="1"/>
  <c r="T25" i="1" s="1"/>
  <c r="S27" i="1"/>
  <c r="T27" i="1" s="1"/>
  <c r="P55" i="1"/>
  <c r="N55" i="1" s="1"/>
  <c r="Q55" i="1" s="1"/>
  <c r="K55" i="1" s="1"/>
  <c r="L55" i="1" s="1"/>
  <c r="BA27" i="1"/>
  <c r="U53" i="1"/>
  <c r="Y53" i="1" s="1"/>
  <c r="AB53" i="1"/>
  <c r="AA53" i="1"/>
  <c r="P53" i="1"/>
  <c r="N53" i="1" s="1"/>
  <c r="Q53" i="1" s="1"/>
  <c r="K53" i="1" s="1"/>
  <c r="L53" i="1" s="1"/>
  <c r="U23" i="1"/>
  <c r="Y23" i="1" s="1"/>
  <c r="AB23" i="1"/>
  <c r="AC23" i="1" s="1"/>
  <c r="AA23" i="1"/>
  <c r="AB32" i="1"/>
  <c r="U32" i="1"/>
  <c r="Y32" i="1" s="1"/>
  <c r="AA32" i="1"/>
  <c r="AB64" i="1"/>
  <c r="U64" i="1"/>
  <c r="Y64" i="1" s="1"/>
  <c r="AA64" i="1"/>
  <c r="P64" i="1"/>
  <c r="N64" i="1" s="1"/>
  <c r="Q64" i="1" s="1"/>
  <c r="K64" i="1" s="1"/>
  <c r="L64" i="1" s="1"/>
  <c r="S26" i="1"/>
  <c r="T26" i="1" s="1"/>
  <c r="U39" i="1"/>
  <c r="Y39" i="1" s="1"/>
  <c r="AB39" i="1"/>
  <c r="P39" i="1"/>
  <c r="N39" i="1" s="1"/>
  <c r="Q39" i="1" s="1"/>
  <c r="K39" i="1" s="1"/>
  <c r="L39" i="1" s="1"/>
  <c r="AA39" i="1"/>
  <c r="AB51" i="1"/>
  <c r="U51" i="1"/>
  <c r="Y51" i="1" s="1"/>
  <c r="AA51" i="1"/>
  <c r="S36" i="1"/>
  <c r="T36" i="1" s="1"/>
  <c r="S58" i="1"/>
  <c r="T58" i="1" s="1"/>
  <c r="AC29" i="1"/>
  <c r="AB59" i="1"/>
  <c r="U59" i="1"/>
  <c r="Y59" i="1" s="1"/>
  <c r="AA59" i="1"/>
  <c r="P23" i="1"/>
  <c r="N23" i="1" s="1"/>
  <c r="Q23" i="1" s="1"/>
  <c r="K23" i="1" s="1"/>
  <c r="L23" i="1" s="1"/>
  <c r="U74" i="1"/>
  <c r="Y74" i="1" s="1"/>
  <c r="AB74" i="1"/>
  <c r="AA74" i="1"/>
  <c r="P32" i="1"/>
  <c r="N32" i="1" s="1"/>
  <c r="Q32" i="1" s="1"/>
  <c r="K32" i="1" s="1"/>
  <c r="L32" i="1" s="1"/>
  <c r="U63" i="1"/>
  <c r="Y63" i="1" s="1"/>
  <c r="AB63" i="1"/>
  <c r="AA63" i="1"/>
  <c r="AY36" i="1"/>
  <c r="BA36" i="1"/>
  <c r="U68" i="1"/>
  <c r="Y68" i="1" s="1"/>
  <c r="AB68" i="1"/>
  <c r="AA68" i="1"/>
  <c r="AY58" i="1"/>
  <c r="BA58" i="1"/>
  <c r="U42" i="1"/>
  <c r="Y42" i="1" s="1"/>
  <c r="AB42" i="1"/>
  <c r="AA42" i="1"/>
  <c r="P51" i="1"/>
  <c r="N51" i="1" s="1"/>
  <c r="Q51" i="1" s="1"/>
  <c r="K51" i="1" s="1"/>
  <c r="L51" i="1" s="1"/>
  <c r="AC44" i="1"/>
  <c r="U43" i="1"/>
  <c r="Y43" i="1" s="1"/>
  <c r="AA43" i="1"/>
  <c r="AB43" i="1"/>
  <c r="AB66" i="1"/>
  <c r="AA66" i="1"/>
  <c r="U66" i="1"/>
  <c r="Y66" i="1" s="1"/>
  <c r="P66" i="1"/>
  <c r="N66" i="1" s="1"/>
  <c r="Q66" i="1" s="1"/>
  <c r="K66" i="1" s="1"/>
  <c r="L66" i="1" s="1"/>
  <c r="U31" i="1"/>
  <c r="Y31" i="1" s="1"/>
  <c r="AB31" i="1"/>
  <c r="AA31" i="1"/>
  <c r="AA40" i="1"/>
  <c r="AB40" i="1"/>
  <c r="U40" i="1"/>
  <c r="Y40" i="1" s="1"/>
  <c r="U65" i="1"/>
  <c r="Y65" i="1" s="1"/>
  <c r="AA65" i="1"/>
  <c r="AB65" i="1"/>
  <c r="BA17" i="1"/>
  <c r="P43" i="1"/>
  <c r="N43" i="1" s="1"/>
  <c r="Q43" i="1" s="1"/>
  <c r="K43" i="1" s="1"/>
  <c r="L43" i="1" s="1"/>
  <c r="U20" i="1"/>
  <c r="Y20" i="1" s="1"/>
  <c r="AB20" i="1"/>
  <c r="AA20" i="1"/>
  <c r="P59" i="1"/>
  <c r="N59" i="1" s="1"/>
  <c r="Q59" i="1" s="1"/>
  <c r="K59" i="1" s="1"/>
  <c r="L59" i="1" s="1"/>
  <c r="U61" i="1"/>
  <c r="Y61" i="1" s="1"/>
  <c r="AB61" i="1"/>
  <c r="AA61" i="1"/>
  <c r="P61" i="1"/>
  <c r="N61" i="1" s="1"/>
  <c r="Q61" i="1" s="1"/>
  <c r="K61" i="1" s="1"/>
  <c r="L61" i="1" s="1"/>
  <c r="BA26" i="1"/>
  <c r="P41" i="1"/>
  <c r="N41" i="1" s="1"/>
  <c r="Q41" i="1" s="1"/>
  <c r="K41" i="1" s="1"/>
  <c r="L41" i="1" s="1"/>
  <c r="P56" i="1"/>
  <c r="N56" i="1" s="1"/>
  <c r="Q56" i="1" s="1"/>
  <c r="K56" i="1" s="1"/>
  <c r="L56" i="1" s="1"/>
  <c r="P46" i="1"/>
  <c r="N46" i="1" s="1"/>
  <c r="Q46" i="1" s="1"/>
  <c r="K46" i="1" s="1"/>
  <c r="L46" i="1" s="1"/>
  <c r="AC54" i="1"/>
  <c r="AC69" i="1" l="1"/>
  <c r="AC46" i="1"/>
  <c r="AC64" i="1"/>
  <c r="AC55" i="1"/>
  <c r="AC65" i="1"/>
  <c r="AC59" i="1"/>
  <c r="AC31" i="1"/>
  <c r="AC74" i="1"/>
  <c r="AC39" i="1"/>
  <c r="AC37" i="1"/>
  <c r="AC41" i="1"/>
  <c r="AC75" i="1"/>
  <c r="AC20" i="1"/>
  <c r="AC63" i="1"/>
  <c r="AC40" i="1"/>
  <c r="AC51" i="1"/>
  <c r="AC53" i="1"/>
  <c r="AC43" i="1"/>
  <c r="U27" i="1"/>
  <c r="Y27" i="1" s="1"/>
  <c r="AB27" i="1"/>
  <c r="AA27" i="1"/>
  <c r="P27" i="1"/>
  <c r="N27" i="1" s="1"/>
  <c r="Q27" i="1" s="1"/>
  <c r="K27" i="1" s="1"/>
  <c r="L27" i="1" s="1"/>
  <c r="U25" i="1"/>
  <c r="Y25" i="1" s="1"/>
  <c r="AB25" i="1"/>
  <c r="AA25" i="1"/>
  <c r="P25" i="1"/>
  <c r="N25" i="1" s="1"/>
  <c r="Q25" i="1" s="1"/>
  <c r="K25" i="1" s="1"/>
  <c r="L25" i="1" s="1"/>
  <c r="AC57" i="1"/>
  <c r="AC42" i="1"/>
  <c r="U58" i="1"/>
  <c r="Y58" i="1" s="1"/>
  <c r="AB58" i="1"/>
  <c r="AA58" i="1"/>
  <c r="P58" i="1"/>
  <c r="N58" i="1" s="1"/>
  <c r="Q58" i="1" s="1"/>
  <c r="K58" i="1" s="1"/>
  <c r="L58" i="1" s="1"/>
  <c r="AC33" i="1"/>
  <c r="AC32" i="1"/>
  <c r="U26" i="1"/>
  <c r="Y26" i="1" s="1"/>
  <c r="AB26" i="1"/>
  <c r="AA26" i="1"/>
  <c r="P26" i="1"/>
  <c r="N26" i="1" s="1"/>
  <c r="Q26" i="1" s="1"/>
  <c r="K26" i="1" s="1"/>
  <c r="L26" i="1" s="1"/>
  <c r="AC56" i="1"/>
  <c r="AC76" i="1"/>
  <c r="U17" i="1"/>
  <c r="Y17" i="1" s="1"/>
  <c r="AB17" i="1"/>
  <c r="AA17" i="1"/>
  <c r="P17" i="1"/>
  <c r="N17" i="1" s="1"/>
  <c r="Q17" i="1" s="1"/>
  <c r="K17" i="1" s="1"/>
  <c r="L17" i="1" s="1"/>
  <c r="U36" i="1"/>
  <c r="Y36" i="1" s="1"/>
  <c r="AB36" i="1"/>
  <c r="AA36" i="1"/>
  <c r="P36" i="1"/>
  <c r="N36" i="1" s="1"/>
  <c r="Q36" i="1" s="1"/>
  <c r="K36" i="1" s="1"/>
  <c r="L36" i="1" s="1"/>
  <c r="AC72" i="1"/>
  <c r="AC19" i="1"/>
  <c r="AC61" i="1"/>
  <c r="AC66" i="1"/>
  <c r="AC68" i="1"/>
  <c r="AC71" i="1"/>
  <c r="AC73" i="1"/>
  <c r="AC48" i="1"/>
  <c r="AC36" i="1" l="1"/>
  <c r="AC17" i="1"/>
  <c r="AC26" i="1"/>
  <c r="AC25" i="1"/>
  <c r="AC27" i="1"/>
  <c r="AC58" i="1"/>
</calcChain>
</file>

<file path=xl/sharedStrings.xml><?xml version="1.0" encoding="utf-8"?>
<sst xmlns="http://schemas.openxmlformats.org/spreadsheetml/2006/main" count="972" uniqueCount="566">
  <si>
    <t>File opened</t>
  </si>
  <si>
    <t>2018-07-31 08:00:17</t>
  </si>
  <si>
    <t>Console s/n</t>
  </si>
  <si>
    <t>68C-901331</t>
  </si>
  <si>
    <t>Console ver</t>
  </si>
  <si>
    <t>Bluestem v.1.3.4</t>
  </si>
  <si>
    <t>Scripts ver</t>
  </si>
  <si>
    <t>2018.05  1.3.4, Mar 2018</t>
  </si>
  <si>
    <t>Head s/n</t>
  </si>
  <si>
    <t>68H-581331</t>
  </si>
  <si>
    <t>Head ver</t>
  </si>
  <si>
    <t>1.3.0</t>
  </si>
  <si>
    <t>Head cal</t>
  </si>
  <si>
    <t>{"h2oazero": "1.1151", "co2bspan1": "0.98832", "co2aspan2": "0", "flowbzero": "0.36051", "co2aspanconc1": "993.2", "ssa_ref": "36030.2", "co2aspan2b": "0.180814", "co2bzero": "1.08264", "co2azero": "0.892622", "h2obspanconc2": "0", "co2bspanconc1": "993.2", "co2aspan2a": "0.182828", "h2obzero": "1.12239", "h2obspan2b": "0.069882", "oxygen": "21", "tazero": "0.0477905", "co2aspanconc2": "0", "h2oaspan2a": "0.0689156", "flowazero": "0.30102", "h2oaspan2b": "0.0694204", "chamberpressurezero": "2.51657", "h2obspan2a": "0.0689104", "h2oaspan2": "0", "co2aspan1": "0.988981", "h2obspanconc1": "12.22", "h2oaspanconc2": "0", "h2oaspanconc1": "12.22", "co2bspanconc2": "0", "co2bspan2": "0", "ssb_ref": "29458.7", "tbzero": "0.0939751", "h2obspan2": "0", "h2oaspan1": "1.00733", "co2bspan2a": "0.183308", "co2bspan2b": "0.181167", "h2obspan1": "1.0141", "flowmeterzero": "1.00341"}</t>
  </si>
  <si>
    <t>Chamber type</t>
  </si>
  <si>
    <t>6800-01A</t>
  </si>
  <si>
    <t>Chamber s/n</t>
  </si>
  <si>
    <t>MPF-651271</t>
  </si>
  <si>
    <t>Chamber rev</t>
  </si>
  <si>
    <t>0</t>
  </si>
  <si>
    <t>Chamber cal</t>
  </si>
  <si>
    <t>Fluorometer</t>
  </si>
  <si>
    <t>Flr. Version</t>
  </si>
  <si>
    <t>08:00:17</t>
  </si>
  <si>
    <t>Stability Definition:	A (GasEx): Slp&lt;1 Std&lt;5	gsw (GasEx): Slp&lt;1 Std&lt;5</t>
  </si>
  <si>
    <t>08:01:00</t>
  </si>
  <si>
    <t>Stability Definition:	A (GasEx): Slp&lt;5 Std&lt;5	gsw (GasEx): Slp&lt;1 Std&lt;5</t>
  </si>
  <si>
    <t>SysConst</t>
  </si>
  <si>
    <t>AvgTime</t>
  </si>
  <si>
    <t>4</t>
  </si>
  <si>
    <t>Oxygen</t>
  </si>
  <si>
    <t>21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</si>
  <si>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</si>
  <si>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</si>
  <si>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</si>
  <si>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</si>
  <si>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</si>
  <si>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</si>
  <si>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</si>
  <si>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</si>
  <si>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</si>
  <si>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</si>
  <si>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</si>
  <si>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</si>
  <si>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</si>
  <si>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</si>
  <si>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</si>
  <si>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</si>
  <si>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</si>
  <si>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</si>
  <si>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</si>
  <si>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</si>
  <si>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</si>
  <si>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</si>
  <si>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</si>
  <si>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</si>
  <si>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</si>
  <si>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</si>
  <si>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</si>
  <si>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</si>
  <si>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</si>
  <si>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</si>
  <si>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</si>
  <si>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</si>
  <si>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</si>
  <si>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</si>
  <si>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</si>
  <si>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</si>
  <si>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</si>
  <si>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</si>
  <si>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</si>
  <si>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</si>
  <si>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2.25094 80.0266 376.956 622.937 862.261 1052.45 1223.37 1361.75</t>
  </si>
  <si>
    <t>Fs_true</t>
  </si>
  <si>
    <t>-0.590197 100.432 400.926 601.054 800.591 1000.36 1200.65 1400.48</t>
  </si>
  <si>
    <t>leak_wt</t>
  </si>
  <si>
    <t>Sys</t>
  </si>
  <si>
    <t>UserDefVar</t>
  </si>
  <si>
    <t>GasEx</t>
  </si>
  <si>
    <t>Leak</t>
  </si>
  <si>
    <t>FLR</t>
  </si>
  <si>
    <t>MPF</t>
  </si>
  <si>
    <t>LeafQ</t>
  </si>
  <si>
    <t>Meas</t>
  </si>
  <si>
    <t>FlrLS</t>
  </si>
  <si>
    <t>FlrStats</t>
  </si>
  <si>
    <t>Match</t>
  </si>
  <si>
    <t>Stability</t>
  </si>
  <si>
    <t>Status</t>
  </si>
  <si>
    <t>obs</t>
  </si>
  <si>
    <t>time</t>
  </si>
  <si>
    <t>elapsed</t>
  </si>
  <si>
    <t>date</t>
  </si>
  <si>
    <t>hhmmss</t>
  </si>
  <si>
    <t>plant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</si>
  <si>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</si>
  <si>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</si>
  <si>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</si>
  <si>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</si>
  <si>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</si>
  <si>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</si>
  <si>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</si>
  <si>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</si>
  <si>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</si>
  <si>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</si>
  <si>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</si>
  <si>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</si>
  <si>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</si>
  <si>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</si>
  <si>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</si>
  <si>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</si>
  <si>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</si>
  <si>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</si>
  <si>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</si>
  <si>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</si>
  <si>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</si>
  <si>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</si>
  <si>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</si>
  <si>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</si>
  <si>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</si>
  <si>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</si>
  <si>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</si>
  <si>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</si>
  <si>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</si>
  <si>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</si>
  <si>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</si>
  <si>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</si>
  <si>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</si>
  <si>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</si>
  <si>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</si>
  <si>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</si>
  <si>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</si>
  <si>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</si>
  <si>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</si>
  <si>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</si>
  <si>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</si>
  <si>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</si>
  <si>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</si>
  <si>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</si>
  <si>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</si>
  <si>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</si>
  <si>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</si>
  <si>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</si>
  <si>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</si>
  <si>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</si>
  <si>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</si>
  <si>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</si>
  <si>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</si>
  <si>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</si>
  <si>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</si>
  <si>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</si>
  <si>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</si>
  <si>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</si>
  <si>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</si>
  <si>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</si>
  <si>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</si>
  <si>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</si>
  <si>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</si>
  <si>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</si>
  <si>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</si>
  <si>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</si>
  <si>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</si>
  <si>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</si>
  <si>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</si>
  <si>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</si>
  <si>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</si>
  <si>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</si>
  <si>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</si>
  <si>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</si>
  <si>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</si>
  <si>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</si>
  <si>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</si>
  <si>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</si>
  <si>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</si>
  <si>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</si>
  <si>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</si>
  <si>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</si>
  <si>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</si>
  <si>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</si>
  <si>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</si>
  <si>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</si>
  <si>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</si>
  <si>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</si>
  <si>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</si>
  <si>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</si>
  <si>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</si>
  <si>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</si>
  <si>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</si>
  <si>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</si>
  <si>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</si>
  <si>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</si>
  <si>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</si>
  <si>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</si>
  <si>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</si>
  <si>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</si>
  <si>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</si>
  <si>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</si>
  <si>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</si>
  <si>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</si>
  <si>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</si>
  <si>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</si>
  <si>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</si>
  <si>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</si>
  <si>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</si>
  <si>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</si>
  <si>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</si>
  <si>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</si>
  <si>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</si>
  <si>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</si>
  <si>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</si>
  <si>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gsw:MN</t>
  </si>
  <si>
    <t>gsw:SLP</t>
  </si>
  <si>
    <t>gsw:SD</t>
  </si>
  <si>
    <t>gsw:OK</t>
  </si>
  <si>
    <t>Stable</t>
  </si>
  <si>
    <t>Total</t>
  </si>
  <si>
    <t>State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</si>
  <si>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</si>
  <si>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</si>
  <si>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</si>
  <si>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</si>
  <si>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</si>
  <si>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</si>
  <si>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</si>
  <si>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</si>
  <si>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</si>
  <si>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</si>
  <si>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</si>
  <si>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</si>
  <si>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</si>
  <si>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</si>
  <si>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</si>
  <si>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</si>
  <si>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</si>
  <si>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</si>
  <si>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</si>
  <si>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</si>
  <si>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</si>
  <si>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</si>
  <si>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</si>
  <si>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</si>
  <si>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</si>
  <si>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</si>
  <si>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</si>
  <si>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</si>
  <si>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</si>
  <si>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</si>
  <si>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</si>
  <si>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</si>
  <si>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</si>
  <si>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</si>
  <si>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</si>
  <si>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</si>
  <si>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</si>
  <si>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</si>
  <si>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</si>
  <si>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</si>
  <si>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</si>
  <si>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</si>
  <si>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0: Broadleaf</t>
  </si>
  <si>
    <t>2/2</t>
  </si>
  <si>
    <t>08:17:57</t>
  </si>
  <si>
    <t>08:26:56</t>
  </si>
  <si>
    <t>Stability Definition:	A (GasEx): Slp&lt;1 Std&lt;0.05	gsw (GasEx): Slp&lt;1 Std&lt;5</t>
  </si>
  <si>
    <t>1/2</t>
  </si>
  <si>
    <t>20180731 09:21:42</t>
  </si>
  <si>
    <t>09:21:42</t>
  </si>
  <si>
    <t>18411-1</t>
  </si>
  <si>
    <t>MPF-4470-20180731-09_21_44</t>
  </si>
  <si>
    <t>DARK-4471-20180731-09_21_51</t>
  </si>
  <si>
    <t>09:21:00</t>
  </si>
  <si>
    <t>20180731 09:23:43</t>
  </si>
  <si>
    <t>09:23:43</t>
  </si>
  <si>
    <t>MPF-4472-20180731-09_23_44</t>
  </si>
  <si>
    <t>DARK-4473-20180731-09_23_52</t>
  </si>
  <si>
    <t>09:23:01</t>
  </si>
  <si>
    <t>20180731 09:24:56</t>
  </si>
  <si>
    <t>09:24:56</t>
  </si>
  <si>
    <t>MPF-4474-20180731-09_24_57</t>
  </si>
  <si>
    <t>DARK-4475-20180731-09_25_05</t>
  </si>
  <si>
    <t>20180731 09:26:48</t>
  </si>
  <si>
    <t>09:26:48</t>
  </si>
  <si>
    <t>MPF-4476-20180731-09_26_50</t>
  </si>
  <si>
    <t>DARK-4477-20180731-09_26_57</t>
  </si>
  <si>
    <t>09:26:08</t>
  </si>
  <si>
    <t>20180731 09:28:49</t>
  </si>
  <si>
    <t>09:28:49</t>
  </si>
  <si>
    <t>MPF-4478-20180731-09_28_50</t>
  </si>
  <si>
    <t>DARK-4479-20180731-09_28_58</t>
  </si>
  <si>
    <t>09:28:07</t>
  </si>
  <si>
    <t>20180731 09:30:49</t>
  </si>
  <si>
    <t>09:30:49</t>
  </si>
  <si>
    <t>MPF-4480-20180731-09_30_51</t>
  </si>
  <si>
    <t>DARK-4481-20180731-09_30_58</t>
  </si>
  <si>
    <t>09:30:08</t>
  </si>
  <si>
    <t>20180731 09:32:50</t>
  </si>
  <si>
    <t>09:32:50</t>
  </si>
  <si>
    <t>MPF-4482-20180731-09_32_51</t>
  </si>
  <si>
    <t>DARK-4483-20180731-09_32_59</t>
  </si>
  <si>
    <t>09:32:09</t>
  </si>
  <si>
    <t>20180731 09:34:50</t>
  </si>
  <si>
    <t>09:34:50</t>
  </si>
  <si>
    <t>MPF-4484-20180731-09_34_52</t>
  </si>
  <si>
    <t>DARK-4485-20180731-09_34_59</t>
  </si>
  <si>
    <t>09:34:04</t>
  </si>
  <si>
    <t>20180731 09:36:43</t>
  </si>
  <si>
    <t>09:36:43</t>
  </si>
  <si>
    <t>MPF-4486-20180731-09_36_44</t>
  </si>
  <si>
    <t>DARK-4487-20180731-09_36_52</t>
  </si>
  <si>
    <t>09:36:01</t>
  </si>
  <si>
    <t>20180731 09:38:43</t>
  </si>
  <si>
    <t>09:38:43</t>
  </si>
  <si>
    <t>MPF-4488-20180731-09_38_45</t>
  </si>
  <si>
    <t>DARK-4489-20180731-09_38_52</t>
  </si>
  <si>
    <t>09:37:56</t>
  </si>
  <si>
    <t>20180731 09:49:05</t>
  </si>
  <si>
    <t>09:49:05</t>
  </si>
  <si>
    <t>18411-2</t>
  </si>
  <si>
    <t>MPF-4490-20180731-09_49_07</t>
  </si>
  <si>
    <t>DARK-4491-20180731-09_49_14</t>
  </si>
  <si>
    <t>09:48:15</t>
  </si>
  <si>
    <t>20180731 09:51:03</t>
  </si>
  <si>
    <t>09:51:03</t>
  </si>
  <si>
    <t>MPF-4492-20180731-09_51_05</t>
  </si>
  <si>
    <t>DARK-4493-20180731-09_51_13</t>
  </si>
  <si>
    <t>09:50:22</t>
  </si>
  <si>
    <t>20180731 09:52:16</t>
  </si>
  <si>
    <t>09:52:16</t>
  </si>
  <si>
    <t>MPF-4494-20180731-09_52_18</t>
  </si>
  <si>
    <t>DARK-4495-20180731-09_52_26</t>
  </si>
  <si>
    <t>20180731 09:54:17</t>
  </si>
  <si>
    <t>09:54:17</t>
  </si>
  <si>
    <t>MPF-4496-20180731-09_54_18</t>
  </si>
  <si>
    <t>DARK-4497-20180731-09_54_26</t>
  </si>
  <si>
    <t>09:53:45</t>
  </si>
  <si>
    <t>20180731 09:56:17</t>
  </si>
  <si>
    <t>09:56:17</t>
  </si>
  <si>
    <t>MPF-4498-20180731-09_56_19</t>
  </si>
  <si>
    <t>DARK-4499-20180731-09_56_26</t>
  </si>
  <si>
    <t>09:55:35</t>
  </si>
  <si>
    <t>20180731 09:58:18</t>
  </si>
  <si>
    <t>09:58:18</t>
  </si>
  <si>
    <t>MPF-4500-20180731-09_58_19</t>
  </si>
  <si>
    <t>DARK-4501-20180731-09_58_27</t>
  </si>
  <si>
    <t>09:57:53</t>
  </si>
  <si>
    <t>20180731 10:00:18</t>
  </si>
  <si>
    <t>10:00:18</t>
  </si>
  <si>
    <t>MPF-4502-20180731-10_00_20</t>
  </si>
  <si>
    <t>DARK-4503-20180731-10_00_28</t>
  </si>
  <si>
    <t>09:59:35</t>
  </si>
  <si>
    <t>20180731 10:02:16</t>
  </si>
  <si>
    <t>10:02:16</t>
  </si>
  <si>
    <t>MPF-4504-20180731-10_02_17</t>
  </si>
  <si>
    <t>DARK-4505-20180731-10_02_25</t>
  </si>
  <si>
    <t>10:01:32</t>
  </si>
  <si>
    <t>20180731 10:04:04</t>
  </si>
  <si>
    <t>10:04:04</t>
  </si>
  <si>
    <t>MPF-4506-20180731-10_04_05</t>
  </si>
  <si>
    <t>DARK-4507-20180731-10_04_13</t>
  </si>
  <si>
    <t>10:03:23</t>
  </si>
  <si>
    <t>20180731 10:06:04</t>
  </si>
  <si>
    <t>10:06:04</t>
  </si>
  <si>
    <t>MPF-4508-20180731-10_06_06</t>
  </si>
  <si>
    <t>DARK-4509-20180731-10_06_14</t>
  </si>
  <si>
    <t>10:05:19</t>
  </si>
  <si>
    <t>20180731 10:14:03</t>
  </si>
  <si>
    <t>10:14:03</t>
  </si>
  <si>
    <t>MPF-4510-20180731-10_14_05</t>
  </si>
  <si>
    <t>DARK-4511-20180731-10_14_12</t>
  </si>
  <si>
    <t>10:14:40</t>
  </si>
  <si>
    <t>20180731 10:16:28</t>
  </si>
  <si>
    <t>10:16:28</t>
  </si>
  <si>
    <t>MPF-4512-20180731-10_16_30</t>
  </si>
  <si>
    <t>DARK-4513-20180731-10_16_38</t>
  </si>
  <si>
    <t>10:15:53</t>
  </si>
  <si>
    <t>20180731 10:17:46</t>
  </si>
  <si>
    <t>10:17:46</t>
  </si>
  <si>
    <t>MPF-4514-20180731-10_17_48</t>
  </si>
  <si>
    <t>DARK-4515-20180731-10_17_56</t>
  </si>
  <si>
    <t>20180731 10:19:38</t>
  </si>
  <si>
    <t>10:19:38</t>
  </si>
  <si>
    <t>MPF-4516-20180731-10_19_40</t>
  </si>
  <si>
    <t>DARK-4517-20180731-10_19_47</t>
  </si>
  <si>
    <t>10:18:57</t>
  </si>
  <si>
    <t>20180731 10:21:36</t>
  </si>
  <si>
    <t>10:21:36</t>
  </si>
  <si>
    <t>MPF-4518-20180731-10_21_38</t>
  </si>
  <si>
    <t>DARK-4519-20180731-10_21_45</t>
  </si>
  <si>
    <t>10:20:52</t>
  </si>
  <si>
    <t>20180731 10:23:26</t>
  </si>
  <si>
    <t>10:23:26</t>
  </si>
  <si>
    <t>MPF-4520-20180731-10_23_28</t>
  </si>
  <si>
    <t>DARK-4521-20180731-10_23_36</t>
  </si>
  <si>
    <t>10:22:45</t>
  </si>
  <si>
    <t>20180731 10:25:27</t>
  </si>
  <si>
    <t>10:25:27</t>
  </si>
  <si>
    <t>MPF-4522-20180731-10_25_29</t>
  </si>
  <si>
    <t>DARK-4523-20180731-10_25_36</t>
  </si>
  <si>
    <t>10:24:43</t>
  </si>
  <si>
    <t>20180731 10:27:25</t>
  </si>
  <si>
    <t>10:27:25</t>
  </si>
  <si>
    <t>MPF-4524-20180731-10_27_26</t>
  </si>
  <si>
    <t>DARK-4525-20180731-10_27_34</t>
  </si>
  <si>
    <t>10:26:38</t>
  </si>
  <si>
    <t>20180731 10:29:21</t>
  </si>
  <si>
    <t>10:29:21</t>
  </si>
  <si>
    <t>MPF-4526-20180731-10_29_22</t>
  </si>
  <si>
    <t>DARK-4527-20180731-10_29_30</t>
  </si>
  <si>
    <t>10:28:36</t>
  </si>
  <si>
    <t>20180731 10:31:19</t>
  </si>
  <si>
    <t>10:31:19</t>
  </si>
  <si>
    <t>MPF-4528-20180731-10_31_20</t>
  </si>
  <si>
    <t>DARK-4529-20180731-10_31_28</t>
  </si>
  <si>
    <t>10:31:59</t>
  </si>
  <si>
    <t>20180731 10:38:05</t>
  </si>
  <si>
    <t>10:38:05</t>
  </si>
  <si>
    <t>18412-1</t>
  </si>
  <si>
    <t>MPF-4530-20180731-10_38_07</t>
  </si>
  <si>
    <t>DARK-4531-20180731-10_38_14</t>
  </si>
  <si>
    <t>10:37:17</t>
  </si>
  <si>
    <t>20180731 10:40:04</t>
  </si>
  <si>
    <t>10:40:04</t>
  </si>
  <si>
    <t>MPF-4532-20180731-10_40_05</t>
  </si>
  <si>
    <t>DARK-4533-20180731-10_40_13</t>
  </si>
  <si>
    <t>10:39:23</t>
  </si>
  <si>
    <t>20180731 10:41:15</t>
  </si>
  <si>
    <t>10:41:15</t>
  </si>
  <si>
    <t>MPF-4534-20180731-10_41_17</t>
  </si>
  <si>
    <t>DARK-4535-20180731-10_41_24</t>
  </si>
  <si>
    <t>20180731 10:43:11</t>
  </si>
  <si>
    <t>10:43:11</t>
  </si>
  <si>
    <t>MPF-4536-20180731-10_43_13</t>
  </si>
  <si>
    <t>DARK-4537-20180731-10_43_20</t>
  </si>
  <si>
    <t>10:42:31</t>
  </si>
  <si>
    <t>20180731 10:45:12</t>
  </si>
  <si>
    <t>10:45:12</t>
  </si>
  <si>
    <t>MPF-4538-20180731-10_45_13</t>
  </si>
  <si>
    <t>DARK-4539-20180731-10_45_21</t>
  </si>
  <si>
    <t>10:44:36</t>
  </si>
  <si>
    <t>20180731 10:47:06</t>
  </si>
  <si>
    <t>10:47:06</t>
  </si>
  <si>
    <t>MPF-4540-20180731-10_47_08</t>
  </si>
  <si>
    <t>DARK-4541-20180731-10_47_15</t>
  </si>
  <si>
    <t>10:46:27</t>
  </si>
  <si>
    <t>20180731 10:49:07</t>
  </si>
  <si>
    <t>10:49:07</t>
  </si>
  <si>
    <t>MPF-4542-20180731-10_49_08</t>
  </si>
  <si>
    <t>DARK-4543-20180731-10_49_16</t>
  </si>
  <si>
    <t>10:48:25</t>
  </si>
  <si>
    <t>20180731 10:51:07</t>
  </si>
  <si>
    <t>10:51:07</t>
  </si>
  <si>
    <t>MPF-4544-20180731-10_51_09</t>
  </si>
  <si>
    <t>DARK-4545-20180731-10_51_16</t>
  </si>
  <si>
    <t>10:50:24</t>
  </si>
  <si>
    <t>20180731 10:53:08</t>
  </si>
  <si>
    <t>10:53:08</t>
  </si>
  <si>
    <t>MPF-4546-20180731-10_53_09</t>
  </si>
  <si>
    <t>DARK-4547-20180731-10_53_17</t>
  </si>
  <si>
    <t>10:52:20</t>
  </si>
  <si>
    <t>20180731 10:55:08</t>
  </si>
  <si>
    <t>10:55:08</t>
  </si>
  <si>
    <t>MPF-4548-20180731-10_55_10</t>
  </si>
  <si>
    <t>DARK-4549-20180731-10_55_17</t>
  </si>
  <si>
    <t>10:54:25</t>
  </si>
  <si>
    <t>10:59:48</t>
  </si>
  <si>
    <t>Stability Definition:	A (GasEx): Slp&lt;1 Std&lt;0.05	gsw (GasEx): Slp&lt;1 Std&lt;0.05</t>
  </si>
  <si>
    <t>20180731 11:06:54</t>
  </si>
  <si>
    <t>11:06:54</t>
  </si>
  <si>
    <t>18412-2</t>
  </si>
  <si>
    <t>MPF-4550-20180731-11_06_55</t>
  </si>
  <si>
    <t>DARK-4551-20180731-11_07_03</t>
  </si>
  <si>
    <t>11:07:34</t>
  </si>
  <si>
    <t>20180731 11:09:23</t>
  </si>
  <si>
    <t>11:09:23</t>
  </si>
  <si>
    <t>MPF-4552-20180731-11_09_25</t>
  </si>
  <si>
    <t>DARK-4553-20180731-11_09_32</t>
  </si>
  <si>
    <t>11:08:45</t>
  </si>
  <si>
    <t>20180731 11:10:37</t>
  </si>
  <si>
    <t>11:10:37</t>
  </si>
  <si>
    <t>MPF-4554-20180731-11_10_38</t>
  </si>
  <si>
    <t>DARK-4555-20180731-11_10_46</t>
  </si>
  <si>
    <t>20180731 11:12:37</t>
  </si>
  <si>
    <t>11:12:37</t>
  </si>
  <si>
    <t>MPF-4556-20180731-11_12_39</t>
  </si>
  <si>
    <t>DARK-4557-20180731-11_12_46</t>
  </si>
  <si>
    <t>11:12:10</t>
  </si>
  <si>
    <t>20180731 11:14:37</t>
  </si>
  <si>
    <t>11:14:37</t>
  </si>
  <si>
    <t>MPF-4558-20180731-11_14_38</t>
  </si>
  <si>
    <t>DARK-4559-20180731-11_14_46</t>
  </si>
  <si>
    <t>11:13:56</t>
  </si>
  <si>
    <t>20180731 11:16:28</t>
  </si>
  <si>
    <t>11:16:28</t>
  </si>
  <si>
    <t>MPF-4560-20180731-11_16_30</t>
  </si>
  <si>
    <t>DARK-4561-20180731-11_16_37</t>
  </si>
  <si>
    <t>11:15:52</t>
  </si>
  <si>
    <t>20180731 11:18:29</t>
  </si>
  <si>
    <t>11:18:29</t>
  </si>
  <si>
    <t>MPF-4562-20180731-11_18_30</t>
  </si>
  <si>
    <t>DARK-4563-20180731-11_18_38</t>
  </si>
  <si>
    <t>11:17:56</t>
  </si>
  <si>
    <t>20180731 11:20:30</t>
  </si>
  <si>
    <t>11:20:30</t>
  </si>
  <si>
    <t>MPF-4564-20180731-11_20_31</t>
  </si>
  <si>
    <t>DARK-4565-20180731-11_20_39</t>
  </si>
  <si>
    <t>11:21:00</t>
  </si>
  <si>
    <t>20180731 11:23:02</t>
  </si>
  <si>
    <t>11:23:02</t>
  </si>
  <si>
    <t>MPF-4566-20180731-11_23_03</t>
  </si>
  <si>
    <t>DARK-4567-20180731-11_23_11</t>
  </si>
  <si>
    <t>11:23:29</t>
  </si>
  <si>
    <t>20180731 11:25:30</t>
  </si>
  <si>
    <t>11:25:30</t>
  </si>
  <si>
    <t>MPF-4568-20180731-11_25_32</t>
  </si>
  <si>
    <t>DARK-4569-20180731-11_25_39</t>
  </si>
  <si>
    <t>11:25:57</t>
  </si>
  <si>
    <t>20180731 11:33:27</t>
  </si>
  <si>
    <t>11:33:27</t>
  </si>
  <si>
    <t>18331-1</t>
  </si>
  <si>
    <t>MPF-4570-20180731-11_33_29</t>
  </si>
  <si>
    <t>DARK-4571-20180731-11_33_37</t>
  </si>
  <si>
    <t>11:34:06</t>
  </si>
  <si>
    <t>20180731 11:35:25</t>
  </si>
  <si>
    <t>11:35:25</t>
  </si>
  <si>
    <t>MPF-4572-20180731-11_35_27</t>
  </si>
  <si>
    <t>DARK-4573-20180731-11_35_35</t>
  </si>
  <si>
    <t>20180731 11:37:26</t>
  </si>
  <si>
    <t>11:37:26</t>
  </si>
  <si>
    <t>MPF-4574-20180731-11_37_27</t>
  </si>
  <si>
    <t>DARK-4575-20180731-11_37_35</t>
  </si>
  <si>
    <t>11:36:49</t>
  </si>
  <si>
    <t>20180731 11:38:38</t>
  </si>
  <si>
    <t>11:38:38</t>
  </si>
  <si>
    <t>MPF-4576-20180731-11_38_39</t>
  </si>
  <si>
    <t>DARK-4577-20180731-11_38_47</t>
  </si>
  <si>
    <t>20180731 11:40:28</t>
  </si>
  <si>
    <t>11:40:28</t>
  </si>
  <si>
    <t>MPF-4578-20180731-11_40_29</t>
  </si>
  <si>
    <t>DARK-4579-20180731-11_40_37</t>
  </si>
  <si>
    <t>11:39:57</t>
  </si>
  <si>
    <t>20180731 11:42:16</t>
  </si>
  <si>
    <t>11:42:16</t>
  </si>
  <si>
    <t>MPF-4580-20180731-11_42_17</t>
  </si>
  <si>
    <t>DARK-4581-20180731-11_42_25</t>
  </si>
  <si>
    <t>11:41:39</t>
  </si>
  <si>
    <t>20180731 11:44:12</t>
  </si>
  <si>
    <t>11:44:12</t>
  </si>
  <si>
    <t>MPF-4582-20180731-11_44_14</t>
  </si>
  <si>
    <t>DARK-4583-20180731-11_44_22</t>
  </si>
  <si>
    <t>11:43:35</t>
  </si>
  <si>
    <t>20180731 11:46:13</t>
  </si>
  <si>
    <t>11:46:13</t>
  </si>
  <si>
    <t>MPF-4584-20180731-11_46_15</t>
  </si>
  <si>
    <t>DARK-4585-20180731-11_46_22</t>
  </si>
  <si>
    <t>11:46:53</t>
  </si>
  <si>
    <t>20180731 11:48:54</t>
  </si>
  <si>
    <t>11:48:54</t>
  </si>
  <si>
    <t>MPF-4586-20180731-11_48_56</t>
  </si>
  <si>
    <t>DARK-4587-20180731-11_49_04</t>
  </si>
  <si>
    <t>11:48:04</t>
  </si>
  <si>
    <t>20180731 11:50:55</t>
  </si>
  <si>
    <t>11:50:55</t>
  </si>
  <si>
    <t>MPF-4588-20180731-11_50_57</t>
  </si>
  <si>
    <t>DARK-4589-20180731-11_51_04</t>
  </si>
  <si>
    <t>11:50:12</t>
  </si>
  <si>
    <t>18421-2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</si>
</sst>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V76"/>
  <sheetViews>
    <sheetView tabSelected="1" workbookViewId="0">
      <selection activeCell="A77" sqref="A77:XFD107"/>
    </sheetView>
  </sheetViews>
  <sheetFormatPr defaultRowHeight="13" x14ac:dyDescent="0.2"/>
  <sheetData>
    <row r="2" spans="1:152" x14ac:dyDescent="0.2">
      <c r="A2" t="s">
        <v>27</v>
      </c>
      <c r="B2" t="s">
        <v>28</v>
      </c>
      <c r="C2" t="s">
        <v>30</v>
      </c>
      <c r="D2" t="s">
        <v>32</v>
      </c>
    </row>
    <row r="3" spans="1:152" x14ac:dyDescent="0.2">
      <c r="B3" t="s">
        <v>29</v>
      </c>
      <c r="C3" t="s">
        <v>31</v>
      </c>
      <c r="D3" t="s">
        <v>33</v>
      </c>
    </row>
    <row r="4" spans="1:152" x14ac:dyDescent="0.2">
      <c r="A4" t="s">
        <v>34</v>
      </c>
      <c r="B4" t="s">
        <v>35</v>
      </c>
    </row>
    <row r="5" spans="1:152" x14ac:dyDescent="0.2">
      <c r="B5">
        <v>2</v>
      </c>
    </row>
    <row r="6" spans="1:152" x14ac:dyDescent="0.2">
      <c r="A6" t="s">
        <v>36</v>
      </c>
      <c r="B6" t="s">
        <v>37</v>
      </c>
      <c r="C6" t="s">
        <v>38</v>
      </c>
      <c r="D6" t="s">
        <v>39</v>
      </c>
      <c r="E6" t="s">
        <v>40</v>
      </c>
    </row>
    <row r="7" spans="1:152" x14ac:dyDescent="0.2">
      <c r="B7">
        <v>0</v>
      </c>
      <c r="C7">
        <v>1</v>
      </c>
      <c r="D7">
        <v>0</v>
      </c>
      <c r="E7">
        <v>0</v>
      </c>
    </row>
    <row r="8" spans="1:152" x14ac:dyDescent="0.2">
      <c r="A8" t="s">
        <v>41</v>
      </c>
      <c r="B8" t="s">
        <v>42</v>
      </c>
      <c r="C8" t="s">
        <v>44</v>
      </c>
      <c r="D8" t="s">
        <v>46</v>
      </c>
      <c r="E8" t="s">
        <v>47</v>
      </c>
      <c r="F8" t="s">
        <v>48</v>
      </c>
      <c r="G8" t="s">
        <v>49</v>
      </c>
      <c r="H8" t="s">
        <v>50</v>
      </c>
      <c r="I8" t="s">
        <v>51</v>
      </c>
      <c r="J8" t="s">
        <v>52</v>
      </c>
      <c r="K8" t="s">
        <v>53</v>
      </c>
      <c r="L8" t="s">
        <v>54</v>
      </c>
      <c r="M8" t="s">
        <v>55</v>
      </c>
      <c r="N8" t="s">
        <v>56</v>
      </c>
      <c r="O8" t="s">
        <v>57</v>
      </c>
      <c r="P8" t="s">
        <v>58</v>
      </c>
      <c r="Q8" t="s">
        <v>59</v>
      </c>
    </row>
    <row r="9" spans="1:152" x14ac:dyDescent="0.2">
      <c r="B9" t="s">
        <v>43</v>
      </c>
      <c r="C9" t="s">
        <v>45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52" x14ac:dyDescent="0.2">
      <c r="A10" t="s">
        <v>60</v>
      </c>
      <c r="B10" t="s">
        <v>61</v>
      </c>
      <c r="C10" t="s">
        <v>62</v>
      </c>
      <c r="D10" t="s">
        <v>63</v>
      </c>
      <c r="E10" t="s">
        <v>64</v>
      </c>
      <c r="F10" t="s">
        <v>65</v>
      </c>
    </row>
    <row r="11" spans="1:152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152" x14ac:dyDescent="0.2">
      <c r="A12" t="s">
        <v>66</v>
      </c>
      <c r="B12" t="s">
        <v>67</v>
      </c>
      <c r="C12" t="s">
        <v>68</v>
      </c>
      <c r="D12" t="s">
        <v>69</v>
      </c>
      <c r="E12" t="s">
        <v>70</v>
      </c>
      <c r="F12" t="s">
        <v>71</v>
      </c>
      <c r="G12" t="s">
        <v>73</v>
      </c>
      <c r="H12" t="s">
        <v>75</v>
      </c>
    </row>
    <row r="13" spans="1:152" x14ac:dyDescent="0.2">
      <c r="B13">
        <v>-6276</v>
      </c>
      <c r="C13">
        <v>6.6</v>
      </c>
      <c r="D13">
        <v>1.7090000000000001E-5</v>
      </c>
      <c r="E13">
        <v>3.11</v>
      </c>
      <c r="F13" t="s">
        <v>72</v>
      </c>
      <c r="G13" t="s">
        <v>74</v>
      </c>
      <c r="H13">
        <v>0</v>
      </c>
    </row>
    <row r="14" spans="1:152" x14ac:dyDescent="0.2">
      <c r="A14" t="s">
        <v>76</v>
      </c>
      <c r="B14" t="s">
        <v>76</v>
      </c>
      <c r="C14" t="s">
        <v>76</v>
      </c>
      <c r="D14" t="s">
        <v>76</v>
      </c>
      <c r="E14" t="s">
        <v>76</v>
      </c>
      <c r="F14" t="s">
        <v>77</v>
      </c>
      <c r="G14" t="s">
        <v>78</v>
      </c>
      <c r="H14" t="s">
        <v>78</v>
      </c>
      <c r="I14" t="s">
        <v>78</v>
      </c>
      <c r="J14" t="s">
        <v>78</v>
      </c>
      <c r="K14" t="s">
        <v>78</v>
      </c>
      <c r="L14" t="s">
        <v>78</v>
      </c>
      <c r="M14" t="s">
        <v>78</v>
      </c>
      <c r="N14" t="s">
        <v>78</v>
      </c>
      <c r="O14" t="s">
        <v>78</v>
      </c>
      <c r="P14" t="s">
        <v>78</v>
      </c>
      <c r="Q14" t="s">
        <v>78</v>
      </c>
      <c r="R14" t="s">
        <v>78</v>
      </c>
      <c r="S14" t="s">
        <v>78</v>
      </c>
      <c r="T14" t="s">
        <v>78</v>
      </c>
      <c r="U14" t="s">
        <v>78</v>
      </c>
      <c r="V14" t="s">
        <v>78</v>
      </c>
      <c r="W14" t="s">
        <v>78</v>
      </c>
      <c r="X14" t="s">
        <v>78</v>
      </c>
      <c r="Y14" t="s">
        <v>78</v>
      </c>
      <c r="Z14" t="s">
        <v>78</v>
      </c>
      <c r="AA14" t="s">
        <v>78</v>
      </c>
      <c r="AB14" t="s">
        <v>78</v>
      </c>
      <c r="AC14" t="s">
        <v>78</v>
      </c>
      <c r="AD14" t="s">
        <v>78</v>
      </c>
      <c r="AE14" t="s">
        <v>78</v>
      </c>
      <c r="AF14" t="s">
        <v>78</v>
      </c>
      <c r="AG14" t="s">
        <v>79</v>
      </c>
      <c r="AH14" t="s">
        <v>79</v>
      </c>
      <c r="AI14" t="s">
        <v>79</v>
      </c>
      <c r="AJ14" t="s">
        <v>79</v>
      </c>
      <c r="AK14" t="s">
        <v>79</v>
      </c>
      <c r="AL14" t="s">
        <v>80</v>
      </c>
      <c r="AM14" t="s">
        <v>80</v>
      </c>
      <c r="AN14" t="s">
        <v>80</v>
      </c>
      <c r="AO14" t="s">
        <v>80</v>
      </c>
      <c r="AP14" t="s">
        <v>80</v>
      </c>
      <c r="AQ14" t="s">
        <v>80</v>
      </c>
      <c r="AR14" t="s">
        <v>80</v>
      </c>
      <c r="AS14" t="s">
        <v>80</v>
      </c>
      <c r="AT14" t="s">
        <v>80</v>
      </c>
      <c r="AU14" t="s">
        <v>80</v>
      </c>
      <c r="AV14" t="s">
        <v>80</v>
      </c>
      <c r="AW14" t="s">
        <v>80</v>
      </c>
      <c r="AX14" t="s">
        <v>80</v>
      </c>
      <c r="AY14" t="s">
        <v>80</v>
      </c>
      <c r="AZ14" t="s">
        <v>80</v>
      </c>
      <c r="BA14" t="s">
        <v>80</v>
      </c>
      <c r="BB14" t="s">
        <v>80</v>
      </c>
      <c r="BC14" t="s">
        <v>80</v>
      </c>
      <c r="BD14" t="s">
        <v>80</v>
      </c>
      <c r="BE14" t="s">
        <v>80</v>
      </c>
      <c r="BF14" t="s">
        <v>80</v>
      </c>
      <c r="BG14" t="s">
        <v>80</v>
      </c>
      <c r="BH14" t="s">
        <v>80</v>
      </c>
      <c r="BI14" t="s">
        <v>80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82</v>
      </c>
      <c r="BS14" t="s">
        <v>82</v>
      </c>
      <c r="BT14" t="s">
        <v>82</v>
      </c>
      <c r="BU14" t="s">
        <v>82</v>
      </c>
      <c r="BV14" t="s">
        <v>34</v>
      </c>
      <c r="BW14" t="s">
        <v>34</v>
      </c>
      <c r="BX14" t="s">
        <v>34</v>
      </c>
      <c r="BY14" t="s">
        <v>83</v>
      </c>
      <c r="BZ14" t="s">
        <v>83</v>
      </c>
      <c r="CA14" t="s">
        <v>83</v>
      </c>
      <c r="CB14" t="s">
        <v>83</v>
      </c>
      <c r="CC14" t="s">
        <v>83</v>
      </c>
      <c r="CD14" t="s">
        <v>83</v>
      </c>
      <c r="CE14" t="s">
        <v>83</v>
      </c>
      <c r="CF14" t="s">
        <v>83</v>
      </c>
      <c r="CG14" t="s">
        <v>83</v>
      </c>
      <c r="CH14" t="s">
        <v>83</v>
      </c>
      <c r="CI14" t="s">
        <v>83</v>
      </c>
      <c r="CJ14" t="s">
        <v>83</v>
      </c>
      <c r="CK14" t="s">
        <v>83</v>
      </c>
      <c r="CL14" t="s">
        <v>83</v>
      </c>
      <c r="CM14" t="s">
        <v>84</v>
      </c>
      <c r="CN14" t="s">
        <v>84</v>
      </c>
      <c r="CO14" t="s">
        <v>84</v>
      </c>
      <c r="CP14" t="s">
        <v>84</v>
      </c>
      <c r="CQ14" t="s">
        <v>84</v>
      </c>
      <c r="CR14" t="s">
        <v>84</v>
      </c>
      <c r="CS14" t="s">
        <v>84</v>
      </c>
      <c r="CT14" t="s">
        <v>84</v>
      </c>
      <c r="CU14" t="s">
        <v>84</v>
      </c>
      <c r="CV14" t="s">
        <v>84</v>
      </c>
      <c r="CW14" t="s">
        <v>84</v>
      </c>
      <c r="CX14" t="s">
        <v>84</v>
      </c>
      <c r="CY14" t="s">
        <v>84</v>
      </c>
      <c r="CZ14" t="s">
        <v>84</v>
      </c>
      <c r="DA14" t="s">
        <v>84</v>
      </c>
      <c r="DB14" t="s">
        <v>84</v>
      </c>
      <c r="DC14" t="s">
        <v>84</v>
      </c>
      <c r="DD14" t="s">
        <v>85</v>
      </c>
      <c r="DE14" t="s">
        <v>85</v>
      </c>
      <c r="DF14" t="s">
        <v>85</v>
      </c>
      <c r="DG14" t="s">
        <v>85</v>
      </c>
      <c r="DH14" t="s">
        <v>85</v>
      </c>
      <c r="DI14" t="s">
        <v>86</v>
      </c>
      <c r="DJ14" t="s">
        <v>86</v>
      </c>
      <c r="DK14" t="s">
        <v>86</v>
      </c>
      <c r="DL14" t="s">
        <v>86</v>
      </c>
      <c r="DM14" t="s">
        <v>86</v>
      </c>
      <c r="DN14" t="s">
        <v>86</v>
      </c>
      <c r="DO14" t="s">
        <v>86</v>
      </c>
      <c r="DP14" t="s">
        <v>86</v>
      </c>
      <c r="DQ14" t="s">
        <v>86</v>
      </c>
      <c r="DR14" t="s">
        <v>87</v>
      </c>
      <c r="DS14" t="s">
        <v>87</v>
      </c>
      <c r="DT14" t="s">
        <v>87</v>
      </c>
      <c r="DU14" t="s">
        <v>87</v>
      </c>
      <c r="DV14" t="s">
        <v>87</v>
      </c>
      <c r="DW14" t="s">
        <v>87</v>
      </c>
      <c r="DX14" t="s">
        <v>87</v>
      </c>
      <c r="DY14" t="s">
        <v>87</v>
      </c>
      <c r="DZ14" t="s">
        <v>87</v>
      </c>
      <c r="EA14" t="s">
        <v>87</v>
      </c>
      <c r="EB14" t="s">
        <v>87</v>
      </c>
      <c r="EC14" t="s">
        <v>88</v>
      </c>
      <c r="ED14" t="s">
        <v>88</v>
      </c>
      <c r="EE14" t="s">
        <v>88</v>
      </c>
      <c r="EF14" t="s">
        <v>88</v>
      </c>
      <c r="EG14" t="s">
        <v>88</v>
      </c>
      <c r="EH14" t="s">
        <v>88</v>
      </c>
      <c r="EI14" t="s">
        <v>88</v>
      </c>
      <c r="EJ14" t="s">
        <v>88</v>
      </c>
      <c r="EK14" t="s">
        <v>88</v>
      </c>
      <c r="EL14" t="s">
        <v>88</v>
      </c>
      <c r="EM14" t="s">
        <v>88</v>
      </c>
      <c r="EN14" t="s">
        <v>88</v>
      </c>
      <c r="EO14" t="s">
        <v>88</v>
      </c>
      <c r="EP14" t="s">
        <v>88</v>
      </c>
      <c r="EQ14" t="s">
        <v>88</v>
      </c>
      <c r="ER14" t="s">
        <v>88</v>
      </c>
      <c r="ES14" t="s">
        <v>88</v>
      </c>
      <c r="ET14" t="s">
        <v>88</v>
      </c>
      <c r="EU14" t="s">
        <v>88</v>
      </c>
      <c r="EV14" t="s">
        <v>88</v>
      </c>
    </row>
    <row r="15" spans="1:152" x14ac:dyDescent="0.2">
      <c r="A15" t="s">
        <v>89</v>
      </c>
      <c r="B15" t="s">
        <v>90</v>
      </c>
      <c r="C15" t="s">
        <v>91</v>
      </c>
      <c r="D15" t="s">
        <v>92</v>
      </c>
      <c r="E15" t="s">
        <v>93</v>
      </c>
      <c r="F15" t="s">
        <v>94</v>
      </c>
      <c r="G15" t="s">
        <v>95</v>
      </c>
      <c r="H15" t="s">
        <v>96</v>
      </c>
      <c r="I15" t="s">
        <v>97</v>
      </c>
      <c r="J15" t="s">
        <v>98</v>
      </c>
      <c r="K15" t="s">
        <v>99</v>
      </c>
      <c r="L15" t="s">
        <v>100</v>
      </c>
      <c r="M15" t="s">
        <v>101</v>
      </c>
      <c r="N15" t="s">
        <v>102</v>
      </c>
      <c r="O15" t="s">
        <v>103</v>
      </c>
      <c r="P15" t="s">
        <v>104</v>
      </c>
      <c r="Q15" t="s">
        <v>105</v>
      </c>
      <c r="R15" t="s">
        <v>106</v>
      </c>
      <c r="S15" t="s">
        <v>107</v>
      </c>
      <c r="T15" t="s">
        <v>108</v>
      </c>
      <c r="U15" t="s">
        <v>109</v>
      </c>
      <c r="V15" t="s">
        <v>110</v>
      </c>
      <c r="W15" t="s">
        <v>111</v>
      </c>
      <c r="X15" t="s">
        <v>112</v>
      </c>
      <c r="Y15" t="s">
        <v>113</v>
      </c>
      <c r="Z15" t="s">
        <v>114</v>
      </c>
      <c r="AA15" t="s">
        <v>115</v>
      </c>
      <c r="AB15" t="s">
        <v>116</v>
      </c>
      <c r="AC15" t="s">
        <v>117</v>
      </c>
      <c r="AD15" t="s">
        <v>118</v>
      </c>
      <c r="AE15" t="s">
        <v>119</v>
      </c>
      <c r="AF15" t="s">
        <v>120</v>
      </c>
      <c r="AG15" t="s">
        <v>79</v>
      </c>
      <c r="AH15" t="s">
        <v>121</v>
      </c>
      <c r="AI15" t="s">
        <v>122</v>
      </c>
      <c r="AJ15" t="s">
        <v>123</v>
      </c>
      <c r="AK15" t="s">
        <v>124</v>
      </c>
      <c r="AL15" t="s">
        <v>125</v>
      </c>
      <c r="AM15" t="s">
        <v>126</v>
      </c>
      <c r="AN15" t="s">
        <v>127</v>
      </c>
      <c r="AO15" t="s">
        <v>128</v>
      </c>
      <c r="AP15" t="s">
        <v>129</v>
      </c>
      <c r="AQ15" t="s">
        <v>130</v>
      </c>
      <c r="AR15" t="s">
        <v>131</v>
      </c>
      <c r="AS15" t="s">
        <v>132</v>
      </c>
      <c r="AT15" t="s">
        <v>133</v>
      </c>
      <c r="AU15" t="s">
        <v>134</v>
      </c>
      <c r="AV15" t="s">
        <v>135</v>
      </c>
      <c r="AW15" t="s">
        <v>136</v>
      </c>
      <c r="AX15" t="s">
        <v>137</v>
      </c>
      <c r="AY15" t="s">
        <v>138</v>
      </c>
      <c r="AZ15" t="s">
        <v>139</v>
      </c>
      <c r="BA15" t="s">
        <v>140</v>
      </c>
      <c r="BB15" t="s">
        <v>141</v>
      </c>
      <c r="BC15" t="s">
        <v>142</v>
      </c>
      <c r="BD15" t="s">
        <v>143</v>
      </c>
      <c r="BE15" t="s">
        <v>144</v>
      </c>
      <c r="BF15" t="s">
        <v>145</v>
      </c>
      <c r="BG15" t="s">
        <v>146</v>
      </c>
      <c r="BH15" t="s">
        <v>147</v>
      </c>
      <c r="BI15" t="s">
        <v>148</v>
      </c>
      <c r="BJ15" t="s">
        <v>149</v>
      </c>
      <c r="BK15" t="s">
        <v>150</v>
      </c>
      <c r="BL15" t="s">
        <v>151</v>
      </c>
      <c r="BM15" t="s">
        <v>152</v>
      </c>
      <c r="BN15" t="s">
        <v>153</v>
      </c>
      <c r="BO15" t="s">
        <v>154</v>
      </c>
      <c r="BP15" t="s">
        <v>155</v>
      </c>
      <c r="BQ15" t="s">
        <v>156</v>
      </c>
      <c r="BR15" t="s">
        <v>157</v>
      </c>
      <c r="BS15" t="s">
        <v>158</v>
      </c>
      <c r="BT15" t="s">
        <v>159</v>
      </c>
      <c r="BU15" t="s">
        <v>160</v>
      </c>
      <c r="BV15" t="s">
        <v>161</v>
      </c>
      <c r="BW15" t="s">
        <v>162</v>
      </c>
      <c r="BX15" t="s">
        <v>163</v>
      </c>
      <c r="BY15" t="s">
        <v>95</v>
      </c>
      <c r="BZ15" t="s">
        <v>164</v>
      </c>
      <c r="CA15" t="s">
        <v>165</v>
      </c>
      <c r="CB15" t="s">
        <v>166</v>
      </c>
      <c r="CC15" t="s">
        <v>167</v>
      </c>
      <c r="CD15" t="s">
        <v>168</v>
      </c>
      <c r="CE15" t="s">
        <v>169</v>
      </c>
      <c r="CF15" t="s">
        <v>170</v>
      </c>
      <c r="CG15" t="s">
        <v>171</v>
      </c>
      <c r="CH15" t="s">
        <v>172</v>
      </c>
      <c r="CI15" t="s">
        <v>173</v>
      </c>
      <c r="CJ15" t="s">
        <v>174</v>
      </c>
      <c r="CK15" t="s">
        <v>175</v>
      </c>
      <c r="CL15" t="s">
        <v>176</v>
      </c>
      <c r="CM15" t="s">
        <v>177</v>
      </c>
      <c r="CN15" t="s">
        <v>178</v>
      </c>
      <c r="CO15" t="s">
        <v>179</v>
      </c>
      <c r="CP15" t="s">
        <v>180</v>
      </c>
      <c r="CQ15" t="s">
        <v>181</v>
      </c>
      <c r="CR15" t="s">
        <v>182</v>
      </c>
      <c r="CS15" t="s">
        <v>183</v>
      </c>
      <c r="CT15" t="s">
        <v>184</v>
      </c>
      <c r="CU15" t="s">
        <v>185</v>
      </c>
      <c r="CV15" t="s">
        <v>186</v>
      </c>
      <c r="CW15" t="s">
        <v>187</v>
      </c>
      <c r="CX15" t="s">
        <v>188</v>
      </c>
      <c r="CY15" t="s">
        <v>189</v>
      </c>
      <c r="CZ15" t="s">
        <v>190</v>
      </c>
      <c r="DA15" t="s">
        <v>191</v>
      </c>
      <c r="DB15" t="s">
        <v>192</v>
      </c>
      <c r="DC15" t="s">
        <v>193</v>
      </c>
      <c r="DD15" t="s">
        <v>194</v>
      </c>
      <c r="DE15" t="s">
        <v>195</v>
      </c>
      <c r="DF15" t="s">
        <v>196</v>
      </c>
      <c r="DG15" t="s">
        <v>197</v>
      </c>
      <c r="DH15" t="s">
        <v>198</v>
      </c>
      <c r="DI15" t="s">
        <v>90</v>
      </c>
      <c r="DJ15" t="s">
        <v>93</v>
      </c>
      <c r="DK15" t="s">
        <v>199</v>
      </c>
      <c r="DL15" t="s">
        <v>200</v>
      </c>
      <c r="DM15" t="s">
        <v>201</v>
      </c>
      <c r="DN15" t="s">
        <v>202</v>
      </c>
      <c r="DO15" t="s">
        <v>203</v>
      </c>
      <c r="DP15" t="s">
        <v>204</v>
      </c>
      <c r="DQ15" t="s">
        <v>205</v>
      </c>
      <c r="DR15" t="s">
        <v>206</v>
      </c>
      <c r="DS15" t="s">
        <v>207</v>
      </c>
      <c r="DT15" t="s">
        <v>208</v>
      </c>
      <c r="DU15" t="s">
        <v>209</v>
      </c>
      <c r="DV15" t="s">
        <v>210</v>
      </c>
      <c r="DW15" t="s">
        <v>211</v>
      </c>
      <c r="DX15" t="s">
        <v>212</v>
      </c>
      <c r="DY15" t="s">
        <v>213</v>
      </c>
      <c r="DZ15" t="s">
        <v>214</v>
      </c>
      <c r="EA15" t="s">
        <v>215</v>
      </c>
      <c r="EB15" t="s">
        <v>216</v>
      </c>
      <c r="EC15" t="s">
        <v>217</v>
      </c>
      <c r="ED15" t="s">
        <v>218</v>
      </c>
      <c r="EE15" t="s">
        <v>219</v>
      </c>
      <c r="EF15" t="s">
        <v>220</v>
      </c>
      <c r="EG15" t="s">
        <v>221</v>
      </c>
      <c r="EH15" t="s">
        <v>222</v>
      </c>
      <c r="EI15" t="s">
        <v>223</v>
      </c>
      <c r="EJ15" t="s">
        <v>224</v>
      </c>
      <c r="EK15" t="s">
        <v>225</v>
      </c>
      <c r="EL15" t="s">
        <v>226</v>
      </c>
      <c r="EM15" t="s">
        <v>227</v>
      </c>
      <c r="EN15" t="s">
        <v>228</v>
      </c>
      <c r="EO15" t="s">
        <v>229</v>
      </c>
      <c r="EP15" t="s">
        <v>230</v>
      </c>
      <c r="EQ15" t="s">
        <v>231</v>
      </c>
      <c r="ER15" t="s">
        <v>232</v>
      </c>
      <c r="ES15" t="s">
        <v>233</v>
      </c>
      <c r="ET15" t="s">
        <v>234</v>
      </c>
      <c r="EU15" t="s">
        <v>235</v>
      </c>
      <c r="EV15" t="s">
        <v>236</v>
      </c>
    </row>
    <row r="16" spans="1:152" x14ac:dyDescent="0.2">
      <c r="B16" t="s">
        <v>237</v>
      </c>
      <c r="C16" t="s">
        <v>237</v>
      </c>
      <c r="G16" t="s">
        <v>237</v>
      </c>
      <c r="H16" t="s">
        <v>238</v>
      </c>
      <c r="I16" t="s">
        <v>239</v>
      </c>
      <c r="J16" t="s">
        <v>240</v>
      </c>
      <c r="K16" t="s">
        <v>240</v>
      </c>
      <c r="L16" t="s">
        <v>169</v>
      </c>
      <c r="M16" t="s">
        <v>169</v>
      </c>
      <c r="N16" t="s">
        <v>238</v>
      </c>
      <c r="O16" t="s">
        <v>238</v>
      </c>
      <c r="P16" t="s">
        <v>238</v>
      </c>
      <c r="Q16" t="s">
        <v>238</v>
      </c>
      <c r="R16" t="s">
        <v>241</v>
      </c>
      <c r="S16" t="s">
        <v>242</v>
      </c>
      <c r="T16" t="s">
        <v>242</v>
      </c>
      <c r="U16" t="s">
        <v>243</v>
      </c>
      <c r="V16" t="s">
        <v>244</v>
      </c>
      <c r="W16" t="s">
        <v>243</v>
      </c>
      <c r="X16" t="s">
        <v>243</v>
      </c>
      <c r="Y16" t="s">
        <v>243</v>
      </c>
      <c r="Z16" t="s">
        <v>241</v>
      </c>
      <c r="AA16" t="s">
        <v>241</v>
      </c>
      <c r="AB16" t="s">
        <v>241</v>
      </c>
      <c r="AC16" t="s">
        <v>241</v>
      </c>
      <c r="AG16" t="s">
        <v>245</v>
      </c>
      <c r="AH16" t="s">
        <v>244</v>
      </c>
      <c r="AJ16" t="s">
        <v>244</v>
      </c>
      <c r="AK16" t="s">
        <v>245</v>
      </c>
      <c r="AQ16" t="s">
        <v>239</v>
      </c>
      <c r="AW16" t="s">
        <v>239</v>
      </c>
      <c r="AX16" t="s">
        <v>239</v>
      </c>
      <c r="AY16" t="s">
        <v>239</v>
      </c>
      <c r="BA16" t="s">
        <v>246</v>
      </c>
      <c r="BK16" t="s">
        <v>247</v>
      </c>
      <c r="BL16" t="s">
        <v>247</v>
      </c>
      <c r="BM16" t="s">
        <v>247</v>
      </c>
      <c r="BN16" t="s">
        <v>239</v>
      </c>
      <c r="BP16" t="s">
        <v>248</v>
      </c>
      <c r="BR16" t="s">
        <v>239</v>
      </c>
      <c r="BS16" t="s">
        <v>239</v>
      </c>
      <c r="BU16" t="s">
        <v>249</v>
      </c>
      <c r="BV16" t="s">
        <v>250</v>
      </c>
      <c r="BY16" t="s">
        <v>237</v>
      </c>
      <c r="BZ16" t="s">
        <v>240</v>
      </c>
      <c r="CA16" t="s">
        <v>240</v>
      </c>
      <c r="CB16" t="s">
        <v>251</v>
      </c>
      <c r="CC16" t="s">
        <v>251</v>
      </c>
      <c r="CD16" t="s">
        <v>245</v>
      </c>
      <c r="CE16" t="s">
        <v>243</v>
      </c>
      <c r="CF16" t="s">
        <v>243</v>
      </c>
      <c r="CG16" t="s">
        <v>242</v>
      </c>
      <c r="CH16" t="s">
        <v>242</v>
      </c>
      <c r="CI16" t="s">
        <v>242</v>
      </c>
      <c r="CJ16" t="s">
        <v>252</v>
      </c>
      <c r="CK16" t="s">
        <v>239</v>
      </c>
      <c r="CL16" t="s">
        <v>239</v>
      </c>
      <c r="CM16" t="s">
        <v>239</v>
      </c>
      <c r="CR16" t="s">
        <v>239</v>
      </c>
      <c r="CU16" t="s">
        <v>242</v>
      </c>
      <c r="CV16" t="s">
        <v>242</v>
      </c>
      <c r="CW16" t="s">
        <v>242</v>
      </c>
      <c r="CX16" t="s">
        <v>242</v>
      </c>
      <c r="CY16" t="s">
        <v>242</v>
      </c>
      <c r="CZ16" t="s">
        <v>239</v>
      </c>
      <c r="DA16" t="s">
        <v>239</v>
      </c>
      <c r="DB16" t="s">
        <v>239</v>
      </c>
      <c r="DC16" t="s">
        <v>237</v>
      </c>
      <c r="DE16" t="s">
        <v>253</v>
      </c>
      <c r="DF16" t="s">
        <v>253</v>
      </c>
      <c r="DH16" t="s">
        <v>237</v>
      </c>
      <c r="DI16" t="s">
        <v>254</v>
      </c>
      <c r="DL16" t="s">
        <v>255</v>
      </c>
      <c r="DM16" t="s">
        <v>256</v>
      </c>
      <c r="DN16" t="s">
        <v>255</v>
      </c>
      <c r="DO16" t="s">
        <v>256</v>
      </c>
      <c r="DP16" t="s">
        <v>244</v>
      </c>
      <c r="DQ16" t="s">
        <v>244</v>
      </c>
      <c r="DR16" t="s">
        <v>239</v>
      </c>
      <c r="DS16" t="s">
        <v>257</v>
      </c>
      <c r="DT16" t="s">
        <v>239</v>
      </c>
      <c r="DV16" t="s">
        <v>238</v>
      </c>
      <c r="DW16" t="s">
        <v>258</v>
      </c>
      <c r="DX16" t="s">
        <v>238</v>
      </c>
      <c r="EC16" t="s">
        <v>244</v>
      </c>
      <c r="ED16" t="s">
        <v>244</v>
      </c>
      <c r="EE16" t="s">
        <v>255</v>
      </c>
      <c r="EF16" t="s">
        <v>256</v>
      </c>
      <c r="EH16" t="s">
        <v>245</v>
      </c>
      <c r="EI16" t="s">
        <v>245</v>
      </c>
      <c r="EJ16" t="s">
        <v>242</v>
      </c>
      <c r="EK16" t="s">
        <v>242</v>
      </c>
      <c r="EL16" t="s">
        <v>242</v>
      </c>
      <c r="EM16" t="s">
        <v>242</v>
      </c>
      <c r="EN16" t="s">
        <v>242</v>
      </c>
      <c r="EO16" t="s">
        <v>244</v>
      </c>
      <c r="EP16" t="s">
        <v>244</v>
      </c>
      <c r="EQ16" t="s">
        <v>244</v>
      </c>
      <c r="ER16" t="s">
        <v>242</v>
      </c>
      <c r="ES16" t="s">
        <v>240</v>
      </c>
      <c r="ET16" t="s">
        <v>251</v>
      </c>
      <c r="EU16" t="s">
        <v>244</v>
      </c>
      <c r="EV16" t="s">
        <v>244</v>
      </c>
    </row>
    <row r="17" spans="1:152" x14ac:dyDescent="0.2">
      <c r="A17">
        <v>31</v>
      </c>
      <c r="B17">
        <v>1533046902.5999999</v>
      </c>
      <c r="C17">
        <v>4683.7999999523199</v>
      </c>
      <c r="D17" t="s">
        <v>265</v>
      </c>
      <c r="E17" t="s">
        <v>266</v>
      </c>
      <c r="F17" t="s">
        <v>267</v>
      </c>
      <c r="G17">
        <v>1533046894.62903</v>
      </c>
      <c r="H17">
        <f t="shared" ref="H17:H18" si="0">CD17*AI17*(CB17-CC17)/(100*BV17*(1000-AI17*CB17))</f>
        <v>9.2331421363196966E-3</v>
      </c>
      <c r="I17">
        <f t="shared" ref="I17:I18" si="1">CD17*AI17*(CA17-BZ17*(1000-AI17*CC17)/(1000-AI17*CB17))/(100*BV17)</f>
        <v>33.154737653642648</v>
      </c>
      <c r="J17">
        <f t="shared" ref="J17:J18" si="2">BZ17 - IF(AI17&gt;1, I17*BV17*100/(AK17*CJ17), 0)</f>
        <v>345.45929032258101</v>
      </c>
      <c r="K17">
        <f t="shared" ref="K17:K18" si="3">((Q17-H17/2)*J17-I17)/(Q17+H17/2)</f>
        <v>288.71202424111942</v>
      </c>
      <c r="L17">
        <f t="shared" ref="L17:L18" si="4">K17*(CE17+CF17)/1000</f>
        <v>28.625705405190562</v>
      </c>
      <c r="M17">
        <f t="shared" ref="M17:M18" si="5">(BZ17 - IF(AI17&gt;1, I17*BV17*100/(AK17*CJ17), 0))*(CE17+CF17)/1000</f>
        <v>34.252178793916585</v>
      </c>
      <c r="N17">
        <f t="shared" ref="N17:N18" si="6">2/((1/P17-1/O17)+SIGN(P17)*SQRT((1/P17-1/O17)*(1/P17-1/O17) + 4*BW17/((BW17+1)*(BW17+1))*(2*1/P17*1/O17-1/O17*1/O17)))</f>
        <v>1.2903227509973083</v>
      </c>
      <c r="O17">
        <f t="shared" ref="O17:O18" si="7">AF17+AE17*BV17+AD17*BV17*BV17</f>
        <v>2.2465662883877355</v>
      </c>
      <c r="P17">
        <f t="shared" ref="P17:P18" si="8">H17*(1000-(1000*0.61365*EXP(17.502*T17/(240.97+T17))/(CE17+CF17)+CB17)/2)/(1000*0.61365*EXP(17.502*T17/(240.97+T17))/(CE17+CF17)-CB17)</f>
        <v>0.9830308999513917</v>
      </c>
      <c r="Q17">
        <f t="shared" ref="Q17:Q18" si="9">1/((BW17+1)/(N17/1.6)+1/(O17/1.37)) + BW17/((BW17+1)/(N17/1.6) + BW17/(O17/1.37))</f>
        <v>0.63584445715706206</v>
      </c>
      <c r="R17">
        <f t="shared" ref="R17:R18" si="10">(BS17*BU17)</f>
        <v>280.85953275730884</v>
      </c>
      <c r="S17">
        <f t="shared" ref="S17:S18" si="11">(CG17+(R17+2*0.95*0.0000000567*(((CG17+$B$7)+273)^4-(CG17+273)^4)-44100*H17)/(1.84*29.3*O17+8*0.95*0.0000000567*(CG17+273)^3))</f>
        <v>25.838843230649172</v>
      </c>
      <c r="T17">
        <f t="shared" ref="T17:T18" si="12">($C$7*CH17+$D$7*CI17+$E$7*S17)</f>
        <v>25.079864516129</v>
      </c>
      <c r="U17">
        <f t="shared" ref="U17:U18" si="13">0.61365*EXP(17.502*T17/(240.97+T17))</f>
        <v>3.1948490000757652</v>
      </c>
      <c r="V17">
        <f t="shared" ref="V17:V18" si="14">(W17/X17*100)</f>
        <v>64.755207428741528</v>
      </c>
      <c r="W17">
        <f t="shared" ref="W17:W18" si="15">CB17*(CE17+CF17)/1000</f>
        <v>2.2893383324697809</v>
      </c>
      <c r="X17">
        <f t="shared" ref="X17:X18" si="16">0.61365*EXP(17.502*CG17/(240.97+CG17))</f>
        <v>3.5353733288385087</v>
      </c>
      <c r="Y17">
        <f t="shared" ref="Y17:Y18" si="17">(U17-CB17*(CE17+CF17)/1000)</f>
        <v>0.90551066760598431</v>
      </c>
      <c r="Z17">
        <f t="shared" ref="Z17:Z18" si="18">(-H17*44100)</f>
        <v>-407.18156821169862</v>
      </c>
      <c r="AA17">
        <f t="shared" ref="AA17:AA18" si="19">2*29.3*O17*0.92*(CG17-T17)</f>
        <v>207.19699378957472</v>
      </c>
      <c r="AB17">
        <f t="shared" ref="AB17:AB18" si="20">2*0.95*0.0000000567*(((CG17+$B$7)+273)^4-(T17+273)^4)</f>
        <v>19.692926120431419</v>
      </c>
      <c r="AC17">
        <f t="shared" ref="AC17:AC18" si="21">R17+AB17+Z17+AA17</f>
        <v>100.56788445561637</v>
      </c>
      <c r="AD17">
        <v>-4.10913705465457E-2</v>
      </c>
      <c r="AE17">
        <v>4.61286632402685E-2</v>
      </c>
      <c r="AF17">
        <v>3.44908364862177</v>
      </c>
      <c r="AG17">
        <v>0</v>
      </c>
      <c r="AH17">
        <v>0</v>
      </c>
      <c r="AI17">
        <f t="shared" ref="AI17:AI18" si="22">IF(AG17*$H$13&gt;=AK17,1,(AK17/(AK17-AG17*$H$13)))</f>
        <v>1</v>
      </c>
      <c r="AJ17">
        <f t="shared" ref="AJ17:AJ18" si="23">(AI17-1)*100</f>
        <v>0</v>
      </c>
      <c r="AK17">
        <f t="shared" ref="AK17:AK18" si="24">MAX(0,($B$13+$C$13*CJ17)/(1+$D$13*CJ17)*CE17/(CG17+273)*$E$13)</f>
        <v>52433.664791859199</v>
      </c>
      <c r="AL17">
        <v>0</v>
      </c>
      <c r="AM17">
        <v>0</v>
      </c>
      <c r="AN17">
        <v>0</v>
      </c>
      <c r="AO17">
        <f t="shared" ref="AO17:AO18" si="25">AN17-AM17</f>
        <v>0</v>
      </c>
      <c r="AP17" t="e">
        <f t="shared" ref="AP17:AP18" si="26">AO17/AN17</f>
        <v>#DIV/0!</v>
      </c>
      <c r="AQ17">
        <v>-1</v>
      </c>
      <c r="AR17" t="s">
        <v>268</v>
      </c>
      <c r="AS17">
        <v>872.82817647058801</v>
      </c>
      <c r="AT17">
        <v>1447.66</v>
      </c>
      <c r="AU17">
        <f t="shared" ref="AU17:AU18" si="27">1-AS17/AT17</f>
        <v>0.3970765397464957</v>
      </c>
      <c r="AV17">
        <v>0.5</v>
      </c>
      <c r="AW17">
        <f t="shared" ref="AW17:AW18" si="28">BS17</f>
        <v>1433.0865480281607</v>
      </c>
      <c r="AX17">
        <f t="shared" ref="AX17:AX18" si="29">I17</f>
        <v>33.154737653642648</v>
      </c>
      <c r="AY17">
        <f t="shared" ref="AY17:AY18" si="30">AU17*AV17*AW17</f>
        <v>284.52252382413616</v>
      </c>
      <c r="AZ17">
        <f t="shared" ref="AZ17:AZ18" si="31">BE17/AT17</f>
        <v>0.58501305555171801</v>
      </c>
      <c r="BA17">
        <f t="shared" ref="BA17:BA18" si="32">(AX17-AQ17)/AW17</f>
        <v>2.3832990199117755E-2</v>
      </c>
      <c r="BB17">
        <f t="shared" ref="BB17:BB18" si="33">(AN17-AT17)/AT17</f>
        <v>-1</v>
      </c>
      <c r="BC17" t="s">
        <v>269</v>
      </c>
      <c r="BD17">
        <v>600.76</v>
      </c>
      <c r="BE17">
        <f t="shared" ref="BE17:BE18" si="34">AT17-BD17</f>
        <v>846.90000000000009</v>
      </c>
      <c r="BF17">
        <f t="shared" ref="BF17:BF18" si="35">(AT17-AS17)/(AT17-BD17)</f>
        <v>0.67874816805928917</v>
      </c>
      <c r="BG17">
        <f t="shared" ref="BG17:BG18" si="36">(AN17-AT17)/(AN17-BD17)</f>
        <v>2.4097143618083763</v>
      </c>
      <c r="BH17">
        <f t="shared" ref="BH17:BH18" si="37">(AT17-AS17)/(AT17-AM17)</f>
        <v>0.39707653974649576</v>
      </c>
      <c r="BI17" t="e">
        <f t="shared" ref="BI17:BI18" si="38">(AN17-AT17)/(AN17-AM17)</f>
        <v>#DIV/0!</v>
      </c>
      <c r="BJ17">
        <v>4470</v>
      </c>
      <c r="BK17">
        <v>300</v>
      </c>
      <c r="BL17">
        <v>300</v>
      </c>
      <c r="BM17">
        <v>300</v>
      </c>
      <c r="BN17">
        <v>10446.5</v>
      </c>
      <c r="BO17">
        <v>1320.15</v>
      </c>
      <c r="BP17">
        <v>-7.2458599999999998E-3</v>
      </c>
      <c r="BQ17">
        <v>0.51989700000000005</v>
      </c>
      <c r="BR17">
        <f t="shared" ref="BR17:BR18" si="39">$B$11*CK17+$C$11*CL17+$F$11*CM17</f>
        <v>1700.0019354838701</v>
      </c>
      <c r="BS17">
        <f t="shared" ref="BS17:BS18" si="40">BR17*BT17</f>
        <v>1433.0865480281607</v>
      </c>
      <c r="BT17">
        <f t="shared" ref="BT17:BT18" si="41">($B$11*$D$9+$C$11*$D$9+$F$11*((CZ17+CR17)/MAX(CZ17+CR17+DA17, 0.1)*$I$9+DA17/MAX(CZ17+CR17+DA17, 0.1)*$J$9))/($B$11+$C$11+$F$11)</f>
        <v>0.84299112731319481</v>
      </c>
      <c r="BU17">
        <f t="shared" ref="BU17:BU18" si="42">($B$11*$K$9+$C$11*$K$9+$F$11*((CZ17+CR17)/MAX(CZ17+CR17+DA17, 0.1)*$P$9+DA17/MAX(CZ17+CR17+DA17, 0.1)*$Q$9))/($B$11+$C$11+$F$11)</f>
        <v>0.19598225462638968</v>
      </c>
      <c r="BV17">
        <v>6</v>
      </c>
      <c r="BW17">
        <v>0.5</v>
      </c>
      <c r="BX17" t="s">
        <v>259</v>
      </c>
      <c r="BY17">
        <v>1533046894.62903</v>
      </c>
      <c r="BZ17">
        <v>345.45929032258101</v>
      </c>
      <c r="CA17">
        <v>399.97554838709698</v>
      </c>
      <c r="CB17">
        <v>23.089719354838699</v>
      </c>
      <c r="CC17">
        <v>9.5598816129032294</v>
      </c>
      <c r="CD17">
        <v>400.00264516128999</v>
      </c>
      <c r="CE17">
        <v>99.049706451612906</v>
      </c>
      <c r="CF17">
        <v>9.9975590322580604E-2</v>
      </c>
      <c r="CG17">
        <v>26.790583870967701</v>
      </c>
      <c r="CH17">
        <v>25.079864516129</v>
      </c>
      <c r="CI17">
        <v>999.9</v>
      </c>
      <c r="CJ17">
        <v>10004.455483870999</v>
      </c>
      <c r="CK17">
        <v>0</v>
      </c>
      <c r="CL17">
        <v>14.7743516129032</v>
      </c>
      <c r="CM17">
        <v>1700.0019354838701</v>
      </c>
      <c r="CN17">
        <v>0.90000067741935497</v>
      </c>
      <c r="CO17">
        <v>9.9999409677419396E-2</v>
      </c>
      <c r="CP17">
        <v>0</v>
      </c>
      <c r="CQ17">
        <v>873.22570967741899</v>
      </c>
      <c r="CR17">
        <v>5.0001199999999999</v>
      </c>
      <c r="CS17">
        <v>12491.825806451599</v>
      </c>
      <c r="CT17">
        <v>13357.945161290299</v>
      </c>
      <c r="CU17">
        <v>43.375</v>
      </c>
      <c r="CV17">
        <v>44.433</v>
      </c>
      <c r="CW17">
        <v>44.305999999999997</v>
      </c>
      <c r="CX17">
        <v>44.311999999999998</v>
      </c>
      <c r="CY17">
        <v>45.247967741935497</v>
      </c>
      <c r="CZ17">
        <v>1525.50451612903</v>
      </c>
      <c r="DA17">
        <v>169.497419354839</v>
      </c>
      <c r="DB17">
        <v>0</v>
      </c>
      <c r="DC17">
        <v>563.19999980926502</v>
      </c>
      <c r="DD17">
        <v>872.82817647058801</v>
      </c>
      <c r="DE17">
        <v>-4.3757352710202397</v>
      </c>
      <c r="DF17">
        <v>-78.651960422414007</v>
      </c>
      <c r="DG17">
        <v>12486.2764705882</v>
      </c>
      <c r="DH17">
        <v>10</v>
      </c>
      <c r="DI17">
        <v>1533046860.7</v>
      </c>
      <c r="DJ17" t="s">
        <v>270</v>
      </c>
      <c r="DK17">
        <v>27</v>
      </c>
      <c r="DL17">
        <v>-1.9159999999999999</v>
      </c>
      <c r="DM17">
        <v>-0.25900000000000001</v>
      </c>
      <c r="DN17">
        <v>400</v>
      </c>
      <c r="DO17">
        <v>9</v>
      </c>
      <c r="DP17">
        <v>0.05</v>
      </c>
      <c r="DQ17">
        <v>0.01</v>
      </c>
      <c r="DR17">
        <v>33.163176119618498</v>
      </c>
      <c r="DS17">
        <v>-5.8481635479911198E-2</v>
      </c>
      <c r="DT17">
        <v>4.9937777638598198E-2</v>
      </c>
      <c r="DU17">
        <v>1</v>
      </c>
      <c r="DV17">
        <v>1.2904289481520199</v>
      </c>
      <c r="DW17">
        <v>-6.2030336158436297E-3</v>
      </c>
      <c r="DX17">
        <v>4.7602692445533404E-3</v>
      </c>
      <c r="DY17">
        <v>1</v>
      </c>
      <c r="DZ17">
        <v>2</v>
      </c>
      <c r="EA17">
        <v>2</v>
      </c>
      <c r="EB17" t="s">
        <v>260</v>
      </c>
      <c r="EC17">
        <v>100</v>
      </c>
      <c r="ED17">
        <v>100</v>
      </c>
      <c r="EE17">
        <v>-1.9159999999999999</v>
      </c>
      <c r="EF17">
        <v>-0.25900000000000001</v>
      </c>
      <c r="EG17">
        <v>2</v>
      </c>
      <c r="EH17">
        <v>394.38299999999998</v>
      </c>
      <c r="EI17">
        <v>610.92399999999998</v>
      </c>
      <c r="EJ17">
        <v>25.000399999999999</v>
      </c>
      <c r="EK17">
        <v>26.404199999999999</v>
      </c>
      <c r="EL17">
        <v>30.0001</v>
      </c>
      <c r="EM17">
        <v>26.492799999999999</v>
      </c>
      <c r="EN17">
        <v>26.4938</v>
      </c>
      <c r="EO17">
        <v>19.6264</v>
      </c>
      <c r="EP17">
        <v>51.134399999999999</v>
      </c>
      <c r="EQ17">
        <v>0</v>
      </c>
      <c r="ER17">
        <v>25</v>
      </c>
      <c r="ES17">
        <v>400</v>
      </c>
      <c r="ET17">
        <v>9.5692900000000005</v>
      </c>
      <c r="EU17">
        <v>110.506</v>
      </c>
      <c r="EV17">
        <v>101.872</v>
      </c>
    </row>
    <row r="18" spans="1:152" x14ac:dyDescent="0.2">
      <c r="A18">
        <v>32</v>
      </c>
      <c r="B18">
        <v>1533047023.2</v>
      </c>
      <c r="C18">
        <v>4804.4000000953702</v>
      </c>
      <c r="D18" t="s">
        <v>271</v>
      </c>
      <c r="E18" t="s">
        <v>272</v>
      </c>
      <c r="F18" t="s">
        <v>267</v>
      </c>
      <c r="G18">
        <v>1533047015.1483901</v>
      </c>
      <c r="H18">
        <f t="shared" si="0"/>
        <v>9.0532873589479167E-3</v>
      </c>
      <c r="I18">
        <f t="shared" si="1"/>
        <v>25.486383674000692</v>
      </c>
      <c r="J18">
        <f t="shared" si="2"/>
        <v>258.24229032258103</v>
      </c>
      <c r="K18">
        <f t="shared" si="3"/>
        <v>214.41679234978758</v>
      </c>
      <c r="L18">
        <f t="shared" si="4"/>
        <v>21.258723864220475</v>
      </c>
      <c r="M18">
        <f t="shared" si="5"/>
        <v>25.603878688175161</v>
      </c>
      <c r="N18">
        <f t="shared" si="6"/>
        <v>1.2763800159395899</v>
      </c>
      <c r="O18">
        <f t="shared" si="7"/>
        <v>2.2460303341375498</v>
      </c>
      <c r="P18">
        <f t="shared" si="8"/>
        <v>0.97482218825298361</v>
      </c>
      <c r="Q18">
        <f t="shared" si="9"/>
        <v>0.63036232789130064</v>
      </c>
      <c r="R18">
        <f t="shared" si="10"/>
        <v>280.86035399223476</v>
      </c>
      <c r="S18">
        <f t="shared" si="11"/>
        <v>25.893881177320129</v>
      </c>
      <c r="T18">
        <f t="shared" si="12"/>
        <v>25.114674193548399</v>
      </c>
      <c r="U18">
        <f t="shared" si="13"/>
        <v>3.2014813661345292</v>
      </c>
      <c r="V18">
        <f t="shared" si="14"/>
        <v>65.251502185336193</v>
      </c>
      <c r="W18">
        <f t="shared" si="15"/>
        <v>2.306269682031246</v>
      </c>
      <c r="X18">
        <f t="shared" si="16"/>
        <v>3.5344315529789108</v>
      </c>
      <c r="Y18">
        <f t="shared" si="17"/>
        <v>0.89521168410328311</v>
      </c>
      <c r="Z18">
        <f t="shared" si="18"/>
        <v>-399.2499725296031</v>
      </c>
      <c r="AA18">
        <f t="shared" si="19"/>
        <v>202.38411845847884</v>
      </c>
      <c r="AB18">
        <f t="shared" si="20"/>
        <v>19.242995373988482</v>
      </c>
      <c r="AC18">
        <f t="shared" si="21"/>
        <v>103.237495295099</v>
      </c>
      <c r="AD18">
        <v>-4.1076963301294102E-2</v>
      </c>
      <c r="AE18">
        <v>4.6112489845329598E-2</v>
      </c>
      <c r="AF18">
        <v>3.4481260739121602</v>
      </c>
      <c r="AG18">
        <v>0</v>
      </c>
      <c r="AH18">
        <v>0</v>
      </c>
      <c r="AI18">
        <f t="shared" si="22"/>
        <v>1</v>
      </c>
      <c r="AJ18">
        <f t="shared" si="23"/>
        <v>0</v>
      </c>
      <c r="AK18">
        <f t="shared" si="24"/>
        <v>52416.761166859818</v>
      </c>
      <c r="AL18">
        <v>0</v>
      </c>
      <c r="AM18">
        <v>0</v>
      </c>
      <c r="AN18">
        <v>0</v>
      </c>
      <c r="AO18">
        <f t="shared" si="25"/>
        <v>0</v>
      </c>
      <c r="AP18" t="e">
        <f t="shared" si="26"/>
        <v>#DIV/0!</v>
      </c>
      <c r="AQ18">
        <v>-1</v>
      </c>
      <c r="AR18" t="s">
        <v>273</v>
      </c>
      <c r="AS18">
        <v>811.36235294117603</v>
      </c>
      <c r="AT18">
        <v>1304.6099999999999</v>
      </c>
      <c r="AU18">
        <f t="shared" si="27"/>
        <v>0.37808053522418494</v>
      </c>
      <c r="AV18">
        <v>0.5</v>
      </c>
      <c r="AW18">
        <f t="shared" si="28"/>
        <v>1433.0896641571869</v>
      </c>
      <c r="AX18">
        <f t="shared" si="29"/>
        <v>25.486383674000692</v>
      </c>
      <c r="AY18">
        <f t="shared" si="30"/>
        <v>270.91165362439835</v>
      </c>
      <c r="AZ18">
        <f t="shared" si="31"/>
        <v>0.55398164968841257</v>
      </c>
      <c r="BA18">
        <f t="shared" si="32"/>
        <v>1.8482014305488396E-2</v>
      </c>
      <c r="BB18">
        <f t="shared" si="33"/>
        <v>-1</v>
      </c>
      <c r="BC18" t="s">
        <v>274</v>
      </c>
      <c r="BD18">
        <v>581.88</v>
      </c>
      <c r="BE18">
        <f t="shared" si="34"/>
        <v>722.7299999999999</v>
      </c>
      <c r="BF18">
        <f t="shared" si="35"/>
        <v>0.68247844569731975</v>
      </c>
      <c r="BG18">
        <f t="shared" si="36"/>
        <v>2.2420602186017735</v>
      </c>
      <c r="BH18">
        <f t="shared" si="37"/>
        <v>0.37808053522418494</v>
      </c>
      <c r="BI18" t="e">
        <f t="shared" si="38"/>
        <v>#DIV/0!</v>
      </c>
      <c r="BJ18">
        <v>4472</v>
      </c>
      <c r="BK18">
        <v>300</v>
      </c>
      <c r="BL18">
        <v>300</v>
      </c>
      <c r="BM18">
        <v>300</v>
      </c>
      <c r="BN18">
        <v>10444.700000000001</v>
      </c>
      <c r="BO18">
        <v>1191.94</v>
      </c>
      <c r="BP18">
        <v>-7.2444099999999997E-3</v>
      </c>
      <c r="BQ18">
        <v>-1.8389899999999999</v>
      </c>
      <c r="BR18">
        <f t="shared" si="39"/>
        <v>1700.00548387097</v>
      </c>
      <c r="BS18">
        <f t="shared" si="40"/>
        <v>1433.0896641571869</v>
      </c>
      <c r="BT18">
        <f t="shared" si="41"/>
        <v>0.84299120076600764</v>
      </c>
      <c r="BU18">
        <f t="shared" si="42"/>
        <v>0.19598240153201529</v>
      </c>
      <c r="BV18">
        <v>6</v>
      </c>
      <c r="BW18">
        <v>0.5</v>
      </c>
      <c r="BX18" t="s">
        <v>259</v>
      </c>
      <c r="BY18">
        <v>1533047015.1483901</v>
      </c>
      <c r="BZ18">
        <v>258.24229032258103</v>
      </c>
      <c r="CA18">
        <v>299.97790322580602</v>
      </c>
      <c r="CB18">
        <v>23.261177419354802</v>
      </c>
      <c r="CC18">
        <v>9.9974096774193608</v>
      </c>
      <c r="CD18">
        <v>400.00838709677402</v>
      </c>
      <c r="CE18">
        <v>99.046751612903194</v>
      </c>
      <c r="CF18">
        <v>9.9978600000000001E-2</v>
      </c>
      <c r="CG18">
        <v>26.786054838709699</v>
      </c>
      <c r="CH18">
        <v>25.114674193548399</v>
      </c>
      <c r="CI18">
        <v>999.9</v>
      </c>
      <c r="CJ18">
        <v>10001.246129032301</v>
      </c>
      <c r="CK18">
        <v>0</v>
      </c>
      <c r="CL18">
        <v>14.800716129032301</v>
      </c>
      <c r="CM18">
        <v>1700.00548387097</v>
      </c>
      <c r="CN18">
        <v>0.899998903225807</v>
      </c>
      <c r="CO18">
        <v>0.100001096774194</v>
      </c>
      <c r="CP18">
        <v>0</v>
      </c>
      <c r="CQ18">
        <v>811.51619354838704</v>
      </c>
      <c r="CR18">
        <v>5.0001199999999999</v>
      </c>
      <c r="CS18">
        <v>11467.8064516129</v>
      </c>
      <c r="CT18">
        <v>13357.961290322601</v>
      </c>
      <c r="CU18">
        <v>43.54</v>
      </c>
      <c r="CV18">
        <v>44.558</v>
      </c>
      <c r="CW18">
        <v>44.436999999999998</v>
      </c>
      <c r="CX18">
        <v>44.5</v>
      </c>
      <c r="CY18">
        <v>45.414999999999999</v>
      </c>
      <c r="CZ18">
        <v>1525.5035483871</v>
      </c>
      <c r="DA18">
        <v>169.50193548387099</v>
      </c>
      <c r="DB18">
        <v>0</v>
      </c>
      <c r="DC18">
        <v>120</v>
      </c>
      <c r="DD18">
        <v>811.36235294117603</v>
      </c>
      <c r="DE18">
        <v>-4.1286764572282104</v>
      </c>
      <c r="DF18">
        <v>-138.65196075038801</v>
      </c>
      <c r="DG18">
        <v>11462.6176470588</v>
      </c>
      <c r="DH18">
        <v>10</v>
      </c>
      <c r="DI18">
        <v>1533046981.0999999</v>
      </c>
      <c r="DJ18" t="s">
        <v>275</v>
      </c>
      <c r="DK18">
        <v>28</v>
      </c>
      <c r="DL18">
        <v>-2.044</v>
      </c>
      <c r="DM18">
        <v>-0.24399999999999999</v>
      </c>
      <c r="DN18">
        <v>300</v>
      </c>
      <c r="DO18">
        <v>10</v>
      </c>
      <c r="DP18">
        <v>0.04</v>
      </c>
      <c r="DQ18">
        <v>0.01</v>
      </c>
      <c r="DR18">
        <v>25.466083832180701</v>
      </c>
      <c r="DS18">
        <v>0.222328320987252</v>
      </c>
      <c r="DT18">
        <v>5.8664519020341803E-2</v>
      </c>
      <c r="DU18">
        <v>0</v>
      </c>
      <c r="DV18">
        <v>1.2763631952613299</v>
      </c>
      <c r="DW18">
        <v>-1.43363194280404E-2</v>
      </c>
      <c r="DX18">
        <v>2.15429141121603E-3</v>
      </c>
      <c r="DY18">
        <v>1</v>
      </c>
      <c r="DZ18">
        <v>1</v>
      </c>
      <c r="EA18">
        <v>2</v>
      </c>
      <c r="EB18" t="s">
        <v>264</v>
      </c>
      <c r="EC18">
        <v>100</v>
      </c>
      <c r="ED18">
        <v>100</v>
      </c>
      <c r="EE18">
        <v>-2.044</v>
      </c>
      <c r="EF18">
        <v>-0.24399999999999999</v>
      </c>
      <c r="EG18">
        <v>2</v>
      </c>
      <c r="EH18">
        <v>394.37299999999999</v>
      </c>
      <c r="EI18">
        <v>611.09</v>
      </c>
      <c r="EJ18">
        <v>25.0001</v>
      </c>
      <c r="EK18">
        <v>26.399799999999999</v>
      </c>
      <c r="EL18">
        <v>30.0001</v>
      </c>
      <c r="EM18">
        <v>26.481400000000001</v>
      </c>
      <c r="EN18">
        <v>26.478200000000001</v>
      </c>
      <c r="EO18">
        <v>15.6493</v>
      </c>
      <c r="EP18">
        <v>48.775300000000001</v>
      </c>
      <c r="EQ18">
        <v>0</v>
      </c>
      <c r="ER18">
        <v>25</v>
      </c>
      <c r="ES18">
        <v>300</v>
      </c>
      <c r="ET18">
        <v>9.9171099999999992</v>
      </c>
      <c r="EU18">
        <v>110.502</v>
      </c>
      <c r="EV18">
        <v>101.871</v>
      </c>
    </row>
    <row r="19" spans="1:152" x14ac:dyDescent="0.2">
      <c r="A19">
        <v>33</v>
      </c>
      <c r="B19">
        <v>1533047096.2</v>
      </c>
      <c r="C19">
        <v>4877.4000000953702</v>
      </c>
      <c r="D19" t="s">
        <v>276</v>
      </c>
      <c r="E19" t="s">
        <v>277</v>
      </c>
      <c r="F19" t="s">
        <v>267</v>
      </c>
      <c r="G19">
        <v>1533047088.13871</v>
      </c>
      <c r="H19">
        <f t="shared" ref="H19:H50" si="43">CD19*AI19*(CB19-CC19)/(100*BV19*(1000-AI19*CB19))</f>
        <v>9.1610597507487904E-3</v>
      </c>
      <c r="I19">
        <f t="shared" ref="I19:I50" si="44">CD19*AI19*(CA19-BZ19*(1000-AI19*CC19)/(1000-AI19*CB19))/(100*BV19)</f>
        <v>21.054416947524199</v>
      </c>
      <c r="J19">
        <f t="shared" ref="J19:J50" si="45">BZ19 - IF(AI19&gt;1, I19*BV19*100/(AK19*CJ19), 0)</f>
        <v>215.45822580645199</v>
      </c>
      <c r="K19">
        <f t="shared" ref="K19:K50" si="46">((Q19-H19/2)*J19-I19)/(Q19+H19/2)</f>
        <v>178.91473917475287</v>
      </c>
      <c r="L19">
        <f t="shared" ref="L19:L50" si="47">K19*(CE19+CF19)/1000</f>
        <v>17.739133455498909</v>
      </c>
      <c r="M19">
        <f t="shared" ref="M19:M50" si="48">(BZ19 - IF(AI19&gt;1, I19*BV19*100/(AK19*CJ19), 0))*(CE19+CF19)/1000</f>
        <v>21.362366450606043</v>
      </c>
      <c r="N19">
        <f t="shared" ref="N19:N50" si="49">2/((1/P19-1/O19)+SIGN(P19)*SQRT((1/P19-1/O19)*(1/P19-1/O19) + 4*BW19/((BW19+1)*(BW19+1))*(2*1/P19*1/O19-1/O19*1/O19)))</f>
        <v>1.2642390594164834</v>
      </c>
      <c r="O19">
        <f t="shared" ref="O19:O50" si="50">AF19+AE19*BV19+AD19*BV19*BV19</f>
        <v>2.2457337389782035</v>
      </c>
      <c r="P19">
        <f t="shared" ref="P19:P50" si="51">H19*(1000-(1000*0.61365*EXP(17.502*T19/(240.97+T19))/(CE19+CF19)+CB19)/2)/(1000*0.61365*EXP(17.502*T19/(240.97+T19))/(CE19+CF19)-CB19)</f>
        <v>0.96765941111012699</v>
      </c>
      <c r="Q19">
        <f t="shared" ref="Q19:Q50" si="52">1/((BW19+1)/(N19/1.6)+1/(O19/1.37)) + BW19/((BW19+1)/(N19/1.6) + BW19/(O19/1.37))</f>
        <v>0.62557944528014109</v>
      </c>
      <c r="R19">
        <f t="shared" ref="R19:R50" si="53">(BS19*BU19)</f>
        <v>280.86168535875436</v>
      </c>
      <c r="S19">
        <f t="shared" ref="S19:S50" si="54">(CG19+(R19+2*0.95*0.0000000567*(((CG19+$B$7)+273)^4-(CG19+273)^4)-44100*H19)/(1.84*29.3*O19+8*0.95*0.0000000567*(CG19+273)^3))</f>
        <v>25.957004713220361</v>
      </c>
      <c r="T19">
        <f t="shared" ref="T19:T50" si="55">($C$7*CH19+$D$7*CI19+$E$7*S19)</f>
        <v>25.206083870967699</v>
      </c>
      <c r="U19">
        <f t="shared" ref="U19:U50" si="56">0.61365*EXP(17.502*T19/(240.97+T19))</f>
        <v>3.21895516895749</v>
      </c>
      <c r="V19">
        <f t="shared" ref="V19:V50" si="57">(W19/X19*100)</f>
        <v>64.877891884101345</v>
      </c>
      <c r="W19">
        <f t="shared" ref="W19:W50" si="58">CB19*(CE19+CF19)/1000</f>
        <v>2.3064478056984608</v>
      </c>
      <c r="X19">
        <f t="shared" ref="X19:X50" si="59">0.61365*EXP(17.502*CG19/(240.97+CG19))</f>
        <v>3.5550597263837225</v>
      </c>
      <c r="Y19">
        <f t="shared" ref="Y19:Y50" si="60">(U19-CB19*(CE19+CF19)/1000)</f>
        <v>0.91250736325902926</v>
      </c>
      <c r="Z19">
        <f t="shared" ref="Z19:Z50" si="61">(-H19*44100)</f>
        <v>-404.00273500802166</v>
      </c>
      <c r="AA19">
        <f t="shared" ref="AA19:AA50" si="62">2*29.3*O19*0.92*(CG19-T19)</f>
        <v>203.2716818753743</v>
      </c>
      <c r="AB19">
        <f t="shared" ref="AB19:AB50" si="63">2*0.95*0.0000000567*(((CG19+$B$7)+273)^4-(T19+273)^4)</f>
        <v>19.348409904239208</v>
      </c>
      <c r="AC19">
        <f t="shared" ref="AC19:AC50" si="64">R19+AB19+Z19+AA19</f>
        <v>99.479042130346187</v>
      </c>
      <c r="AD19">
        <v>-4.1068991712960898E-2</v>
      </c>
      <c r="AE19">
        <v>4.6103541039075997E-2</v>
      </c>
      <c r="AF19">
        <v>3.4475961944103402</v>
      </c>
      <c r="AG19">
        <v>0</v>
      </c>
      <c r="AH19">
        <v>0</v>
      </c>
      <c r="AI19">
        <f t="shared" ref="AI19:AI50" si="65">IF(AG19*$H$13&gt;=AK19,1,(AK19/(AK19-AG19*$H$13)))</f>
        <v>1</v>
      </c>
      <c r="AJ19">
        <f t="shared" ref="AJ19:AJ50" si="66">(AI19-1)*100</f>
        <v>0</v>
      </c>
      <c r="AK19">
        <f t="shared" ref="AK19:AK50" si="67">MAX(0,($B$13+$C$13*CJ19)/(1+$D$13*CJ19)*CE19/(CG19+273)*$E$13)</f>
        <v>52389.748880834275</v>
      </c>
      <c r="AL19">
        <v>0</v>
      </c>
      <c r="AM19">
        <v>0</v>
      </c>
      <c r="AN19">
        <v>0</v>
      </c>
      <c r="AO19">
        <f t="shared" ref="AO19:AO50" si="68">AN19-AM19</f>
        <v>0</v>
      </c>
      <c r="AP19" t="e">
        <f t="shared" ref="AP19:AP50" si="69">AO19/AN19</f>
        <v>#DIV/0!</v>
      </c>
      <c r="AQ19">
        <v>-1</v>
      </c>
      <c r="AR19" t="s">
        <v>278</v>
      </c>
      <c r="AS19">
        <v>781.67629411764699</v>
      </c>
      <c r="AT19">
        <v>1219.83</v>
      </c>
      <c r="AU19">
        <f t="shared" ref="AU19:AU50" si="70">1-AS19/AT19</f>
        <v>0.35919243327541783</v>
      </c>
      <c r="AV19">
        <v>0.5</v>
      </c>
      <c r="AW19">
        <f t="shared" ref="AW19:AW50" si="71">BS19</f>
        <v>1433.0986544797806</v>
      </c>
      <c r="AX19">
        <f t="shared" ref="AX19:AX50" si="72">I19</f>
        <v>21.054416947524199</v>
      </c>
      <c r="AY19">
        <f t="shared" ref="AY19:AY50" si="73">AU19*AV19*AW19</f>
        <v>257.37909641315986</v>
      </c>
      <c r="AZ19">
        <f t="shared" ref="AZ19:AZ50" si="74">BE19/AT19</f>
        <v>0.53227908806964908</v>
      </c>
      <c r="BA19">
        <f t="shared" ref="BA19:BA50" si="75">(AX19-AQ19)/AW19</f>
        <v>1.5389322206523195E-2</v>
      </c>
      <c r="BB19">
        <f t="shared" ref="BB19:BB50" si="76">(AN19-AT19)/AT19</f>
        <v>-1</v>
      </c>
      <c r="BC19" t="s">
        <v>279</v>
      </c>
      <c r="BD19">
        <v>570.54</v>
      </c>
      <c r="BE19">
        <f t="shared" ref="BE19:BE50" si="77">AT19-BD19</f>
        <v>649.29</v>
      </c>
      <c r="BF19">
        <f t="shared" ref="BF19:BF50" si="78">(AT19-AS19)/(AT19-BD19)</f>
        <v>0.67481973522209326</v>
      </c>
      <c r="BG19">
        <f t="shared" ref="BG19:BG50" si="79">(AN19-AT19)/(AN19-BD19)</f>
        <v>2.1380271321905564</v>
      </c>
      <c r="BH19">
        <f t="shared" ref="BH19:BH50" si="80">(AT19-AS19)/(AT19-AM19)</f>
        <v>0.35919243327541783</v>
      </c>
      <c r="BI19" t="e">
        <f t="shared" ref="BI19:BI50" si="81">(AN19-AT19)/(AN19-AM19)</f>
        <v>#DIV/0!</v>
      </c>
      <c r="BJ19">
        <v>4474</v>
      </c>
      <c r="BK19">
        <v>300</v>
      </c>
      <c r="BL19">
        <v>300</v>
      </c>
      <c r="BM19">
        <v>300</v>
      </c>
      <c r="BN19">
        <v>10443.799999999999</v>
      </c>
      <c r="BO19">
        <v>1119.43</v>
      </c>
      <c r="BP19">
        <v>-7.2435199999999998E-3</v>
      </c>
      <c r="BQ19">
        <v>-1.7253400000000001</v>
      </c>
      <c r="BR19">
        <f t="shared" ref="BR19:BR50" si="82">$B$11*CK19+$C$11*CL19+$F$11*CM19</f>
        <v>1700.0164516129</v>
      </c>
      <c r="BS19">
        <f t="shared" ref="BS19:BS50" si="83">BR19*BT19</f>
        <v>1433.0986544797806</v>
      </c>
      <c r="BT19">
        <f t="shared" ref="BT19:BT50" si="84">($B$11*$D$9+$C$11*$D$9+$F$11*((CZ19+CR19)/MAX(CZ19+CR19+DA19, 0.1)*$I$9+DA19/MAX(CZ19+CR19+DA19, 0.1)*$J$9))/($B$11+$C$11+$F$11)</f>
        <v>0.84299105053961121</v>
      </c>
      <c r="BU19">
        <f t="shared" ref="BU19:BU50" si="85">($B$11*$K$9+$C$11*$K$9+$F$11*((CZ19+CR19)/MAX(CZ19+CR19+DA19, 0.1)*$P$9+DA19/MAX(CZ19+CR19+DA19, 0.1)*$Q$9))/($B$11+$C$11+$F$11)</f>
        <v>0.19598210107922265</v>
      </c>
      <c r="BV19">
        <v>6</v>
      </c>
      <c r="BW19">
        <v>0.5</v>
      </c>
      <c r="BX19" t="s">
        <v>259</v>
      </c>
      <c r="BY19">
        <v>1533047088.13871</v>
      </c>
      <c r="BZ19">
        <v>215.45822580645199</v>
      </c>
      <c r="CA19">
        <v>249.99948387096799</v>
      </c>
      <c r="CB19">
        <v>23.262551612903199</v>
      </c>
      <c r="CC19">
        <v>9.8410561290322605</v>
      </c>
      <c r="CD19">
        <v>400.01280645161302</v>
      </c>
      <c r="CE19">
        <v>99.048525806451593</v>
      </c>
      <c r="CF19">
        <v>0.10000459032258099</v>
      </c>
      <c r="CG19">
        <v>26.885016129032302</v>
      </c>
      <c r="CH19">
        <v>25.206083870967699</v>
      </c>
      <c r="CI19">
        <v>999.9</v>
      </c>
      <c r="CJ19">
        <v>9999.12612903226</v>
      </c>
      <c r="CK19">
        <v>0</v>
      </c>
      <c r="CL19">
        <v>14.592354838709699</v>
      </c>
      <c r="CM19">
        <v>1700.0164516129</v>
      </c>
      <c r="CN19">
        <v>0.90000238709677405</v>
      </c>
      <c r="CO19">
        <v>9.9997612903225799E-2</v>
      </c>
      <c r="CP19">
        <v>0</v>
      </c>
      <c r="CQ19">
        <v>782.069677419355</v>
      </c>
      <c r="CR19">
        <v>5.0001199999999999</v>
      </c>
      <c r="CS19">
        <v>10977.1709677419</v>
      </c>
      <c r="CT19">
        <v>13358.0677419355</v>
      </c>
      <c r="CU19">
        <v>43.620935483871001</v>
      </c>
      <c r="CV19">
        <v>44.570129032258002</v>
      </c>
      <c r="CW19">
        <v>44.5</v>
      </c>
      <c r="CX19">
        <v>44.531999999999996</v>
      </c>
      <c r="CY19">
        <v>45.5</v>
      </c>
      <c r="CZ19">
        <v>1525.52193548387</v>
      </c>
      <c r="DA19">
        <v>169.49451612903201</v>
      </c>
      <c r="DB19">
        <v>0</v>
      </c>
      <c r="DC19">
        <v>72.599999904632597</v>
      </c>
      <c r="DD19">
        <v>781.67629411764699</v>
      </c>
      <c r="DE19">
        <v>-9.04852942482675</v>
      </c>
      <c r="DF19">
        <v>-148.308823354716</v>
      </c>
      <c r="DG19">
        <v>10970.2823529412</v>
      </c>
      <c r="DH19">
        <v>10</v>
      </c>
      <c r="DI19">
        <v>1533046981.0999999</v>
      </c>
      <c r="DJ19" t="s">
        <v>275</v>
      </c>
      <c r="DK19">
        <v>28</v>
      </c>
      <c r="DL19">
        <v>-2.044</v>
      </c>
      <c r="DM19">
        <v>-0.24399999999999999</v>
      </c>
      <c r="DN19">
        <v>300</v>
      </c>
      <c r="DO19">
        <v>10</v>
      </c>
      <c r="DP19">
        <v>0.04</v>
      </c>
      <c r="DQ19">
        <v>0.01</v>
      </c>
      <c r="DR19">
        <v>21.035376955469498</v>
      </c>
      <c r="DS19">
        <v>0.20685950172904999</v>
      </c>
      <c r="DT19">
        <v>4.2305357870650602E-2</v>
      </c>
      <c r="DU19">
        <v>1</v>
      </c>
      <c r="DV19">
        <v>1.2644787444269801</v>
      </c>
      <c r="DW19">
        <v>-1.8397776923579998E-2</v>
      </c>
      <c r="DX19">
        <v>1.8405368093980499E-3</v>
      </c>
      <c r="DY19">
        <v>1</v>
      </c>
      <c r="DZ19">
        <v>2</v>
      </c>
      <c r="EA19">
        <v>2</v>
      </c>
      <c r="EB19" t="s">
        <v>260</v>
      </c>
      <c r="EC19">
        <v>100</v>
      </c>
      <c r="ED19">
        <v>100</v>
      </c>
      <c r="EE19">
        <v>-2.044</v>
      </c>
      <c r="EF19">
        <v>-0.24399999999999999</v>
      </c>
      <c r="EG19">
        <v>2</v>
      </c>
      <c r="EH19">
        <v>394.43900000000002</v>
      </c>
      <c r="EI19">
        <v>610.81500000000005</v>
      </c>
      <c r="EJ19">
        <v>25.0002</v>
      </c>
      <c r="EK19">
        <v>26.399799999999999</v>
      </c>
      <c r="EL19">
        <v>30.0001</v>
      </c>
      <c r="EM19">
        <v>26.469899999999999</v>
      </c>
      <c r="EN19">
        <v>26.471499999999999</v>
      </c>
      <c r="EO19">
        <v>13.590999999999999</v>
      </c>
      <c r="EP19">
        <v>49.589300000000001</v>
      </c>
      <c r="EQ19">
        <v>0</v>
      </c>
      <c r="ER19">
        <v>25</v>
      </c>
      <c r="ES19">
        <v>250</v>
      </c>
      <c r="ET19">
        <v>9.8129799999999996</v>
      </c>
      <c r="EU19">
        <v>110.502</v>
      </c>
      <c r="EV19">
        <v>101.87</v>
      </c>
    </row>
    <row r="20" spans="1:152" x14ac:dyDescent="0.2">
      <c r="A20">
        <v>34</v>
      </c>
      <c r="B20">
        <v>1533047208.7</v>
      </c>
      <c r="C20">
        <v>4989.9000000953702</v>
      </c>
      <c r="D20" t="s">
        <v>280</v>
      </c>
      <c r="E20" t="s">
        <v>281</v>
      </c>
      <c r="F20" t="s">
        <v>267</v>
      </c>
      <c r="G20">
        <v>1533047200.6516099</v>
      </c>
      <c r="H20">
        <f t="shared" si="43"/>
        <v>9.1220050870819708E-3</v>
      </c>
      <c r="I20">
        <f t="shared" si="44"/>
        <v>13.406557839493722</v>
      </c>
      <c r="J20">
        <f t="shared" si="45"/>
        <v>152.801419354839</v>
      </c>
      <c r="K20">
        <f t="shared" si="46"/>
        <v>128.8853313012998</v>
      </c>
      <c r="L20">
        <f t="shared" si="47"/>
        <v>12.778636846793731</v>
      </c>
      <c r="M20">
        <f t="shared" si="48"/>
        <v>15.149853190395099</v>
      </c>
      <c r="N20">
        <f t="shared" si="49"/>
        <v>1.2356891858412669</v>
      </c>
      <c r="O20">
        <f t="shared" si="50"/>
        <v>2.2454978119424549</v>
      </c>
      <c r="P20">
        <f t="shared" si="51"/>
        <v>0.95074050437811297</v>
      </c>
      <c r="Q20">
        <f t="shared" si="52"/>
        <v>0.61428657533078701</v>
      </c>
      <c r="R20">
        <f t="shared" si="53"/>
        <v>280.85996279465854</v>
      </c>
      <c r="S20">
        <f t="shared" si="54"/>
        <v>26.118486610396609</v>
      </c>
      <c r="T20">
        <f t="shared" si="55"/>
        <v>25.414403225806399</v>
      </c>
      <c r="U20">
        <f t="shared" si="56"/>
        <v>3.2590890175833236</v>
      </c>
      <c r="V20">
        <f t="shared" si="57"/>
        <v>65.100569685865466</v>
      </c>
      <c r="W20">
        <f t="shared" si="58"/>
        <v>2.3346417571289453</v>
      </c>
      <c r="X20">
        <f t="shared" si="59"/>
        <v>3.5862078755907398</v>
      </c>
      <c r="Y20">
        <f t="shared" si="60"/>
        <v>0.92444726045437831</v>
      </c>
      <c r="Z20">
        <f t="shared" si="61"/>
        <v>-402.28042434031494</v>
      </c>
      <c r="AA20">
        <f t="shared" si="62"/>
        <v>196.00668655662795</v>
      </c>
      <c r="AB20">
        <f t="shared" si="63"/>
        <v>18.692255112158936</v>
      </c>
      <c r="AC20">
        <f t="shared" si="64"/>
        <v>93.278480123130493</v>
      </c>
      <c r="AD20">
        <v>-4.1062651377986897E-2</v>
      </c>
      <c r="AE20">
        <v>4.6096423457623902E-2</v>
      </c>
      <c r="AF20">
        <v>3.4471747208042398</v>
      </c>
      <c r="AG20">
        <v>0</v>
      </c>
      <c r="AH20">
        <v>0</v>
      </c>
      <c r="AI20">
        <f t="shared" si="65"/>
        <v>1</v>
      </c>
      <c r="AJ20">
        <f t="shared" si="66"/>
        <v>0</v>
      </c>
      <c r="AK20">
        <f t="shared" si="67"/>
        <v>52356.042138191377</v>
      </c>
      <c r="AL20">
        <v>0</v>
      </c>
      <c r="AM20">
        <v>0</v>
      </c>
      <c r="AN20">
        <v>0</v>
      </c>
      <c r="AO20">
        <f t="shared" si="68"/>
        <v>0</v>
      </c>
      <c r="AP20" t="e">
        <f t="shared" si="69"/>
        <v>#DIV/0!</v>
      </c>
      <c r="AQ20">
        <v>-1</v>
      </c>
      <c r="AR20" t="s">
        <v>282</v>
      </c>
      <c r="AS20">
        <v>739.74082352941195</v>
      </c>
      <c r="AT20">
        <v>1088.96</v>
      </c>
      <c r="AU20">
        <f t="shared" si="70"/>
        <v>0.32069054553940279</v>
      </c>
      <c r="AV20">
        <v>0.5</v>
      </c>
      <c r="AW20">
        <f t="shared" si="71"/>
        <v>1433.0887254475142</v>
      </c>
      <c r="AX20">
        <f t="shared" si="72"/>
        <v>13.406557839493722</v>
      </c>
      <c r="AY20">
        <f t="shared" si="73"/>
        <v>229.78900258506539</v>
      </c>
      <c r="AZ20">
        <f t="shared" si="74"/>
        <v>0.4883191301792536</v>
      </c>
      <c r="BA20">
        <f t="shared" si="75"/>
        <v>1.0052802442497026E-2</v>
      </c>
      <c r="BB20">
        <f t="shared" si="76"/>
        <v>-1</v>
      </c>
      <c r="BC20" t="s">
        <v>283</v>
      </c>
      <c r="BD20">
        <v>557.20000000000005</v>
      </c>
      <c r="BE20">
        <f t="shared" si="77"/>
        <v>531.76</v>
      </c>
      <c r="BF20">
        <f t="shared" si="78"/>
        <v>0.65672328958663329</v>
      </c>
      <c r="BG20">
        <f t="shared" si="79"/>
        <v>1.9543431442928929</v>
      </c>
      <c r="BH20">
        <f t="shared" si="80"/>
        <v>0.32069054553940279</v>
      </c>
      <c r="BI20" t="e">
        <f t="shared" si="81"/>
        <v>#DIV/0!</v>
      </c>
      <c r="BJ20">
        <v>4476</v>
      </c>
      <c r="BK20">
        <v>300</v>
      </c>
      <c r="BL20">
        <v>300</v>
      </c>
      <c r="BM20">
        <v>300</v>
      </c>
      <c r="BN20">
        <v>10442.700000000001</v>
      </c>
      <c r="BO20">
        <v>1013.3</v>
      </c>
      <c r="BP20">
        <v>-7.2424400000000002E-3</v>
      </c>
      <c r="BQ20">
        <v>-0.30035400000000001</v>
      </c>
      <c r="BR20">
        <f t="shared" si="82"/>
        <v>1700.00451612903</v>
      </c>
      <c r="BS20">
        <f t="shared" si="83"/>
        <v>1433.0887254475142</v>
      </c>
      <c r="BT20">
        <f t="shared" si="84"/>
        <v>0.84299112846518054</v>
      </c>
      <c r="BU20">
        <f t="shared" si="85"/>
        <v>0.19598225693036117</v>
      </c>
      <c r="BV20">
        <v>6</v>
      </c>
      <c r="BW20">
        <v>0.5</v>
      </c>
      <c r="BX20" t="s">
        <v>259</v>
      </c>
      <c r="BY20">
        <v>1533047200.6516099</v>
      </c>
      <c r="BZ20">
        <v>152.801419354839</v>
      </c>
      <c r="CA20">
        <v>175.001709677419</v>
      </c>
      <c r="CB20">
        <v>23.547196774193601</v>
      </c>
      <c r="CC20">
        <v>10.1865838709677</v>
      </c>
      <c r="CD20">
        <v>400.00593548387099</v>
      </c>
      <c r="CE20">
        <v>99.0473419354839</v>
      </c>
      <c r="CF20">
        <v>9.9990951612903195E-2</v>
      </c>
      <c r="CG20">
        <v>27.0335</v>
      </c>
      <c r="CH20">
        <v>25.414403225806399</v>
      </c>
      <c r="CI20">
        <v>999.9</v>
      </c>
      <c r="CJ20">
        <v>9997.7019354838703</v>
      </c>
      <c r="CK20">
        <v>0</v>
      </c>
      <c r="CL20">
        <v>14.579209677419399</v>
      </c>
      <c r="CM20">
        <v>1700.00451612903</v>
      </c>
      <c r="CN20">
        <v>0.90000003225806402</v>
      </c>
      <c r="CO20">
        <v>9.9999987096774198E-2</v>
      </c>
      <c r="CP20">
        <v>0</v>
      </c>
      <c r="CQ20">
        <v>740.22338709677399</v>
      </c>
      <c r="CR20">
        <v>5.0001199999999999</v>
      </c>
      <c r="CS20">
        <v>10301.1225806452</v>
      </c>
      <c r="CT20">
        <v>13357.945161290299</v>
      </c>
      <c r="CU20">
        <v>43.651000000000003</v>
      </c>
      <c r="CV20">
        <v>44.7398387096774</v>
      </c>
      <c r="CW20">
        <v>44.6046774193548</v>
      </c>
      <c r="CX20">
        <v>44.620935483871001</v>
      </c>
      <c r="CY20">
        <v>45.561999999999998</v>
      </c>
      <c r="CZ20">
        <v>1525.50677419355</v>
      </c>
      <c r="DA20">
        <v>169.49774193548399</v>
      </c>
      <c r="DB20">
        <v>0</v>
      </c>
      <c r="DC20">
        <v>112.09999990463299</v>
      </c>
      <c r="DD20">
        <v>739.74082352941195</v>
      </c>
      <c r="DE20">
        <v>-6.7115195657860101</v>
      </c>
      <c r="DF20">
        <v>-91.127451071791398</v>
      </c>
      <c r="DG20">
        <v>10294.635294117599</v>
      </c>
      <c r="DH20">
        <v>10</v>
      </c>
      <c r="DI20">
        <v>1533047168.5999999</v>
      </c>
      <c r="DJ20" t="s">
        <v>284</v>
      </c>
      <c r="DK20">
        <v>29</v>
      </c>
      <c r="DL20">
        <v>-1.883</v>
      </c>
      <c r="DM20">
        <v>-0.245</v>
      </c>
      <c r="DN20">
        <v>175</v>
      </c>
      <c r="DO20">
        <v>10</v>
      </c>
      <c r="DP20">
        <v>0.04</v>
      </c>
      <c r="DQ20">
        <v>0.01</v>
      </c>
      <c r="DR20">
        <v>13.4249730360577</v>
      </c>
      <c r="DS20">
        <v>-0.179126274186166</v>
      </c>
      <c r="DT20">
        <v>4.5117007244871998E-2</v>
      </c>
      <c r="DU20">
        <v>1</v>
      </c>
      <c r="DV20">
        <v>1.2352256717927499</v>
      </c>
      <c r="DW20">
        <v>7.9295064623454398E-2</v>
      </c>
      <c r="DX20">
        <v>6.0741015714405903E-3</v>
      </c>
      <c r="DY20">
        <v>1</v>
      </c>
      <c r="DZ20">
        <v>2</v>
      </c>
      <c r="EA20">
        <v>2</v>
      </c>
      <c r="EB20" t="s">
        <v>260</v>
      </c>
      <c r="EC20">
        <v>100</v>
      </c>
      <c r="ED20">
        <v>100</v>
      </c>
      <c r="EE20">
        <v>-1.883</v>
      </c>
      <c r="EF20">
        <v>-0.245</v>
      </c>
      <c r="EG20">
        <v>2</v>
      </c>
      <c r="EH20">
        <v>394.36399999999998</v>
      </c>
      <c r="EI20">
        <v>609.91999999999996</v>
      </c>
      <c r="EJ20">
        <v>25.000599999999999</v>
      </c>
      <c r="EK20">
        <v>26.444400000000002</v>
      </c>
      <c r="EL20">
        <v>30.000399999999999</v>
      </c>
      <c r="EM20">
        <v>26.505600000000001</v>
      </c>
      <c r="EN20">
        <v>26.4969</v>
      </c>
      <c r="EO20">
        <v>10.4032</v>
      </c>
      <c r="EP20">
        <v>48.076999999999998</v>
      </c>
      <c r="EQ20">
        <v>0</v>
      </c>
      <c r="ER20">
        <v>25</v>
      </c>
      <c r="ES20">
        <v>175</v>
      </c>
      <c r="ET20">
        <v>10.081</v>
      </c>
      <c r="EU20">
        <v>110.488</v>
      </c>
      <c r="EV20">
        <v>101.857</v>
      </c>
    </row>
    <row r="21" spans="1:152" x14ac:dyDescent="0.2">
      <c r="A21">
        <v>35</v>
      </c>
      <c r="B21">
        <v>1533047329.2</v>
      </c>
      <c r="C21">
        <v>5110.4000000953702</v>
      </c>
      <c r="D21" t="s">
        <v>285</v>
      </c>
      <c r="E21" t="s">
        <v>286</v>
      </c>
      <c r="F21" t="s">
        <v>267</v>
      </c>
      <c r="G21">
        <v>1533047321.2</v>
      </c>
      <c r="H21">
        <f t="shared" si="43"/>
        <v>9.1346028044164088E-3</v>
      </c>
      <c r="I21">
        <f t="shared" si="44"/>
        <v>5.3444025579498495</v>
      </c>
      <c r="J21">
        <f t="shared" si="45"/>
        <v>90.709570967741897</v>
      </c>
      <c r="K21">
        <f t="shared" si="46"/>
        <v>80.642206639663314</v>
      </c>
      <c r="L21">
        <f t="shared" si="47"/>
        <v>7.9956935940852061</v>
      </c>
      <c r="M21">
        <f t="shared" si="48"/>
        <v>8.9938751149235596</v>
      </c>
      <c r="N21">
        <f t="shared" si="49"/>
        <v>1.2214300424228004</v>
      </c>
      <c r="O21">
        <f t="shared" si="50"/>
        <v>2.2452703246419858</v>
      </c>
      <c r="P21">
        <f t="shared" si="51"/>
        <v>0.94221529897168632</v>
      </c>
      <c r="Q21">
        <f t="shared" si="52"/>
        <v>0.60860197092483581</v>
      </c>
      <c r="R21">
        <f t="shared" si="53"/>
        <v>280.85919318405263</v>
      </c>
      <c r="S21">
        <f t="shared" si="54"/>
        <v>26.238109051421393</v>
      </c>
      <c r="T21">
        <f t="shared" si="55"/>
        <v>25.5854</v>
      </c>
      <c r="U21">
        <f t="shared" si="56"/>
        <v>3.2923584837767237</v>
      </c>
      <c r="V21">
        <f t="shared" si="57"/>
        <v>65.28993522445235</v>
      </c>
      <c r="W21">
        <f t="shared" si="58"/>
        <v>2.3585073866934305</v>
      </c>
      <c r="X21">
        <f t="shared" si="59"/>
        <v>3.6123598202163989</v>
      </c>
      <c r="Y21">
        <f t="shared" si="60"/>
        <v>0.93385109708329317</v>
      </c>
      <c r="Z21">
        <f t="shared" si="61"/>
        <v>-402.83598367476361</v>
      </c>
      <c r="AA21">
        <f t="shared" si="62"/>
        <v>190.27380090120494</v>
      </c>
      <c r="AB21">
        <f t="shared" si="63"/>
        <v>18.174198442794808</v>
      </c>
      <c r="AC21">
        <f t="shared" si="64"/>
        <v>86.471208853288772</v>
      </c>
      <c r="AD21">
        <v>-4.1056538420781101E-2</v>
      </c>
      <c r="AE21">
        <v>4.6089561127635903E-2</v>
      </c>
      <c r="AF21">
        <v>3.4467683410242902</v>
      </c>
      <c r="AG21">
        <v>0</v>
      </c>
      <c r="AH21">
        <v>0</v>
      </c>
      <c r="AI21">
        <f t="shared" si="65"/>
        <v>1</v>
      </c>
      <c r="AJ21">
        <f t="shared" si="66"/>
        <v>0</v>
      </c>
      <c r="AK21">
        <f t="shared" si="67"/>
        <v>52327.036026653921</v>
      </c>
      <c r="AL21">
        <v>0</v>
      </c>
      <c r="AM21">
        <v>0</v>
      </c>
      <c r="AN21">
        <v>0</v>
      </c>
      <c r="AO21">
        <f t="shared" si="68"/>
        <v>0</v>
      </c>
      <c r="AP21" t="e">
        <f t="shared" si="69"/>
        <v>#DIV/0!</v>
      </c>
      <c r="AQ21">
        <v>-1</v>
      </c>
      <c r="AR21" t="s">
        <v>287</v>
      </c>
      <c r="AS21">
        <v>724.91382352941196</v>
      </c>
      <c r="AT21">
        <v>997.29300000000001</v>
      </c>
      <c r="AU21">
        <f t="shared" si="70"/>
        <v>0.27311850827248163</v>
      </c>
      <c r="AV21">
        <v>0.5</v>
      </c>
      <c r="AW21">
        <f t="shared" si="71"/>
        <v>1433.0832006059636</v>
      </c>
      <c r="AX21">
        <f t="shared" si="72"/>
        <v>5.3444025579498495</v>
      </c>
      <c r="AY21">
        <f t="shared" si="73"/>
        <v>195.70077298992717</v>
      </c>
      <c r="AZ21">
        <f t="shared" si="74"/>
        <v>0.43918186530939257</v>
      </c>
      <c r="BA21">
        <f t="shared" si="75"/>
        <v>4.4270999445581299E-3</v>
      </c>
      <c r="BB21">
        <f t="shared" si="76"/>
        <v>-1</v>
      </c>
      <c r="BC21" t="s">
        <v>288</v>
      </c>
      <c r="BD21">
        <v>559.29999999999995</v>
      </c>
      <c r="BE21">
        <f t="shared" si="77"/>
        <v>437.99300000000005</v>
      </c>
      <c r="BF21">
        <f t="shared" si="78"/>
        <v>0.62188020463931615</v>
      </c>
      <c r="BG21">
        <f t="shared" si="79"/>
        <v>1.7831092436974791</v>
      </c>
      <c r="BH21">
        <f t="shared" si="80"/>
        <v>0.27311850827248163</v>
      </c>
      <c r="BI21" t="e">
        <f t="shared" si="81"/>
        <v>#DIV/0!</v>
      </c>
      <c r="BJ21">
        <v>4478</v>
      </c>
      <c r="BK21">
        <v>300</v>
      </c>
      <c r="BL21">
        <v>300</v>
      </c>
      <c r="BM21">
        <v>300</v>
      </c>
      <c r="BN21">
        <v>10442</v>
      </c>
      <c r="BO21">
        <v>942.63099999999997</v>
      </c>
      <c r="BP21">
        <v>-7.2418099999999996E-3</v>
      </c>
      <c r="BQ21">
        <v>0.78692600000000001</v>
      </c>
      <c r="BR21">
        <f t="shared" si="82"/>
        <v>1699.99774193548</v>
      </c>
      <c r="BS21">
        <f t="shared" si="83"/>
        <v>1433.0832006059636</v>
      </c>
      <c r="BT21">
        <f t="shared" si="84"/>
        <v>0.84299123772621654</v>
      </c>
      <c r="BU21">
        <f t="shared" si="85"/>
        <v>0.19598247545243316</v>
      </c>
      <c r="BV21">
        <v>6</v>
      </c>
      <c r="BW21">
        <v>0.5</v>
      </c>
      <c r="BX21" t="s">
        <v>259</v>
      </c>
      <c r="BY21">
        <v>1533047321.2</v>
      </c>
      <c r="BZ21">
        <v>90.709570967741897</v>
      </c>
      <c r="CA21">
        <v>99.968606451612899</v>
      </c>
      <c r="CB21">
        <v>23.787209677419401</v>
      </c>
      <c r="CC21">
        <v>10.411903225806499</v>
      </c>
      <c r="CD21">
        <v>400.01996774193498</v>
      </c>
      <c r="CE21">
        <v>99.050187096774195</v>
      </c>
      <c r="CF21">
        <v>0.100046103225806</v>
      </c>
      <c r="CG21">
        <v>27.157299999999999</v>
      </c>
      <c r="CH21">
        <v>25.5854</v>
      </c>
      <c r="CI21">
        <v>999.9</v>
      </c>
      <c r="CJ21">
        <v>9995.9264516129006</v>
      </c>
      <c r="CK21">
        <v>0</v>
      </c>
      <c r="CL21">
        <v>14.469038709677401</v>
      </c>
      <c r="CM21">
        <v>1699.99774193548</v>
      </c>
      <c r="CN21">
        <v>0.89999964516129005</v>
      </c>
      <c r="CO21">
        <v>0.100000316129032</v>
      </c>
      <c r="CP21">
        <v>0</v>
      </c>
      <c r="CQ21">
        <v>725.17970967741996</v>
      </c>
      <c r="CR21">
        <v>5.0001199999999999</v>
      </c>
      <c r="CS21">
        <v>10064.3580645161</v>
      </c>
      <c r="CT21">
        <v>13357.9064516129</v>
      </c>
      <c r="CU21">
        <v>43.747967741935497</v>
      </c>
      <c r="CV21">
        <v>44.875</v>
      </c>
      <c r="CW21">
        <v>44.686999999999998</v>
      </c>
      <c r="CX21">
        <v>44.686999999999998</v>
      </c>
      <c r="CY21">
        <v>45.639000000000003</v>
      </c>
      <c r="CZ21">
        <v>1525.4941935483901</v>
      </c>
      <c r="DA21">
        <v>169.50322580645201</v>
      </c>
      <c r="DB21">
        <v>0</v>
      </c>
      <c r="DC21">
        <v>120</v>
      </c>
      <c r="DD21">
        <v>724.91382352941196</v>
      </c>
      <c r="DE21">
        <v>-4.23529411582411</v>
      </c>
      <c r="DF21">
        <v>-73.284313644397997</v>
      </c>
      <c r="DG21">
        <v>10059.8294117647</v>
      </c>
      <c r="DH21">
        <v>10</v>
      </c>
      <c r="DI21">
        <v>1533047287.7</v>
      </c>
      <c r="DJ21" t="s">
        <v>289</v>
      </c>
      <c r="DK21">
        <v>30</v>
      </c>
      <c r="DL21">
        <v>-1.7789999999999999</v>
      </c>
      <c r="DM21">
        <v>-0.245</v>
      </c>
      <c r="DN21">
        <v>100</v>
      </c>
      <c r="DO21">
        <v>10</v>
      </c>
      <c r="DP21">
        <v>0.09</v>
      </c>
      <c r="DQ21">
        <v>0.01</v>
      </c>
      <c r="DR21">
        <v>5.3512109210502397</v>
      </c>
      <c r="DS21">
        <v>-6.2232023703876399E-2</v>
      </c>
      <c r="DT21">
        <v>6.4248029735857401E-2</v>
      </c>
      <c r="DU21">
        <v>0</v>
      </c>
      <c r="DV21">
        <v>1.2214402885585101</v>
      </c>
      <c r="DW21">
        <v>-4.48040185169842E-2</v>
      </c>
      <c r="DX21">
        <v>3.5870144558278099E-3</v>
      </c>
      <c r="DY21">
        <v>1</v>
      </c>
      <c r="DZ21">
        <v>1</v>
      </c>
      <c r="EA21">
        <v>2</v>
      </c>
      <c r="EB21" t="s">
        <v>264</v>
      </c>
      <c r="EC21">
        <v>100</v>
      </c>
      <c r="ED21">
        <v>100</v>
      </c>
      <c r="EE21">
        <v>-1.7789999999999999</v>
      </c>
      <c r="EF21">
        <v>-0.245</v>
      </c>
      <c r="EG21">
        <v>2</v>
      </c>
      <c r="EH21">
        <v>394.21100000000001</v>
      </c>
      <c r="EI21">
        <v>609.69399999999996</v>
      </c>
      <c r="EJ21">
        <v>25.000499999999999</v>
      </c>
      <c r="EK21">
        <v>26.533000000000001</v>
      </c>
      <c r="EL21">
        <v>30.000499999999999</v>
      </c>
      <c r="EM21">
        <v>26.572700000000001</v>
      </c>
      <c r="EN21">
        <v>26.557400000000001</v>
      </c>
      <c r="EO21">
        <v>7.1609699999999998</v>
      </c>
      <c r="EP21">
        <v>47.138300000000001</v>
      </c>
      <c r="EQ21">
        <v>0</v>
      </c>
      <c r="ER21">
        <v>25</v>
      </c>
      <c r="ES21">
        <v>100</v>
      </c>
      <c r="ET21">
        <v>10.300599999999999</v>
      </c>
      <c r="EU21">
        <v>110.467</v>
      </c>
      <c r="EV21">
        <v>101.842</v>
      </c>
    </row>
    <row r="22" spans="1:152" x14ac:dyDescent="0.2">
      <c r="A22">
        <v>36</v>
      </c>
      <c r="B22">
        <v>1533047449.7</v>
      </c>
      <c r="C22">
        <v>5230.9000000953702</v>
      </c>
      <c r="D22" t="s">
        <v>290</v>
      </c>
      <c r="E22" t="s">
        <v>291</v>
      </c>
      <c r="F22" t="s">
        <v>267</v>
      </c>
      <c r="G22">
        <v>1533047441.7</v>
      </c>
      <c r="H22">
        <f t="shared" si="43"/>
        <v>9.2142852882544351E-3</v>
      </c>
      <c r="I22">
        <f t="shared" si="44"/>
        <v>-0.38549418400396929</v>
      </c>
      <c r="J22">
        <f t="shared" si="45"/>
        <v>49.871654838709702</v>
      </c>
      <c r="K22">
        <f t="shared" si="46"/>
        <v>49.751400116699692</v>
      </c>
      <c r="L22">
        <f t="shared" si="47"/>
        <v>4.9329961876976371</v>
      </c>
      <c r="M22">
        <f t="shared" si="48"/>
        <v>4.9449197935426286</v>
      </c>
      <c r="N22">
        <f t="shared" si="49"/>
        <v>1.2277495532128202</v>
      </c>
      <c r="O22">
        <f t="shared" si="50"/>
        <v>2.2442805123220024</v>
      </c>
      <c r="P22">
        <f t="shared" si="51"/>
        <v>0.94589510694075052</v>
      </c>
      <c r="Q22">
        <f t="shared" si="52"/>
        <v>0.61106490947778846</v>
      </c>
      <c r="R22">
        <f t="shared" si="53"/>
        <v>280.85525450088682</v>
      </c>
      <c r="S22">
        <f t="shared" si="54"/>
        <v>26.284885797921422</v>
      </c>
      <c r="T22">
        <f t="shared" si="55"/>
        <v>25.6628096774194</v>
      </c>
      <c r="U22">
        <f t="shared" si="56"/>
        <v>3.3075167596767607</v>
      </c>
      <c r="V22">
        <f t="shared" si="57"/>
        <v>65.305749464341559</v>
      </c>
      <c r="W22">
        <f t="shared" si="58"/>
        <v>2.3692844153092047</v>
      </c>
      <c r="X22">
        <f t="shared" si="59"/>
        <v>3.6279874815660582</v>
      </c>
      <c r="Y22">
        <f t="shared" si="60"/>
        <v>0.93823234436755598</v>
      </c>
      <c r="Z22">
        <f t="shared" si="61"/>
        <v>-406.34998121202057</v>
      </c>
      <c r="AA22">
        <f t="shared" si="62"/>
        <v>189.72975380010851</v>
      </c>
      <c r="AB22">
        <f t="shared" si="63"/>
        <v>18.143947133637571</v>
      </c>
      <c r="AC22">
        <f t="shared" si="64"/>
        <v>82.378974222612356</v>
      </c>
      <c r="AD22">
        <v>-4.1029947017679598E-2</v>
      </c>
      <c r="AE22">
        <v>4.6059709948119698E-2</v>
      </c>
      <c r="AF22">
        <v>3.44500034526975</v>
      </c>
      <c r="AG22">
        <v>0</v>
      </c>
      <c r="AH22">
        <v>0</v>
      </c>
      <c r="AI22">
        <f t="shared" si="65"/>
        <v>1</v>
      </c>
      <c r="AJ22">
        <f t="shared" si="66"/>
        <v>0</v>
      </c>
      <c r="AK22">
        <f t="shared" si="67"/>
        <v>52281.761315524469</v>
      </c>
      <c r="AL22">
        <v>0</v>
      </c>
      <c r="AM22">
        <v>0</v>
      </c>
      <c r="AN22">
        <v>0</v>
      </c>
      <c r="AO22">
        <f t="shared" si="68"/>
        <v>0</v>
      </c>
      <c r="AP22" t="e">
        <f t="shared" si="69"/>
        <v>#DIV/0!</v>
      </c>
      <c r="AQ22">
        <v>-1</v>
      </c>
      <c r="AR22" t="s">
        <v>292</v>
      </c>
      <c r="AS22">
        <v>725.464823529412</v>
      </c>
      <c r="AT22">
        <v>955.65599999999995</v>
      </c>
      <c r="AU22">
        <f t="shared" si="70"/>
        <v>0.2408724232051993</v>
      </c>
      <c r="AV22">
        <v>0.5</v>
      </c>
      <c r="AW22">
        <f t="shared" si="71"/>
        <v>1433.0630802862108</v>
      </c>
      <c r="AX22">
        <f t="shared" si="72"/>
        <v>-0.38549418400396929</v>
      </c>
      <c r="AY22">
        <f t="shared" si="73"/>
        <v>172.59268837722334</v>
      </c>
      <c r="AZ22">
        <f t="shared" si="74"/>
        <v>0.4144336455795809</v>
      </c>
      <c r="BA22">
        <f t="shared" si="75"/>
        <v>4.2880583866085077E-4</v>
      </c>
      <c r="BB22">
        <f t="shared" si="76"/>
        <v>-1</v>
      </c>
      <c r="BC22" t="s">
        <v>293</v>
      </c>
      <c r="BD22">
        <v>559.6</v>
      </c>
      <c r="BE22">
        <f t="shared" si="77"/>
        <v>396.05599999999993</v>
      </c>
      <c r="BF22">
        <f t="shared" si="78"/>
        <v>0.58120865854977066</v>
      </c>
      <c r="BG22">
        <f t="shared" si="79"/>
        <v>1.7077483917083629</v>
      </c>
      <c r="BH22">
        <f t="shared" si="80"/>
        <v>0.24087242320519933</v>
      </c>
      <c r="BI22" t="e">
        <f t="shared" si="81"/>
        <v>#DIV/0!</v>
      </c>
      <c r="BJ22">
        <v>4480</v>
      </c>
      <c r="BK22">
        <v>300</v>
      </c>
      <c r="BL22">
        <v>300</v>
      </c>
      <c r="BM22">
        <v>300</v>
      </c>
      <c r="BN22">
        <v>10441.299999999999</v>
      </c>
      <c r="BO22">
        <v>906.38400000000001</v>
      </c>
      <c r="BP22">
        <v>-7.24116E-3</v>
      </c>
      <c r="BQ22">
        <v>-1.0306999999999999</v>
      </c>
      <c r="BR22">
        <f t="shared" si="82"/>
        <v>1699.9738709677399</v>
      </c>
      <c r="BS22">
        <f t="shared" si="83"/>
        <v>1433.0630802862108</v>
      </c>
      <c r="BT22">
        <f t="shared" si="84"/>
        <v>0.84299123931264575</v>
      </c>
      <c r="BU22">
        <f t="shared" si="85"/>
        <v>0.19598247862529156</v>
      </c>
      <c r="BV22">
        <v>6</v>
      </c>
      <c r="BW22">
        <v>0.5</v>
      </c>
      <c r="BX22" t="s">
        <v>259</v>
      </c>
      <c r="BY22">
        <v>1533047441.7</v>
      </c>
      <c r="BZ22">
        <v>49.871654838709702</v>
      </c>
      <c r="CA22">
        <v>49.982706451612898</v>
      </c>
      <c r="CB22">
        <v>23.895258064516099</v>
      </c>
      <c r="CC22">
        <v>10.4046548387097</v>
      </c>
      <c r="CD22">
        <v>400.01654838709698</v>
      </c>
      <c r="CE22">
        <v>99.052909677419393</v>
      </c>
      <c r="CF22">
        <v>0.100002122580645</v>
      </c>
      <c r="CG22">
        <v>27.230906451612899</v>
      </c>
      <c r="CH22">
        <v>25.6628096774194</v>
      </c>
      <c r="CI22">
        <v>999.9</v>
      </c>
      <c r="CJ22">
        <v>9989.1777419354803</v>
      </c>
      <c r="CK22">
        <v>0</v>
      </c>
      <c r="CL22">
        <v>14.468809677419401</v>
      </c>
      <c r="CM22">
        <v>1699.9738709677399</v>
      </c>
      <c r="CN22">
        <v>0.89999919354838698</v>
      </c>
      <c r="CO22">
        <v>0.100000767741935</v>
      </c>
      <c r="CP22">
        <v>0</v>
      </c>
      <c r="CQ22">
        <v>725.420903225806</v>
      </c>
      <c r="CR22">
        <v>5.0001199999999999</v>
      </c>
      <c r="CS22">
        <v>10070.4806451613</v>
      </c>
      <c r="CT22">
        <v>13357.725806451601</v>
      </c>
      <c r="CU22">
        <v>43.8241935483871</v>
      </c>
      <c r="CV22">
        <v>45.003999999999998</v>
      </c>
      <c r="CW22">
        <v>44.804000000000002</v>
      </c>
      <c r="CX22">
        <v>44.8</v>
      </c>
      <c r="CY22">
        <v>45.75</v>
      </c>
      <c r="CZ22">
        <v>1525.4729032258099</v>
      </c>
      <c r="DA22">
        <v>169.500967741935</v>
      </c>
      <c r="DB22">
        <v>0</v>
      </c>
      <c r="DC22">
        <v>120</v>
      </c>
      <c r="DD22">
        <v>725.464823529412</v>
      </c>
      <c r="DE22">
        <v>1.0107842958286899</v>
      </c>
      <c r="DF22">
        <v>-16.397058478897399</v>
      </c>
      <c r="DG22">
        <v>10070.6588235294</v>
      </c>
      <c r="DH22">
        <v>10</v>
      </c>
      <c r="DI22">
        <v>1533047408.7</v>
      </c>
      <c r="DJ22" t="s">
        <v>294</v>
      </c>
      <c r="DK22">
        <v>31</v>
      </c>
      <c r="DL22">
        <v>-1.825</v>
      </c>
      <c r="DM22">
        <v>-0.23899999999999999</v>
      </c>
      <c r="DN22">
        <v>50</v>
      </c>
      <c r="DO22">
        <v>10</v>
      </c>
      <c r="DP22">
        <v>0.23</v>
      </c>
      <c r="DQ22">
        <v>0.01</v>
      </c>
      <c r="DR22">
        <v>-0.37907764492885798</v>
      </c>
      <c r="DS22">
        <v>-7.6077399787178701E-2</v>
      </c>
      <c r="DT22">
        <v>4.14021861010559E-2</v>
      </c>
      <c r="DU22">
        <v>1</v>
      </c>
      <c r="DV22">
        <v>1.2278189432443001</v>
      </c>
      <c r="DW22">
        <v>-3.1299884074407897E-2</v>
      </c>
      <c r="DX22">
        <v>2.8317593837359398E-3</v>
      </c>
      <c r="DY22">
        <v>1</v>
      </c>
      <c r="DZ22">
        <v>2</v>
      </c>
      <c r="EA22">
        <v>2</v>
      </c>
      <c r="EB22" t="s">
        <v>260</v>
      </c>
      <c r="EC22">
        <v>100</v>
      </c>
      <c r="ED22">
        <v>100</v>
      </c>
      <c r="EE22">
        <v>-1.825</v>
      </c>
      <c r="EF22">
        <v>-0.23899999999999999</v>
      </c>
      <c r="EG22">
        <v>2</v>
      </c>
      <c r="EH22">
        <v>394.137</v>
      </c>
      <c r="EI22">
        <v>608.97</v>
      </c>
      <c r="EJ22">
        <v>25.000299999999999</v>
      </c>
      <c r="EK22">
        <v>26.630299999999998</v>
      </c>
      <c r="EL22">
        <v>30.000399999999999</v>
      </c>
      <c r="EM22">
        <v>26.6523</v>
      </c>
      <c r="EN22">
        <v>26.6325</v>
      </c>
      <c r="EO22">
        <v>5.0231399999999997</v>
      </c>
      <c r="EP22">
        <v>47.458599999999997</v>
      </c>
      <c r="EQ22">
        <v>0</v>
      </c>
      <c r="ER22">
        <v>25</v>
      </c>
      <c r="ES22">
        <v>50</v>
      </c>
      <c r="ET22">
        <v>10.294</v>
      </c>
      <c r="EU22">
        <v>110.44799999999999</v>
      </c>
      <c r="EV22">
        <v>101.82599999999999</v>
      </c>
    </row>
    <row r="23" spans="1:152" x14ac:dyDescent="0.2">
      <c r="A23">
        <v>37</v>
      </c>
      <c r="B23">
        <v>1533047570.2</v>
      </c>
      <c r="C23">
        <v>5351.4000000953702</v>
      </c>
      <c r="D23" t="s">
        <v>295</v>
      </c>
      <c r="E23" t="s">
        <v>296</v>
      </c>
      <c r="F23" t="s">
        <v>267</v>
      </c>
      <c r="G23">
        <v>1533047562.2</v>
      </c>
      <c r="H23">
        <f t="shared" si="43"/>
        <v>9.1249502986534073E-3</v>
      </c>
      <c r="I23">
        <f t="shared" si="44"/>
        <v>31.818597230882897</v>
      </c>
      <c r="J23">
        <f t="shared" si="45"/>
        <v>347.53848387096798</v>
      </c>
      <c r="K23">
        <f t="shared" si="46"/>
        <v>290.46110970751971</v>
      </c>
      <c r="L23">
        <f t="shared" si="47"/>
        <v>28.799826841733896</v>
      </c>
      <c r="M23">
        <f t="shared" si="48"/>
        <v>34.459167929232358</v>
      </c>
      <c r="N23">
        <f t="shared" si="49"/>
        <v>1.2209395974626041</v>
      </c>
      <c r="O23">
        <f t="shared" si="50"/>
        <v>2.2463108596000616</v>
      </c>
      <c r="P23">
        <f t="shared" si="51"/>
        <v>0.94202017108651903</v>
      </c>
      <c r="Q23">
        <f t="shared" si="52"/>
        <v>0.60846272329229956</v>
      </c>
      <c r="R23">
        <f t="shared" si="53"/>
        <v>280.86061937165914</v>
      </c>
      <c r="S23">
        <f t="shared" si="54"/>
        <v>26.337991942842407</v>
      </c>
      <c r="T23">
        <f t="shared" si="55"/>
        <v>25.6427451612903</v>
      </c>
      <c r="U23">
        <f t="shared" si="56"/>
        <v>3.3035819072953512</v>
      </c>
      <c r="V23">
        <f t="shared" si="57"/>
        <v>65.256051800793173</v>
      </c>
      <c r="W23">
        <f t="shared" si="58"/>
        <v>2.3706193854512714</v>
      </c>
      <c r="X23">
        <f t="shared" si="59"/>
        <v>3.6327962235411504</v>
      </c>
      <c r="Y23">
        <f t="shared" si="60"/>
        <v>0.9329625218440798</v>
      </c>
      <c r="Z23">
        <f t="shared" si="61"/>
        <v>-402.41030817061528</v>
      </c>
      <c r="AA23">
        <f t="shared" si="62"/>
        <v>195.06742212713638</v>
      </c>
      <c r="AB23">
        <f t="shared" si="63"/>
        <v>18.637773134967354</v>
      </c>
      <c r="AC23">
        <f t="shared" si="64"/>
        <v>92.155506463147589</v>
      </c>
      <c r="AD23">
        <v>-4.1084503855958097E-2</v>
      </c>
      <c r="AE23">
        <v>4.6120954778528803E-2</v>
      </c>
      <c r="AF23">
        <v>3.4486272697433802</v>
      </c>
      <c r="AG23">
        <v>0</v>
      </c>
      <c r="AH23">
        <v>0</v>
      </c>
      <c r="AI23">
        <f t="shared" si="65"/>
        <v>1</v>
      </c>
      <c r="AJ23">
        <f t="shared" si="66"/>
        <v>0</v>
      </c>
      <c r="AK23">
        <f t="shared" si="67"/>
        <v>52344.486940750488</v>
      </c>
      <c r="AL23">
        <v>0</v>
      </c>
      <c r="AM23">
        <v>0</v>
      </c>
      <c r="AN23">
        <v>0</v>
      </c>
      <c r="AO23">
        <f t="shared" si="68"/>
        <v>0</v>
      </c>
      <c r="AP23" t="e">
        <f t="shared" si="69"/>
        <v>#DIV/0!</v>
      </c>
      <c r="AQ23">
        <v>-1</v>
      </c>
      <c r="AR23" t="s">
        <v>297</v>
      </c>
      <c r="AS23">
        <v>751.10952941176504</v>
      </c>
      <c r="AT23">
        <v>1185.96</v>
      </c>
      <c r="AU23">
        <f t="shared" si="70"/>
        <v>0.36666537706856472</v>
      </c>
      <c r="AV23">
        <v>0.5</v>
      </c>
      <c r="AW23">
        <f t="shared" si="71"/>
        <v>1433.0932157701061</v>
      </c>
      <c r="AX23">
        <f t="shared" si="72"/>
        <v>31.818597230882897</v>
      </c>
      <c r="AY23">
        <f t="shared" si="73"/>
        <v>262.73283216737394</v>
      </c>
      <c r="AZ23">
        <f t="shared" si="74"/>
        <v>0.531130898175318</v>
      </c>
      <c r="BA23">
        <f t="shared" si="75"/>
        <v>2.2900532128502932E-2</v>
      </c>
      <c r="BB23">
        <f t="shared" si="76"/>
        <v>-1</v>
      </c>
      <c r="BC23" t="s">
        <v>298</v>
      </c>
      <c r="BD23">
        <v>556.05999999999995</v>
      </c>
      <c r="BE23">
        <f t="shared" si="77"/>
        <v>629.90000000000009</v>
      </c>
      <c r="BF23">
        <f t="shared" si="78"/>
        <v>0.69034842131804242</v>
      </c>
      <c r="BG23">
        <f t="shared" si="79"/>
        <v>2.1327914253857498</v>
      </c>
      <c r="BH23">
        <f t="shared" si="80"/>
        <v>0.36666537706856467</v>
      </c>
      <c r="BI23" t="e">
        <f t="shared" si="81"/>
        <v>#DIV/0!</v>
      </c>
      <c r="BJ23">
        <v>4482</v>
      </c>
      <c r="BK23">
        <v>300</v>
      </c>
      <c r="BL23">
        <v>300</v>
      </c>
      <c r="BM23">
        <v>300</v>
      </c>
      <c r="BN23">
        <v>10441.6</v>
      </c>
      <c r="BO23">
        <v>1083.3399999999999</v>
      </c>
      <c r="BP23">
        <v>-7.2420399999999999E-3</v>
      </c>
      <c r="BQ23">
        <v>3.1223100000000001</v>
      </c>
      <c r="BR23">
        <f t="shared" si="82"/>
        <v>1700.01</v>
      </c>
      <c r="BS23">
        <f t="shared" si="83"/>
        <v>1433.0932157701061</v>
      </c>
      <c r="BT23">
        <f t="shared" si="84"/>
        <v>0.84299105050564771</v>
      </c>
      <c r="BU23">
        <f t="shared" si="85"/>
        <v>0.19598210101129546</v>
      </c>
      <c r="BV23">
        <v>6</v>
      </c>
      <c r="BW23">
        <v>0.5</v>
      </c>
      <c r="BX23" t="s">
        <v>259</v>
      </c>
      <c r="BY23">
        <v>1533047562.2</v>
      </c>
      <c r="BZ23">
        <v>347.53848387096798</v>
      </c>
      <c r="CA23">
        <v>400.02174193548399</v>
      </c>
      <c r="CB23">
        <v>23.908919354838702</v>
      </c>
      <c r="CC23">
        <v>10.549138709677401</v>
      </c>
      <c r="CD23">
        <v>400.01177419354798</v>
      </c>
      <c r="CE23">
        <v>99.052112903225805</v>
      </c>
      <c r="CF23">
        <v>9.9979680645161301E-2</v>
      </c>
      <c r="CG23">
        <v>27.253499999999999</v>
      </c>
      <c r="CH23">
        <v>25.6427451612903</v>
      </c>
      <c r="CI23">
        <v>999.9</v>
      </c>
      <c r="CJ23">
        <v>10002.5406451613</v>
      </c>
      <c r="CK23">
        <v>0</v>
      </c>
      <c r="CL23">
        <v>14.310180645161299</v>
      </c>
      <c r="CM23">
        <v>1700.01</v>
      </c>
      <c r="CN23">
        <v>0.900003032258064</v>
      </c>
      <c r="CO23">
        <v>9.9996861290322606E-2</v>
      </c>
      <c r="CP23">
        <v>0</v>
      </c>
      <c r="CQ23">
        <v>751.263483870968</v>
      </c>
      <c r="CR23">
        <v>5.0001199999999999</v>
      </c>
      <c r="CS23">
        <v>10515.6419354839</v>
      </c>
      <c r="CT23">
        <v>13358</v>
      </c>
      <c r="CU23">
        <v>43.936999999999998</v>
      </c>
      <c r="CV23">
        <v>45.127000000000002</v>
      </c>
      <c r="CW23">
        <v>44.887</v>
      </c>
      <c r="CX23">
        <v>44.878999999999998</v>
      </c>
      <c r="CY23">
        <v>45.848580645161299</v>
      </c>
      <c r="CZ23">
        <v>1525.5161290322601</v>
      </c>
      <c r="DA23">
        <v>169.493870967742</v>
      </c>
      <c r="DB23">
        <v>0</v>
      </c>
      <c r="DC23">
        <v>120</v>
      </c>
      <c r="DD23">
        <v>751.10952941176504</v>
      </c>
      <c r="DE23">
        <v>-3.1291666473102802</v>
      </c>
      <c r="DF23">
        <v>-36.593137407091596</v>
      </c>
      <c r="DG23">
        <v>10512.9</v>
      </c>
      <c r="DH23">
        <v>10</v>
      </c>
      <c r="DI23">
        <v>1533047529.7</v>
      </c>
      <c r="DJ23" t="s">
        <v>299</v>
      </c>
      <c r="DK23">
        <v>32</v>
      </c>
      <c r="DL23">
        <v>-1.8029999999999999</v>
      </c>
      <c r="DM23">
        <v>-0.23699999999999999</v>
      </c>
      <c r="DN23">
        <v>400</v>
      </c>
      <c r="DO23">
        <v>10</v>
      </c>
      <c r="DP23">
        <v>0.03</v>
      </c>
      <c r="DQ23">
        <v>0.01</v>
      </c>
      <c r="DR23">
        <v>31.860918686351202</v>
      </c>
      <c r="DS23">
        <v>-0.50868490839073699</v>
      </c>
      <c r="DT23">
        <v>7.5165179966188198E-2</v>
      </c>
      <c r="DU23">
        <v>0</v>
      </c>
      <c r="DV23">
        <v>1.2209425002415999</v>
      </c>
      <c r="DW23">
        <v>-6.2405473518184797E-3</v>
      </c>
      <c r="DX23">
        <v>2.1733487967249801E-3</v>
      </c>
      <c r="DY23">
        <v>1</v>
      </c>
      <c r="DZ23">
        <v>1</v>
      </c>
      <c r="EA23">
        <v>2</v>
      </c>
      <c r="EB23" t="s">
        <v>264</v>
      </c>
      <c r="EC23">
        <v>100</v>
      </c>
      <c r="ED23">
        <v>100</v>
      </c>
      <c r="EE23">
        <v>-1.8029999999999999</v>
      </c>
      <c r="EF23">
        <v>-0.23699999999999999</v>
      </c>
      <c r="EG23">
        <v>2</v>
      </c>
      <c r="EH23">
        <v>394.185</v>
      </c>
      <c r="EI23">
        <v>609.35500000000002</v>
      </c>
      <c r="EJ23">
        <v>25</v>
      </c>
      <c r="EK23">
        <v>26.729600000000001</v>
      </c>
      <c r="EL23">
        <v>30.000399999999999</v>
      </c>
      <c r="EM23">
        <v>26.742599999999999</v>
      </c>
      <c r="EN23">
        <v>26.7195</v>
      </c>
      <c r="EO23">
        <v>19.616399999999999</v>
      </c>
      <c r="EP23">
        <v>46.865200000000002</v>
      </c>
      <c r="EQ23">
        <v>0</v>
      </c>
      <c r="ER23">
        <v>25</v>
      </c>
      <c r="ES23">
        <v>400</v>
      </c>
      <c r="ET23">
        <v>10.480499999999999</v>
      </c>
      <c r="EU23">
        <v>110.432</v>
      </c>
      <c r="EV23">
        <v>101.81399999999999</v>
      </c>
    </row>
    <row r="24" spans="1:152" x14ac:dyDescent="0.2">
      <c r="A24">
        <v>38</v>
      </c>
      <c r="B24">
        <v>1533047690.7</v>
      </c>
      <c r="C24">
        <v>5471.9000000953702</v>
      </c>
      <c r="D24" t="s">
        <v>300</v>
      </c>
      <c r="E24" t="s">
        <v>301</v>
      </c>
      <c r="F24" t="s">
        <v>267</v>
      </c>
      <c r="G24">
        <v>1533047682.7</v>
      </c>
      <c r="H24">
        <f t="shared" si="43"/>
        <v>8.9884202349880295E-3</v>
      </c>
      <c r="I24">
        <f t="shared" si="44"/>
        <v>39.271881495029149</v>
      </c>
      <c r="J24">
        <f t="shared" si="45"/>
        <v>533.90383870967696</v>
      </c>
      <c r="K24">
        <f t="shared" si="46"/>
        <v>460.31397781334709</v>
      </c>
      <c r="L24">
        <f t="shared" si="47"/>
        <v>45.639705919025573</v>
      </c>
      <c r="M24">
        <f t="shared" si="48"/>
        <v>52.936072685651084</v>
      </c>
      <c r="N24">
        <f t="shared" si="49"/>
        <v>1.1858081276054979</v>
      </c>
      <c r="O24">
        <f t="shared" si="50"/>
        <v>2.2464161269364702</v>
      </c>
      <c r="P24">
        <f t="shared" si="51"/>
        <v>0.92088258634556197</v>
      </c>
      <c r="Q24">
        <f t="shared" si="52"/>
        <v>0.5943767895778318</v>
      </c>
      <c r="R24">
        <f t="shared" si="53"/>
        <v>280.86035769677846</v>
      </c>
      <c r="S24">
        <f t="shared" si="54"/>
        <v>26.425376746372571</v>
      </c>
      <c r="T24">
        <f t="shared" si="55"/>
        <v>25.677854838709699</v>
      </c>
      <c r="U24">
        <f t="shared" si="56"/>
        <v>3.3104699517093334</v>
      </c>
      <c r="V24">
        <f t="shared" si="57"/>
        <v>65.0906502476127</v>
      </c>
      <c r="W24">
        <f t="shared" si="58"/>
        <v>2.3704343783020678</v>
      </c>
      <c r="X24">
        <f t="shared" si="59"/>
        <v>3.6417432753930847</v>
      </c>
      <c r="Y24">
        <f t="shared" si="60"/>
        <v>0.94003557340726562</v>
      </c>
      <c r="Z24">
        <f t="shared" si="61"/>
        <v>-396.38933236297208</v>
      </c>
      <c r="AA24">
        <f t="shared" si="62"/>
        <v>195.9071353083967</v>
      </c>
      <c r="AB24">
        <f t="shared" si="63"/>
        <v>18.724355329116715</v>
      </c>
      <c r="AC24">
        <f t="shared" si="64"/>
        <v>99.102515971319775</v>
      </c>
      <c r="AD24">
        <v>-4.1087333671999599E-2</v>
      </c>
      <c r="AE24">
        <v>4.61241314949409E-2</v>
      </c>
      <c r="AF24">
        <v>3.4488153501588101</v>
      </c>
      <c r="AG24">
        <v>0</v>
      </c>
      <c r="AH24">
        <v>0</v>
      </c>
      <c r="AI24">
        <f t="shared" si="65"/>
        <v>1</v>
      </c>
      <c r="AJ24">
        <f t="shared" si="66"/>
        <v>0</v>
      </c>
      <c r="AK24">
        <f t="shared" si="67"/>
        <v>52340.563833092063</v>
      </c>
      <c r="AL24">
        <v>0</v>
      </c>
      <c r="AM24">
        <v>0</v>
      </c>
      <c r="AN24">
        <v>0</v>
      </c>
      <c r="AO24">
        <f t="shared" si="68"/>
        <v>0</v>
      </c>
      <c r="AP24" t="e">
        <f t="shared" si="69"/>
        <v>#DIV/0!</v>
      </c>
      <c r="AQ24">
        <v>-1</v>
      </c>
      <c r="AR24" t="s">
        <v>302</v>
      </c>
      <c r="AS24">
        <v>753.09988235294099</v>
      </c>
      <c r="AT24">
        <v>1197.52</v>
      </c>
      <c r="AU24">
        <f t="shared" si="70"/>
        <v>0.37111707332408561</v>
      </c>
      <c r="AV24">
        <v>0.5</v>
      </c>
      <c r="AW24">
        <f t="shared" si="71"/>
        <v>1433.0906405830708</v>
      </c>
      <c r="AX24">
        <f t="shared" si="72"/>
        <v>39.271881495029149</v>
      </c>
      <c r="AY24">
        <f t="shared" si="73"/>
        <v>265.92220217066415</v>
      </c>
      <c r="AZ24">
        <f t="shared" si="74"/>
        <v>0.53383659563097063</v>
      </c>
      <c r="BA24">
        <f t="shared" si="75"/>
        <v>2.8101419655245277E-2</v>
      </c>
      <c r="BB24">
        <f t="shared" si="76"/>
        <v>-1</v>
      </c>
      <c r="BC24" t="s">
        <v>303</v>
      </c>
      <c r="BD24">
        <v>558.24</v>
      </c>
      <c r="BE24">
        <f t="shared" si="77"/>
        <v>639.28</v>
      </c>
      <c r="BF24">
        <f t="shared" si="78"/>
        <v>0.69518852090955296</v>
      </c>
      <c r="BG24">
        <f t="shared" si="79"/>
        <v>2.145170535970192</v>
      </c>
      <c r="BH24">
        <f t="shared" si="80"/>
        <v>0.37111707332408561</v>
      </c>
      <c r="BI24" t="e">
        <f t="shared" si="81"/>
        <v>#DIV/0!</v>
      </c>
      <c r="BJ24">
        <v>4484</v>
      </c>
      <c r="BK24">
        <v>300</v>
      </c>
      <c r="BL24">
        <v>300</v>
      </c>
      <c r="BM24">
        <v>300</v>
      </c>
      <c r="BN24">
        <v>10441.1</v>
      </c>
      <c r="BO24">
        <v>1095.97</v>
      </c>
      <c r="BP24">
        <v>-7.2417499999999999E-3</v>
      </c>
      <c r="BQ24">
        <v>4.2015399999999996</v>
      </c>
      <c r="BR24">
        <f t="shared" si="82"/>
        <v>1700.00677419355</v>
      </c>
      <c r="BS24">
        <f t="shared" si="83"/>
        <v>1433.0906405830708</v>
      </c>
      <c r="BT24">
        <f t="shared" si="84"/>
        <v>0.84299113529291725</v>
      </c>
      <c r="BU24">
        <f t="shared" si="85"/>
        <v>0.19598227058583462</v>
      </c>
      <c r="BV24">
        <v>6</v>
      </c>
      <c r="BW24">
        <v>0.5</v>
      </c>
      <c r="BX24" t="s">
        <v>259</v>
      </c>
      <c r="BY24">
        <v>1533047682.7</v>
      </c>
      <c r="BZ24">
        <v>533.90383870967696</v>
      </c>
      <c r="CA24">
        <v>600.00854838709699</v>
      </c>
      <c r="CB24">
        <v>23.907780645161299</v>
      </c>
      <c r="CC24">
        <v>10.7477967741935</v>
      </c>
      <c r="CD24">
        <v>400.00932258064501</v>
      </c>
      <c r="CE24">
        <v>99.049109677419395</v>
      </c>
      <c r="CF24">
        <v>9.9967080645161299E-2</v>
      </c>
      <c r="CG24">
        <v>27.2954677419355</v>
      </c>
      <c r="CH24">
        <v>25.677854838709699</v>
      </c>
      <c r="CI24">
        <v>999.9</v>
      </c>
      <c r="CJ24">
        <v>10003.5329032258</v>
      </c>
      <c r="CK24">
        <v>0</v>
      </c>
      <c r="CL24">
        <v>14.270174193548399</v>
      </c>
      <c r="CM24">
        <v>1700.00677419355</v>
      </c>
      <c r="CN24">
        <v>0.90000029032258</v>
      </c>
      <c r="CO24">
        <v>9.9999603225806505E-2</v>
      </c>
      <c r="CP24">
        <v>0</v>
      </c>
      <c r="CQ24">
        <v>753.23770967741905</v>
      </c>
      <c r="CR24">
        <v>5.0001199999999999</v>
      </c>
      <c r="CS24">
        <v>10566.5935483871</v>
      </c>
      <c r="CT24">
        <v>13357.9806451613</v>
      </c>
      <c r="CU24">
        <v>44.042000000000002</v>
      </c>
      <c r="CV24">
        <v>45.262</v>
      </c>
      <c r="CW24">
        <v>45.002000000000002</v>
      </c>
      <c r="CX24">
        <v>45.003999999999998</v>
      </c>
      <c r="CY24">
        <v>45.939032258064501</v>
      </c>
      <c r="CZ24">
        <v>1525.5058064516099</v>
      </c>
      <c r="DA24">
        <v>169.49806451612901</v>
      </c>
      <c r="DB24">
        <v>0</v>
      </c>
      <c r="DC24">
        <v>120</v>
      </c>
      <c r="DD24">
        <v>753.09988235294099</v>
      </c>
      <c r="DE24">
        <v>-1.75833330190139</v>
      </c>
      <c r="DF24">
        <v>-44.460783941170597</v>
      </c>
      <c r="DG24">
        <v>10564.3764705882</v>
      </c>
      <c r="DH24">
        <v>10</v>
      </c>
      <c r="DI24">
        <v>1533047644.7</v>
      </c>
      <c r="DJ24" t="s">
        <v>304</v>
      </c>
      <c r="DK24">
        <v>33</v>
      </c>
      <c r="DL24">
        <v>-1.5409999999999999</v>
      </c>
      <c r="DM24">
        <v>-0.23100000000000001</v>
      </c>
      <c r="DN24">
        <v>600</v>
      </c>
      <c r="DO24">
        <v>10</v>
      </c>
      <c r="DP24">
        <v>0.02</v>
      </c>
      <c r="DQ24">
        <v>0.01</v>
      </c>
      <c r="DR24">
        <v>39.286830189333401</v>
      </c>
      <c r="DS24">
        <v>-0.222736167960772</v>
      </c>
      <c r="DT24">
        <v>4.7002166511399199E-2</v>
      </c>
      <c r="DU24">
        <v>1</v>
      </c>
      <c r="DV24">
        <v>1.1858175220859899</v>
      </c>
      <c r="DW24">
        <v>-4.1398519550702499E-2</v>
      </c>
      <c r="DX24">
        <v>3.5850897515389501E-3</v>
      </c>
      <c r="DY24">
        <v>1</v>
      </c>
      <c r="DZ24">
        <v>2</v>
      </c>
      <c r="EA24">
        <v>2</v>
      </c>
      <c r="EB24" t="s">
        <v>260</v>
      </c>
      <c r="EC24">
        <v>100</v>
      </c>
      <c r="ED24">
        <v>100</v>
      </c>
      <c r="EE24">
        <v>-1.5409999999999999</v>
      </c>
      <c r="EF24">
        <v>-0.23100000000000001</v>
      </c>
      <c r="EG24">
        <v>2</v>
      </c>
      <c r="EH24">
        <v>394.07900000000001</v>
      </c>
      <c r="EI24">
        <v>609.82600000000002</v>
      </c>
      <c r="EJ24">
        <v>25.000399999999999</v>
      </c>
      <c r="EK24">
        <v>26.821300000000001</v>
      </c>
      <c r="EL24">
        <v>30.000299999999999</v>
      </c>
      <c r="EM24">
        <v>26.8294</v>
      </c>
      <c r="EN24">
        <v>26.807099999999998</v>
      </c>
      <c r="EO24">
        <v>27.120999999999999</v>
      </c>
      <c r="EP24">
        <v>46.064500000000002</v>
      </c>
      <c r="EQ24">
        <v>0</v>
      </c>
      <c r="ER24">
        <v>25</v>
      </c>
      <c r="ES24">
        <v>600</v>
      </c>
      <c r="ET24">
        <v>10.6877</v>
      </c>
      <c r="EU24">
        <v>110.416</v>
      </c>
      <c r="EV24">
        <v>101.80200000000001</v>
      </c>
    </row>
    <row r="25" spans="1:152" x14ac:dyDescent="0.2">
      <c r="A25">
        <v>39</v>
      </c>
      <c r="B25">
        <v>1533047803.2</v>
      </c>
      <c r="C25">
        <v>5584.4000000953702</v>
      </c>
      <c r="D25" t="s">
        <v>305</v>
      </c>
      <c r="E25" t="s">
        <v>306</v>
      </c>
      <c r="F25" t="s">
        <v>267</v>
      </c>
      <c r="G25">
        <v>1533047795.2</v>
      </c>
      <c r="H25">
        <f t="shared" si="43"/>
        <v>8.7495164497227076E-3</v>
      </c>
      <c r="I25">
        <f t="shared" si="44"/>
        <v>42.058644821933129</v>
      </c>
      <c r="J25">
        <f t="shared" si="45"/>
        <v>727.34958064516104</v>
      </c>
      <c r="K25">
        <f t="shared" si="46"/>
        <v>642.4269361914611</v>
      </c>
      <c r="L25">
        <f t="shared" si="47"/>
        <v>63.697342308615383</v>
      </c>
      <c r="M25">
        <f t="shared" si="48"/>
        <v>72.117516570903831</v>
      </c>
      <c r="N25">
        <f t="shared" si="49"/>
        <v>1.1159552788296245</v>
      </c>
      <c r="O25">
        <f t="shared" si="50"/>
        <v>2.2452751337838595</v>
      </c>
      <c r="P25">
        <f t="shared" si="51"/>
        <v>0.87792491005371542</v>
      </c>
      <c r="Q25">
        <f t="shared" si="52"/>
        <v>0.56582182778568058</v>
      </c>
      <c r="R25">
        <f t="shared" si="53"/>
        <v>280.85705897505915</v>
      </c>
      <c r="S25">
        <f t="shared" si="54"/>
        <v>26.551052820289659</v>
      </c>
      <c r="T25">
        <f t="shared" si="55"/>
        <v>25.786322580645201</v>
      </c>
      <c r="U25">
        <f t="shared" si="56"/>
        <v>3.331829171126254</v>
      </c>
      <c r="V25">
        <f t="shared" si="57"/>
        <v>64.958422982652877</v>
      </c>
      <c r="W25">
        <f t="shared" si="58"/>
        <v>2.3720990955142556</v>
      </c>
      <c r="X25">
        <f t="shared" si="59"/>
        <v>3.6517190328769584</v>
      </c>
      <c r="Y25">
        <f t="shared" si="60"/>
        <v>0.95973007561199841</v>
      </c>
      <c r="Z25">
        <f t="shared" si="61"/>
        <v>-385.85367543277141</v>
      </c>
      <c r="AA25">
        <f t="shared" si="62"/>
        <v>188.32925210367392</v>
      </c>
      <c r="AB25">
        <f t="shared" si="63"/>
        <v>18.02321455416466</v>
      </c>
      <c r="AC25">
        <f t="shared" si="64"/>
        <v>101.35585020012633</v>
      </c>
      <c r="AD25">
        <v>-4.1056667644557301E-2</v>
      </c>
      <c r="AE25">
        <v>4.6089706192645401E-2</v>
      </c>
      <c r="AF25">
        <v>3.44677693183205</v>
      </c>
      <c r="AG25">
        <v>0</v>
      </c>
      <c r="AH25">
        <v>0</v>
      </c>
      <c r="AI25">
        <f t="shared" si="65"/>
        <v>1</v>
      </c>
      <c r="AJ25">
        <f t="shared" si="66"/>
        <v>0</v>
      </c>
      <c r="AK25">
        <f t="shared" si="67"/>
        <v>52295.006789758096</v>
      </c>
      <c r="AL25">
        <v>0</v>
      </c>
      <c r="AM25">
        <v>0</v>
      </c>
      <c r="AN25">
        <v>0</v>
      </c>
      <c r="AO25">
        <f t="shared" si="68"/>
        <v>0</v>
      </c>
      <c r="AP25" t="e">
        <f t="shared" si="69"/>
        <v>#DIV/0!</v>
      </c>
      <c r="AQ25">
        <v>-1</v>
      </c>
      <c r="AR25" t="s">
        <v>307</v>
      </c>
      <c r="AS25">
        <v>748.13352941176504</v>
      </c>
      <c r="AT25">
        <v>1185.3</v>
      </c>
      <c r="AU25">
        <f t="shared" si="70"/>
        <v>0.36882347978421914</v>
      </c>
      <c r="AV25">
        <v>0.5</v>
      </c>
      <c r="AW25">
        <f t="shared" si="71"/>
        <v>1433.0767070575187</v>
      </c>
      <c r="AX25">
        <f t="shared" si="72"/>
        <v>42.058644821933129</v>
      </c>
      <c r="AY25">
        <f t="shared" si="73"/>
        <v>264.27616894733205</v>
      </c>
      <c r="AZ25">
        <f t="shared" si="74"/>
        <v>0.53125790939002782</v>
      </c>
      <c r="BA25">
        <f t="shared" si="75"/>
        <v>3.0046294528325555E-2</v>
      </c>
      <c r="BB25">
        <f t="shared" si="76"/>
        <v>-1</v>
      </c>
      <c r="BC25" t="s">
        <v>308</v>
      </c>
      <c r="BD25">
        <v>555.6</v>
      </c>
      <c r="BE25">
        <f t="shared" si="77"/>
        <v>629.69999999999993</v>
      </c>
      <c r="BF25">
        <f t="shared" si="78"/>
        <v>0.69424562583489746</v>
      </c>
      <c r="BG25">
        <f t="shared" si="79"/>
        <v>2.1333693304535637</v>
      </c>
      <c r="BH25">
        <f t="shared" si="80"/>
        <v>0.36882347978421914</v>
      </c>
      <c r="BI25" t="e">
        <f t="shared" si="81"/>
        <v>#DIV/0!</v>
      </c>
      <c r="BJ25">
        <v>4486</v>
      </c>
      <c r="BK25">
        <v>300</v>
      </c>
      <c r="BL25">
        <v>300</v>
      </c>
      <c r="BM25">
        <v>300</v>
      </c>
      <c r="BN25">
        <v>10440.5</v>
      </c>
      <c r="BO25">
        <v>1084.07</v>
      </c>
      <c r="BP25">
        <v>-7.2413299999999998E-3</v>
      </c>
      <c r="BQ25">
        <v>3.1933600000000002</v>
      </c>
      <c r="BR25">
        <f t="shared" si="82"/>
        <v>1699.9906451612901</v>
      </c>
      <c r="BS25">
        <f t="shared" si="83"/>
        <v>1433.0767070575187</v>
      </c>
      <c r="BT25">
        <f t="shared" si="84"/>
        <v>0.84299093711868789</v>
      </c>
      <c r="BU25">
        <f t="shared" si="85"/>
        <v>0.1959818742373757</v>
      </c>
      <c r="BV25">
        <v>6</v>
      </c>
      <c r="BW25">
        <v>0.5</v>
      </c>
      <c r="BX25" t="s">
        <v>259</v>
      </c>
      <c r="BY25">
        <v>1533047795.2</v>
      </c>
      <c r="BZ25">
        <v>727.34958064516104</v>
      </c>
      <c r="CA25">
        <v>799.97890322580599</v>
      </c>
      <c r="CB25">
        <v>23.9240806451613</v>
      </c>
      <c r="CC25">
        <v>11.114599999999999</v>
      </c>
      <c r="CD25">
        <v>400.025225806452</v>
      </c>
      <c r="CE25">
        <v>99.051077419354797</v>
      </c>
      <c r="CF25">
        <v>0.100030232258065</v>
      </c>
      <c r="CG25">
        <v>27.3421548387097</v>
      </c>
      <c r="CH25">
        <v>25.786322580645201</v>
      </c>
      <c r="CI25">
        <v>999.9</v>
      </c>
      <c r="CJ25">
        <v>9995.8680645161294</v>
      </c>
      <c r="CK25">
        <v>0</v>
      </c>
      <c r="CL25">
        <v>14.2404096774194</v>
      </c>
      <c r="CM25">
        <v>1699.9906451612901</v>
      </c>
      <c r="CN25">
        <v>0.90000906451612905</v>
      </c>
      <c r="CO25">
        <v>9.9990722580645106E-2</v>
      </c>
      <c r="CP25">
        <v>0</v>
      </c>
      <c r="CQ25">
        <v>748.42648387096801</v>
      </c>
      <c r="CR25">
        <v>5.0001199999999999</v>
      </c>
      <c r="CS25">
        <v>10491.348387096799</v>
      </c>
      <c r="CT25">
        <v>13357.893548387099</v>
      </c>
      <c r="CU25">
        <v>44.125</v>
      </c>
      <c r="CV25">
        <v>45.375</v>
      </c>
      <c r="CW25">
        <v>45.125</v>
      </c>
      <c r="CX25">
        <v>45.125</v>
      </c>
      <c r="CY25">
        <v>46.033999999999999</v>
      </c>
      <c r="CZ25">
        <v>1525.5048387096799</v>
      </c>
      <c r="DA25">
        <v>169.48548387096801</v>
      </c>
      <c r="DB25">
        <v>0</v>
      </c>
      <c r="DC25">
        <v>111.59999990463299</v>
      </c>
      <c r="DD25">
        <v>748.13352941176504</v>
      </c>
      <c r="DE25">
        <v>-5.0919117881554197</v>
      </c>
      <c r="DF25">
        <v>-84.411764774736795</v>
      </c>
      <c r="DG25">
        <v>10487.423529411801</v>
      </c>
      <c r="DH25">
        <v>10</v>
      </c>
      <c r="DI25">
        <v>1533047761.2</v>
      </c>
      <c r="DJ25" t="s">
        <v>309</v>
      </c>
      <c r="DK25">
        <v>34</v>
      </c>
      <c r="DL25">
        <v>-1.179</v>
      </c>
      <c r="DM25">
        <v>-0.22800000000000001</v>
      </c>
      <c r="DN25">
        <v>800</v>
      </c>
      <c r="DO25">
        <v>11</v>
      </c>
      <c r="DP25">
        <v>0.04</v>
      </c>
      <c r="DQ25">
        <v>0.01</v>
      </c>
      <c r="DR25">
        <v>42.059634794897498</v>
      </c>
      <c r="DS25">
        <v>-7.5388313118598296E-2</v>
      </c>
      <c r="DT25">
        <v>4.9883620847847997E-2</v>
      </c>
      <c r="DU25">
        <v>1</v>
      </c>
      <c r="DV25">
        <v>1.11620550977795</v>
      </c>
      <c r="DW25">
        <v>-3.3308999352653502E-2</v>
      </c>
      <c r="DX25">
        <v>2.6176439598838098E-3</v>
      </c>
      <c r="DY25">
        <v>1</v>
      </c>
      <c r="DZ25">
        <v>2</v>
      </c>
      <c r="EA25">
        <v>2</v>
      </c>
      <c r="EB25" t="s">
        <v>260</v>
      </c>
      <c r="EC25">
        <v>100</v>
      </c>
      <c r="ED25">
        <v>100</v>
      </c>
      <c r="EE25">
        <v>-1.179</v>
      </c>
      <c r="EF25">
        <v>-0.22800000000000001</v>
      </c>
      <c r="EG25">
        <v>2</v>
      </c>
      <c r="EH25">
        <v>394.05399999999997</v>
      </c>
      <c r="EI25">
        <v>610.53899999999999</v>
      </c>
      <c r="EJ25">
        <v>25.000299999999999</v>
      </c>
      <c r="EK25">
        <v>26.900400000000001</v>
      </c>
      <c r="EL25">
        <v>30.000399999999999</v>
      </c>
      <c r="EM25">
        <v>26.908899999999999</v>
      </c>
      <c r="EN25">
        <v>26.885899999999999</v>
      </c>
      <c r="EO25">
        <v>34.203000000000003</v>
      </c>
      <c r="EP25">
        <v>45.267299999999999</v>
      </c>
      <c r="EQ25">
        <v>0</v>
      </c>
      <c r="ER25">
        <v>25</v>
      </c>
      <c r="ES25">
        <v>800</v>
      </c>
      <c r="ET25">
        <v>11.0671</v>
      </c>
      <c r="EU25">
        <v>110.405</v>
      </c>
      <c r="EV25">
        <v>101.792</v>
      </c>
    </row>
    <row r="26" spans="1:152" x14ac:dyDescent="0.2">
      <c r="A26">
        <v>40</v>
      </c>
      <c r="B26">
        <v>1533047923.7</v>
      </c>
      <c r="C26">
        <v>5704.9000000953702</v>
      </c>
      <c r="D26" t="s">
        <v>310</v>
      </c>
      <c r="E26" t="s">
        <v>311</v>
      </c>
      <c r="F26" t="s">
        <v>267</v>
      </c>
      <c r="G26">
        <v>1533047915.7</v>
      </c>
      <c r="H26">
        <f t="shared" si="43"/>
        <v>8.4030865398807622E-3</v>
      </c>
      <c r="I26">
        <f t="shared" si="44"/>
        <v>42.617720828616328</v>
      </c>
      <c r="J26">
        <f t="shared" si="45"/>
        <v>924.44725806451595</v>
      </c>
      <c r="K26">
        <f t="shared" si="46"/>
        <v>830.13606993748931</v>
      </c>
      <c r="L26">
        <f t="shared" si="47"/>
        <v>82.310616885986178</v>
      </c>
      <c r="M26">
        <f t="shared" si="48"/>
        <v>91.661869475902449</v>
      </c>
      <c r="N26">
        <f t="shared" si="49"/>
        <v>1.0304047044495936</v>
      </c>
      <c r="O26">
        <f t="shared" si="50"/>
        <v>2.2460805295066328</v>
      </c>
      <c r="P26">
        <f t="shared" si="51"/>
        <v>0.82396222353647863</v>
      </c>
      <c r="Q26">
        <f t="shared" si="52"/>
        <v>0.53005035345967877</v>
      </c>
      <c r="R26">
        <f t="shared" si="53"/>
        <v>280.8628172781012</v>
      </c>
      <c r="S26">
        <f t="shared" si="54"/>
        <v>26.703606891884579</v>
      </c>
      <c r="T26">
        <f t="shared" si="55"/>
        <v>25.9108290322581</v>
      </c>
      <c r="U26">
        <f t="shared" si="56"/>
        <v>3.3564950028033245</v>
      </c>
      <c r="V26">
        <f t="shared" si="57"/>
        <v>64.883237694075206</v>
      </c>
      <c r="W26">
        <f t="shared" si="58"/>
        <v>2.3745161044702026</v>
      </c>
      <c r="X26">
        <f t="shared" si="59"/>
        <v>3.6596757326847009</v>
      </c>
      <c r="Y26">
        <f t="shared" si="60"/>
        <v>0.98197889833312191</v>
      </c>
      <c r="Z26">
        <f t="shared" si="61"/>
        <v>-370.5761164087416</v>
      </c>
      <c r="AA26">
        <f t="shared" si="62"/>
        <v>177.81973033897245</v>
      </c>
      <c r="AB26">
        <f t="shared" si="63"/>
        <v>17.025107156012876</v>
      </c>
      <c r="AC26">
        <f t="shared" si="64"/>
        <v>105.13153836434495</v>
      </c>
      <c r="AD26">
        <v>-4.1078312495973497E-2</v>
      </c>
      <c r="AE26">
        <v>4.6114004434553199E-2</v>
      </c>
      <c r="AF26">
        <v>3.44821575275436</v>
      </c>
      <c r="AG26">
        <v>0</v>
      </c>
      <c r="AH26">
        <v>0</v>
      </c>
      <c r="AI26">
        <f t="shared" si="65"/>
        <v>1</v>
      </c>
      <c r="AJ26">
        <f t="shared" si="66"/>
        <v>0</v>
      </c>
      <c r="AK26">
        <f t="shared" si="67"/>
        <v>52315.023154292619</v>
      </c>
      <c r="AL26">
        <v>0</v>
      </c>
      <c r="AM26">
        <v>0</v>
      </c>
      <c r="AN26">
        <v>0</v>
      </c>
      <c r="AO26">
        <f t="shared" si="68"/>
        <v>0</v>
      </c>
      <c r="AP26" t="e">
        <f t="shared" si="69"/>
        <v>#DIV/0!</v>
      </c>
      <c r="AQ26">
        <v>-1</v>
      </c>
      <c r="AR26" t="s">
        <v>312</v>
      </c>
      <c r="AS26">
        <v>739.43070588235298</v>
      </c>
      <c r="AT26">
        <v>1157.1300000000001</v>
      </c>
      <c r="AU26">
        <f t="shared" si="70"/>
        <v>0.36097870949473876</v>
      </c>
      <c r="AV26">
        <v>0.5</v>
      </c>
      <c r="AW26">
        <f t="shared" si="71"/>
        <v>1433.1033973801359</v>
      </c>
      <c r="AX26">
        <f t="shared" si="72"/>
        <v>42.617720828616328</v>
      </c>
      <c r="AY26">
        <f t="shared" si="73"/>
        <v>258.65990747940361</v>
      </c>
      <c r="AZ26">
        <f t="shared" si="74"/>
        <v>0.52504904375480721</v>
      </c>
      <c r="BA26">
        <f t="shared" si="75"/>
        <v>3.0435850552272863E-2</v>
      </c>
      <c r="BB26">
        <f t="shared" si="76"/>
        <v>-1</v>
      </c>
      <c r="BC26" t="s">
        <v>313</v>
      </c>
      <c r="BD26">
        <v>549.58000000000004</v>
      </c>
      <c r="BE26">
        <f t="shared" si="77"/>
        <v>607.55000000000007</v>
      </c>
      <c r="BF26">
        <f t="shared" si="78"/>
        <v>0.68751426897810397</v>
      </c>
      <c r="BG26">
        <f t="shared" si="79"/>
        <v>2.1054805487827069</v>
      </c>
      <c r="BH26">
        <f t="shared" si="80"/>
        <v>0.36097870949473876</v>
      </c>
      <c r="BI26" t="e">
        <f t="shared" si="81"/>
        <v>#DIV/0!</v>
      </c>
      <c r="BJ26">
        <v>4488</v>
      </c>
      <c r="BK26">
        <v>300</v>
      </c>
      <c r="BL26">
        <v>300</v>
      </c>
      <c r="BM26">
        <v>300</v>
      </c>
      <c r="BN26">
        <v>10440.9</v>
      </c>
      <c r="BO26">
        <v>1061.3699999999999</v>
      </c>
      <c r="BP26">
        <v>-7.2414799999999998E-3</v>
      </c>
      <c r="BQ26">
        <v>4.4300499999999996</v>
      </c>
      <c r="BR26">
        <f t="shared" si="82"/>
        <v>1700.02193548387</v>
      </c>
      <c r="BS26">
        <f t="shared" si="83"/>
        <v>1433.1033973801359</v>
      </c>
      <c r="BT26">
        <f t="shared" si="84"/>
        <v>0.8429911211541149</v>
      </c>
      <c r="BU26">
        <f t="shared" si="85"/>
        <v>0.19598224230822983</v>
      </c>
      <c r="BV26">
        <v>6</v>
      </c>
      <c r="BW26">
        <v>0.5</v>
      </c>
      <c r="BX26" t="s">
        <v>259</v>
      </c>
      <c r="BY26">
        <v>1533047915.7</v>
      </c>
      <c r="BZ26">
        <v>924.44725806451595</v>
      </c>
      <c r="CA26">
        <v>1000.0251612903201</v>
      </c>
      <c r="CB26">
        <v>23.947961290322599</v>
      </c>
      <c r="CC26">
        <v>11.645348387096799</v>
      </c>
      <c r="CD26">
        <v>400.005258064516</v>
      </c>
      <c r="CE26">
        <v>99.053170967741906</v>
      </c>
      <c r="CF26">
        <v>9.9991829032258103E-2</v>
      </c>
      <c r="CG26">
        <v>27.379312903225799</v>
      </c>
      <c r="CH26">
        <v>25.9108290322581</v>
      </c>
      <c r="CI26">
        <v>999.9</v>
      </c>
      <c r="CJ26">
        <v>10000.926451612901</v>
      </c>
      <c r="CK26">
        <v>0</v>
      </c>
      <c r="CL26">
        <v>14.1809064516129</v>
      </c>
      <c r="CM26">
        <v>1700.02193548387</v>
      </c>
      <c r="CN26">
        <v>0.90000132258064502</v>
      </c>
      <c r="CO26">
        <v>9.99985870967742E-2</v>
      </c>
      <c r="CP26">
        <v>0</v>
      </c>
      <c r="CQ26">
        <v>739.69709677419405</v>
      </c>
      <c r="CR26">
        <v>5.0001199999999999</v>
      </c>
      <c r="CS26">
        <v>10362.4032258065</v>
      </c>
      <c r="CT26">
        <v>13358.0903225806</v>
      </c>
      <c r="CU26">
        <v>44.25</v>
      </c>
      <c r="CV26">
        <v>45.473580645161299</v>
      </c>
      <c r="CW26">
        <v>45.203258064516099</v>
      </c>
      <c r="CX26">
        <v>45.191064516129003</v>
      </c>
      <c r="CY26">
        <v>46.125</v>
      </c>
      <c r="CZ26">
        <v>1525.5225806451599</v>
      </c>
      <c r="DA26">
        <v>169.49903225806401</v>
      </c>
      <c r="DB26">
        <v>0</v>
      </c>
      <c r="DC26">
        <v>119.69999980926499</v>
      </c>
      <c r="DD26">
        <v>739.43070588235298</v>
      </c>
      <c r="DE26">
        <v>-5.9441176472637203</v>
      </c>
      <c r="DF26">
        <v>-120.80882360442899</v>
      </c>
      <c r="DG26">
        <v>10356.7823529412</v>
      </c>
      <c r="DH26">
        <v>10</v>
      </c>
      <c r="DI26">
        <v>1533047876.7</v>
      </c>
      <c r="DJ26" t="s">
        <v>314</v>
      </c>
      <c r="DK26">
        <v>35</v>
      </c>
      <c r="DL26">
        <v>-0.81899999999999995</v>
      </c>
      <c r="DM26">
        <v>-0.215</v>
      </c>
      <c r="DN26">
        <v>1000</v>
      </c>
      <c r="DO26">
        <v>11</v>
      </c>
      <c r="DP26">
        <v>0.02</v>
      </c>
      <c r="DQ26">
        <v>0.01</v>
      </c>
      <c r="DR26">
        <v>42.594101200491103</v>
      </c>
      <c r="DS26">
        <v>0.12813033299843701</v>
      </c>
      <c r="DT26">
        <v>6.7361372307264397E-2</v>
      </c>
      <c r="DU26">
        <v>0</v>
      </c>
      <c r="DV26">
        <v>1.0304077610134199</v>
      </c>
      <c r="DW26">
        <v>5.4224123382738297E-4</v>
      </c>
      <c r="DX26">
        <v>1.8596738693770101E-3</v>
      </c>
      <c r="DY26">
        <v>1</v>
      </c>
      <c r="DZ26">
        <v>1</v>
      </c>
      <c r="EA26">
        <v>2</v>
      </c>
      <c r="EB26" t="s">
        <v>264</v>
      </c>
      <c r="EC26">
        <v>100</v>
      </c>
      <c r="ED26">
        <v>100</v>
      </c>
      <c r="EE26">
        <v>-0.81899999999999995</v>
      </c>
      <c r="EF26">
        <v>-0.215</v>
      </c>
      <c r="EG26">
        <v>2</v>
      </c>
      <c r="EH26">
        <v>394.03300000000002</v>
      </c>
      <c r="EI26">
        <v>611.279</v>
      </c>
      <c r="EJ26">
        <v>25</v>
      </c>
      <c r="EK26">
        <v>26.987300000000001</v>
      </c>
      <c r="EL26">
        <v>30.000499999999999</v>
      </c>
      <c r="EM26">
        <v>26.9954</v>
      </c>
      <c r="EN26">
        <v>26.974499999999999</v>
      </c>
      <c r="EO26">
        <v>40.984299999999998</v>
      </c>
      <c r="EP26">
        <v>43.1616</v>
      </c>
      <c r="EQ26">
        <v>0</v>
      </c>
      <c r="ER26">
        <v>25</v>
      </c>
      <c r="ES26">
        <v>1000</v>
      </c>
      <c r="ET26">
        <v>11.6214</v>
      </c>
      <c r="EU26">
        <v>110.39</v>
      </c>
      <c r="EV26">
        <v>101.78100000000001</v>
      </c>
    </row>
    <row r="27" spans="1:152" x14ac:dyDescent="0.2">
      <c r="A27">
        <v>41</v>
      </c>
      <c r="B27">
        <v>1533048545.7</v>
      </c>
      <c r="C27">
        <v>6326.9000000953702</v>
      </c>
      <c r="D27" t="s">
        <v>315</v>
      </c>
      <c r="E27" t="s">
        <v>316</v>
      </c>
      <c r="F27" t="s">
        <v>317</v>
      </c>
      <c r="G27">
        <v>1533048537.7</v>
      </c>
      <c r="H27">
        <f t="shared" si="43"/>
        <v>7.5086943712012119E-3</v>
      </c>
      <c r="I27">
        <f t="shared" si="44"/>
        <v>27.354305990986461</v>
      </c>
      <c r="J27">
        <f t="shared" si="45"/>
        <v>354.943806451613</v>
      </c>
      <c r="K27">
        <f t="shared" si="46"/>
        <v>293.77739093687762</v>
      </c>
      <c r="L27">
        <f t="shared" si="47"/>
        <v>29.134060615035267</v>
      </c>
      <c r="M27">
        <f t="shared" si="48"/>
        <v>35.199966679241648</v>
      </c>
      <c r="N27">
        <f t="shared" si="49"/>
        <v>0.93077813286862643</v>
      </c>
      <c r="O27">
        <f t="shared" si="50"/>
        <v>2.2458953362337337</v>
      </c>
      <c r="P27">
        <f t="shared" si="51"/>
        <v>0.75879031622761672</v>
      </c>
      <c r="Q27">
        <f t="shared" si="52"/>
        <v>0.48702920290408119</v>
      </c>
      <c r="R27">
        <f t="shared" si="53"/>
        <v>280.86056789356087</v>
      </c>
      <c r="S27">
        <f t="shared" si="54"/>
        <v>27.095256023205877</v>
      </c>
      <c r="T27">
        <f t="shared" si="55"/>
        <v>25.864229032258098</v>
      </c>
      <c r="U27">
        <f t="shared" si="56"/>
        <v>3.3472445175278325</v>
      </c>
      <c r="V27">
        <f t="shared" si="57"/>
        <v>65.062519147152415</v>
      </c>
      <c r="W27">
        <f t="shared" si="58"/>
        <v>2.3942994648840958</v>
      </c>
      <c r="X27">
        <f t="shared" si="59"/>
        <v>3.6799980945540849</v>
      </c>
      <c r="Y27">
        <f t="shared" si="60"/>
        <v>0.95294505264373663</v>
      </c>
      <c r="Z27">
        <f t="shared" si="61"/>
        <v>-331.13342176997344</v>
      </c>
      <c r="AA27">
        <f t="shared" si="62"/>
        <v>194.90010262170807</v>
      </c>
      <c r="AB27">
        <f t="shared" si="63"/>
        <v>18.666488680040345</v>
      </c>
      <c r="AC27">
        <f t="shared" si="64"/>
        <v>163.29373742533585</v>
      </c>
      <c r="AD27">
        <v>-4.10733348451012E-2</v>
      </c>
      <c r="AE27">
        <v>4.6108416585382797E-2</v>
      </c>
      <c r="AF27">
        <v>3.4478848911450801</v>
      </c>
      <c r="AG27">
        <v>0</v>
      </c>
      <c r="AH27">
        <v>0</v>
      </c>
      <c r="AI27">
        <f t="shared" si="65"/>
        <v>1</v>
      </c>
      <c r="AJ27">
        <f t="shared" si="66"/>
        <v>0</v>
      </c>
      <c r="AK27">
        <f t="shared" si="67"/>
        <v>52292.850106828642</v>
      </c>
      <c r="AL27">
        <v>0</v>
      </c>
      <c r="AM27">
        <v>0</v>
      </c>
      <c r="AN27">
        <v>0</v>
      </c>
      <c r="AO27">
        <f t="shared" si="68"/>
        <v>0</v>
      </c>
      <c r="AP27" t="e">
        <f t="shared" si="69"/>
        <v>#DIV/0!</v>
      </c>
      <c r="AQ27">
        <v>-1</v>
      </c>
      <c r="AR27" t="s">
        <v>318</v>
      </c>
      <c r="AS27">
        <v>889.96835294117705</v>
      </c>
      <c r="AT27">
        <v>1340.15</v>
      </c>
      <c r="AU27">
        <f t="shared" si="70"/>
        <v>0.33591885017260981</v>
      </c>
      <c r="AV27">
        <v>0.5</v>
      </c>
      <c r="AW27">
        <f t="shared" si="71"/>
        <v>1433.0929448023687</v>
      </c>
      <c r="AX27">
        <f t="shared" si="72"/>
        <v>27.354305990986461</v>
      </c>
      <c r="AY27">
        <f t="shared" si="73"/>
        <v>240.70146710424552</v>
      </c>
      <c r="AZ27">
        <f t="shared" si="74"/>
        <v>0.54308099839570201</v>
      </c>
      <c r="BA27">
        <f t="shared" si="75"/>
        <v>1.9785392213271049E-2</v>
      </c>
      <c r="BB27">
        <f t="shared" si="76"/>
        <v>-1</v>
      </c>
      <c r="BC27" t="s">
        <v>319</v>
      </c>
      <c r="BD27">
        <v>612.34</v>
      </c>
      <c r="BE27">
        <f t="shared" si="77"/>
        <v>727.81000000000006</v>
      </c>
      <c r="BF27">
        <f t="shared" si="78"/>
        <v>0.61854281620041363</v>
      </c>
      <c r="BG27">
        <f t="shared" si="79"/>
        <v>2.1885717085279421</v>
      </c>
      <c r="BH27">
        <f t="shared" si="80"/>
        <v>0.33591885017260981</v>
      </c>
      <c r="BI27" t="e">
        <f t="shared" si="81"/>
        <v>#DIV/0!</v>
      </c>
      <c r="BJ27">
        <v>4490</v>
      </c>
      <c r="BK27">
        <v>300</v>
      </c>
      <c r="BL27">
        <v>300</v>
      </c>
      <c r="BM27">
        <v>300</v>
      </c>
      <c r="BN27">
        <v>10451.4</v>
      </c>
      <c r="BO27">
        <v>1244.47</v>
      </c>
      <c r="BP27">
        <v>-7.2488300000000004E-3</v>
      </c>
      <c r="BQ27">
        <v>1.5078100000000001</v>
      </c>
      <c r="BR27">
        <f t="shared" si="82"/>
        <v>1700.0096774193601</v>
      </c>
      <c r="BS27">
        <f t="shared" si="83"/>
        <v>1433.0929448023687</v>
      </c>
      <c r="BT27">
        <f t="shared" si="84"/>
        <v>0.84299105107320627</v>
      </c>
      <c r="BU27">
        <f t="shared" si="85"/>
        <v>0.19598210214641246</v>
      </c>
      <c r="BV27">
        <v>6</v>
      </c>
      <c r="BW27">
        <v>0.5</v>
      </c>
      <c r="BX27" t="s">
        <v>259</v>
      </c>
      <c r="BY27">
        <v>1533048537.7</v>
      </c>
      <c r="BZ27">
        <v>354.943806451613</v>
      </c>
      <c r="CA27">
        <v>399.97067741935501</v>
      </c>
      <c r="CB27">
        <v>24.143254838709701</v>
      </c>
      <c r="CC27">
        <v>13.1527096774194</v>
      </c>
      <c r="CD27">
        <v>400.02074193548401</v>
      </c>
      <c r="CE27">
        <v>99.070496774193501</v>
      </c>
      <c r="CF27">
        <v>0.100036812903226</v>
      </c>
      <c r="CG27">
        <v>27.4739</v>
      </c>
      <c r="CH27">
        <v>25.864229032258098</v>
      </c>
      <c r="CI27">
        <v>999.9</v>
      </c>
      <c r="CJ27">
        <v>9997.9658064516098</v>
      </c>
      <c r="CK27">
        <v>0</v>
      </c>
      <c r="CL27">
        <v>14.4689</v>
      </c>
      <c r="CM27">
        <v>1700.0096774193601</v>
      </c>
      <c r="CN27">
        <v>0.90000254838709703</v>
      </c>
      <c r="CO27">
        <v>9.9997535483870997E-2</v>
      </c>
      <c r="CP27">
        <v>0</v>
      </c>
      <c r="CQ27">
        <v>890.39306451612902</v>
      </c>
      <c r="CR27">
        <v>5.0001199999999999</v>
      </c>
      <c r="CS27">
        <v>12812.9806451613</v>
      </c>
      <c r="CT27">
        <v>13358</v>
      </c>
      <c r="CU27">
        <v>44.625</v>
      </c>
      <c r="CV27">
        <v>46</v>
      </c>
      <c r="CW27">
        <v>45.686999999999998</v>
      </c>
      <c r="CX27">
        <v>45.625</v>
      </c>
      <c r="CY27">
        <v>46.5</v>
      </c>
      <c r="CZ27">
        <v>1525.5158064516099</v>
      </c>
      <c r="DA27">
        <v>169.493870967742</v>
      </c>
      <c r="DB27">
        <v>0</v>
      </c>
      <c r="DC27">
        <v>621.29999995231606</v>
      </c>
      <c r="DD27">
        <v>889.96835294117705</v>
      </c>
      <c r="DE27">
        <v>-8.2397059013157996</v>
      </c>
      <c r="DF27">
        <v>-125.73529360347</v>
      </c>
      <c r="DG27">
        <v>12806.2647058824</v>
      </c>
      <c r="DH27">
        <v>10</v>
      </c>
      <c r="DI27">
        <v>1533048495.2</v>
      </c>
      <c r="DJ27" t="s">
        <v>320</v>
      </c>
      <c r="DK27">
        <v>36</v>
      </c>
      <c r="DL27">
        <v>-1.823</v>
      </c>
      <c r="DM27">
        <v>-0.188</v>
      </c>
      <c r="DN27">
        <v>400</v>
      </c>
      <c r="DO27">
        <v>13</v>
      </c>
      <c r="DP27">
        <v>0.02</v>
      </c>
      <c r="DQ27">
        <v>0.01</v>
      </c>
      <c r="DR27">
        <v>27.318368408227698</v>
      </c>
      <c r="DS27">
        <v>0.38963319925318801</v>
      </c>
      <c r="DT27">
        <v>5.2634508084190401E-2</v>
      </c>
      <c r="DU27">
        <v>0</v>
      </c>
      <c r="DV27">
        <v>0.93086862736468301</v>
      </c>
      <c r="DW27">
        <v>-5.6537902913570701E-3</v>
      </c>
      <c r="DX27">
        <v>1.2874880988803601E-3</v>
      </c>
      <c r="DY27">
        <v>1</v>
      </c>
      <c r="DZ27">
        <v>1</v>
      </c>
      <c r="EA27">
        <v>2</v>
      </c>
      <c r="EB27" t="s">
        <v>264</v>
      </c>
      <c r="EC27">
        <v>100</v>
      </c>
      <c r="ED27">
        <v>100</v>
      </c>
      <c r="EE27">
        <v>-1.823</v>
      </c>
      <c r="EF27">
        <v>-0.188</v>
      </c>
      <c r="EG27">
        <v>2</v>
      </c>
      <c r="EH27">
        <v>392.20100000000002</v>
      </c>
      <c r="EI27">
        <v>610.23</v>
      </c>
      <c r="EJ27">
        <v>25</v>
      </c>
      <c r="EK27">
        <v>27.345300000000002</v>
      </c>
      <c r="EL27">
        <v>30.000299999999999</v>
      </c>
      <c r="EM27">
        <v>27.37</v>
      </c>
      <c r="EN27">
        <v>27.356200000000001</v>
      </c>
      <c r="EO27">
        <v>19.634899999999998</v>
      </c>
      <c r="EP27">
        <v>37.42</v>
      </c>
      <c r="EQ27">
        <v>0</v>
      </c>
      <c r="ER27">
        <v>25</v>
      </c>
      <c r="ES27">
        <v>400</v>
      </c>
      <c r="ET27">
        <v>13.1013</v>
      </c>
      <c r="EU27">
        <v>110.322</v>
      </c>
      <c r="EV27">
        <v>101.735</v>
      </c>
    </row>
    <row r="28" spans="1:152" x14ac:dyDescent="0.2">
      <c r="A28">
        <v>42</v>
      </c>
      <c r="B28">
        <v>1533048663.9000001</v>
      </c>
      <c r="C28">
        <v>6445.1000001430502</v>
      </c>
      <c r="D28" t="s">
        <v>321</v>
      </c>
      <c r="E28" t="s">
        <v>322</v>
      </c>
      <c r="F28" t="s">
        <v>317</v>
      </c>
      <c r="G28">
        <v>1533048655.82903</v>
      </c>
      <c r="H28">
        <f t="shared" si="43"/>
        <v>7.4665869337372801E-3</v>
      </c>
      <c r="I28">
        <f t="shared" si="44"/>
        <v>20.904639721637739</v>
      </c>
      <c r="J28">
        <f t="shared" si="45"/>
        <v>265.64406451612899</v>
      </c>
      <c r="K28">
        <f t="shared" si="46"/>
        <v>218.58314889939811</v>
      </c>
      <c r="L28">
        <f t="shared" si="47"/>
        <v>21.677459344843541</v>
      </c>
      <c r="M28">
        <f t="shared" si="48"/>
        <v>26.344612737726177</v>
      </c>
      <c r="N28">
        <f t="shared" si="49"/>
        <v>0.92073743282297127</v>
      </c>
      <c r="O28">
        <f t="shared" si="50"/>
        <v>2.2460157981460145</v>
      </c>
      <c r="P28">
        <f t="shared" si="51"/>
        <v>0.75209151134407737</v>
      </c>
      <c r="Q28">
        <f t="shared" si="52"/>
        <v>0.48261708715857027</v>
      </c>
      <c r="R28">
        <f t="shared" si="53"/>
        <v>280.85748403710232</v>
      </c>
      <c r="S28">
        <f t="shared" si="54"/>
        <v>27.139965880954556</v>
      </c>
      <c r="T28">
        <f t="shared" si="55"/>
        <v>25.910012903225802</v>
      </c>
      <c r="U28">
        <f t="shared" si="56"/>
        <v>3.3563328025352064</v>
      </c>
      <c r="V28">
        <f t="shared" si="57"/>
        <v>65.10968046537819</v>
      </c>
      <c r="W28">
        <f t="shared" si="58"/>
        <v>2.4003461148658225</v>
      </c>
      <c r="X28">
        <f t="shared" si="59"/>
        <v>3.6866194054541501</v>
      </c>
      <c r="Y28">
        <f t="shared" si="60"/>
        <v>0.95598668766938388</v>
      </c>
      <c r="Z28">
        <f t="shared" si="61"/>
        <v>-329.27648377781406</v>
      </c>
      <c r="AA28">
        <f t="shared" si="62"/>
        <v>193.08643624316974</v>
      </c>
      <c r="AB28">
        <f t="shared" si="63"/>
        <v>18.498873192133448</v>
      </c>
      <c r="AC28">
        <f t="shared" si="64"/>
        <v>163.16630969459143</v>
      </c>
      <c r="AD28">
        <v>-4.10765725953679E-2</v>
      </c>
      <c r="AE28">
        <v>4.6112051243699798E-2</v>
      </c>
      <c r="AF28">
        <v>3.44810010411706</v>
      </c>
      <c r="AG28">
        <v>0</v>
      </c>
      <c r="AH28">
        <v>0</v>
      </c>
      <c r="AI28">
        <f t="shared" si="65"/>
        <v>1</v>
      </c>
      <c r="AJ28">
        <f t="shared" si="66"/>
        <v>0</v>
      </c>
      <c r="AK28">
        <f t="shared" si="67"/>
        <v>52291.504448142587</v>
      </c>
      <c r="AL28">
        <v>0</v>
      </c>
      <c r="AM28">
        <v>0</v>
      </c>
      <c r="AN28">
        <v>0</v>
      </c>
      <c r="AO28">
        <f t="shared" si="68"/>
        <v>0</v>
      </c>
      <c r="AP28" t="e">
        <f t="shared" si="69"/>
        <v>#DIV/0!</v>
      </c>
      <c r="AQ28">
        <v>-1</v>
      </c>
      <c r="AR28" t="s">
        <v>323</v>
      </c>
      <c r="AS28">
        <v>834.35288235294104</v>
      </c>
      <c r="AT28">
        <v>1229.96</v>
      </c>
      <c r="AU28">
        <f t="shared" si="70"/>
        <v>0.32164226287607645</v>
      </c>
      <c r="AV28">
        <v>0.5</v>
      </c>
      <c r="AW28">
        <f t="shared" si="71"/>
        <v>1433.0791254475439</v>
      </c>
      <c r="AX28">
        <f t="shared" si="72"/>
        <v>20.904639721637739</v>
      </c>
      <c r="AY28">
        <f t="shared" si="73"/>
        <v>230.46940639470833</v>
      </c>
      <c r="AZ28">
        <f t="shared" si="74"/>
        <v>0.51169143711990639</v>
      </c>
      <c r="BA28">
        <f t="shared" si="75"/>
        <v>1.5285017646738119E-2</v>
      </c>
      <c r="BB28">
        <f t="shared" si="76"/>
        <v>-1</v>
      </c>
      <c r="BC28" t="s">
        <v>324</v>
      </c>
      <c r="BD28">
        <v>600.6</v>
      </c>
      <c r="BE28">
        <f t="shared" si="77"/>
        <v>629.36</v>
      </c>
      <c r="BF28">
        <f t="shared" si="78"/>
        <v>0.62858636972012683</v>
      </c>
      <c r="BG28">
        <f t="shared" si="79"/>
        <v>2.0478854478854478</v>
      </c>
      <c r="BH28">
        <f t="shared" si="80"/>
        <v>0.32164226287607645</v>
      </c>
      <c r="BI28" t="e">
        <f t="shared" si="81"/>
        <v>#DIV/0!</v>
      </c>
      <c r="BJ28">
        <v>4492</v>
      </c>
      <c r="BK28">
        <v>300</v>
      </c>
      <c r="BL28">
        <v>300</v>
      </c>
      <c r="BM28">
        <v>300</v>
      </c>
      <c r="BN28">
        <v>10450.1</v>
      </c>
      <c r="BO28">
        <v>1141.69</v>
      </c>
      <c r="BP28">
        <v>-7.2479299999999997E-3</v>
      </c>
      <c r="BQ28">
        <v>-0.56884800000000002</v>
      </c>
      <c r="BR28">
        <f t="shared" si="82"/>
        <v>1699.9935483871</v>
      </c>
      <c r="BS28">
        <f t="shared" si="83"/>
        <v>1433.0791254475439</v>
      </c>
      <c r="BT28">
        <f t="shared" si="84"/>
        <v>0.84299092005802256</v>
      </c>
      <c r="BU28">
        <f t="shared" si="85"/>
        <v>0.19598184011604511</v>
      </c>
      <c r="BV28">
        <v>6</v>
      </c>
      <c r="BW28">
        <v>0.5</v>
      </c>
      <c r="BX28" t="s">
        <v>259</v>
      </c>
      <c r="BY28">
        <v>1533048655.82903</v>
      </c>
      <c r="BZ28">
        <v>265.64406451612899</v>
      </c>
      <c r="CA28">
        <v>299.97596774193602</v>
      </c>
      <c r="CB28">
        <v>24.203722580645199</v>
      </c>
      <c r="CC28">
        <v>13.2749967741935</v>
      </c>
      <c r="CD28">
        <v>400.00277419354802</v>
      </c>
      <c r="CE28">
        <v>99.072658064516105</v>
      </c>
      <c r="CF28">
        <v>9.9942632258064504E-2</v>
      </c>
      <c r="CG28">
        <v>27.504619354838699</v>
      </c>
      <c r="CH28">
        <v>25.910012903225802</v>
      </c>
      <c r="CI28">
        <v>999.9</v>
      </c>
      <c r="CJ28">
        <v>9998.5358064516095</v>
      </c>
      <c r="CK28">
        <v>0</v>
      </c>
      <c r="CL28">
        <v>14.4689</v>
      </c>
      <c r="CM28">
        <v>1699.9935483871</v>
      </c>
      <c r="CN28">
        <v>0.90000893548387095</v>
      </c>
      <c r="CO28">
        <v>9.9991219354838706E-2</v>
      </c>
      <c r="CP28">
        <v>0</v>
      </c>
      <c r="CQ28">
        <v>834.72651612903201</v>
      </c>
      <c r="CR28">
        <v>5.0001199999999999</v>
      </c>
      <c r="CS28">
        <v>11884.103225806501</v>
      </c>
      <c r="CT28">
        <v>13357.9064516129</v>
      </c>
      <c r="CU28">
        <v>44.741870967741903</v>
      </c>
      <c r="CV28">
        <v>46.096548387096803</v>
      </c>
      <c r="CW28">
        <v>45.762</v>
      </c>
      <c r="CX28">
        <v>45.686999999999998</v>
      </c>
      <c r="CY28">
        <v>46.568096774193499</v>
      </c>
      <c r="CZ28">
        <v>1525.50870967742</v>
      </c>
      <c r="DA28">
        <v>169.48483870967701</v>
      </c>
      <c r="DB28">
        <v>0</v>
      </c>
      <c r="DC28">
        <v>117.59999990463299</v>
      </c>
      <c r="DD28">
        <v>834.35288235294104</v>
      </c>
      <c r="DE28">
        <v>-5.5019607595951898</v>
      </c>
      <c r="DF28">
        <v>-94.313725378942806</v>
      </c>
      <c r="DG28">
        <v>11878.1</v>
      </c>
      <c r="DH28">
        <v>10</v>
      </c>
      <c r="DI28">
        <v>1533048622.2</v>
      </c>
      <c r="DJ28" t="s">
        <v>325</v>
      </c>
      <c r="DK28">
        <v>37</v>
      </c>
      <c r="DL28">
        <v>-1.927</v>
      </c>
      <c r="DM28">
        <v>-0.17899999999999999</v>
      </c>
      <c r="DN28">
        <v>300</v>
      </c>
      <c r="DO28">
        <v>13</v>
      </c>
      <c r="DP28">
        <v>0.04</v>
      </c>
      <c r="DQ28">
        <v>0.01</v>
      </c>
      <c r="DR28">
        <v>20.917134586396099</v>
      </c>
      <c r="DS28">
        <v>-0.127389471910902</v>
      </c>
      <c r="DT28">
        <v>4.7517416467746501E-2</v>
      </c>
      <c r="DU28">
        <v>1</v>
      </c>
      <c r="DV28">
        <v>0.92105563154516101</v>
      </c>
      <c r="DW28">
        <v>-4.0879191737095401E-2</v>
      </c>
      <c r="DX28">
        <v>3.1806427372218999E-3</v>
      </c>
      <c r="DY28">
        <v>1</v>
      </c>
      <c r="DZ28">
        <v>2</v>
      </c>
      <c r="EA28">
        <v>2</v>
      </c>
      <c r="EB28" t="s">
        <v>260</v>
      </c>
      <c r="EC28">
        <v>100</v>
      </c>
      <c r="ED28">
        <v>100</v>
      </c>
      <c r="EE28">
        <v>-1.927</v>
      </c>
      <c r="EF28">
        <v>-0.17899999999999999</v>
      </c>
      <c r="EG28">
        <v>2</v>
      </c>
      <c r="EH28">
        <v>392.21699999999998</v>
      </c>
      <c r="EI28">
        <v>610.053</v>
      </c>
      <c r="EJ28">
        <v>25.0001</v>
      </c>
      <c r="EK28">
        <v>27.3917</v>
      </c>
      <c r="EL28">
        <v>30.0002</v>
      </c>
      <c r="EM28">
        <v>27.420999999999999</v>
      </c>
      <c r="EN28">
        <v>27.405899999999999</v>
      </c>
      <c r="EO28">
        <v>15.6526</v>
      </c>
      <c r="EP28">
        <v>37.173099999999998</v>
      </c>
      <c r="EQ28">
        <v>0</v>
      </c>
      <c r="ER28">
        <v>25</v>
      </c>
      <c r="ES28">
        <v>300</v>
      </c>
      <c r="ET28">
        <v>13.2773</v>
      </c>
      <c r="EU28">
        <v>110.312</v>
      </c>
      <c r="EV28">
        <v>101.729</v>
      </c>
    </row>
    <row r="29" spans="1:152" x14ac:dyDescent="0.2">
      <c r="A29">
        <v>43</v>
      </c>
      <c r="B29">
        <v>1533048736.8</v>
      </c>
      <c r="C29">
        <v>6518</v>
      </c>
      <c r="D29" t="s">
        <v>326</v>
      </c>
      <c r="E29" t="s">
        <v>327</v>
      </c>
      <c r="F29" t="s">
        <v>317</v>
      </c>
      <c r="G29">
        <v>1533048728.8483901</v>
      </c>
      <c r="H29">
        <f t="shared" si="43"/>
        <v>7.4505454429180853E-3</v>
      </c>
      <c r="I29">
        <f t="shared" si="44"/>
        <v>17.28175969613369</v>
      </c>
      <c r="J29">
        <f t="shared" si="45"/>
        <v>221.60009677419399</v>
      </c>
      <c r="K29">
        <f t="shared" si="46"/>
        <v>182.3502261562077</v>
      </c>
      <c r="L29">
        <f t="shared" si="47"/>
        <v>18.084589429544518</v>
      </c>
      <c r="M29">
        <f t="shared" si="48"/>
        <v>21.977196585846972</v>
      </c>
      <c r="N29">
        <f t="shared" si="49"/>
        <v>0.91172029392763831</v>
      </c>
      <c r="O29">
        <f t="shared" si="50"/>
        <v>2.2460945323595656</v>
      </c>
      <c r="P29">
        <f t="shared" si="51"/>
        <v>0.74605136025814089</v>
      </c>
      <c r="Q29">
        <f t="shared" si="52"/>
        <v>0.47864068133671578</v>
      </c>
      <c r="R29">
        <f t="shared" si="53"/>
        <v>280.85947087578575</v>
      </c>
      <c r="S29">
        <f t="shared" si="54"/>
        <v>27.163919551648057</v>
      </c>
      <c r="T29">
        <f t="shared" si="55"/>
        <v>25.926738709677402</v>
      </c>
      <c r="U29">
        <f t="shared" si="56"/>
        <v>3.3596583143025129</v>
      </c>
      <c r="V29">
        <f t="shared" si="57"/>
        <v>64.974853791211103</v>
      </c>
      <c r="W29">
        <f t="shared" si="58"/>
        <v>2.3979828400059255</v>
      </c>
      <c r="X29">
        <f t="shared" si="59"/>
        <v>3.6906321447241042</v>
      </c>
      <c r="Y29">
        <f t="shared" si="60"/>
        <v>0.9616754742965874</v>
      </c>
      <c r="Z29">
        <f t="shared" si="61"/>
        <v>-328.56905403268757</v>
      </c>
      <c r="AA29">
        <f t="shared" si="62"/>
        <v>193.31937247560714</v>
      </c>
      <c r="AB29">
        <f t="shared" si="63"/>
        <v>18.523815029772834</v>
      </c>
      <c r="AC29">
        <f t="shared" si="64"/>
        <v>164.13360434847814</v>
      </c>
      <c r="AD29">
        <v>-4.1078688881643302E-2</v>
      </c>
      <c r="AE29">
        <v>4.6114426960440803E-2</v>
      </c>
      <c r="AF29">
        <v>3.44824077033608</v>
      </c>
      <c r="AG29">
        <v>0</v>
      </c>
      <c r="AH29">
        <v>0</v>
      </c>
      <c r="AI29">
        <f t="shared" si="65"/>
        <v>1</v>
      </c>
      <c r="AJ29">
        <f t="shared" si="66"/>
        <v>0</v>
      </c>
      <c r="AK29">
        <f t="shared" si="67"/>
        <v>52290.904978349921</v>
      </c>
      <c r="AL29">
        <v>0</v>
      </c>
      <c r="AM29">
        <v>0</v>
      </c>
      <c r="AN29">
        <v>0</v>
      </c>
      <c r="AO29">
        <f t="shared" si="68"/>
        <v>0</v>
      </c>
      <c r="AP29" t="e">
        <f t="shared" si="69"/>
        <v>#DIV/0!</v>
      </c>
      <c r="AQ29">
        <v>-1</v>
      </c>
      <c r="AR29" t="s">
        <v>328</v>
      </c>
      <c r="AS29">
        <v>811.98947058823501</v>
      </c>
      <c r="AT29">
        <v>1169.8800000000001</v>
      </c>
      <c r="AU29">
        <f t="shared" si="70"/>
        <v>0.30592071786146025</v>
      </c>
      <c r="AV29">
        <v>0.5</v>
      </c>
      <c r="AW29">
        <f t="shared" si="71"/>
        <v>1433.0828609313564</v>
      </c>
      <c r="AX29">
        <f t="shared" si="72"/>
        <v>17.28175969613369</v>
      </c>
      <c r="AY29">
        <f t="shared" si="73"/>
        <v>219.20486878553788</v>
      </c>
      <c r="AZ29">
        <f t="shared" si="74"/>
        <v>0.49145211474681166</v>
      </c>
      <c r="BA29">
        <f t="shared" si="75"/>
        <v>1.2756945320141801E-2</v>
      </c>
      <c r="BB29">
        <f t="shared" si="76"/>
        <v>-1</v>
      </c>
      <c r="BC29" t="s">
        <v>329</v>
      </c>
      <c r="BD29">
        <v>594.94000000000005</v>
      </c>
      <c r="BE29">
        <f t="shared" si="77"/>
        <v>574.94000000000005</v>
      </c>
      <c r="BF29">
        <f t="shared" si="78"/>
        <v>0.62248326679612664</v>
      </c>
      <c r="BG29">
        <f t="shared" si="79"/>
        <v>1.9663831646888761</v>
      </c>
      <c r="BH29">
        <f t="shared" si="80"/>
        <v>0.30592071786146019</v>
      </c>
      <c r="BI29" t="e">
        <f t="shared" si="81"/>
        <v>#DIV/0!</v>
      </c>
      <c r="BJ29">
        <v>4494</v>
      </c>
      <c r="BK29">
        <v>300</v>
      </c>
      <c r="BL29">
        <v>300</v>
      </c>
      <c r="BM29">
        <v>300</v>
      </c>
      <c r="BN29">
        <v>10449.5</v>
      </c>
      <c r="BO29">
        <v>1088.8599999999999</v>
      </c>
      <c r="BP29">
        <v>-7.2472999999999999E-3</v>
      </c>
      <c r="BQ29">
        <v>0.30566399999999999</v>
      </c>
      <c r="BR29">
        <f t="shared" si="82"/>
        <v>1699.9970967741899</v>
      </c>
      <c r="BS29">
        <f t="shared" si="83"/>
        <v>1433.0828609313564</v>
      </c>
      <c r="BT29">
        <f t="shared" si="84"/>
        <v>0.84299135783860246</v>
      </c>
      <c r="BU29">
        <f t="shared" si="85"/>
        <v>0.19598271567720513</v>
      </c>
      <c r="BV29">
        <v>6</v>
      </c>
      <c r="BW29">
        <v>0.5</v>
      </c>
      <c r="BX29" t="s">
        <v>259</v>
      </c>
      <c r="BY29">
        <v>1533048728.8483901</v>
      </c>
      <c r="BZ29">
        <v>221.60009677419399</v>
      </c>
      <c r="CA29">
        <v>249.999161290323</v>
      </c>
      <c r="CB29">
        <v>24.179300000000001</v>
      </c>
      <c r="CC29">
        <v>13.2737580645161</v>
      </c>
      <c r="CD29">
        <v>400.00193548387102</v>
      </c>
      <c r="CE29">
        <v>99.075067741935499</v>
      </c>
      <c r="CF29">
        <v>9.9963793548387095E-2</v>
      </c>
      <c r="CG29">
        <v>27.523212903225801</v>
      </c>
      <c r="CH29">
        <v>25.926738709677402</v>
      </c>
      <c r="CI29">
        <v>999.9</v>
      </c>
      <c r="CJ29">
        <v>9998.8077419354795</v>
      </c>
      <c r="CK29">
        <v>0</v>
      </c>
      <c r="CL29">
        <v>14.468854838709699</v>
      </c>
      <c r="CM29">
        <v>1699.9970967741899</v>
      </c>
      <c r="CN29">
        <v>0.899996161290323</v>
      </c>
      <c r="CO29">
        <v>0.100003832258064</v>
      </c>
      <c r="CP29">
        <v>0</v>
      </c>
      <c r="CQ29">
        <v>812.521677419355</v>
      </c>
      <c r="CR29">
        <v>5.0001199999999999</v>
      </c>
      <c r="CS29">
        <v>11518.445161290299</v>
      </c>
      <c r="CT29">
        <v>13357.9</v>
      </c>
      <c r="CU29">
        <v>44.811999999999998</v>
      </c>
      <c r="CV29">
        <v>46.133000000000003</v>
      </c>
      <c r="CW29">
        <v>45.811999999999998</v>
      </c>
      <c r="CX29">
        <v>45.75</v>
      </c>
      <c r="CY29">
        <v>46.633000000000003</v>
      </c>
      <c r="CZ29">
        <v>1525.4870967741899</v>
      </c>
      <c r="DA29">
        <v>169.51</v>
      </c>
      <c r="DB29">
        <v>0</v>
      </c>
      <c r="DC29">
        <v>72.599999904632597</v>
      </c>
      <c r="DD29">
        <v>811.98947058823501</v>
      </c>
      <c r="DE29">
        <v>-12.156617675345</v>
      </c>
      <c r="DF29">
        <v>-182.818627241353</v>
      </c>
      <c r="DG29">
        <v>11509.358823529399</v>
      </c>
      <c r="DH29">
        <v>10</v>
      </c>
      <c r="DI29">
        <v>1533048622.2</v>
      </c>
      <c r="DJ29" t="s">
        <v>325</v>
      </c>
      <c r="DK29">
        <v>37</v>
      </c>
      <c r="DL29">
        <v>-1.927</v>
      </c>
      <c r="DM29">
        <v>-0.17899999999999999</v>
      </c>
      <c r="DN29">
        <v>300</v>
      </c>
      <c r="DO29">
        <v>13</v>
      </c>
      <c r="DP29">
        <v>0.04</v>
      </c>
      <c r="DQ29">
        <v>0.01</v>
      </c>
      <c r="DR29">
        <v>17.2501441190165</v>
      </c>
      <c r="DS29">
        <v>0.34834343270502</v>
      </c>
      <c r="DT29">
        <v>4.70978969198068E-2</v>
      </c>
      <c r="DU29">
        <v>1</v>
      </c>
      <c r="DV29">
        <v>0.91183523625127305</v>
      </c>
      <c r="DW29">
        <v>-4.4796295271174198E-3</v>
      </c>
      <c r="DX29">
        <v>8.5071151464176202E-4</v>
      </c>
      <c r="DY29">
        <v>1</v>
      </c>
      <c r="DZ29">
        <v>2</v>
      </c>
      <c r="EA29">
        <v>2</v>
      </c>
      <c r="EB29" t="s">
        <v>260</v>
      </c>
      <c r="EC29">
        <v>100</v>
      </c>
      <c r="ED29">
        <v>100</v>
      </c>
      <c r="EE29">
        <v>-1.927</v>
      </c>
      <c r="EF29">
        <v>-0.17899999999999999</v>
      </c>
      <c r="EG29">
        <v>2</v>
      </c>
      <c r="EH29">
        <v>392.32299999999998</v>
      </c>
      <c r="EI29">
        <v>609.84100000000001</v>
      </c>
      <c r="EJ29">
        <v>25.0001</v>
      </c>
      <c r="EK29">
        <v>27.422000000000001</v>
      </c>
      <c r="EL29">
        <v>30.0002</v>
      </c>
      <c r="EM29">
        <v>27.445699999999999</v>
      </c>
      <c r="EN29">
        <v>27.436</v>
      </c>
      <c r="EO29">
        <v>13.5937</v>
      </c>
      <c r="EP29">
        <v>37.427599999999998</v>
      </c>
      <c r="EQ29">
        <v>0</v>
      </c>
      <c r="ER29">
        <v>25</v>
      </c>
      <c r="ES29">
        <v>250</v>
      </c>
      <c r="ET29">
        <v>13.254</v>
      </c>
      <c r="EU29">
        <v>110.306</v>
      </c>
      <c r="EV29">
        <v>101.72499999999999</v>
      </c>
    </row>
    <row r="30" spans="1:152" x14ac:dyDescent="0.2">
      <c r="A30">
        <v>44</v>
      </c>
      <c r="B30">
        <v>1533048857.4000001</v>
      </c>
      <c r="C30">
        <v>6638.6000001430502</v>
      </c>
      <c r="D30" t="s">
        <v>330</v>
      </c>
      <c r="E30" t="s">
        <v>331</v>
      </c>
      <c r="F30" t="s">
        <v>317</v>
      </c>
      <c r="G30">
        <v>1533048849.3483901</v>
      </c>
      <c r="H30">
        <f t="shared" si="43"/>
        <v>7.422955093314379E-3</v>
      </c>
      <c r="I30">
        <f t="shared" si="44"/>
        <v>10.9637969716347</v>
      </c>
      <c r="J30">
        <f t="shared" si="45"/>
        <v>156.873032258065</v>
      </c>
      <c r="K30">
        <f t="shared" si="46"/>
        <v>131.72396566187265</v>
      </c>
      <c r="L30">
        <f t="shared" si="47"/>
        <v>13.064523319344447</v>
      </c>
      <c r="M30">
        <f t="shared" si="48"/>
        <v>15.558834550826015</v>
      </c>
      <c r="N30">
        <f t="shared" si="49"/>
        <v>0.91143468890088875</v>
      </c>
      <c r="O30">
        <f t="shared" si="50"/>
        <v>2.2469524899285913</v>
      </c>
      <c r="P30">
        <f t="shared" si="51"/>
        <v>0.74591061095458355</v>
      </c>
      <c r="Q30">
        <f t="shared" si="52"/>
        <v>0.47854333692326201</v>
      </c>
      <c r="R30">
        <f t="shared" si="53"/>
        <v>280.86005144281876</v>
      </c>
      <c r="S30">
        <f t="shared" si="54"/>
        <v>27.191637125328434</v>
      </c>
      <c r="T30">
        <f t="shared" si="55"/>
        <v>25.9778548387097</v>
      </c>
      <c r="U30">
        <f t="shared" si="56"/>
        <v>3.3698393329105674</v>
      </c>
      <c r="V30">
        <f t="shared" si="57"/>
        <v>65.273506952609267</v>
      </c>
      <c r="W30">
        <f t="shared" si="58"/>
        <v>2.4116026545662801</v>
      </c>
      <c r="X30">
        <f t="shared" si="59"/>
        <v>3.6946117454929812</v>
      </c>
      <c r="Y30">
        <f t="shared" si="60"/>
        <v>0.95823667834428727</v>
      </c>
      <c r="Z30">
        <f t="shared" si="61"/>
        <v>-327.35231961516411</v>
      </c>
      <c r="AA30">
        <f t="shared" si="62"/>
        <v>189.43279478309304</v>
      </c>
      <c r="AB30">
        <f t="shared" si="63"/>
        <v>18.150783314713451</v>
      </c>
      <c r="AC30">
        <f t="shared" si="64"/>
        <v>161.09130992546116</v>
      </c>
      <c r="AD30">
        <v>-4.1101754135264602E-2</v>
      </c>
      <c r="AE30">
        <v>4.6140319728257898E-2</v>
      </c>
      <c r="AF30">
        <v>3.4497737204285701</v>
      </c>
      <c r="AG30">
        <v>0</v>
      </c>
      <c r="AH30">
        <v>0</v>
      </c>
      <c r="AI30">
        <f t="shared" si="65"/>
        <v>1</v>
      </c>
      <c r="AJ30">
        <f t="shared" si="66"/>
        <v>0</v>
      </c>
      <c r="AK30">
        <f t="shared" si="67"/>
        <v>52315.987148499189</v>
      </c>
      <c r="AL30">
        <v>0</v>
      </c>
      <c r="AM30">
        <v>0</v>
      </c>
      <c r="AN30">
        <v>0</v>
      </c>
      <c r="AO30">
        <f t="shared" si="68"/>
        <v>0</v>
      </c>
      <c r="AP30" t="e">
        <f t="shared" si="69"/>
        <v>#DIV/0!</v>
      </c>
      <c r="AQ30">
        <v>-1</v>
      </c>
      <c r="AR30" t="s">
        <v>332</v>
      </c>
      <c r="AS30">
        <v>784.529647058823</v>
      </c>
      <c r="AT30">
        <v>1079.96</v>
      </c>
      <c r="AU30">
        <f t="shared" si="70"/>
        <v>0.27355675482534259</v>
      </c>
      <c r="AV30">
        <v>0.5</v>
      </c>
      <c r="AW30">
        <f t="shared" si="71"/>
        <v>1433.0875544797639</v>
      </c>
      <c r="AX30">
        <f t="shared" si="72"/>
        <v>10.9637969716347</v>
      </c>
      <c r="AY30">
        <f t="shared" si="73"/>
        <v>196.01539039203527</v>
      </c>
      <c r="AZ30">
        <f t="shared" si="74"/>
        <v>0.45540575576873221</v>
      </c>
      <c r="BA30">
        <f t="shared" si="75"/>
        <v>8.3482666039743601E-3</v>
      </c>
      <c r="BB30">
        <f t="shared" si="76"/>
        <v>-1</v>
      </c>
      <c r="BC30" t="s">
        <v>333</v>
      </c>
      <c r="BD30">
        <v>588.14</v>
      </c>
      <c r="BE30">
        <f t="shared" si="77"/>
        <v>491.82000000000005</v>
      </c>
      <c r="BF30">
        <f t="shared" si="78"/>
        <v>0.60068796092305521</v>
      </c>
      <c r="BG30">
        <f t="shared" si="79"/>
        <v>1.8362294691740062</v>
      </c>
      <c r="BH30">
        <f t="shared" si="80"/>
        <v>0.27355675482534264</v>
      </c>
      <c r="BI30" t="e">
        <f t="shared" si="81"/>
        <v>#DIV/0!</v>
      </c>
      <c r="BJ30">
        <v>4496</v>
      </c>
      <c r="BK30">
        <v>300</v>
      </c>
      <c r="BL30">
        <v>300</v>
      </c>
      <c r="BM30">
        <v>300</v>
      </c>
      <c r="BN30">
        <v>10449</v>
      </c>
      <c r="BO30">
        <v>1015.87</v>
      </c>
      <c r="BP30">
        <v>-7.2467499999999997E-3</v>
      </c>
      <c r="BQ30">
        <v>1.6836500000000001</v>
      </c>
      <c r="BR30">
        <f t="shared" si="82"/>
        <v>1700.0029032258101</v>
      </c>
      <c r="BS30">
        <f t="shared" si="83"/>
        <v>1433.0875544797639</v>
      </c>
      <c r="BT30">
        <f t="shared" si="84"/>
        <v>0.84299123946225873</v>
      </c>
      <c r="BU30">
        <f t="shared" si="85"/>
        <v>0.19598247892451756</v>
      </c>
      <c r="BV30">
        <v>6</v>
      </c>
      <c r="BW30">
        <v>0.5</v>
      </c>
      <c r="BX30" t="s">
        <v>259</v>
      </c>
      <c r="BY30">
        <v>1533048849.3483901</v>
      </c>
      <c r="BZ30">
        <v>156.873032258065</v>
      </c>
      <c r="CA30">
        <v>175.06432258064501</v>
      </c>
      <c r="CB30">
        <v>24.3151516129032</v>
      </c>
      <c r="CC30">
        <v>13.452109677419401</v>
      </c>
      <c r="CD30">
        <v>400.02412903225797</v>
      </c>
      <c r="CE30">
        <v>99.081074193548403</v>
      </c>
      <c r="CF30">
        <v>9.9991709677419299E-2</v>
      </c>
      <c r="CG30">
        <v>27.541635483871001</v>
      </c>
      <c r="CH30">
        <v>25.9778548387097</v>
      </c>
      <c r="CI30">
        <v>999.9</v>
      </c>
      <c r="CJ30">
        <v>10003.815483871</v>
      </c>
      <c r="CK30">
        <v>0</v>
      </c>
      <c r="CL30">
        <v>14.4257483870968</v>
      </c>
      <c r="CM30">
        <v>1700.0029032258101</v>
      </c>
      <c r="CN30">
        <v>0.89999848387096804</v>
      </c>
      <c r="CO30">
        <v>0.100001496774194</v>
      </c>
      <c r="CP30">
        <v>0</v>
      </c>
      <c r="CQ30">
        <v>784.78625806451601</v>
      </c>
      <c r="CR30">
        <v>5.0001199999999999</v>
      </c>
      <c r="CS30">
        <v>11069.5225806452</v>
      </c>
      <c r="CT30">
        <v>13357.941935483899</v>
      </c>
      <c r="CU30">
        <v>44.875</v>
      </c>
      <c r="CV30">
        <v>46.213419354838699</v>
      </c>
      <c r="CW30">
        <v>45.930999999999997</v>
      </c>
      <c r="CX30">
        <v>45.811999999999998</v>
      </c>
      <c r="CY30">
        <v>46.717483870967698</v>
      </c>
      <c r="CZ30">
        <v>1525.49903225806</v>
      </c>
      <c r="DA30">
        <v>169.50387096774199</v>
      </c>
      <c r="DB30">
        <v>0</v>
      </c>
      <c r="DC30">
        <v>120.09999990463299</v>
      </c>
      <c r="DD30">
        <v>784.529647058823</v>
      </c>
      <c r="DE30">
        <v>-6.1370097616450199</v>
      </c>
      <c r="DF30">
        <v>-76.249999964544102</v>
      </c>
      <c r="DG30">
        <v>11065.1235294118</v>
      </c>
      <c r="DH30">
        <v>10</v>
      </c>
      <c r="DI30">
        <v>1533048825.3</v>
      </c>
      <c r="DJ30" t="s">
        <v>334</v>
      </c>
      <c r="DK30">
        <v>38</v>
      </c>
      <c r="DL30">
        <v>-1.716</v>
      </c>
      <c r="DM30">
        <v>-0.17799999999999999</v>
      </c>
      <c r="DN30">
        <v>175</v>
      </c>
      <c r="DO30">
        <v>13</v>
      </c>
      <c r="DP30">
        <v>7.0000000000000007E-2</v>
      </c>
      <c r="DQ30">
        <v>0.01</v>
      </c>
      <c r="DR30">
        <v>11.007553940375001</v>
      </c>
      <c r="DS30">
        <v>-0.44004661725889899</v>
      </c>
      <c r="DT30">
        <v>0.11944632887096</v>
      </c>
      <c r="DU30">
        <v>0</v>
      </c>
      <c r="DV30">
        <v>0.91143498409873502</v>
      </c>
      <c r="DW30">
        <v>4.4443890023693901E-2</v>
      </c>
      <c r="DX30">
        <v>3.7878642414291802E-3</v>
      </c>
      <c r="DY30">
        <v>1</v>
      </c>
      <c r="DZ30">
        <v>1</v>
      </c>
      <c r="EA30">
        <v>2</v>
      </c>
      <c r="EB30" t="s">
        <v>264</v>
      </c>
      <c r="EC30">
        <v>100</v>
      </c>
      <c r="ED30">
        <v>100</v>
      </c>
      <c r="EE30">
        <v>-1.716</v>
      </c>
      <c r="EF30">
        <v>-0.17799999999999999</v>
      </c>
      <c r="EG30">
        <v>2</v>
      </c>
      <c r="EH30">
        <v>392.45299999999997</v>
      </c>
      <c r="EI30">
        <v>609.14099999999996</v>
      </c>
      <c r="EJ30">
        <v>25</v>
      </c>
      <c r="EK30">
        <v>27.468699999999998</v>
      </c>
      <c r="EL30">
        <v>30.000299999999999</v>
      </c>
      <c r="EM30">
        <v>27.502400000000002</v>
      </c>
      <c r="EN30">
        <v>27.485600000000002</v>
      </c>
      <c r="EO30">
        <v>10.404199999999999</v>
      </c>
      <c r="EP30">
        <v>37.274799999999999</v>
      </c>
      <c r="EQ30">
        <v>0</v>
      </c>
      <c r="ER30">
        <v>25</v>
      </c>
      <c r="ES30">
        <v>175</v>
      </c>
      <c r="ET30">
        <v>13.365500000000001</v>
      </c>
      <c r="EU30">
        <v>110.297</v>
      </c>
      <c r="EV30">
        <v>101.72</v>
      </c>
    </row>
    <row r="31" spans="1:152" x14ac:dyDescent="0.2">
      <c r="A31">
        <v>45</v>
      </c>
      <c r="B31">
        <v>1533048977.9000001</v>
      </c>
      <c r="C31">
        <v>6759.1000001430502</v>
      </c>
      <c r="D31" t="s">
        <v>335</v>
      </c>
      <c r="E31" t="s">
        <v>336</v>
      </c>
      <c r="F31" t="s">
        <v>317</v>
      </c>
      <c r="G31">
        <v>1533048969.8645201</v>
      </c>
      <c r="H31">
        <f t="shared" si="43"/>
        <v>7.4822746900063807E-3</v>
      </c>
      <c r="I31">
        <f t="shared" si="44"/>
        <v>4.3029245598174217</v>
      </c>
      <c r="J31">
        <f t="shared" si="45"/>
        <v>92.469774193548403</v>
      </c>
      <c r="K31">
        <f t="shared" si="46"/>
        <v>82.156109465719581</v>
      </c>
      <c r="L31">
        <f t="shared" si="47"/>
        <v>8.1487964818839558</v>
      </c>
      <c r="M31">
        <f t="shared" si="48"/>
        <v>9.1717752402017449</v>
      </c>
      <c r="N31">
        <f t="shared" si="49"/>
        <v>0.91602925643094091</v>
      </c>
      <c r="O31">
        <f t="shared" si="50"/>
        <v>2.246258822256447</v>
      </c>
      <c r="P31">
        <f t="shared" si="51"/>
        <v>0.7489525010034257</v>
      </c>
      <c r="Q31">
        <f t="shared" si="52"/>
        <v>0.48054926210720922</v>
      </c>
      <c r="R31">
        <f t="shared" si="53"/>
        <v>280.86293421633877</v>
      </c>
      <c r="S31">
        <f t="shared" si="54"/>
        <v>27.197163036821635</v>
      </c>
      <c r="T31">
        <f t="shared" si="55"/>
        <v>26.009619354838701</v>
      </c>
      <c r="U31">
        <f t="shared" si="56"/>
        <v>3.3761795742131491</v>
      </c>
      <c r="V31">
        <f t="shared" si="57"/>
        <v>65.247106301498391</v>
      </c>
      <c r="W31">
        <f t="shared" si="58"/>
        <v>2.4141962373655015</v>
      </c>
      <c r="X31">
        <f t="shared" si="59"/>
        <v>3.7000816958989948</v>
      </c>
      <c r="Y31">
        <f t="shared" si="60"/>
        <v>0.96198333684764759</v>
      </c>
      <c r="Z31">
        <f t="shared" si="61"/>
        <v>-329.96831382928139</v>
      </c>
      <c r="AA31">
        <f t="shared" si="62"/>
        <v>188.59067788902155</v>
      </c>
      <c r="AB31">
        <f t="shared" si="63"/>
        <v>18.080835269497516</v>
      </c>
      <c r="AC31">
        <f t="shared" si="64"/>
        <v>157.56613354557646</v>
      </c>
      <c r="AD31">
        <v>-4.108310502253E-2</v>
      </c>
      <c r="AE31">
        <v>4.6119384465461197E-2</v>
      </c>
      <c r="AF31">
        <v>3.4485342962747598</v>
      </c>
      <c r="AG31">
        <v>0</v>
      </c>
      <c r="AH31">
        <v>0</v>
      </c>
      <c r="AI31">
        <f t="shared" si="65"/>
        <v>1</v>
      </c>
      <c r="AJ31">
        <f t="shared" si="66"/>
        <v>0</v>
      </c>
      <c r="AK31">
        <f t="shared" si="67"/>
        <v>52288.941680584911</v>
      </c>
      <c r="AL31">
        <v>0</v>
      </c>
      <c r="AM31">
        <v>0</v>
      </c>
      <c r="AN31">
        <v>0</v>
      </c>
      <c r="AO31">
        <f t="shared" si="68"/>
        <v>0</v>
      </c>
      <c r="AP31" t="e">
        <f t="shared" si="69"/>
        <v>#DIV/0!</v>
      </c>
      <c r="AQ31">
        <v>-1</v>
      </c>
      <c r="AR31" t="s">
        <v>337</v>
      </c>
      <c r="AS31">
        <v>781.55941176470606</v>
      </c>
      <c r="AT31">
        <v>1022.5</v>
      </c>
      <c r="AU31">
        <f t="shared" si="70"/>
        <v>0.23563871710053197</v>
      </c>
      <c r="AV31">
        <v>0.5</v>
      </c>
      <c r="AW31">
        <f t="shared" si="71"/>
        <v>1433.1027286733172</v>
      </c>
      <c r="AX31">
        <f t="shared" si="72"/>
        <v>4.3029245598174217</v>
      </c>
      <c r="AY31">
        <f t="shared" si="73"/>
        <v>168.84724422892612</v>
      </c>
      <c r="AZ31">
        <f t="shared" si="74"/>
        <v>0.42276772616136915</v>
      </c>
      <c r="BA31">
        <f t="shared" si="75"/>
        <v>3.7003101408693566E-3</v>
      </c>
      <c r="BB31">
        <f t="shared" si="76"/>
        <v>-1</v>
      </c>
      <c r="BC31" t="s">
        <v>338</v>
      </c>
      <c r="BD31">
        <v>590.22</v>
      </c>
      <c r="BE31">
        <f t="shared" si="77"/>
        <v>432.28</v>
      </c>
      <c r="BF31">
        <f t="shared" si="78"/>
        <v>0.55737158377739882</v>
      </c>
      <c r="BG31">
        <f t="shared" si="79"/>
        <v>1.732404865982176</v>
      </c>
      <c r="BH31">
        <f t="shared" si="80"/>
        <v>0.23563871710053197</v>
      </c>
      <c r="BI31" t="e">
        <f t="shared" si="81"/>
        <v>#DIV/0!</v>
      </c>
      <c r="BJ31">
        <v>4498</v>
      </c>
      <c r="BK31">
        <v>300</v>
      </c>
      <c r="BL31">
        <v>300</v>
      </c>
      <c r="BM31">
        <v>300</v>
      </c>
      <c r="BN31">
        <v>10448.700000000001</v>
      </c>
      <c r="BO31">
        <v>972.11099999999999</v>
      </c>
      <c r="BP31">
        <v>-7.2463500000000004E-3</v>
      </c>
      <c r="BQ31">
        <v>0.66198699999999999</v>
      </c>
      <c r="BR31">
        <f t="shared" si="82"/>
        <v>1700.02096774194</v>
      </c>
      <c r="BS31">
        <f t="shared" si="83"/>
        <v>1433.1027286733172</v>
      </c>
      <c r="BT31">
        <f t="shared" si="84"/>
        <v>0.84299120767718638</v>
      </c>
      <c r="BU31">
        <f t="shared" si="85"/>
        <v>0.19598241535437261</v>
      </c>
      <c r="BV31">
        <v>6</v>
      </c>
      <c r="BW31">
        <v>0.5</v>
      </c>
      <c r="BX31" t="s">
        <v>259</v>
      </c>
      <c r="BY31">
        <v>1533048969.8645201</v>
      </c>
      <c r="BZ31">
        <v>92.469774193548403</v>
      </c>
      <c r="CA31">
        <v>99.961716129032297</v>
      </c>
      <c r="CB31">
        <v>24.339909677419399</v>
      </c>
      <c r="CC31">
        <v>13.390070967741901</v>
      </c>
      <c r="CD31">
        <v>400.01448387096798</v>
      </c>
      <c r="CE31">
        <v>99.086716129032297</v>
      </c>
      <c r="CF31">
        <v>0.10002159354838699</v>
      </c>
      <c r="CG31">
        <v>27.566929032258098</v>
      </c>
      <c r="CH31">
        <v>26.009619354838701</v>
      </c>
      <c r="CI31">
        <v>999.9</v>
      </c>
      <c r="CJ31">
        <v>9998.7070967741893</v>
      </c>
      <c r="CK31">
        <v>0</v>
      </c>
      <c r="CL31">
        <v>14.412000000000001</v>
      </c>
      <c r="CM31">
        <v>1700.02096774194</v>
      </c>
      <c r="CN31">
        <v>0.89999906451612899</v>
      </c>
      <c r="CO31">
        <v>0.10000091290322601</v>
      </c>
      <c r="CP31">
        <v>0</v>
      </c>
      <c r="CQ31">
        <v>781.82780645161301</v>
      </c>
      <c r="CR31">
        <v>5.0001199999999999</v>
      </c>
      <c r="CS31">
        <v>11021.322580645199</v>
      </c>
      <c r="CT31">
        <v>13358.0935483871</v>
      </c>
      <c r="CU31">
        <v>44.936999999999998</v>
      </c>
      <c r="CV31">
        <v>46.25</v>
      </c>
      <c r="CW31">
        <v>45.941064516129003</v>
      </c>
      <c r="CX31">
        <v>45.875</v>
      </c>
      <c r="CY31">
        <v>46.752000000000002</v>
      </c>
      <c r="CZ31">
        <v>1525.5170967741899</v>
      </c>
      <c r="DA31">
        <v>169.50387096774199</v>
      </c>
      <c r="DB31">
        <v>0</v>
      </c>
      <c r="DC31">
        <v>120</v>
      </c>
      <c r="DD31">
        <v>781.55941176470606</v>
      </c>
      <c r="DE31">
        <v>-3.3436274531542298</v>
      </c>
      <c r="DF31">
        <v>-60.637254921443798</v>
      </c>
      <c r="DG31">
        <v>11017.794117647099</v>
      </c>
      <c r="DH31">
        <v>10</v>
      </c>
      <c r="DI31">
        <v>1533048935.3</v>
      </c>
      <c r="DJ31" t="s">
        <v>339</v>
      </c>
      <c r="DK31">
        <v>39</v>
      </c>
      <c r="DL31">
        <v>-1.7030000000000001</v>
      </c>
      <c r="DM31">
        <v>-0.17499999999999999</v>
      </c>
      <c r="DN31">
        <v>100</v>
      </c>
      <c r="DO31">
        <v>13</v>
      </c>
      <c r="DP31">
        <v>0.1</v>
      </c>
      <c r="DQ31">
        <v>0.01</v>
      </c>
      <c r="DR31">
        <v>4.32149872863961</v>
      </c>
      <c r="DS31">
        <v>-0.15851628224446601</v>
      </c>
      <c r="DT31">
        <v>4.65689763192145E-2</v>
      </c>
      <c r="DU31">
        <v>1</v>
      </c>
      <c r="DV31">
        <v>0.91640018252028099</v>
      </c>
      <c r="DW31">
        <v>-4.18761665384191E-2</v>
      </c>
      <c r="DX31">
        <v>3.18515177042213E-3</v>
      </c>
      <c r="DY31">
        <v>1</v>
      </c>
      <c r="DZ31">
        <v>2</v>
      </c>
      <c r="EA31">
        <v>2</v>
      </c>
      <c r="EB31" t="s">
        <v>260</v>
      </c>
      <c r="EC31">
        <v>100</v>
      </c>
      <c r="ED31">
        <v>100</v>
      </c>
      <c r="EE31">
        <v>-1.7030000000000001</v>
      </c>
      <c r="EF31">
        <v>-0.17499999999999999</v>
      </c>
      <c r="EG31">
        <v>2</v>
      </c>
      <c r="EH31">
        <v>392.49599999999998</v>
      </c>
      <c r="EI31">
        <v>608.79999999999995</v>
      </c>
      <c r="EJ31">
        <v>24.9999</v>
      </c>
      <c r="EK31">
        <v>27.522099999999998</v>
      </c>
      <c r="EL31">
        <v>30.0002</v>
      </c>
      <c r="EM31">
        <v>27.553599999999999</v>
      </c>
      <c r="EN31">
        <v>27.538900000000002</v>
      </c>
      <c r="EO31">
        <v>7.1595899999999997</v>
      </c>
      <c r="EP31">
        <v>37.3337</v>
      </c>
      <c r="EQ31">
        <v>0</v>
      </c>
      <c r="ER31">
        <v>25</v>
      </c>
      <c r="ES31">
        <v>100</v>
      </c>
      <c r="ET31">
        <v>13.343400000000001</v>
      </c>
      <c r="EU31">
        <v>110.28400000000001</v>
      </c>
      <c r="EV31">
        <v>101.711</v>
      </c>
    </row>
    <row r="32" spans="1:152" x14ac:dyDescent="0.2">
      <c r="A32">
        <v>46</v>
      </c>
      <c r="B32">
        <v>1533049098.4000001</v>
      </c>
      <c r="C32">
        <v>6879.6000001430502</v>
      </c>
      <c r="D32" t="s">
        <v>340</v>
      </c>
      <c r="E32" t="s">
        <v>341</v>
      </c>
      <c r="F32" t="s">
        <v>317</v>
      </c>
      <c r="G32">
        <v>1533049090.4000001</v>
      </c>
      <c r="H32">
        <f t="shared" si="43"/>
        <v>7.4786185747272964E-3</v>
      </c>
      <c r="I32">
        <f t="shared" si="44"/>
        <v>-0.32207595948912138</v>
      </c>
      <c r="J32">
        <f t="shared" si="45"/>
        <v>50.0075</v>
      </c>
      <c r="K32">
        <f t="shared" si="46"/>
        <v>49.900093426114054</v>
      </c>
      <c r="L32">
        <f t="shared" si="47"/>
        <v>4.9496240071258768</v>
      </c>
      <c r="M32">
        <f t="shared" si="48"/>
        <v>4.9602777378130991</v>
      </c>
      <c r="N32">
        <f t="shared" si="49"/>
        <v>0.91380467431145262</v>
      </c>
      <c r="O32">
        <f t="shared" si="50"/>
        <v>2.2464708001432405</v>
      </c>
      <c r="P32">
        <f t="shared" si="51"/>
        <v>0.74747305812675613</v>
      </c>
      <c r="Q32">
        <f t="shared" si="52"/>
        <v>0.47957430000509682</v>
      </c>
      <c r="R32">
        <f t="shared" si="53"/>
        <v>280.85834634638906</v>
      </c>
      <c r="S32">
        <f t="shared" si="54"/>
        <v>27.198645366637848</v>
      </c>
      <c r="T32">
        <f t="shared" si="55"/>
        <v>26.0168483870968</v>
      </c>
      <c r="U32">
        <f t="shared" si="56"/>
        <v>3.3776239535334081</v>
      </c>
      <c r="V32">
        <f t="shared" si="57"/>
        <v>65.24550671006719</v>
      </c>
      <c r="W32">
        <f t="shared" si="58"/>
        <v>2.4141753094290035</v>
      </c>
      <c r="X32">
        <f t="shared" si="59"/>
        <v>3.7001403332752467</v>
      </c>
      <c r="Y32">
        <f t="shared" si="60"/>
        <v>0.96344864410440456</v>
      </c>
      <c r="Z32">
        <f t="shared" si="61"/>
        <v>-329.80707914547378</v>
      </c>
      <c r="AA32">
        <f t="shared" si="62"/>
        <v>187.76577180317466</v>
      </c>
      <c r="AB32">
        <f t="shared" si="63"/>
        <v>18.000724442191551</v>
      </c>
      <c r="AC32">
        <f t="shared" si="64"/>
        <v>156.81776344628148</v>
      </c>
      <c r="AD32">
        <v>-4.10888034543717E-2</v>
      </c>
      <c r="AE32">
        <v>4.6125781454413602E-2</v>
      </c>
      <c r="AF32">
        <v>3.4489130357741402</v>
      </c>
      <c r="AG32">
        <v>0</v>
      </c>
      <c r="AH32">
        <v>0</v>
      </c>
      <c r="AI32">
        <f t="shared" si="65"/>
        <v>1</v>
      </c>
      <c r="AJ32">
        <f t="shared" si="66"/>
        <v>0</v>
      </c>
      <c r="AK32">
        <f t="shared" si="67"/>
        <v>52295.93650208319</v>
      </c>
      <c r="AL32">
        <v>0</v>
      </c>
      <c r="AM32">
        <v>0</v>
      </c>
      <c r="AN32">
        <v>0</v>
      </c>
      <c r="AO32">
        <f t="shared" si="68"/>
        <v>0</v>
      </c>
      <c r="AP32" t="e">
        <f t="shared" si="69"/>
        <v>#DIV/0!</v>
      </c>
      <c r="AQ32">
        <v>-1</v>
      </c>
      <c r="AR32" t="s">
        <v>342</v>
      </c>
      <c r="AS32">
        <v>787.89364705882303</v>
      </c>
      <c r="AT32">
        <v>988.91800000000001</v>
      </c>
      <c r="AU32">
        <f t="shared" si="70"/>
        <v>0.20327706942453971</v>
      </c>
      <c r="AV32">
        <v>0.5</v>
      </c>
      <c r="AW32">
        <f t="shared" si="71"/>
        <v>1433.07909641525</v>
      </c>
      <c r="AX32">
        <f t="shared" si="72"/>
        <v>-0.32207595948912138</v>
      </c>
      <c r="AY32">
        <f t="shared" si="73"/>
        <v>145.65605948642971</v>
      </c>
      <c r="AZ32">
        <f t="shared" si="74"/>
        <v>0.40379283216606432</v>
      </c>
      <c r="BA32">
        <f t="shared" si="75"/>
        <v>4.730541686126464E-4</v>
      </c>
      <c r="BB32">
        <f t="shared" si="76"/>
        <v>-1</v>
      </c>
      <c r="BC32" t="s">
        <v>343</v>
      </c>
      <c r="BD32">
        <v>589.6</v>
      </c>
      <c r="BE32">
        <f t="shared" si="77"/>
        <v>399.31799999999998</v>
      </c>
      <c r="BF32">
        <f t="shared" si="78"/>
        <v>0.50341921210958929</v>
      </c>
      <c r="BG32">
        <f t="shared" si="79"/>
        <v>1.6772693351424695</v>
      </c>
      <c r="BH32">
        <f t="shared" si="80"/>
        <v>0.20327706942453971</v>
      </c>
      <c r="BI32" t="e">
        <f t="shared" si="81"/>
        <v>#DIV/0!</v>
      </c>
      <c r="BJ32">
        <v>4500</v>
      </c>
      <c r="BK32">
        <v>300</v>
      </c>
      <c r="BL32">
        <v>300</v>
      </c>
      <c r="BM32">
        <v>300</v>
      </c>
      <c r="BN32">
        <v>10448.6</v>
      </c>
      <c r="BO32">
        <v>949.31200000000001</v>
      </c>
      <c r="BP32">
        <v>-7.2461599999999998E-3</v>
      </c>
      <c r="BQ32">
        <v>0.85449200000000003</v>
      </c>
      <c r="BR32">
        <f t="shared" si="82"/>
        <v>1699.9929032258101</v>
      </c>
      <c r="BS32">
        <f t="shared" si="83"/>
        <v>1433.07909641525</v>
      </c>
      <c r="BT32">
        <f t="shared" si="84"/>
        <v>0.84299122290211936</v>
      </c>
      <c r="BU32">
        <f t="shared" si="85"/>
        <v>0.19598244580423868</v>
      </c>
      <c r="BV32">
        <v>6</v>
      </c>
      <c r="BW32">
        <v>0.5</v>
      </c>
      <c r="BX32" t="s">
        <v>259</v>
      </c>
      <c r="BY32">
        <v>1533049090.4000001</v>
      </c>
      <c r="BZ32">
        <v>50.0075</v>
      </c>
      <c r="CA32">
        <v>50.085364516128998</v>
      </c>
      <c r="CB32">
        <v>24.3387322580645</v>
      </c>
      <c r="CC32">
        <v>13.3941258064516</v>
      </c>
      <c r="CD32">
        <v>400.01064516128997</v>
      </c>
      <c r="CE32">
        <v>99.090683870967794</v>
      </c>
      <c r="CF32">
        <v>9.9992283870967799E-2</v>
      </c>
      <c r="CG32">
        <v>27.5672</v>
      </c>
      <c r="CH32">
        <v>26.0168483870968</v>
      </c>
      <c r="CI32">
        <v>999.9</v>
      </c>
      <c r="CJ32">
        <v>9999.6935483871002</v>
      </c>
      <c r="CK32">
        <v>0</v>
      </c>
      <c r="CL32">
        <v>14.412000000000001</v>
      </c>
      <c r="CM32">
        <v>1699.9929032258101</v>
      </c>
      <c r="CN32">
        <v>0.89999848387096804</v>
      </c>
      <c r="CO32">
        <v>0.100001496774194</v>
      </c>
      <c r="CP32">
        <v>0</v>
      </c>
      <c r="CQ32">
        <v>787.85038709677406</v>
      </c>
      <c r="CR32">
        <v>5.0001199999999999</v>
      </c>
      <c r="CS32">
        <v>11114.751612903199</v>
      </c>
      <c r="CT32">
        <v>13357.867741935501</v>
      </c>
      <c r="CU32">
        <v>44.936999999999998</v>
      </c>
      <c r="CV32">
        <v>46.25</v>
      </c>
      <c r="CW32">
        <v>45.995935483871001</v>
      </c>
      <c r="CX32">
        <v>45.899000000000001</v>
      </c>
      <c r="CY32">
        <v>46.811999999999998</v>
      </c>
      <c r="CZ32">
        <v>1525.49096774194</v>
      </c>
      <c r="DA32">
        <v>169.50193548387099</v>
      </c>
      <c r="DB32">
        <v>0</v>
      </c>
      <c r="DC32">
        <v>120</v>
      </c>
      <c r="DD32">
        <v>787.89364705882303</v>
      </c>
      <c r="DE32">
        <v>2.3960784410269298</v>
      </c>
      <c r="DF32">
        <v>-2.7450983561929601</v>
      </c>
      <c r="DG32">
        <v>11114.758823529401</v>
      </c>
      <c r="DH32">
        <v>10</v>
      </c>
      <c r="DI32">
        <v>1533049073.3</v>
      </c>
      <c r="DJ32" t="s">
        <v>344</v>
      </c>
      <c r="DK32">
        <v>40</v>
      </c>
      <c r="DL32">
        <v>-1.6830000000000001</v>
      </c>
      <c r="DM32">
        <v>-0.183</v>
      </c>
      <c r="DN32">
        <v>50</v>
      </c>
      <c r="DO32">
        <v>13</v>
      </c>
      <c r="DP32">
        <v>0.54</v>
      </c>
      <c r="DQ32">
        <v>0.01</v>
      </c>
      <c r="DR32">
        <v>-0.30814120442319598</v>
      </c>
      <c r="DS32">
        <v>-0.485706739156814</v>
      </c>
      <c r="DT32">
        <v>0.13842380210497801</v>
      </c>
      <c r="DU32">
        <v>0</v>
      </c>
      <c r="DV32">
        <v>0.91238265344071801</v>
      </c>
      <c r="DW32">
        <v>0.14795597417029599</v>
      </c>
      <c r="DX32">
        <v>1.2811829049341E-2</v>
      </c>
      <c r="DY32">
        <v>1</v>
      </c>
      <c r="DZ32">
        <v>1</v>
      </c>
      <c r="EA32">
        <v>2</v>
      </c>
      <c r="EB32" t="s">
        <v>264</v>
      </c>
      <c r="EC32">
        <v>100</v>
      </c>
      <c r="ED32">
        <v>100</v>
      </c>
      <c r="EE32">
        <v>-1.6830000000000001</v>
      </c>
      <c r="EF32">
        <v>-0.183</v>
      </c>
      <c r="EG32">
        <v>2</v>
      </c>
      <c r="EH32">
        <v>392.70600000000002</v>
      </c>
      <c r="EI32">
        <v>607.74099999999999</v>
      </c>
      <c r="EJ32">
        <v>25.000399999999999</v>
      </c>
      <c r="EK32">
        <v>27.568999999999999</v>
      </c>
      <c r="EL32">
        <v>30</v>
      </c>
      <c r="EM32">
        <v>27.610900000000001</v>
      </c>
      <c r="EN32">
        <v>27.5869</v>
      </c>
      <c r="EO32">
        <v>5.0141999999999998</v>
      </c>
      <c r="EP32">
        <v>37.912500000000001</v>
      </c>
      <c r="EQ32">
        <v>0</v>
      </c>
      <c r="ER32">
        <v>25</v>
      </c>
      <c r="ES32">
        <v>50</v>
      </c>
      <c r="ET32">
        <v>13.27</v>
      </c>
      <c r="EU32">
        <v>110.273</v>
      </c>
      <c r="EV32">
        <v>101.708</v>
      </c>
    </row>
    <row r="33" spans="1:152" x14ac:dyDescent="0.2">
      <c r="A33">
        <v>47</v>
      </c>
      <c r="B33">
        <v>1533049218.9000001</v>
      </c>
      <c r="C33">
        <v>7000.1000001430502</v>
      </c>
      <c r="D33" t="s">
        <v>345</v>
      </c>
      <c r="E33" t="s">
        <v>346</v>
      </c>
      <c r="F33" t="s">
        <v>317</v>
      </c>
      <c r="G33">
        <v>1533049210.9000001</v>
      </c>
      <c r="H33">
        <f t="shared" si="43"/>
        <v>7.4801584708103896E-3</v>
      </c>
      <c r="I33">
        <f t="shared" si="44"/>
        <v>26.790333430923777</v>
      </c>
      <c r="J33">
        <f t="shared" si="45"/>
        <v>355.82254838709702</v>
      </c>
      <c r="K33">
        <f t="shared" si="46"/>
        <v>295.71669899020179</v>
      </c>
      <c r="L33">
        <f t="shared" si="47"/>
        <v>29.33281075849224</v>
      </c>
      <c r="M33">
        <f t="shared" si="48"/>
        <v>35.294846422551849</v>
      </c>
      <c r="N33">
        <f t="shared" si="49"/>
        <v>0.9289483374387737</v>
      </c>
      <c r="O33">
        <f t="shared" si="50"/>
        <v>2.2469214934818682</v>
      </c>
      <c r="P33">
        <f t="shared" si="51"/>
        <v>0.75763313423900347</v>
      </c>
      <c r="Q33">
        <f t="shared" si="52"/>
        <v>0.48626118979030464</v>
      </c>
      <c r="R33">
        <f t="shared" si="53"/>
        <v>280.8637673446807</v>
      </c>
      <c r="S33">
        <f t="shared" si="54"/>
        <v>27.204596039530156</v>
      </c>
      <c r="T33">
        <f t="shared" si="55"/>
        <v>25.964658064516101</v>
      </c>
      <c r="U33">
        <f t="shared" si="56"/>
        <v>3.367208297806739</v>
      </c>
      <c r="V33">
        <f t="shared" si="57"/>
        <v>65.282134019051028</v>
      </c>
      <c r="W33">
        <f t="shared" si="58"/>
        <v>2.4164280180296087</v>
      </c>
      <c r="X33">
        <f t="shared" si="59"/>
        <v>3.7015150536047612</v>
      </c>
      <c r="Y33">
        <f t="shared" si="60"/>
        <v>0.95078027977713031</v>
      </c>
      <c r="Z33">
        <f t="shared" si="61"/>
        <v>-329.87498856273817</v>
      </c>
      <c r="AA33">
        <f t="shared" si="62"/>
        <v>194.8949796486207</v>
      </c>
      <c r="AB33">
        <f t="shared" si="63"/>
        <v>18.676164993499711</v>
      </c>
      <c r="AC33">
        <f t="shared" si="64"/>
        <v>164.55992342406293</v>
      </c>
      <c r="AD33">
        <v>-4.1100920691495603E-2</v>
      </c>
      <c r="AE33">
        <v>4.6139384114613401E-2</v>
      </c>
      <c r="AF33">
        <v>3.4497183336880299</v>
      </c>
      <c r="AG33">
        <v>0</v>
      </c>
      <c r="AH33">
        <v>0</v>
      </c>
      <c r="AI33">
        <f t="shared" si="65"/>
        <v>1</v>
      </c>
      <c r="AJ33">
        <f t="shared" si="66"/>
        <v>0</v>
      </c>
      <c r="AK33">
        <f t="shared" si="67"/>
        <v>52309.657471710037</v>
      </c>
      <c r="AL33">
        <v>0</v>
      </c>
      <c r="AM33">
        <v>0</v>
      </c>
      <c r="AN33">
        <v>0</v>
      </c>
      <c r="AO33">
        <f t="shared" si="68"/>
        <v>0</v>
      </c>
      <c r="AP33" t="e">
        <f t="shared" si="69"/>
        <v>#DIV/0!</v>
      </c>
      <c r="AQ33">
        <v>-1</v>
      </c>
      <c r="AR33" t="s">
        <v>347</v>
      </c>
      <c r="AS33">
        <v>781.62858823529405</v>
      </c>
      <c r="AT33">
        <v>1143.44</v>
      </c>
      <c r="AU33">
        <f t="shared" si="70"/>
        <v>0.31642360925339852</v>
      </c>
      <c r="AV33">
        <v>0.5</v>
      </c>
      <c r="AW33">
        <f t="shared" si="71"/>
        <v>1433.1063383507253</v>
      </c>
      <c r="AX33">
        <f t="shared" si="72"/>
        <v>26.790333430923777</v>
      </c>
      <c r="AY33">
        <f t="shared" si="73"/>
        <v>226.73434001242933</v>
      </c>
      <c r="AZ33">
        <f t="shared" si="74"/>
        <v>0.50052473238648287</v>
      </c>
      <c r="BA33">
        <f t="shared" si="75"/>
        <v>1.9391675751644487E-2</v>
      </c>
      <c r="BB33">
        <f t="shared" si="76"/>
        <v>-1</v>
      </c>
      <c r="BC33" t="s">
        <v>348</v>
      </c>
      <c r="BD33">
        <v>571.12</v>
      </c>
      <c r="BE33">
        <f t="shared" si="77"/>
        <v>572.32000000000005</v>
      </c>
      <c r="BF33">
        <f t="shared" si="78"/>
        <v>0.63218376391652564</v>
      </c>
      <c r="BG33">
        <f t="shared" si="79"/>
        <v>2.0021011346126909</v>
      </c>
      <c r="BH33">
        <f t="shared" si="80"/>
        <v>0.31642360925339852</v>
      </c>
      <c r="BI33" t="e">
        <f t="shared" si="81"/>
        <v>#DIV/0!</v>
      </c>
      <c r="BJ33">
        <v>4502</v>
      </c>
      <c r="BK33">
        <v>300</v>
      </c>
      <c r="BL33">
        <v>300</v>
      </c>
      <c r="BM33">
        <v>300</v>
      </c>
      <c r="BN33">
        <v>10449.1</v>
      </c>
      <c r="BO33">
        <v>1060.18</v>
      </c>
      <c r="BP33">
        <v>-7.2471200000000001E-3</v>
      </c>
      <c r="BQ33">
        <v>2.3841600000000001</v>
      </c>
      <c r="BR33">
        <f t="shared" si="82"/>
        <v>1700.0251612903201</v>
      </c>
      <c r="BS33">
        <f t="shared" si="83"/>
        <v>1433.1063383507253</v>
      </c>
      <c r="BT33">
        <f t="shared" si="84"/>
        <v>0.8429912515312401</v>
      </c>
      <c r="BU33">
        <f t="shared" si="85"/>
        <v>0.19598250306248011</v>
      </c>
      <c r="BV33">
        <v>6</v>
      </c>
      <c r="BW33">
        <v>0.5</v>
      </c>
      <c r="BX33" t="s">
        <v>259</v>
      </c>
      <c r="BY33">
        <v>1533049210.9000001</v>
      </c>
      <c r="BZ33">
        <v>355.82254838709702</v>
      </c>
      <c r="CA33">
        <v>400.00041935483898</v>
      </c>
      <c r="CB33">
        <v>24.3610516129032</v>
      </c>
      <c r="CC33">
        <v>13.4141612903226</v>
      </c>
      <c r="CD33">
        <v>400.00038709677398</v>
      </c>
      <c r="CE33">
        <v>99.092303225806404</v>
      </c>
      <c r="CF33">
        <v>9.9967141935483894E-2</v>
      </c>
      <c r="CG33">
        <v>27.573551612903199</v>
      </c>
      <c r="CH33">
        <v>25.964658064516101</v>
      </c>
      <c r="CI33">
        <v>999.9</v>
      </c>
      <c r="CJ33">
        <v>10002.479032258099</v>
      </c>
      <c r="CK33">
        <v>0</v>
      </c>
      <c r="CL33">
        <v>14.412000000000001</v>
      </c>
      <c r="CM33">
        <v>1700.0251612903201</v>
      </c>
      <c r="CN33">
        <v>0.89999848387096804</v>
      </c>
      <c r="CO33">
        <v>0.100001496774194</v>
      </c>
      <c r="CP33">
        <v>0</v>
      </c>
      <c r="CQ33">
        <v>781.85112903225797</v>
      </c>
      <c r="CR33">
        <v>5.0001199999999999</v>
      </c>
      <c r="CS33">
        <v>11057.764516129</v>
      </c>
      <c r="CT33">
        <v>13358.106451612901</v>
      </c>
      <c r="CU33">
        <v>45</v>
      </c>
      <c r="CV33">
        <v>46.25</v>
      </c>
      <c r="CW33">
        <v>46</v>
      </c>
      <c r="CX33">
        <v>45.936999999999998</v>
      </c>
      <c r="CY33">
        <v>46.811999999999998</v>
      </c>
      <c r="CZ33">
        <v>1525.5183870967701</v>
      </c>
      <c r="DA33">
        <v>169.50677419354801</v>
      </c>
      <c r="DB33">
        <v>0</v>
      </c>
      <c r="DC33">
        <v>120</v>
      </c>
      <c r="DD33">
        <v>781.62858823529405</v>
      </c>
      <c r="DE33">
        <v>-0.68088237843521004</v>
      </c>
      <c r="DF33">
        <v>-36.323529307553599</v>
      </c>
      <c r="DG33">
        <v>11056.0117647059</v>
      </c>
      <c r="DH33">
        <v>10</v>
      </c>
      <c r="DI33">
        <v>1533049175.4000001</v>
      </c>
      <c r="DJ33" t="s">
        <v>349</v>
      </c>
      <c r="DK33">
        <v>41</v>
      </c>
      <c r="DL33">
        <v>-1.71</v>
      </c>
      <c r="DM33">
        <v>-0.17499999999999999</v>
      </c>
      <c r="DN33">
        <v>400</v>
      </c>
      <c r="DO33">
        <v>13</v>
      </c>
      <c r="DP33">
        <v>0.02</v>
      </c>
      <c r="DQ33">
        <v>0.01</v>
      </c>
      <c r="DR33">
        <v>26.817578067534299</v>
      </c>
      <c r="DS33">
        <v>-0.34276295140089602</v>
      </c>
      <c r="DT33">
        <v>7.7020482851865094E-2</v>
      </c>
      <c r="DU33">
        <v>0</v>
      </c>
      <c r="DV33">
        <v>0.92895096717345604</v>
      </c>
      <c r="DW33">
        <v>2.3284067009245999E-3</v>
      </c>
      <c r="DX33">
        <v>1.15532491531915E-3</v>
      </c>
      <c r="DY33">
        <v>1</v>
      </c>
      <c r="DZ33">
        <v>1</v>
      </c>
      <c r="EA33">
        <v>2</v>
      </c>
      <c r="EB33" t="s">
        <v>264</v>
      </c>
      <c r="EC33">
        <v>100</v>
      </c>
      <c r="ED33">
        <v>100</v>
      </c>
      <c r="EE33">
        <v>-1.71</v>
      </c>
      <c r="EF33">
        <v>-0.17499999999999999</v>
      </c>
      <c r="EG33">
        <v>2</v>
      </c>
      <c r="EH33">
        <v>392.64800000000002</v>
      </c>
      <c r="EI33">
        <v>608.86199999999997</v>
      </c>
      <c r="EJ33">
        <v>24.9999</v>
      </c>
      <c r="EK33">
        <v>27.604099999999999</v>
      </c>
      <c r="EL33">
        <v>30.000299999999999</v>
      </c>
      <c r="EM33">
        <v>27.642499999999998</v>
      </c>
      <c r="EN33">
        <v>27.629200000000001</v>
      </c>
      <c r="EO33">
        <v>19.643799999999999</v>
      </c>
      <c r="EP33">
        <v>38.0764</v>
      </c>
      <c r="EQ33">
        <v>0</v>
      </c>
      <c r="ER33">
        <v>25</v>
      </c>
      <c r="ES33">
        <v>400</v>
      </c>
      <c r="ET33">
        <v>13.301299999999999</v>
      </c>
      <c r="EU33">
        <v>110.271</v>
      </c>
      <c r="EV33">
        <v>101.7</v>
      </c>
    </row>
    <row r="34" spans="1:152" x14ac:dyDescent="0.2">
      <c r="A34">
        <v>48</v>
      </c>
      <c r="B34">
        <v>1533049336.4000001</v>
      </c>
      <c r="C34">
        <v>7117.6000001430502</v>
      </c>
      <c r="D34" t="s">
        <v>350</v>
      </c>
      <c r="E34" t="s">
        <v>351</v>
      </c>
      <c r="F34" t="s">
        <v>317</v>
      </c>
      <c r="G34">
        <v>1533049328.4000001</v>
      </c>
      <c r="H34">
        <f t="shared" si="43"/>
        <v>7.5191470319729593E-3</v>
      </c>
      <c r="I34">
        <f t="shared" si="44"/>
        <v>33.019668114465269</v>
      </c>
      <c r="J34">
        <f t="shared" si="45"/>
        <v>544.354548387097</v>
      </c>
      <c r="K34">
        <f t="shared" si="46"/>
        <v>468.99982976372888</v>
      </c>
      <c r="L34">
        <f t="shared" si="47"/>
        <v>46.521543139192794</v>
      </c>
      <c r="M34">
        <f t="shared" si="48"/>
        <v>53.996210656545195</v>
      </c>
      <c r="N34">
        <f t="shared" si="49"/>
        <v>0.93460705754880347</v>
      </c>
      <c r="O34">
        <f t="shared" si="50"/>
        <v>2.2469899787963232</v>
      </c>
      <c r="P34">
        <f t="shared" si="51"/>
        <v>0.76140862197525561</v>
      </c>
      <c r="Q34">
        <f t="shared" si="52"/>
        <v>0.4887477396199707</v>
      </c>
      <c r="R34">
        <f t="shared" si="53"/>
        <v>280.86180169816839</v>
      </c>
      <c r="S34">
        <f t="shared" si="54"/>
        <v>27.206704945886919</v>
      </c>
      <c r="T34">
        <f t="shared" si="55"/>
        <v>25.964706451612901</v>
      </c>
      <c r="U34">
        <f t="shared" si="56"/>
        <v>3.367217941442942</v>
      </c>
      <c r="V34">
        <f t="shared" si="57"/>
        <v>65.218864225807636</v>
      </c>
      <c r="W34">
        <f t="shared" si="58"/>
        <v>2.416211883936267</v>
      </c>
      <c r="X34">
        <f t="shared" si="59"/>
        <v>3.7047745504592093</v>
      </c>
      <c r="Y34">
        <f t="shared" si="60"/>
        <v>0.951006057506675</v>
      </c>
      <c r="Z34">
        <f t="shared" si="61"/>
        <v>-331.59438411000752</v>
      </c>
      <c r="AA34">
        <f t="shared" si="62"/>
        <v>196.71840660300285</v>
      </c>
      <c r="AB34">
        <f t="shared" si="63"/>
        <v>18.851750506977126</v>
      </c>
      <c r="AC34">
        <f t="shared" si="64"/>
        <v>164.83757469814083</v>
      </c>
      <c r="AD34">
        <v>-4.1102762163456201E-2</v>
      </c>
      <c r="AE34">
        <v>4.6141451328211E-2</v>
      </c>
      <c r="AF34">
        <v>3.4498407087114802</v>
      </c>
      <c r="AG34">
        <v>0</v>
      </c>
      <c r="AH34">
        <v>0</v>
      </c>
      <c r="AI34">
        <f t="shared" si="65"/>
        <v>1</v>
      </c>
      <c r="AJ34">
        <f t="shared" si="66"/>
        <v>0</v>
      </c>
      <c r="AK34">
        <f t="shared" si="67"/>
        <v>52309.30239660255</v>
      </c>
      <c r="AL34">
        <v>0</v>
      </c>
      <c r="AM34">
        <v>0</v>
      </c>
      <c r="AN34">
        <v>0</v>
      </c>
      <c r="AO34">
        <f t="shared" si="68"/>
        <v>0</v>
      </c>
      <c r="AP34" t="e">
        <f t="shared" si="69"/>
        <v>#DIV/0!</v>
      </c>
      <c r="AQ34">
        <v>-1</v>
      </c>
      <c r="AR34" t="s">
        <v>352</v>
      </c>
      <c r="AS34">
        <v>785.69182352941198</v>
      </c>
      <c r="AT34">
        <v>1152.1500000000001</v>
      </c>
      <c r="AU34">
        <f t="shared" si="70"/>
        <v>0.31806464129721657</v>
      </c>
      <c r="AV34">
        <v>0.5</v>
      </c>
      <c r="AW34">
        <f t="shared" si="71"/>
        <v>1433.0967673829875</v>
      </c>
      <c r="AX34">
        <f t="shared" si="72"/>
        <v>33.019668114465269</v>
      </c>
      <c r="AY34">
        <f t="shared" si="73"/>
        <v>227.90870463093526</v>
      </c>
      <c r="AZ34">
        <f t="shared" si="74"/>
        <v>0.50560256910992496</v>
      </c>
      <c r="BA34">
        <f t="shared" si="75"/>
        <v>2.3738570129210049E-2</v>
      </c>
      <c r="BB34">
        <f t="shared" si="76"/>
        <v>-1</v>
      </c>
      <c r="BC34" t="s">
        <v>353</v>
      </c>
      <c r="BD34">
        <v>569.62</v>
      </c>
      <c r="BE34">
        <f t="shared" si="77"/>
        <v>582.53000000000009</v>
      </c>
      <c r="BF34">
        <f t="shared" si="78"/>
        <v>0.62908035031773135</v>
      </c>
      <c r="BG34">
        <f t="shared" si="79"/>
        <v>2.0226642322952144</v>
      </c>
      <c r="BH34">
        <f t="shared" si="80"/>
        <v>0.31806464129721657</v>
      </c>
      <c r="BI34" t="e">
        <f t="shared" si="81"/>
        <v>#DIV/0!</v>
      </c>
      <c r="BJ34">
        <v>4504</v>
      </c>
      <c r="BK34">
        <v>300</v>
      </c>
      <c r="BL34">
        <v>300</v>
      </c>
      <c r="BM34">
        <v>300</v>
      </c>
      <c r="BN34">
        <v>10449</v>
      </c>
      <c r="BO34">
        <v>1068.73</v>
      </c>
      <c r="BP34">
        <v>-7.2470499999999997E-3</v>
      </c>
      <c r="BQ34">
        <v>3.33142</v>
      </c>
      <c r="BR34">
        <f t="shared" si="82"/>
        <v>1700.0138709677401</v>
      </c>
      <c r="BS34">
        <f t="shared" si="83"/>
        <v>1433.0967673829875</v>
      </c>
      <c r="BT34">
        <f t="shared" si="84"/>
        <v>0.84299122016409855</v>
      </c>
      <c r="BU34">
        <f t="shared" si="85"/>
        <v>0.19598244032819701</v>
      </c>
      <c r="BV34">
        <v>6</v>
      </c>
      <c r="BW34">
        <v>0.5</v>
      </c>
      <c r="BX34" t="s">
        <v>259</v>
      </c>
      <c r="BY34">
        <v>1533049328.4000001</v>
      </c>
      <c r="BZ34">
        <v>544.354548387097</v>
      </c>
      <c r="CA34">
        <v>600.02074193548401</v>
      </c>
      <c r="CB34">
        <v>24.358670967741901</v>
      </c>
      <c r="CC34">
        <v>13.355264516128999</v>
      </c>
      <c r="CD34">
        <v>400.021064516129</v>
      </c>
      <c r="CE34">
        <v>99.093074193548404</v>
      </c>
      <c r="CF34">
        <v>0.10001754516128999</v>
      </c>
      <c r="CG34">
        <v>27.588603225806501</v>
      </c>
      <c r="CH34">
        <v>25.964706451612901</v>
      </c>
      <c r="CI34">
        <v>999.9</v>
      </c>
      <c r="CJ34">
        <v>10002.8493548387</v>
      </c>
      <c r="CK34">
        <v>0</v>
      </c>
      <c r="CL34">
        <v>14.4046870967742</v>
      </c>
      <c r="CM34">
        <v>1700.0138709677401</v>
      </c>
      <c r="CN34">
        <v>0.900000225806452</v>
      </c>
      <c r="CO34">
        <v>9.9999745161290302E-2</v>
      </c>
      <c r="CP34">
        <v>0</v>
      </c>
      <c r="CQ34">
        <v>785.91706451612902</v>
      </c>
      <c r="CR34">
        <v>5.0001199999999999</v>
      </c>
      <c r="CS34">
        <v>11138.3096774194</v>
      </c>
      <c r="CT34">
        <v>13358.032258064501</v>
      </c>
      <c r="CU34">
        <v>45</v>
      </c>
      <c r="CV34">
        <v>46.311999999999998</v>
      </c>
      <c r="CW34">
        <v>46.054000000000002</v>
      </c>
      <c r="CX34">
        <v>45.936999999999998</v>
      </c>
      <c r="CY34">
        <v>46.816064516129003</v>
      </c>
      <c r="CZ34">
        <v>1525.51</v>
      </c>
      <c r="DA34">
        <v>169.50387096774199</v>
      </c>
      <c r="DB34">
        <v>0</v>
      </c>
      <c r="DC34">
        <v>117</v>
      </c>
      <c r="DD34">
        <v>785.69182352941198</v>
      </c>
      <c r="DE34">
        <v>-4.9517157211545504</v>
      </c>
      <c r="DF34">
        <v>-68.799019493371901</v>
      </c>
      <c r="DG34">
        <v>11134.8235294118</v>
      </c>
      <c r="DH34">
        <v>10</v>
      </c>
      <c r="DI34">
        <v>1533049292.9000001</v>
      </c>
      <c r="DJ34" t="s">
        <v>354</v>
      </c>
      <c r="DK34">
        <v>42</v>
      </c>
      <c r="DL34">
        <v>-1.4710000000000001</v>
      </c>
      <c r="DM34">
        <v>-0.17299999999999999</v>
      </c>
      <c r="DN34">
        <v>600</v>
      </c>
      <c r="DO34">
        <v>13</v>
      </c>
      <c r="DP34">
        <v>0.03</v>
      </c>
      <c r="DQ34">
        <v>0.01</v>
      </c>
      <c r="DR34">
        <v>33.0283010903918</v>
      </c>
      <c r="DS34">
        <v>-0.121912193591205</v>
      </c>
      <c r="DT34">
        <v>4.5638628176351601E-2</v>
      </c>
      <c r="DU34">
        <v>1</v>
      </c>
      <c r="DV34">
        <v>0.93454728983437396</v>
      </c>
      <c r="DW34">
        <v>2.99845647152912E-2</v>
      </c>
      <c r="DX34">
        <v>2.8181078827093E-3</v>
      </c>
      <c r="DY34">
        <v>1</v>
      </c>
      <c r="DZ34">
        <v>2</v>
      </c>
      <c r="EA34">
        <v>2</v>
      </c>
      <c r="EB34" t="s">
        <v>260</v>
      </c>
      <c r="EC34">
        <v>100</v>
      </c>
      <c r="ED34">
        <v>100</v>
      </c>
      <c r="EE34">
        <v>-1.4710000000000001</v>
      </c>
      <c r="EF34">
        <v>-0.17299999999999999</v>
      </c>
      <c r="EG34">
        <v>2</v>
      </c>
      <c r="EH34">
        <v>392.50099999999998</v>
      </c>
      <c r="EI34">
        <v>609.06500000000005</v>
      </c>
      <c r="EJ34">
        <v>25.0002</v>
      </c>
      <c r="EK34">
        <v>27.643599999999999</v>
      </c>
      <c r="EL34">
        <v>30.000299999999999</v>
      </c>
      <c r="EM34">
        <v>27.682400000000001</v>
      </c>
      <c r="EN34">
        <v>27.668099999999999</v>
      </c>
      <c r="EO34">
        <v>27.159600000000001</v>
      </c>
      <c r="EP34">
        <v>38.358600000000003</v>
      </c>
      <c r="EQ34">
        <v>0</v>
      </c>
      <c r="ER34">
        <v>25</v>
      </c>
      <c r="ES34">
        <v>600</v>
      </c>
      <c r="ET34">
        <v>13.2921</v>
      </c>
      <c r="EU34">
        <v>110.26300000000001</v>
      </c>
      <c r="EV34">
        <v>101.694</v>
      </c>
    </row>
    <row r="35" spans="1:152" x14ac:dyDescent="0.2">
      <c r="A35">
        <v>49</v>
      </c>
      <c r="B35">
        <v>1533049444.4000001</v>
      </c>
      <c r="C35">
        <v>7225.6000001430502</v>
      </c>
      <c r="D35" t="s">
        <v>355</v>
      </c>
      <c r="E35" t="s">
        <v>356</v>
      </c>
      <c r="F35" t="s">
        <v>317</v>
      </c>
      <c r="G35">
        <v>1533049436.4000001</v>
      </c>
      <c r="H35">
        <f t="shared" si="43"/>
        <v>7.4053230927389416E-3</v>
      </c>
      <c r="I35">
        <f t="shared" si="44"/>
        <v>34.947301377788229</v>
      </c>
      <c r="J35">
        <f t="shared" si="45"/>
        <v>739.36012903225799</v>
      </c>
      <c r="K35">
        <f t="shared" si="46"/>
        <v>655.36352223515166</v>
      </c>
      <c r="L35">
        <f t="shared" si="47"/>
        <v>65.007356766636676</v>
      </c>
      <c r="M35">
        <f t="shared" si="48"/>
        <v>73.339217176907027</v>
      </c>
      <c r="N35">
        <f t="shared" si="49"/>
        <v>0.90923499423794962</v>
      </c>
      <c r="O35">
        <f t="shared" si="50"/>
        <v>2.245952640446891</v>
      </c>
      <c r="P35">
        <f t="shared" si="51"/>
        <v>0.74437312975716896</v>
      </c>
      <c r="Q35">
        <f t="shared" si="52"/>
        <v>0.47753704034779987</v>
      </c>
      <c r="R35">
        <f t="shared" si="53"/>
        <v>280.85561800716681</v>
      </c>
      <c r="S35">
        <f t="shared" si="54"/>
        <v>27.251927741716909</v>
      </c>
      <c r="T35">
        <f t="shared" si="55"/>
        <v>25.961454838709699</v>
      </c>
      <c r="U35">
        <f t="shared" si="56"/>
        <v>3.3665699427452211</v>
      </c>
      <c r="V35">
        <f t="shared" si="57"/>
        <v>64.981348187032665</v>
      </c>
      <c r="W35">
        <f t="shared" si="58"/>
        <v>2.4084861757554523</v>
      </c>
      <c r="X35">
        <f t="shared" si="59"/>
        <v>3.7064269101084562</v>
      </c>
      <c r="Y35">
        <f t="shared" si="60"/>
        <v>0.95808376698976883</v>
      </c>
      <c r="Z35">
        <f t="shared" si="61"/>
        <v>-326.57474838978732</v>
      </c>
      <c r="AA35">
        <f t="shared" si="62"/>
        <v>197.94466945620641</v>
      </c>
      <c r="AB35">
        <f t="shared" si="63"/>
        <v>18.978443267924312</v>
      </c>
      <c r="AC35">
        <f t="shared" si="64"/>
        <v>171.20398234151023</v>
      </c>
      <c r="AD35">
        <v>-4.1074875036361799E-2</v>
      </c>
      <c r="AE35">
        <v>4.6110145585000997E-2</v>
      </c>
      <c r="AF35">
        <v>3.4479872682459098</v>
      </c>
      <c r="AG35">
        <v>0</v>
      </c>
      <c r="AH35">
        <v>0</v>
      </c>
      <c r="AI35">
        <f t="shared" si="65"/>
        <v>1</v>
      </c>
      <c r="AJ35">
        <f t="shared" si="66"/>
        <v>0</v>
      </c>
      <c r="AK35">
        <f t="shared" si="67"/>
        <v>52273.930143993544</v>
      </c>
      <c r="AL35">
        <v>0</v>
      </c>
      <c r="AM35">
        <v>0</v>
      </c>
      <c r="AN35">
        <v>0</v>
      </c>
      <c r="AO35">
        <f t="shared" si="68"/>
        <v>0</v>
      </c>
      <c r="AP35" t="e">
        <f t="shared" si="69"/>
        <v>#DIV/0!</v>
      </c>
      <c r="AQ35">
        <v>-1</v>
      </c>
      <c r="AR35" t="s">
        <v>357</v>
      </c>
      <c r="AS35">
        <v>783.78817647058804</v>
      </c>
      <c r="AT35">
        <v>1129.53</v>
      </c>
      <c r="AU35">
        <f t="shared" si="70"/>
        <v>0.30609352875037577</v>
      </c>
      <c r="AV35">
        <v>0.5</v>
      </c>
      <c r="AW35">
        <f t="shared" si="71"/>
        <v>1433.0647351249181</v>
      </c>
      <c r="AX35">
        <f t="shared" si="72"/>
        <v>34.947301377788229</v>
      </c>
      <c r="AY35">
        <f t="shared" si="73"/>
        <v>219.32592085105438</v>
      </c>
      <c r="AZ35">
        <f t="shared" si="74"/>
        <v>0.49738386762635783</v>
      </c>
      <c r="BA35">
        <f t="shared" si="75"/>
        <v>2.5084213222687918E-2</v>
      </c>
      <c r="BB35">
        <f t="shared" si="76"/>
        <v>-1</v>
      </c>
      <c r="BC35" t="s">
        <v>358</v>
      </c>
      <c r="BD35">
        <v>567.72</v>
      </c>
      <c r="BE35">
        <f t="shared" si="77"/>
        <v>561.80999999999995</v>
      </c>
      <c r="BF35">
        <f t="shared" si="78"/>
        <v>0.61540703000909913</v>
      </c>
      <c r="BG35">
        <f t="shared" si="79"/>
        <v>1.9895899387021769</v>
      </c>
      <c r="BH35">
        <f t="shared" si="80"/>
        <v>0.30609352875037577</v>
      </c>
      <c r="BI35" t="e">
        <f t="shared" si="81"/>
        <v>#DIV/0!</v>
      </c>
      <c r="BJ35">
        <v>4506</v>
      </c>
      <c r="BK35">
        <v>300</v>
      </c>
      <c r="BL35">
        <v>300</v>
      </c>
      <c r="BM35">
        <v>300</v>
      </c>
      <c r="BN35">
        <v>10448.9</v>
      </c>
      <c r="BO35">
        <v>1056.19</v>
      </c>
      <c r="BP35">
        <v>-7.2469800000000001E-3</v>
      </c>
      <c r="BQ35">
        <v>3.2667199999999998</v>
      </c>
      <c r="BR35">
        <f t="shared" si="82"/>
        <v>1699.97580645161</v>
      </c>
      <c r="BS35">
        <f t="shared" si="83"/>
        <v>1433.0647351249181</v>
      </c>
      <c r="BT35">
        <f t="shared" si="84"/>
        <v>0.84299125298505273</v>
      </c>
      <c r="BU35">
        <f t="shared" si="85"/>
        <v>0.19598250597010541</v>
      </c>
      <c r="BV35">
        <v>6</v>
      </c>
      <c r="BW35">
        <v>0.5</v>
      </c>
      <c r="BX35" t="s">
        <v>259</v>
      </c>
      <c r="BY35">
        <v>1533049436.4000001</v>
      </c>
      <c r="BZ35">
        <v>739.36012903225799</v>
      </c>
      <c r="CA35">
        <v>799.99312903225803</v>
      </c>
      <c r="CB35">
        <v>24.280851612903199</v>
      </c>
      <c r="CC35">
        <v>13.4427129032258</v>
      </c>
      <c r="CD35">
        <v>400.00496774193499</v>
      </c>
      <c r="CE35">
        <v>99.092829032258095</v>
      </c>
      <c r="CF35">
        <v>9.9992296774193606E-2</v>
      </c>
      <c r="CG35">
        <v>27.596229032258101</v>
      </c>
      <c r="CH35">
        <v>25.961454838709699</v>
      </c>
      <c r="CI35">
        <v>999.9</v>
      </c>
      <c r="CJ35">
        <v>9996.0874193548407</v>
      </c>
      <c r="CK35">
        <v>0</v>
      </c>
      <c r="CL35">
        <v>14.101664516129</v>
      </c>
      <c r="CM35">
        <v>1699.97580645161</v>
      </c>
      <c r="CN35">
        <v>0.89999906451612899</v>
      </c>
      <c r="CO35">
        <v>0.10000091290322601</v>
      </c>
      <c r="CP35">
        <v>0</v>
      </c>
      <c r="CQ35">
        <v>784.13474193548404</v>
      </c>
      <c r="CR35">
        <v>5.0001199999999999</v>
      </c>
      <c r="CS35">
        <v>11112.9</v>
      </c>
      <c r="CT35">
        <v>13357.722580645201</v>
      </c>
      <c r="CU35">
        <v>45.037999999999997</v>
      </c>
      <c r="CV35">
        <v>46.311999999999998</v>
      </c>
      <c r="CW35">
        <v>46.061999999999998</v>
      </c>
      <c r="CX35">
        <v>45.983741935483899</v>
      </c>
      <c r="CY35">
        <v>46.875</v>
      </c>
      <c r="CZ35">
        <v>1525.4738709677399</v>
      </c>
      <c r="DA35">
        <v>169.50193548387099</v>
      </c>
      <c r="DB35">
        <v>0</v>
      </c>
      <c r="DC35">
        <v>107.40000009536701</v>
      </c>
      <c r="DD35">
        <v>783.78817647058804</v>
      </c>
      <c r="DE35">
        <v>-7.7497548746571097</v>
      </c>
      <c r="DF35">
        <v>-84.975489787228298</v>
      </c>
      <c r="DG35">
        <v>11108.6058823529</v>
      </c>
      <c r="DH35">
        <v>10</v>
      </c>
      <c r="DI35">
        <v>1533049403.4000001</v>
      </c>
      <c r="DJ35" t="s">
        <v>359</v>
      </c>
      <c r="DK35">
        <v>43</v>
      </c>
      <c r="DL35">
        <v>-1.0680000000000001</v>
      </c>
      <c r="DM35">
        <v>-0.17699999999999999</v>
      </c>
      <c r="DN35">
        <v>800</v>
      </c>
      <c r="DO35">
        <v>13</v>
      </c>
      <c r="DP35">
        <v>0.02</v>
      </c>
      <c r="DQ35">
        <v>0.01</v>
      </c>
      <c r="DR35">
        <v>34.972509341374803</v>
      </c>
      <c r="DS35">
        <v>-0.17190286495186</v>
      </c>
      <c r="DT35">
        <v>4.7530630649458602E-2</v>
      </c>
      <c r="DU35">
        <v>1</v>
      </c>
      <c r="DV35">
        <v>0.90959872089266403</v>
      </c>
      <c r="DW35">
        <v>-4.44625049525866E-2</v>
      </c>
      <c r="DX35">
        <v>3.3965507096226301E-3</v>
      </c>
      <c r="DY35">
        <v>1</v>
      </c>
      <c r="DZ35">
        <v>2</v>
      </c>
      <c r="EA35">
        <v>2</v>
      </c>
      <c r="EB35" t="s">
        <v>260</v>
      </c>
      <c r="EC35">
        <v>100</v>
      </c>
      <c r="ED35">
        <v>100</v>
      </c>
      <c r="EE35">
        <v>-1.0680000000000001</v>
      </c>
      <c r="EF35">
        <v>-0.17699999999999999</v>
      </c>
      <c r="EG35">
        <v>2</v>
      </c>
      <c r="EH35">
        <v>392.51799999999997</v>
      </c>
      <c r="EI35">
        <v>609.50300000000004</v>
      </c>
      <c r="EJ35">
        <v>24.999600000000001</v>
      </c>
      <c r="EK35">
        <v>27.6753</v>
      </c>
      <c r="EL35">
        <v>30.0001</v>
      </c>
      <c r="EM35">
        <v>27.717600000000001</v>
      </c>
      <c r="EN35">
        <v>27.7028</v>
      </c>
      <c r="EO35">
        <v>34.249899999999997</v>
      </c>
      <c r="EP35">
        <v>37.932899999999997</v>
      </c>
      <c r="EQ35">
        <v>0</v>
      </c>
      <c r="ER35">
        <v>25</v>
      </c>
      <c r="ES35">
        <v>800</v>
      </c>
      <c r="ET35">
        <v>13.45</v>
      </c>
      <c r="EU35">
        <v>110.255</v>
      </c>
      <c r="EV35">
        <v>101.69199999999999</v>
      </c>
    </row>
    <row r="36" spans="1:152" x14ac:dyDescent="0.2">
      <c r="A36">
        <v>50</v>
      </c>
      <c r="B36">
        <v>1533049564.9000001</v>
      </c>
      <c r="C36">
        <v>7346.1000001430502</v>
      </c>
      <c r="D36" t="s">
        <v>360</v>
      </c>
      <c r="E36" t="s">
        <v>361</v>
      </c>
      <c r="F36" t="s">
        <v>317</v>
      </c>
      <c r="G36">
        <v>1533049556.9000001</v>
      </c>
      <c r="H36">
        <f t="shared" si="43"/>
        <v>8.7097116114452609E-3</v>
      </c>
      <c r="I36">
        <f t="shared" si="44"/>
        <v>46.795067225767475</v>
      </c>
      <c r="J36">
        <f t="shared" si="45"/>
        <v>917.67796774193596</v>
      </c>
      <c r="K36">
        <f t="shared" si="46"/>
        <v>831.40363427829982</v>
      </c>
      <c r="L36">
        <f t="shared" si="47"/>
        <v>82.467159944887015</v>
      </c>
      <c r="M36">
        <f t="shared" si="48"/>
        <v>91.024735307256222</v>
      </c>
      <c r="N36">
        <f t="shared" si="49"/>
        <v>1.2769431918450334</v>
      </c>
      <c r="O36">
        <f t="shared" si="50"/>
        <v>2.2478168017814277</v>
      </c>
      <c r="P36">
        <f t="shared" si="51"/>
        <v>0.97533251373980046</v>
      </c>
      <c r="Q36">
        <f t="shared" si="52"/>
        <v>0.63068659253035053</v>
      </c>
      <c r="R36">
        <f t="shared" si="53"/>
        <v>280.85936160038523</v>
      </c>
      <c r="S36">
        <f t="shared" si="54"/>
        <v>26.70657240076433</v>
      </c>
      <c r="T36">
        <f t="shared" si="55"/>
        <v>25.9213290322581</v>
      </c>
      <c r="U36">
        <f t="shared" si="56"/>
        <v>3.3585824193824214</v>
      </c>
      <c r="V36">
        <f t="shared" si="57"/>
        <v>67.868503626680393</v>
      </c>
      <c r="W36">
        <f t="shared" si="58"/>
        <v>2.4989679376916913</v>
      </c>
      <c r="X36">
        <f t="shared" si="59"/>
        <v>3.6820731328299097</v>
      </c>
      <c r="Y36">
        <f t="shared" si="60"/>
        <v>0.85961448169073007</v>
      </c>
      <c r="Z36">
        <f t="shared" si="61"/>
        <v>-384.098282064736</v>
      </c>
      <c r="AA36">
        <f t="shared" si="62"/>
        <v>189.31450346732632</v>
      </c>
      <c r="AB36">
        <f t="shared" si="63"/>
        <v>18.122075144645578</v>
      </c>
      <c r="AC36">
        <f t="shared" si="64"/>
        <v>104.19765814762113</v>
      </c>
      <c r="AD36">
        <v>-4.11249982397155E-2</v>
      </c>
      <c r="AE36">
        <v>4.6166413271799302E-2</v>
      </c>
      <c r="AF36">
        <v>3.4513182587803901</v>
      </c>
      <c r="AG36">
        <v>0</v>
      </c>
      <c r="AH36">
        <v>0</v>
      </c>
      <c r="AI36">
        <f t="shared" si="65"/>
        <v>1</v>
      </c>
      <c r="AJ36">
        <f t="shared" si="66"/>
        <v>0</v>
      </c>
      <c r="AK36">
        <f t="shared" si="67"/>
        <v>52354.680775093118</v>
      </c>
      <c r="AL36">
        <v>0</v>
      </c>
      <c r="AM36">
        <v>0</v>
      </c>
      <c r="AN36">
        <v>0</v>
      </c>
      <c r="AO36">
        <f t="shared" si="68"/>
        <v>0</v>
      </c>
      <c r="AP36" t="e">
        <f t="shared" si="69"/>
        <v>#DIV/0!</v>
      </c>
      <c r="AQ36">
        <v>-1</v>
      </c>
      <c r="AR36" t="s">
        <v>362</v>
      </c>
      <c r="AS36">
        <v>1977.30588235294</v>
      </c>
      <c r="AT36">
        <v>2527.1</v>
      </c>
      <c r="AU36">
        <f t="shared" si="70"/>
        <v>0.21755930420128211</v>
      </c>
      <c r="AV36">
        <v>0.5</v>
      </c>
      <c r="AW36">
        <f t="shared" si="71"/>
        <v>1433.0828028668445</v>
      </c>
      <c r="AX36">
        <f t="shared" si="72"/>
        <v>46.795067225767475</v>
      </c>
      <c r="AY36">
        <f t="shared" si="73"/>
        <v>155.89024872726691</v>
      </c>
      <c r="AZ36">
        <f t="shared" si="74"/>
        <v>0.7117407304815796</v>
      </c>
      <c r="BA36">
        <f t="shared" si="75"/>
        <v>3.3351225156114286E-2</v>
      </c>
      <c r="BB36">
        <f t="shared" si="76"/>
        <v>-1</v>
      </c>
      <c r="BC36" t="s">
        <v>363</v>
      </c>
      <c r="BD36">
        <v>728.46</v>
      </c>
      <c r="BE36">
        <f t="shared" si="77"/>
        <v>1798.6399999999999</v>
      </c>
      <c r="BF36">
        <f t="shared" si="78"/>
        <v>0.30567212874564115</v>
      </c>
      <c r="BG36">
        <f t="shared" si="79"/>
        <v>3.4690991955632429</v>
      </c>
      <c r="BH36">
        <f t="shared" si="80"/>
        <v>0.21755930420128208</v>
      </c>
      <c r="BI36" t="e">
        <f t="shared" si="81"/>
        <v>#DIV/0!</v>
      </c>
      <c r="BJ36">
        <v>4508</v>
      </c>
      <c r="BK36">
        <v>300</v>
      </c>
      <c r="BL36">
        <v>300</v>
      </c>
      <c r="BM36">
        <v>300</v>
      </c>
      <c r="BN36">
        <v>10483.700000000001</v>
      </c>
      <c r="BO36">
        <v>2390.34</v>
      </c>
      <c r="BP36">
        <v>-7.2718899999999996E-3</v>
      </c>
      <c r="BQ36">
        <v>-14.6174</v>
      </c>
      <c r="BR36">
        <f t="shared" si="82"/>
        <v>1699.9970967741899</v>
      </c>
      <c r="BS36">
        <f t="shared" si="83"/>
        <v>1433.0828028668445</v>
      </c>
      <c r="BT36">
        <f t="shared" si="84"/>
        <v>0.84299132368294893</v>
      </c>
      <c r="BU36">
        <f t="shared" si="85"/>
        <v>0.19598264736589782</v>
      </c>
      <c r="BV36">
        <v>6</v>
      </c>
      <c r="BW36">
        <v>0.5</v>
      </c>
      <c r="BX36" t="s">
        <v>259</v>
      </c>
      <c r="BY36">
        <v>1533049556.9000001</v>
      </c>
      <c r="BZ36">
        <v>917.67796774193596</v>
      </c>
      <c r="CA36">
        <v>999.85761290322603</v>
      </c>
      <c r="CB36">
        <v>25.193677419354799</v>
      </c>
      <c r="CC36">
        <v>12.4585677419355</v>
      </c>
      <c r="CD36">
        <v>400.00983870967701</v>
      </c>
      <c r="CE36">
        <v>99.090299999999999</v>
      </c>
      <c r="CF36">
        <v>9.9980803225806394E-2</v>
      </c>
      <c r="CG36">
        <v>27.4835322580645</v>
      </c>
      <c r="CH36">
        <v>25.9213290322581</v>
      </c>
      <c r="CI36">
        <v>999.9</v>
      </c>
      <c r="CJ36">
        <v>10008.540967741899</v>
      </c>
      <c r="CK36">
        <v>0</v>
      </c>
      <c r="CL36">
        <v>14.234429032258101</v>
      </c>
      <c r="CM36">
        <v>1699.9970967741899</v>
      </c>
      <c r="CN36">
        <v>0.89999464516129002</v>
      </c>
      <c r="CO36">
        <v>0.100005322580645</v>
      </c>
      <c r="CP36">
        <v>0</v>
      </c>
      <c r="CQ36">
        <v>1985.40032258065</v>
      </c>
      <c r="CR36">
        <v>5.0001199999999999</v>
      </c>
      <c r="CS36">
        <v>31096.183870967699</v>
      </c>
      <c r="CT36">
        <v>13357.893548387099</v>
      </c>
      <c r="CU36">
        <v>45.061999999999998</v>
      </c>
      <c r="CV36">
        <v>46.320129032258002</v>
      </c>
      <c r="CW36">
        <v>46.0741935483871</v>
      </c>
      <c r="CX36">
        <v>46</v>
      </c>
      <c r="CY36">
        <v>46.877000000000002</v>
      </c>
      <c r="CZ36">
        <v>1525.48903225806</v>
      </c>
      <c r="DA36">
        <v>169.508064516129</v>
      </c>
      <c r="DB36">
        <v>0</v>
      </c>
      <c r="DC36">
        <v>120</v>
      </c>
      <c r="DD36">
        <v>1977.30588235294</v>
      </c>
      <c r="DE36">
        <v>-671.49509877818605</v>
      </c>
      <c r="DF36">
        <v>-11015.7353066543</v>
      </c>
      <c r="DG36">
        <v>30958.8823529412</v>
      </c>
      <c r="DH36">
        <v>10</v>
      </c>
      <c r="DI36">
        <v>1533049519.9000001</v>
      </c>
      <c r="DJ36" t="s">
        <v>364</v>
      </c>
      <c r="DK36">
        <v>44</v>
      </c>
      <c r="DL36">
        <v>-0.73299999999999998</v>
      </c>
      <c r="DM36">
        <v>-0.16700000000000001</v>
      </c>
      <c r="DN36">
        <v>1000</v>
      </c>
      <c r="DO36">
        <v>14</v>
      </c>
      <c r="DP36">
        <v>0.03</v>
      </c>
      <c r="DQ36">
        <v>0.01</v>
      </c>
      <c r="DR36">
        <v>61.077467687958503</v>
      </c>
      <c r="DS36">
        <v>-168.02841502179101</v>
      </c>
      <c r="DT36">
        <v>20.8051067463138</v>
      </c>
      <c r="DU36">
        <v>0</v>
      </c>
      <c r="DV36">
        <v>1.27838393771325</v>
      </c>
      <c r="DW36">
        <v>-0.54150728763354505</v>
      </c>
      <c r="DX36">
        <v>4.2292897483616698E-2</v>
      </c>
      <c r="DY36">
        <v>1</v>
      </c>
      <c r="DZ36">
        <v>1</v>
      </c>
      <c r="EA36">
        <v>2</v>
      </c>
      <c r="EB36" t="s">
        <v>264</v>
      </c>
      <c r="EC36">
        <v>100</v>
      </c>
      <c r="ED36">
        <v>100</v>
      </c>
      <c r="EE36">
        <v>-0.73299999999999998</v>
      </c>
      <c r="EF36">
        <v>-0.16700000000000001</v>
      </c>
      <c r="EG36">
        <v>2</v>
      </c>
      <c r="EH36">
        <v>387.46199999999999</v>
      </c>
      <c r="EI36">
        <v>609.22900000000004</v>
      </c>
      <c r="EJ36">
        <v>25</v>
      </c>
      <c r="EK36">
        <v>27.700399999999998</v>
      </c>
      <c r="EL36">
        <v>30.0002</v>
      </c>
      <c r="EM36">
        <v>27.743500000000001</v>
      </c>
      <c r="EN36">
        <v>27.729299999999999</v>
      </c>
      <c r="EO36">
        <v>40.988199999999999</v>
      </c>
      <c r="EP36">
        <v>46.518799999999999</v>
      </c>
      <c r="EQ36">
        <v>0</v>
      </c>
      <c r="ER36">
        <v>25</v>
      </c>
      <c r="ES36">
        <v>1000</v>
      </c>
      <c r="ET36">
        <v>11.9316</v>
      </c>
      <c r="EU36">
        <v>110.254</v>
      </c>
      <c r="EV36">
        <v>101.69199999999999</v>
      </c>
    </row>
    <row r="37" spans="1:152" x14ac:dyDescent="0.2">
      <c r="A37">
        <v>51</v>
      </c>
      <c r="B37">
        <v>1533050043.4000001</v>
      </c>
      <c r="C37">
        <v>7824.6000001430502</v>
      </c>
      <c r="D37" t="s">
        <v>365</v>
      </c>
      <c r="E37" t="s">
        <v>366</v>
      </c>
      <c r="F37" t="s">
        <v>565</v>
      </c>
      <c r="G37">
        <v>1533050035.4000001</v>
      </c>
      <c r="H37">
        <f t="shared" si="43"/>
        <v>7.4969182409346585E-3</v>
      </c>
      <c r="I37">
        <f t="shared" si="44"/>
        <v>23.71639218625684</v>
      </c>
      <c r="J37">
        <f t="shared" si="45"/>
        <v>360.32929032258102</v>
      </c>
      <c r="K37">
        <f t="shared" si="46"/>
        <v>302.01825415085563</v>
      </c>
      <c r="L37">
        <f t="shared" si="47"/>
        <v>29.953517334155755</v>
      </c>
      <c r="M37">
        <f t="shared" si="48"/>
        <v>35.736679804427958</v>
      </c>
      <c r="N37">
        <f t="shared" si="49"/>
        <v>0.84594539092774879</v>
      </c>
      <c r="O37">
        <f t="shared" si="50"/>
        <v>2.2481646780138487</v>
      </c>
      <c r="P37">
        <f t="shared" si="51"/>
        <v>0.70141770929012981</v>
      </c>
      <c r="Q37">
        <f t="shared" si="52"/>
        <v>0.4493004515148924</v>
      </c>
      <c r="R37">
        <f t="shared" si="53"/>
        <v>280.86205276949153</v>
      </c>
      <c r="S37">
        <f t="shared" si="54"/>
        <v>27.229647073006422</v>
      </c>
      <c r="T37">
        <f t="shared" si="55"/>
        <v>26.173122580645199</v>
      </c>
      <c r="U37">
        <f t="shared" si="56"/>
        <v>3.408980157917108</v>
      </c>
      <c r="V37">
        <f t="shared" si="57"/>
        <v>64.18046258583702</v>
      </c>
      <c r="W37">
        <f t="shared" si="58"/>
        <v>2.3798803468030343</v>
      </c>
      <c r="X37">
        <f t="shared" si="59"/>
        <v>3.7081071885702066</v>
      </c>
      <c r="Y37">
        <f t="shared" si="60"/>
        <v>1.0290998111140737</v>
      </c>
      <c r="Z37">
        <f t="shared" si="61"/>
        <v>-330.61409442521841</v>
      </c>
      <c r="AA37">
        <f t="shared" si="62"/>
        <v>173.4243674331326</v>
      </c>
      <c r="AB37">
        <f t="shared" si="63"/>
        <v>16.629352467844402</v>
      </c>
      <c r="AC37">
        <f t="shared" si="64"/>
        <v>140.30167824525012</v>
      </c>
      <c r="AD37">
        <v>-4.1134356016598699E-2</v>
      </c>
      <c r="AE37">
        <v>4.6176918196137E-2</v>
      </c>
      <c r="AF37">
        <v>3.45193998543458</v>
      </c>
      <c r="AG37">
        <v>0</v>
      </c>
      <c r="AH37">
        <v>0</v>
      </c>
      <c r="AI37">
        <f t="shared" si="65"/>
        <v>1</v>
      </c>
      <c r="AJ37">
        <f t="shared" si="66"/>
        <v>0</v>
      </c>
      <c r="AK37">
        <f t="shared" si="67"/>
        <v>52344.851271280233</v>
      </c>
      <c r="AL37">
        <v>0</v>
      </c>
      <c r="AM37">
        <v>0</v>
      </c>
      <c r="AN37">
        <v>0</v>
      </c>
      <c r="AO37">
        <f t="shared" si="68"/>
        <v>0</v>
      </c>
      <c r="AP37" t="e">
        <f t="shared" si="69"/>
        <v>#DIV/0!</v>
      </c>
      <c r="AQ37">
        <v>-1</v>
      </c>
      <c r="AR37" t="s">
        <v>367</v>
      </c>
      <c r="AS37">
        <v>872.481058823529</v>
      </c>
      <c r="AT37">
        <v>1209.5999999999999</v>
      </c>
      <c r="AU37">
        <f t="shared" si="70"/>
        <v>0.27870282835356397</v>
      </c>
      <c r="AV37">
        <v>0.5</v>
      </c>
      <c r="AW37">
        <f t="shared" si="71"/>
        <v>1433.0986060926728</v>
      </c>
      <c r="AX37">
        <f t="shared" si="72"/>
        <v>23.71639218625684</v>
      </c>
      <c r="AY37">
        <f t="shared" si="73"/>
        <v>199.70431741378897</v>
      </c>
      <c r="AZ37">
        <f t="shared" si="74"/>
        <v>0.48921957671957667</v>
      </c>
      <c r="BA37">
        <f t="shared" si="75"/>
        <v>1.7246818942658667E-2</v>
      </c>
      <c r="BB37">
        <f t="shared" si="76"/>
        <v>-1</v>
      </c>
      <c r="BC37" t="s">
        <v>368</v>
      </c>
      <c r="BD37">
        <v>617.84</v>
      </c>
      <c r="BE37">
        <f t="shared" si="77"/>
        <v>591.75999999999988</v>
      </c>
      <c r="BF37">
        <f t="shared" si="78"/>
        <v>0.56968862575447987</v>
      </c>
      <c r="BG37">
        <f t="shared" si="79"/>
        <v>1.9577884241874917</v>
      </c>
      <c r="BH37">
        <f t="shared" si="80"/>
        <v>0.27870282835356391</v>
      </c>
      <c r="BI37" t="e">
        <f t="shared" si="81"/>
        <v>#DIV/0!</v>
      </c>
      <c r="BJ37">
        <v>4510</v>
      </c>
      <c r="BK37">
        <v>300</v>
      </c>
      <c r="BL37">
        <v>300</v>
      </c>
      <c r="BM37">
        <v>300</v>
      </c>
      <c r="BN37">
        <v>10474.1</v>
      </c>
      <c r="BO37">
        <v>1135.6600000000001</v>
      </c>
      <c r="BP37">
        <v>-7.2648399999999998E-3</v>
      </c>
      <c r="BQ37">
        <v>0.65026899999999999</v>
      </c>
      <c r="BR37">
        <f t="shared" si="82"/>
        <v>1700.0161290322601</v>
      </c>
      <c r="BS37">
        <f t="shared" si="83"/>
        <v>1433.0986060926728</v>
      </c>
      <c r="BT37">
        <f t="shared" si="84"/>
        <v>0.84299118203570744</v>
      </c>
      <c r="BU37">
        <f t="shared" si="85"/>
        <v>0.19598236407141501</v>
      </c>
      <c r="BV37">
        <v>6</v>
      </c>
      <c r="BW37">
        <v>0.5</v>
      </c>
      <c r="BX37" t="s">
        <v>259</v>
      </c>
      <c r="BY37">
        <v>1533050035.4000001</v>
      </c>
      <c r="BZ37">
        <v>360.32929032258102</v>
      </c>
      <c r="CA37">
        <v>399.95503225806499</v>
      </c>
      <c r="CB37">
        <v>23.996090322580599</v>
      </c>
      <c r="CC37">
        <v>13.0208032258064</v>
      </c>
      <c r="CD37">
        <v>400.00893548387103</v>
      </c>
      <c r="CE37">
        <v>99.077864516128997</v>
      </c>
      <c r="CF37">
        <v>9.9972990322580696E-2</v>
      </c>
      <c r="CG37">
        <v>27.6039806451613</v>
      </c>
      <c r="CH37">
        <v>26.173122580645199</v>
      </c>
      <c r="CI37">
        <v>999.9</v>
      </c>
      <c r="CJ37">
        <v>10012.074838709699</v>
      </c>
      <c r="CK37">
        <v>0</v>
      </c>
      <c r="CL37">
        <v>14.5507548387097</v>
      </c>
      <c r="CM37">
        <v>1700.0161290322601</v>
      </c>
      <c r="CN37">
        <v>0.89999967741935505</v>
      </c>
      <c r="CO37">
        <v>0.100000141935484</v>
      </c>
      <c r="CP37">
        <v>0</v>
      </c>
      <c r="CQ37">
        <v>872.951129032258</v>
      </c>
      <c r="CR37">
        <v>5.0001199999999999</v>
      </c>
      <c r="CS37">
        <v>12596.4258064516</v>
      </c>
      <c r="CT37">
        <v>13358.0451612903</v>
      </c>
      <c r="CU37">
        <v>45.183</v>
      </c>
      <c r="CV37">
        <v>46.5</v>
      </c>
      <c r="CW37">
        <v>46.186999999999998</v>
      </c>
      <c r="CX37">
        <v>46.128999999999998</v>
      </c>
      <c r="CY37">
        <v>47</v>
      </c>
      <c r="CZ37">
        <v>1525.51419354839</v>
      </c>
      <c r="DA37">
        <v>169.50193548387099</v>
      </c>
      <c r="DB37">
        <v>0</v>
      </c>
      <c r="DC37">
        <v>477.59999990463302</v>
      </c>
      <c r="DD37">
        <v>872.481058823529</v>
      </c>
      <c r="DE37">
        <v>-7.9051470379381099</v>
      </c>
      <c r="DF37">
        <v>-133.65196112198501</v>
      </c>
      <c r="DG37">
        <v>12588.317647058801</v>
      </c>
      <c r="DH37">
        <v>10</v>
      </c>
      <c r="DI37">
        <v>1533050080.4000001</v>
      </c>
      <c r="DJ37" t="s">
        <v>369</v>
      </c>
      <c r="DK37">
        <v>45</v>
      </c>
      <c r="DL37">
        <v>-1.766</v>
      </c>
      <c r="DM37">
        <v>-0.17599999999999999</v>
      </c>
      <c r="DN37">
        <v>400</v>
      </c>
      <c r="DO37">
        <v>13</v>
      </c>
      <c r="DP37">
        <v>0.03</v>
      </c>
      <c r="DQ37">
        <v>0.01</v>
      </c>
      <c r="DR37">
        <v>22.656304511198201</v>
      </c>
      <c r="DS37">
        <v>4.4661258678862801</v>
      </c>
      <c r="DT37">
        <v>0.53918064020130096</v>
      </c>
      <c r="DU37">
        <v>0</v>
      </c>
      <c r="DV37">
        <v>0.847680901646925</v>
      </c>
      <c r="DW37">
        <v>-8.2764721576882194E-2</v>
      </c>
      <c r="DX37">
        <v>6.5937591706843202E-3</v>
      </c>
      <c r="DY37">
        <v>1</v>
      </c>
      <c r="DZ37">
        <v>1</v>
      </c>
      <c r="EA37">
        <v>2</v>
      </c>
      <c r="EB37" t="s">
        <v>264</v>
      </c>
      <c r="EC37">
        <v>100</v>
      </c>
      <c r="ED37">
        <v>100</v>
      </c>
      <c r="EE37">
        <v>-1.766</v>
      </c>
      <c r="EF37">
        <v>-0.17599999999999999</v>
      </c>
      <c r="EG37">
        <v>2</v>
      </c>
      <c r="EH37">
        <v>388.86500000000001</v>
      </c>
      <c r="EI37">
        <v>607.87800000000004</v>
      </c>
      <c r="EJ37">
        <v>24.9999</v>
      </c>
      <c r="EK37">
        <v>27.821999999999999</v>
      </c>
      <c r="EL37">
        <v>30.0001</v>
      </c>
      <c r="EM37">
        <v>27.8614</v>
      </c>
      <c r="EN37">
        <v>27.856100000000001</v>
      </c>
      <c r="EO37">
        <v>19.627600000000001</v>
      </c>
      <c r="EP37">
        <v>41.069000000000003</v>
      </c>
      <c r="EQ37">
        <v>0</v>
      </c>
      <c r="ER37">
        <v>25</v>
      </c>
      <c r="ES37">
        <v>400</v>
      </c>
      <c r="ET37">
        <v>13.2995</v>
      </c>
      <c r="EU37">
        <v>110.22499999999999</v>
      </c>
      <c r="EV37">
        <v>101.67100000000001</v>
      </c>
    </row>
    <row r="38" spans="1:152" x14ac:dyDescent="0.2">
      <c r="A38">
        <v>52</v>
      </c>
      <c r="B38">
        <v>1533050188.9000001</v>
      </c>
      <c r="C38">
        <v>7970.1000001430502</v>
      </c>
      <c r="D38" t="s">
        <v>370</v>
      </c>
      <c r="E38" t="s">
        <v>371</v>
      </c>
      <c r="F38" t="s">
        <v>565</v>
      </c>
      <c r="G38">
        <v>1533050180.9000001</v>
      </c>
      <c r="H38">
        <f t="shared" si="43"/>
        <v>7.0320919452927788E-3</v>
      </c>
      <c r="I38">
        <f t="shared" si="44"/>
        <v>20.456166607638412</v>
      </c>
      <c r="J38">
        <f t="shared" si="45"/>
        <v>266.53358064516101</v>
      </c>
      <c r="K38">
        <f t="shared" si="46"/>
        <v>213.96147979310686</v>
      </c>
      <c r="L38">
        <f t="shared" si="47"/>
        <v>21.220115913473371</v>
      </c>
      <c r="M38">
        <f t="shared" si="48"/>
        <v>26.434073467768346</v>
      </c>
      <c r="N38">
        <f t="shared" si="49"/>
        <v>0.78465227742243449</v>
      </c>
      <c r="O38">
        <f t="shared" si="50"/>
        <v>2.2465992382341793</v>
      </c>
      <c r="P38">
        <f t="shared" si="51"/>
        <v>0.65858172963188699</v>
      </c>
      <c r="Q38">
        <f t="shared" si="52"/>
        <v>0.42124261672726304</v>
      </c>
      <c r="R38">
        <f t="shared" si="53"/>
        <v>280.8610501538916</v>
      </c>
      <c r="S38">
        <f t="shared" si="54"/>
        <v>27.406146635937152</v>
      </c>
      <c r="T38">
        <f t="shared" si="55"/>
        <v>26.321038709677399</v>
      </c>
      <c r="U38">
        <f t="shared" si="56"/>
        <v>3.438893211990508</v>
      </c>
      <c r="V38">
        <f t="shared" si="57"/>
        <v>64.938532397088281</v>
      </c>
      <c r="W38">
        <f t="shared" si="58"/>
        <v>2.4111472923691513</v>
      </c>
      <c r="X38">
        <f t="shared" si="59"/>
        <v>3.7129685617552739</v>
      </c>
      <c r="Y38">
        <f t="shared" si="60"/>
        <v>1.0277459196213568</v>
      </c>
      <c r="Z38">
        <f t="shared" si="61"/>
        <v>-310.11525478741157</v>
      </c>
      <c r="AA38">
        <f t="shared" si="62"/>
        <v>158.10243574486142</v>
      </c>
      <c r="AB38">
        <f t="shared" si="63"/>
        <v>15.183637265816232</v>
      </c>
      <c r="AC38">
        <f t="shared" si="64"/>
        <v>144.03186837715768</v>
      </c>
      <c r="AD38">
        <v>-4.1092256388256303E-2</v>
      </c>
      <c r="AE38">
        <v>4.6129657675192698E-2</v>
      </c>
      <c r="AF38">
        <v>3.4491425221602499</v>
      </c>
      <c r="AG38">
        <v>0</v>
      </c>
      <c r="AH38">
        <v>0</v>
      </c>
      <c r="AI38">
        <f t="shared" si="65"/>
        <v>1</v>
      </c>
      <c r="AJ38">
        <f t="shared" si="66"/>
        <v>0</v>
      </c>
      <c r="AK38">
        <f t="shared" si="67"/>
        <v>52289.564558243808</v>
      </c>
      <c r="AL38">
        <v>0</v>
      </c>
      <c r="AM38">
        <v>0</v>
      </c>
      <c r="AN38">
        <v>0</v>
      </c>
      <c r="AO38">
        <f t="shared" si="68"/>
        <v>0</v>
      </c>
      <c r="AP38" t="e">
        <f t="shared" si="69"/>
        <v>#DIV/0!</v>
      </c>
      <c r="AQ38">
        <v>-1</v>
      </c>
      <c r="AR38" t="s">
        <v>372</v>
      </c>
      <c r="AS38">
        <v>851.96082352941198</v>
      </c>
      <c r="AT38">
        <v>1207.3399999999999</v>
      </c>
      <c r="AU38">
        <f t="shared" si="70"/>
        <v>0.29434887974438684</v>
      </c>
      <c r="AV38">
        <v>0.5</v>
      </c>
      <c r="AW38">
        <f t="shared" si="71"/>
        <v>1433.0939318991259</v>
      </c>
      <c r="AX38">
        <f t="shared" si="72"/>
        <v>20.456166607638412</v>
      </c>
      <c r="AY38">
        <f t="shared" si="73"/>
        <v>210.91479671149315</v>
      </c>
      <c r="AZ38">
        <f t="shared" si="74"/>
        <v>0.49313366574452921</v>
      </c>
      <c r="BA38">
        <f t="shared" si="75"/>
        <v>1.4971919237146481E-2</v>
      </c>
      <c r="BB38">
        <f t="shared" si="76"/>
        <v>-1</v>
      </c>
      <c r="BC38" t="s">
        <v>373</v>
      </c>
      <c r="BD38">
        <v>611.96</v>
      </c>
      <c r="BE38">
        <f t="shared" si="77"/>
        <v>595.37999999999988</v>
      </c>
      <c r="BF38">
        <f t="shared" si="78"/>
        <v>0.59689471677010986</v>
      </c>
      <c r="BG38">
        <f t="shared" si="79"/>
        <v>1.972906725929799</v>
      </c>
      <c r="BH38">
        <f t="shared" si="80"/>
        <v>0.29434887974438678</v>
      </c>
      <c r="BI38" t="e">
        <f t="shared" si="81"/>
        <v>#DIV/0!</v>
      </c>
      <c r="BJ38">
        <v>4512</v>
      </c>
      <c r="BK38">
        <v>300</v>
      </c>
      <c r="BL38">
        <v>300</v>
      </c>
      <c r="BM38">
        <v>300</v>
      </c>
      <c r="BN38">
        <v>10474</v>
      </c>
      <c r="BO38">
        <v>1131.21</v>
      </c>
      <c r="BP38">
        <v>-7.2645399999999999E-3</v>
      </c>
      <c r="BQ38">
        <v>0.46118199999999998</v>
      </c>
      <c r="BR38">
        <f t="shared" si="82"/>
        <v>1700.0106451612901</v>
      </c>
      <c r="BS38">
        <f t="shared" si="83"/>
        <v>1433.0939318991259</v>
      </c>
      <c r="BT38">
        <f t="shared" si="84"/>
        <v>0.84299115183667561</v>
      </c>
      <c r="BU38">
        <f t="shared" si="85"/>
        <v>0.19598230367335137</v>
      </c>
      <c r="BV38">
        <v>6</v>
      </c>
      <c r="BW38">
        <v>0.5</v>
      </c>
      <c r="BX38" t="s">
        <v>259</v>
      </c>
      <c r="BY38">
        <v>1533050180.9000001</v>
      </c>
      <c r="BZ38">
        <v>266.53358064516101</v>
      </c>
      <c r="CA38">
        <v>300.02812903225799</v>
      </c>
      <c r="CB38">
        <v>24.3114903225806</v>
      </c>
      <c r="CC38">
        <v>14.020141935483901</v>
      </c>
      <c r="CD38">
        <v>400.01354838709699</v>
      </c>
      <c r="CE38">
        <v>99.077264516129006</v>
      </c>
      <c r="CF38">
        <v>0.10000764516129</v>
      </c>
      <c r="CG38">
        <v>27.626390322580601</v>
      </c>
      <c r="CH38">
        <v>26.321038709677399</v>
      </c>
      <c r="CI38">
        <v>999.9</v>
      </c>
      <c r="CJ38">
        <v>10001.8883870968</v>
      </c>
      <c r="CK38">
        <v>0</v>
      </c>
      <c r="CL38">
        <v>14.3931516129032</v>
      </c>
      <c r="CM38">
        <v>1700.0106451612901</v>
      </c>
      <c r="CN38">
        <v>0.90000187096774198</v>
      </c>
      <c r="CO38">
        <v>9.9997896774193504E-2</v>
      </c>
      <c r="CP38">
        <v>0</v>
      </c>
      <c r="CQ38">
        <v>851.68303225806403</v>
      </c>
      <c r="CR38">
        <v>5.0001199999999999</v>
      </c>
      <c r="CS38">
        <v>12237.6225806452</v>
      </c>
      <c r="CT38">
        <v>13358.016129032299</v>
      </c>
      <c r="CU38">
        <v>45.237806451612897</v>
      </c>
      <c r="CV38">
        <v>46.561999999999998</v>
      </c>
      <c r="CW38">
        <v>46.25</v>
      </c>
      <c r="CX38">
        <v>46.186999999999998</v>
      </c>
      <c r="CY38">
        <v>47.026000000000003</v>
      </c>
      <c r="CZ38">
        <v>1525.51096774194</v>
      </c>
      <c r="DA38">
        <v>169.49967741935501</v>
      </c>
      <c r="DB38">
        <v>0</v>
      </c>
      <c r="DC38">
        <v>145</v>
      </c>
      <c r="DD38">
        <v>851.96082352941198</v>
      </c>
      <c r="DE38">
        <v>4.4901960495475501</v>
      </c>
      <c r="DF38">
        <v>72.573529596563404</v>
      </c>
      <c r="DG38">
        <v>12241.2823529412</v>
      </c>
      <c r="DH38">
        <v>10</v>
      </c>
      <c r="DI38">
        <v>1533050153.9000001</v>
      </c>
      <c r="DJ38" t="s">
        <v>374</v>
      </c>
      <c r="DK38">
        <v>46</v>
      </c>
      <c r="DL38">
        <v>-1.93</v>
      </c>
      <c r="DM38">
        <v>-0.16200000000000001</v>
      </c>
      <c r="DN38">
        <v>300</v>
      </c>
      <c r="DO38">
        <v>14</v>
      </c>
      <c r="DP38">
        <v>0.03</v>
      </c>
      <c r="DQ38">
        <v>0.01</v>
      </c>
      <c r="DR38">
        <v>20.484064498476499</v>
      </c>
      <c r="DS38">
        <v>-0.235929246092661</v>
      </c>
      <c r="DT38">
        <v>4.4096236140362101E-2</v>
      </c>
      <c r="DU38">
        <v>1</v>
      </c>
      <c r="DV38">
        <v>0.78443823848404304</v>
      </c>
      <c r="DW38">
        <v>1.0444877659667701E-2</v>
      </c>
      <c r="DX38">
        <v>3.0385474815522299E-3</v>
      </c>
      <c r="DY38">
        <v>1</v>
      </c>
      <c r="DZ38">
        <v>2</v>
      </c>
      <c r="EA38">
        <v>2</v>
      </c>
      <c r="EB38" t="s">
        <v>260</v>
      </c>
      <c r="EC38">
        <v>100</v>
      </c>
      <c r="ED38">
        <v>100</v>
      </c>
      <c r="EE38">
        <v>-1.93</v>
      </c>
      <c r="EF38">
        <v>-0.16200000000000001</v>
      </c>
      <c r="EG38">
        <v>2</v>
      </c>
      <c r="EH38">
        <v>388.81700000000001</v>
      </c>
      <c r="EI38">
        <v>608.29200000000003</v>
      </c>
      <c r="EJ38">
        <v>25</v>
      </c>
      <c r="EK38">
        <v>27.863</v>
      </c>
      <c r="EL38">
        <v>30.0002</v>
      </c>
      <c r="EM38">
        <v>27.911100000000001</v>
      </c>
      <c r="EN38">
        <v>27.898099999999999</v>
      </c>
      <c r="EO38">
        <v>15.652799999999999</v>
      </c>
      <c r="EP38">
        <v>37.1768</v>
      </c>
      <c r="EQ38">
        <v>0</v>
      </c>
      <c r="ER38">
        <v>25</v>
      </c>
      <c r="ES38">
        <v>300</v>
      </c>
      <c r="ET38">
        <v>14.054</v>
      </c>
      <c r="EU38">
        <v>110.215</v>
      </c>
      <c r="EV38">
        <v>101.664</v>
      </c>
    </row>
    <row r="39" spans="1:152" x14ac:dyDescent="0.2">
      <c r="A39">
        <v>53</v>
      </c>
      <c r="B39">
        <v>1533050266.9000001</v>
      </c>
      <c r="C39">
        <v>8048.1000001430502</v>
      </c>
      <c r="D39" t="s">
        <v>375</v>
      </c>
      <c r="E39" t="s">
        <v>376</v>
      </c>
      <c r="F39" t="s">
        <v>565</v>
      </c>
      <c r="G39">
        <v>1533050258.90323</v>
      </c>
      <c r="H39">
        <f t="shared" si="43"/>
        <v>6.9682083527379439E-3</v>
      </c>
      <c r="I39">
        <f t="shared" si="44"/>
        <v>17.057120450956582</v>
      </c>
      <c r="J39">
        <f t="shared" si="45"/>
        <v>222.07912903225801</v>
      </c>
      <c r="K39">
        <f t="shared" si="46"/>
        <v>177.52723977432223</v>
      </c>
      <c r="L39">
        <f t="shared" si="47"/>
        <v>17.606932231465631</v>
      </c>
      <c r="M39">
        <f t="shared" si="48"/>
        <v>22.025533545525477</v>
      </c>
      <c r="N39">
        <f t="shared" si="49"/>
        <v>0.76930014479412023</v>
      </c>
      <c r="O39">
        <f t="shared" si="50"/>
        <v>2.2457452476580695</v>
      </c>
      <c r="P39">
        <f t="shared" si="51"/>
        <v>0.64767030034037887</v>
      </c>
      <c r="Q39">
        <f t="shared" si="52"/>
        <v>0.41411017527461935</v>
      </c>
      <c r="R39">
        <f t="shared" si="53"/>
        <v>280.85505341780896</v>
      </c>
      <c r="S39">
        <f t="shared" si="54"/>
        <v>27.434366407419191</v>
      </c>
      <c r="T39">
        <f t="shared" si="55"/>
        <v>26.338116129032301</v>
      </c>
      <c r="U39">
        <f t="shared" si="56"/>
        <v>3.4423614904374138</v>
      </c>
      <c r="V39">
        <f t="shared" si="57"/>
        <v>64.793763129325029</v>
      </c>
      <c r="W39">
        <f t="shared" si="58"/>
        <v>2.4067739473284933</v>
      </c>
      <c r="X39">
        <f t="shared" si="59"/>
        <v>3.714514840764374</v>
      </c>
      <c r="Y39">
        <f t="shared" si="60"/>
        <v>1.0355875431089205</v>
      </c>
      <c r="Z39">
        <f t="shared" si="61"/>
        <v>-307.29798835574331</v>
      </c>
      <c r="AA39">
        <f t="shared" si="62"/>
        <v>156.83707853058482</v>
      </c>
      <c r="AB39">
        <f t="shared" si="63"/>
        <v>15.069666556842636</v>
      </c>
      <c r="AC39">
        <f t="shared" si="64"/>
        <v>145.46381014949313</v>
      </c>
      <c r="AD39">
        <v>-4.1069301014099197E-2</v>
      </c>
      <c r="AE39">
        <v>4.6103888256700101E-2</v>
      </c>
      <c r="AF39">
        <v>3.4476167546254399</v>
      </c>
      <c r="AG39">
        <v>0</v>
      </c>
      <c r="AH39">
        <v>0</v>
      </c>
      <c r="AI39">
        <f t="shared" si="65"/>
        <v>1</v>
      </c>
      <c r="AJ39">
        <f t="shared" si="66"/>
        <v>0</v>
      </c>
      <c r="AK39">
        <f t="shared" si="67"/>
        <v>52260.341424714316</v>
      </c>
      <c r="AL39">
        <v>0</v>
      </c>
      <c r="AM39">
        <v>0</v>
      </c>
      <c r="AN39">
        <v>0</v>
      </c>
      <c r="AO39">
        <f t="shared" si="68"/>
        <v>0</v>
      </c>
      <c r="AP39" t="e">
        <f t="shared" si="69"/>
        <v>#DIV/0!</v>
      </c>
      <c r="AQ39">
        <v>-1</v>
      </c>
      <c r="AR39" t="s">
        <v>377</v>
      </c>
      <c r="AS39">
        <v>847.35752941176497</v>
      </c>
      <c r="AT39">
        <v>1187.9100000000001</v>
      </c>
      <c r="AU39">
        <f t="shared" si="70"/>
        <v>0.28668204711487832</v>
      </c>
      <c r="AV39">
        <v>0.5</v>
      </c>
      <c r="AW39">
        <f t="shared" si="71"/>
        <v>1433.0644351249393</v>
      </c>
      <c r="AX39">
        <f t="shared" si="72"/>
        <v>17.057120450956582</v>
      </c>
      <c r="AY39">
        <f t="shared" si="73"/>
        <v>205.41692295457219</v>
      </c>
      <c r="AZ39">
        <f t="shared" si="74"/>
        <v>0.47841166418331355</v>
      </c>
      <c r="BA39">
        <f t="shared" si="75"/>
        <v>1.2600354881727492E-2</v>
      </c>
      <c r="BB39">
        <f t="shared" si="76"/>
        <v>-1</v>
      </c>
      <c r="BC39" t="s">
        <v>378</v>
      </c>
      <c r="BD39">
        <v>619.6</v>
      </c>
      <c r="BE39">
        <f t="shared" si="77"/>
        <v>568.31000000000006</v>
      </c>
      <c r="BF39">
        <f t="shared" si="78"/>
        <v>0.59923716033192287</v>
      </c>
      <c r="BG39">
        <f t="shared" si="79"/>
        <v>1.9172207876049066</v>
      </c>
      <c r="BH39">
        <f t="shared" si="80"/>
        <v>0.28668204711487832</v>
      </c>
      <c r="BI39" t="e">
        <f t="shared" si="81"/>
        <v>#DIV/0!</v>
      </c>
      <c r="BJ39">
        <v>4514</v>
      </c>
      <c r="BK39">
        <v>300</v>
      </c>
      <c r="BL39">
        <v>300</v>
      </c>
      <c r="BM39">
        <v>300</v>
      </c>
      <c r="BN39">
        <v>10473.700000000001</v>
      </c>
      <c r="BO39">
        <v>1112.72</v>
      </c>
      <c r="BP39">
        <v>-7.2643999999999999E-3</v>
      </c>
      <c r="BQ39">
        <v>0.174316</v>
      </c>
      <c r="BR39">
        <f t="shared" si="82"/>
        <v>1699.97580645161</v>
      </c>
      <c r="BS39">
        <f t="shared" si="83"/>
        <v>1433.0644351249393</v>
      </c>
      <c r="BT39">
        <f t="shared" si="84"/>
        <v>0.84299107651196548</v>
      </c>
      <c r="BU39">
        <f t="shared" si="85"/>
        <v>0.19598215302393091</v>
      </c>
      <c r="BV39">
        <v>6</v>
      </c>
      <c r="BW39">
        <v>0.5</v>
      </c>
      <c r="BX39" t="s">
        <v>259</v>
      </c>
      <c r="BY39">
        <v>1533050258.90323</v>
      </c>
      <c r="BZ39">
        <v>222.07912903225801</v>
      </c>
      <c r="CA39">
        <v>249.98448387096801</v>
      </c>
      <c r="CB39">
        <v>24.267029032258101</v>
      </c>
      <c r="CC39">
        <v>14.068935483871</v>
      </c>
      <c r="CD39">
        <v>400.02245161290301</v>
      </c>
      <c r="CE39">
        <v>99.078780645161302</v>
      </c>
      <c r="CF39">
        <v>9.9983435483870994E-2</v>
      </c>
      <c r="CG39">
        <v>27.6335129032258</v>
      </c>
      <c r="CH39">
        <v>26.338116129032301</v>
      </c>
      <c r="CI39">
        <v>999.9</v>
      </c>
      <c r="CJ39">
        <v>9996.14806451613</v>
      </c>
      <c r="CK39">
        <v>0</v>
      </c>
      <c r="CL39">
        <v>14.582761290322599</v>
      </c>
      <c r="CM39">
        <v>1699.97580645161</v>
      </c>
      <c r="CN39">
        <v>0.90000132258064502</v>
      </c>
      <c r="CO39">
        <v>9.9998458064516099E-2</v>
      </c>
      <c r="CP39">
        <v>0</v>
      </c>
      <c r="CQ39">
        <v>847.44567741935498</v>
      </c>
      <c r="CR39">
        <v>5.0001199999999999</v>
      </c>
      <c r="CS39">
        <v>12160.3096774194</v>
      </c>
      <c r="CT39">
        <v>13357.735483871</v>
      </c>
      <c r="CU39">
        <v>45.277999999999999</v>
      </c>
      <c r="CV39">
        <v>46.625</v>
      </c>
      <c r="CW39">
        <v>46.311999999999998</v>
      </c>
      <c r="CX39">
        <v>46.233741935483899</v>
      </c>
      <c r="CY39">
        <v>47.061999999999998</v>
      </c>
      <c r="CZ39">
        <v>1525.4838709677399</v>
      </c>
      <c r="DA39">
        <v>169.491935483871</v>
      </c>
      <c r="DB39">
        <v>0</v>
      </c>
      <c r="DC39">
        <v>77.400000095367403</v>
      </c>
      <c r="DD39">
        <v>847.35752941176497</v>
      </c>
      <c r="DE39">
        <v>-2.1911765292989198</v>
      </c>
      <c r="DF39">
        <v>-14.950979957029899</v>
      </c>
      <c r="DG39">
        <v>12158.6529411765</v>
      </c>
      <c r="DH39">
        <v>10</v>
      </c>
      <c r="DI39">
        <v>1533050153.9000001</v>
      </c>
      <c r="DJ39" t="s">
        <v>374</v>
      </c>
      <c r="DK39">
        <v>46</v>
      </c>
      <c r="DL39">
        <v>-1.93</v>
      </c>
      <c r="DM39">
        <v>-0.16200000000000001</v>
      </c>
      <c r="DN39">
        <v>300</v>
      </c>
      <c r="DO39">
        <v>14</v>
      </c>
      <c r="DP39">
        <v>0.03</v>
      </c>
      <c r="DQ39">
        <v>0.01</v>
      </c>
      <c r="DR39">
        <v>17.022919490363599</v>
      </c>
      <c r="DS39">
        <v>0.35810640216499001</v>
      </c>
      <c r="DT39">
        <v>4.6340926987709398E-2</v>
      </c>
      <c r="DU39">
        <v>1</v>
      </c>
      <c r="DV39">
        <v>0.76938435120978599</v>
      </c>
      <c r="DW39">
        <v>-9.2936806508092402E-3</v>
      </c>
      <c r="DX39">
        <v>9.0334353402018097E-4</v>
      </c>
      <c r="DY39">
        <v>1</v>
      </c>
      <c r="DZ39">
        <v>2</v>
      </c>
      <c r="EA39">
        <v>2</v>
      </c>
      <c r="EB39" t="s">
        <v>260</v>
      </c>
      <c r="EC39">
        <v>100</v>
      </c>
      <c r="ED39">
        <v>100</v>
      </c>
      <c r="EE39">
        <v>-1.93</v>
      </c>
      <c r="EF39">
        <v>-0.16200000000000001</v>
      </c>
      <c r="EG39">
        <v>2</v>
      </c>
      <c r="EH39">
        <v>388.90300000000002</v>
      </c>
      <c r="EI39">
        <v>608.51700000000005</v>
      </c>
      <c r="EJ39">
        <v>24.9998</v>
      </c>
      <c r="EK39">
        <v>27.879000000000001</v>
      </c>
      <c r="EL39">
        <v>30.0001</v>
      </c>
      <c r="EM39">
        <v>27.9206</v>
      </c>
      <c r="EN39">
        <v>27.915199999999999</v>
      </c>
      <c r="EO39">
        <v>13.5991</v>
      </c>
      <c r="EP39">
        <v>37.070999999999998</v>
      </c>
      <c r="EQ39">
        <v>0</v>
      </c>
      <c r="ER39">
        <v>25</v>
      </c>
      <c r="ES39">
        <v>250</v>
      </c>
      <c r="ET39">
        <v>14.099500000000001</v>
      </c>
      <c r="EU39">
        <v>110.21299999999999</v>
      </c>
      <c r="EV39">
        <v>101.666</v>
      </c>
    </row>
    <row r="40" spans="1:152" x14ac:dyDescent="0.2">
      <c r="A40">
        <v>54</v>
      </c>
      <c r="B40">
        <v>1533050378.4000001</v>
      </c>
      <c r="C40">
        <v>8159.6000001430502</v>
      </c>
      <c r="D40" t="s">
        <v>379</v>
      </c>
      <c r="E40" t="s">
        <v>380</v>
      </c>
      <c r="F40" t="s">
        <v>565</v>
      </c>
      <c r="G40">
        <v>1533050370.4354801</v>
      </c>
      <c r="H40">
        <f t="shared" si="43"/>
        <v>6.8659270992837791E-3</v>
      </c>
      <c r="I40">
        <f t="shared" si="44"/>
        <v>10.875154644068905</v>
      </c>
      <c r="J40">
        <f t="shared" si="45"/>
        <v>157.050322580645</v>
      </c>
      <c r="K40">
        <f t="shared" si="46"/>
        <v>128.15868295098053</v>
      </c>
      <c r="L40">
        <f t="shared" si="47"/>
        <v>12.71038220567603</v>
      </c>
      <c r="M40">
        <f t="shared" si="48"/>
        <v>15.575765758206384</v>
      </c>
      <c r="N40">
        <f t="shared" si="49"/>
        <v>0.7611189058990685</v>
      </c>
      <c r="O40">
        <f t="shared" si="50"/>
        <v>2.2455654915232595</v>
      </c>
      <c r="P40">
        <f t="shared" si="51"/>
        <v>0.64184136566384298</v>
      </c>
      <c r="Q40">
        <f t="shared" si="52"/>
        <v>0.41030093535838053</v>
      </c>
      <c r="R40">
        <f t="shared" si="53"/>
        <v>280.85870520328825</v>
      </c>
      <c r="S40">
        <f t="shared" si="54"/>
        <v>27.490077757492678</v>
      </c>
      <c r="T40">
        <f t="shared" si="55"/>
        <v>26.392145161290301</v>
      </c>
      <c r="U40">
        <f t="shared" si="56"/>
        <v>3.4533544538694612</v>
      </c>
      <c r="V40">
        <f t="shared" si="57"/>
        <v>65.171236128312373</v>
      </c>
      <c r="W40">
        <f t="shared" si="58"/>
        <v>2.4238708911843432</v>
      </c>
      <c r="X40">
        <f t="shared" si="59"/>
        <v>3.7192341824115562</v>
      </c>
      <c r="Y40">
        <f t="shared" si="60"/>
        <v>1.029483562685118</v>
      </c>
      <c r="Z40">
        <f t="shared" si="61"/>
        <v>-302.78738507841467</v>
      </c>
      <c r="AA40">
        <f t="shared" si="62"/>
        <v>152.91341123785307</v>
      </c>
      <c r="AB40">
        <f t="shared" si="63"/>
        <v>14.699400711034277</v>
      </c>
      <c r="AC40">
        <f t="shared" si="64"/>
        <v>145.68413207376094</v>
      </c>
      <c r="AD40">
        <v>-4.1064470146897299E-2</v>
      </c>
      <c r="AE40">
        <v>4.6098465185058703E-2</v>
      </c>
      <c r="AF40">
        <v>3.44729562570121</v>
      </c>
      <c r="AG40">
        <v>0</v>
      </c>
      <c r="AH40">
        <v>0</v>
      </c>
      <c r="AI40">
        <f t="shared" si="65"/>
        <v>1</v>
      </c>
      <c r="AJ40">
        <f t="shared" si="66"/>
        <v>0</v>
      </c>
      <c r="AK40">
        <f t="shared" si="67"/>
        <v>52250.629687358254</v>
      </c>
      <c r="AL40">
        <v>0</v>
      </c>
      <c r="AM40">
        <v>0</v>
      </c>
      <c r="AN40">
        <v>0</v>
      </c>
      <c r="AO40">
        <f t="shared" si="68"/>
        <v>0</v>
      </c>
      <c r="AP40" t="e">
        <f t="shared" si="69"/>
        <v>#DIV/0!</v>
      </c>
      <c r="AQ40">
        <v>-1</v>
      </c>
      <c r="AR40" t="s">
        <v>381</v>
      </c>
      <c r="AS40">
        <v>834.89517647058801</v>
      </c>
      <c r="AT40">
        <v>1133.6500000000001</v>
      </c>
      <c r="AU40">
        <f t="shared" si="70"/>
        <v>0.26353356285397789</v>
      </c>
      <c r="AV40">
        <v>0.5</v>
      </c>
      <c r="AW40">
        <f t="shared" si="71"/>
        <v>1433.0839157701062</v>
      </c>
      <c r="AX40">
        <f t="shared" si="72"/>
        <v>10.875154644068905</v>
      </c>
      <c r="AY40">
        <f t="shared" si="73"/>
        <v>188.83285509581302</v>
      </c>
      <c r="AZ40">
        <f t="shared" si="74"/>
        <v>0.44769549684646942</v>
      </c>
      <c r="BA40">
        <f t="shared" si="75"/>
        <v>8.2864335531164426E-3</v>
      </c>
      <c r="BB40">
        <f t="shared" si="76"/>
        <v>-1</v>
      </c>
      <c r="BC40" t="s">
        <v>382</v>
      </c>
      <c r="BD40">
        <v>626.12</v>
      </c>
      <c r="BE40">
        <f t="shared" si="77"/>
        <v>507.53000000000009</v>
      </c>
      <c r="BF40">
        <f t="shared" si="78"/>
        <v>0.58864465850178715</v>
      </c>
      <c r="BG40">
        <f t="shared" si="79"/>
        <v>1.8105954130198685</v>
      </c>
      <c r="BH40">
        <f t="shared" si="80"/>
        <v>0.26353356285397789</v>
      </c>
      <c r="BI40" t="e">
        <f t="shared" si="81"/>
        <v>#DIV/0!</v>
      </c>
      <c r="BJ40">
        <v>4516</v>
      </c>
      <c r="BK40">
        <v>300</v>
      </c>
      <c r="BL40">
        <v>300</v>
      </c>
      <c r="BM40">
        <v>300</v>
      </c>
      <c r="BN40">
        <v>10473.1</v>
      </c>
      <c r="BO40">
        <v>1068.72</v>
      </c>
      <c r="BP40">
        <v>-7.2639499999999999E-3</v>
      </c>
      <c r="BQ40">
        <v>0.68579100000000004</v>
      </c>
      <c r="BR40">
        <f t="shared" si="82"/>
        <v>1699.99903225806</v>
      </c>
      <c r="BS40">
        <f t="shared" si="83"/>
        <v>1433.0839157701062</v>
      </c>
      <c r="BT40">
        <f t="shared" si="84"/>
        <v>0.84299101856933523</v>
      </c>
      <c r="BU40">
        <f t="shared" si="85"/>
        <v>0.19598203713867049</v>
      </c>
      <c r="BV40">
        <v>6</v>
      </c>
      <c r="BW40">
        <v>0.5</v>
      </c>
      <c r="BX40" t="s">
        <v>259</v>
      </c>
      <c r="BY40">
        <v>1533050370.4354801</v>
      </c>
      <c r="BZ40">
        <v>157.050322580645</v>
      </c>
      <c r="CA40">
        <v>174.98019354838701</v>
      </c>
      <c r="CB40">
        <v>24.4398709677419</v>
      </c>
      <c r="CC40">
        <v>14.392854838709701</v>
      </c>
      <c r="CD40">
        <v>400.00680645161299</v>
      </c>
      <c r="CE40">
        <v>99.076935483870997</v>
      </c>
      <c r="CF40">
        <v>9.9974835483870997E-2</v>
      </c>
      <c r="CG40">
        <v>27.655235483871</v>
      </c>
      <c r="CH40">
        <v>26.392145161290301</v>
      </c>
      <c r="CI40">
        <v>999.9</v>
      </c>
      <c r="CJ40">
        <v>9995.1583870967806</v>
      </c>
      <c r="CK40">
        <v>0</v>
      </c>
      <c r="CL40">
        <v>14.5829</v>
      </c>
      <c r="CM40">
        <v>1699.99903225806</v>
      </c>
      <c r="CN40">
        <v>0.900005709677419</v>
      </c>
      <c r="CO40">
        <v>9.9993983870967695E-2</v>
      </c>
      <c r="CP40">
        <v>0</v>
      </c>
      <c r="CQ40">
        <v>835.201774193549</v>
      </c>
      <c r="CR40">
        <v>5.0001199999999999</v>
      </c>
      <c r="CS40">
        <v>11953.7677419355</v>
      </c>
      <c r="CT40">
        <v>13357.919354838699</v>
      </c>
      <c r="CU40">
        <v>45.316064516129003</v>
      </c>
      <c r="CV40">
        <v>46.652999999999999</v>
      </c>
      <c r="CW40">
        <v>46.370935483871001</v>
      </c>
      <c r="CX40">
        <v>46.258000000000003</v>
      </c>
      <c r="CY40">
        <v>47.125</v>
      </c>
      <c r="CZ40">
        <v>1525.5080645161299</v>
      </c>
      <c r="DA40">
        <v>169.49096774193501</v>
      </c>
      <c r="DB40">
        <v>0</v>
      </c>
      <c r="DC40">
        <v>111</v>
      </c>
      <c r="DD40">
        <v>834.89517647058801</v>
      </c>
      <c r="DE40">
        <v>-6.2115196137940298</v>
      </c>
      <c r="DF40">
        <v>-83.676470785130903</v>
      </c>
      <c r="DG40">
        <v>11949.317647058801</v>
      </c>
      <c r="DH40">
        <v>10</v>
      </c>
      <c r="DI40">
        <v>1533050337.9000001</v>
      </c>
      <c r="DJ40" t="s">
        <v>383</v>
      </c>
      <c r="DK40">
        <v>47</v>
      </c>
      <c r="DL40">
        <v>-1.7170000000000001</v>
      </c>
      <c r="DM40">
        <v>-0.156</v>
      </c>
      <c r="DN40">
        <v>175</v>
      </c>
      <c r="DO40">
        <v>14</v>
      </c>
      <c r="DP40">
        <v>0.08</v>
      </c>
      <c r="DQ40">
        <v>0.01</v>
      </c>
      <c r="DR40">
        <v>10.896458504500499</v>
      </c>
      <c r="DS40">
        <v>-0.19654872611273899</v>
      </c>
      <c r="DT40">
        <v>4.6941193279925401E-2</v>
      </c>
      <c r="DU40">
        <v>1</v>
      </c>
      <c r="DV40">
        <v>0.76119054144741904</v>
      </c>
      <c r="DW40">
        <v>-1.5405478591218101E-2</v>
      </c>
      <c r="DX40">
        <v>1.53156571897368E-3</v>
      </c>
      <c r="DY40">
        <v>1</v>
      </c>
      <c r="DZ40">
        <v>2</v>
      </c>
      <c r="EA40">
        <v>2</v>
      </c>
      <c r="EB40" t="s">
        <v>260</v>
      </c>
      <c r="EC40">
        <v>100</v>
      </c>
      <c r="ED40">
        <v>100</v>
      </c>
      <c r="EE40">
        <v>-1.7170000000000001</v>
      </c>
      <c r="EF40">
        <v>-0.156</v>
      </c>
      <c r="EG40">
        <v>2</v>
      </c>
      <c r="EH40">
        <v>388.86399999999998</v>
      </c>
      <c r="EI40">
        <v>608.66800000000001</v>
      </c>
      <c r="EJ40">
        <v>25.0002</v>
      </c>
      <c r="EK40">
        <v>27.8965</v>
      </c>
      <c r="EL40">
        <v>30</v>
      </c>
      <c r="EM40">
        <v>27.947299999999998</v>
      </c>
      <c r="EN40">
        <v>27.938400000000001</v>
      </c>
      <c r="EO40">
        <v>10.4095</v>
      </c>
      <c r="EP40">
        <v>35.972999999999999</v>
      </c>
      <c r="EQ40">
        <v>0</v>
      </c>
      <c r="ER40">
        <v>25</v>
      </c>
      <c r="ES40">
        <v>175</v>
      </c>
      <c r="ET40">
        <v>14.3057</v>
      </c>
      <c r="EU40">
        <v>110.21</v>
      </c>
      <c r="EV40">
        <v>101.66500000000001</v>
      </c>
    </row>
    <row r="41" spans="1:152" x14ac:dyDescent="0.2">
      <c r="A41">
        <v>55</v>
      </c>
      <c r="B41">
        <v>1533050496.5</v>
      </c>
      <c r="C41">
        <v>8277.7000000476801</v>
      </c>
      <c r="D41" t="s">
        <v>384</v>
      </c>
      <c r="E41" t="s">
        <v>385</v>
      </c>
      <c r="F41" t="s">
        <v>565</v>
      </c>
      <c r="G41">
        <v>1533050488.4548399</v>
      </c>
      <c r="H41">
        <f t="shared" si="43"/>
        <v>6.9512674540530544E-3</v>
      </c>
      <c r="I41">
        <f t="shared" si="44"/>
        <v>4.2384642287085885</v>
      </c>
      <c r="J41">
        <f t="shared" si="45"/>
        <v>92.647445161290307</v>
      </c>
      <c r="K41">
        <f t="shared" si="46"/>
        <v>81.028079881785573</v>
      </c>
      <c r="L41">
        <f t="shared" si="47"/>
        <v>8.0363031293635903</v>
      </c>
      <c r="M41">
        <f t="shared" si="48"/>
        <v>9.1887029109347793</v>
      </c>
      <c r="N41">
        <f t="shared" si="49"/>
        <v>0.77490025348068703</v>
      </c>
      <c r="O41">
        <f t="shared" si="50"/>
        <v>2.2464557733302368</v>
      </c>
      <c r="P41">
        <f t="shared" si="51"/>
        <v>0.65167618957580609</v>
      </c>
      <c r="Q41">
        <f t="shared" si="52"/>
        <v>0.41672644112912599</v>
      </c>
      <c r="R41">
        <f t="shared" si="53"/>
        <v>280.86098529265689</v>
      </c>
      <c r="S41">
        <f t="shared" si="54"/>
        <v>27.472531153967548</v>
      </c>
      <c r="T41">
        <f t="shared" si="55"/>
        <v>26.415135483871001</v>
      </c>
      <c r="U41">
        <f t="shared" si="56"/>
        <v>3.4580414463157632</v>
      </c>
      <c r="V41">
        <f t="shared" si="57"/>
        <v>65.336329520836571</v>
      </c>
      <c r="W41">
        <f t="shared" si="58"/>
        <v>2.4315325602169287</v>
      </c>
      <c r="X41">
        <f t="shared" si="59"/>
        <v>3.7215628396166367</v>
      </c>
      <c r="Y41">
        <f t="shared" si="60"/>
        <v>1.0265088860988345</v>
      </c>
      <c r="Z41">
        <f t="shared" si="61"/>
        <v>-306.5508947237397</v>
      </c>
      <c r="AA41">
        <f t="shared" si="62"/>
        <v>151.4867153448358</v>
      </c>
      <c r="AB41">
        <f t="shared" si="63"/>
        <v>14.558934340038244</v>
      </c>
      <c r="AC41">
        <f t="shared" si="64"/>
        <v>140.35574025379125</v>
      </c>
      <c r="AD41">
        <v>-4.1088399484646598E-2</v>
      </c>
      <c r="AE41">
        <v>4.6125327963007397E-2</v>
      </c>
      <c r="AF41">
        <v>3.44888618699947</v>
      </c>
      <c r="AG41">
        <v>0</v>
      </c>
      <c r="AH41">
        <v>0</v>
      </c>
      <c r="AI41">
        <f t="shared" si="65"/>
        <v>1</v>
      </c>
      <c r="AJ41">
        <f t="shared" si="66"/>
        <v>0</v>
      </c>
      <c r="AK41">
        <f t="shared" si="67"/>
        <v>52278.021989908411</v>
      </c>
      <c r="AL41">
        <v>0</v>
      </c>
      <c r="AM41">
        <v>0</v>
      </c>
      <c r="AN41">
        <v>0</v>
      </c>
      <c r="AO41">
        <f t="shared" si="68"/>
        <v>0</v>
      </c>
      <c r="AP41" t="e">
        <f t="shared" si="69"/>
        <v>#DIV/0!</v>
      </c>
      <c r="AQ41">
        <v>-1</v>
      </c>
      <c r="AR41" t="s">
        <v>386</v>
      </c>
      <c r="AS41">
        <v>834.46605882352901</v>
      </c>
      <c r="AT41">
        <v>1081.77</v>
      </c>
      <c r="AU41">
        <f t="shared" si="70"/>
        <v>0.22861046357032544</v>
      </c>
      <c r="AV41">
        <v>0.5</v>
      </c>
      <c r="AW41">
        <f t="shared" si="71"/>
        <v>1433.0960899636657</v>
      </c>
      <c r="AX41">
        <f t="shared" si="72"/>
        <v>4.2384642287085885</v>
      </c>
      <c r="AY41">
        <f t="shared" si="73"/>
        <v>163.81038073370721</v>
      </c>
      <c r="AZ41">
        <f t="shared" si="74"/>
        <v>0.4098375810015068</v>
      </c>
      <c r="BA41">
        <f t="shared" si="75"/>
        <v>3.6553475132580977E-3</v>
      </c>
      <c r="BB41">
        <f t="shared" si="76"/>
        <v>-1</v>
      </c>
      <c r="BC41" t="s">
        <v>387</v>
      </c>
      <c r="BD41">
        <v>638.41999999999996</v>
      </c>
      <c r="BE41">
        <f t="shared" si="77"/>
        <v>443.35</v>
      </c>
      <c r="BF41">
        <f t="shared" si="78"/>
        <v>0.55780746853833529</v>
      </c>
      <c r="BG41">
        <f t="shared" si="79"/>
        <v>1.6944487954638014</v>
      </c>
      <c r="BH41">
        <f t="shared" si="80"/>
        <v>0.22861046357032547</v>
      </c>
      <c r="BI41" t="e">
        <f t="shared" si="81"/>
        <v>#DIV/0!</v>
      </c>
      <c r="BJ41">
        <v>4518</v>
      </c>
      <c r="BK41">
        <v>300</v>
      </c>
      <c r="BL41">
        <v>300</v>
      </c>
      <c r="BM41">
        <v>300</v>
      </c>
      <c r="BN41">
        <v>10472.799999999999</v>
      </c>
      <c r="BO41">
        <v>1031.33</v>
      </c>
      <c r="BP41">
        <v>-7.2634800000000001E-3</v>
      </c>
      <c r="BQ41">
        <v>1.12219</v>
      </c>
      <c r="BR41">
        <f t="shared" si="82"/>
        <v>1700.0135483870999</v>
      </c>
      <c r="BS41">
        <f t="shared" si="83"/>
        <v>1433.0960899636657</v>
      </c>
      <c r="BT41">
        <f t="shared" si="84"/>
        <v>0.84299098164442621</v>
      </c>
      <c r="BU41">
        <f t="shared" si="85"/>
        <v>0.19598196328885231</v>
      </c>
      <c r="BV41">
        <v>6</v>
      </c>
      <c r="BW41">
        <v>0.5</v>
      </c>
      <c r="BX41" t="s">
        <v>259</v>
      </c>
      <c r="BY41">
        <v>1533050488.4548399</v>
      </c>
      <c r="BZ41">
        <v>92.647445161290307</v>
      </c>
      <c r="CA41">
        <v>99.970812903225806</v>
      </c>
      <c r="CB41">
        <v>24.516548387096801</v>
      </c>
      <c r="CC41">
        <v>14.345770967741901</v>
      </c>
      <c r="CD41">
        <v>400.01935483871</v>
      </c>
      <c r="CE41">
        <v>99.079258064516097</v>
      </c>
      <c r="CF41">
        <v>9.9978825806451593E-2</v>
      </c>
      <c r="CG41">
        <v>27.665945161290299</v>
      </c>
      <c r="CH41">
        <v>26.415135483871001</v>
      </c>
      <c r="CI41">
        <v>999.9</v>
      </c>
      <c r="CJ41">
        <v>10000.748387096801</v>
      </c>
      <c r="CK41">
        <v>0</v>
      </c>
      <c r="CL41">
        <v>14.4056580645161</v>
      </c>
      <c r="CM41">
        <v>1700.0135483870999</v>
      </c>
      <c r="CN41">
        <v>0.90000790322580604</v>
      </c>
      <c r="CO41">
        <v>9.9991735483870997E-2</v>
      </c>
      <c r="CP41">
        <v>0</v>
      </c>
      <c r="CQ41">
        <v>834.77264516129003</v>
      </c>
      <c r="CR41">
        <v>5.0001199999999999</v>
      </c>
      <c r="CS41">
        <v>11934.012903225799</v>
      </c>
      <c r="CT41">
        <v>13358.058064516101</v>
      </c>
      <c r="CU41">
        <v>45.375</v>
      </c>
      <c r="CV41">
        <v>46.686999999999998</v>
      </c>
      <c r="CW41">
        <v>46.378999999999998</v>
      </c>
      <c r="CX41">
        <v>46.311999999999998</v>
      </c>
      <c r="CY41">
        <v>47.186999999999998</v>
      </c>
      <c r="CZ41">
        <v>1525.52322580645</v>
      </c>
      <c r="DA41">
        <v>169.490322580645</v>
      </c>
      <c r="DB41">
        <v>0</v>
      </c>
      <c r="DC41">
        <v>117.59999990463299</v>
      </c>
      <c r="DD41">
        <v>834.46605882352901</v>
      </c>
      <c r="DE41">
        <v>-3.69828430908886</v>
      </c>
      <c r="DF41">
        <v>-83.308823568645806</v>
      </c>
      <c r="DG41">
        <v>11929.2764705882</v>
      </c>
      <c r="DH41">
        <v>10</v>
      </c>
      <c r="DI41">
        <v>1533050452.4000001</v>
      </c>
      <c r="DJ41" t="s">
        <v>388</v>
      </c>
      <c r="DK41">
        <v>48</v>
      </c>
      <c r="DL41">
        <v>-1.675</v>
      </c>
      <c r="DM41">
        <v>-0.153</v>
      </c>
      <c r="DN41">
        <v>100</v>
      </c>
      <c r="DO41">
        <v>14</v>
      </c>
      <c r="DP41">
        <v>0.11</v>
      </c>
      <c r="DQ41">
        <v>0.01</v>
      </c>
      <c r="DR41">
        <v>4.24613335781806</v>
      </c>
      <c r="DS41">
        <v>-6.0836619366054397E-2</v>
      </c>
      <c r="DT41">
        <v>4.0168112077370498E-2</v>
      </c>
      <c r="DU41">
        <v>1</v>
      </c>
      <c r="DV41">
        <v>0.77496772557318405</v>
      </c>
      <c r="DW41">
        <v>-5.4109509128794902E-3</v>
      </c>
      <c r="DX41">
        <v>1.1231245927289799E-3</v>
      </c>
      <c r="DY41">
        <v>1</v>
      </c>
      <c r="DZ41">
        <v>2</v>
      </c>
      <c r="EA41">
        <v>2</v>
      </c>
      <c r="EB41" t="s">
        <v>260</v>
      </c>
      <c r="EC41">
        <v>100</v>
      </c>
      <c r="ED41">
        <v>100</v>
      </c>
      <c r="EE41">
        <v>-1.675</v>
      </c>
      <c r="EF41">
        <v>-0.153</v>
      </c>
      <c r="EG41">
        <v>2</v>
      </c>
      <c r="EH41">
        <v>388.90199999999999</v>
      </c>
      <c r="EI41">
        <v>608.66700000000003</v>
      </c>
      <c r="EJ41">
        <v>25</v>
      </c>
      <c r="EK41">
        <v>27.9132</v>
      </c>
      <c r="EL41">
        <v>30</v>
      </c>
      <c r="EM41">
        <v>27.9636</v>
      </c>
      <c r="EN41">
        <v>27.954999999999998</v>
      </c>
      <c r="EO41">
        <v>7.1622399999999997</v>
      </c>
      <c r="EP41">
        <v>36.21</v>
      </c>
      <c r="EQ41">
        <v>0</v>
      </c>
      <c r="ER41">
        <v>25</v>
      </c>
      <c r="ES41">
        <v>100</v>
      </c>
      <c r="ET41">
        <v>14.2475</v>
      </c>
      <c r="EU41">
        <v>110.20699999999999</v>
      </c>
      <c r="EV41">
        <v>101.666</v>
      </c>
    </row>
    <row r="42" spans="1:152" x14ac:dyDescent="0.2">
      <c r="A42">
        <v>56</v>
      </c>
      <c r="B42">
        <v>1533050606.9000001</v>
      </c>
      <c r="C42">
        <v>8388.1000001430493</v>
      </c>
      <c r="D42" t="s">
        <v>389</v>
      </c>
      <c r="E42" t="s">
        <v>390</v>
      </c>
      <c r="F42" t="s">
        <v>565</v>
      </c>
      <c r="G42">
        <v>1533050598.9516101</v>
      </c>
      <c r="H42">
        <f t="shared" si="43"/>
        <v>7.0278945053668619E-3</v>
      </c>
      <c r="I42">
        <f t="shared" si="44"/>
        <v>-0.39490212243563599</v>
      </c>
      <c r="J42">
        <f t="shared" si="45"/>
        <v>50.044474193548403</v>
      </c>
      <c r="K42">
        <f t="shared" si="46"/>
        <v>50.14584300284006</v>
      </c>
      <c r="L42">
        <f t="shared" si="47"/>
        <v>4.9735653628900796</v>
      </c>
      <c r="M42">
        <f t="shared" si="48"/>
        <v>4.9635114009147703</v>
      </c>
      <c r="N42">
        <f t="shared" si="49"/>
        <v>0.78753990222397385</v>
      </c>
      <c r="O42">
        <f t="shared" si="50"/>
        <v>2.2475829391790567</v>
      </c>
      <c r="P42">
        <f t="shared" si="51"/>
        <v>0.66066545047161085</v>
      </c>
      <c r="Q42">
        <f t="shared" si="52"/>
        <v>0.42260171424771942</v>
      </c>
      <c r="R42">
        <f t="shared" si="53"/>
        <v>280.85914459270623</v>
      </c>
      <c r="S42">
        <f t="shared" si="54"/>
        <v>27.405712875108087</v>
      </c>
      <c r="T42">
        <f t="shared" si="55"/>
        <v>26.385338709677399</v>
      </c>
      <c r="U42">
        <f t="shared" si="56"/>
        <v>3.4519679004813679</v>
      </c>
      <c r="V42">
        <f t="shared" si="57"/>
        <v>65.404660940827995</v>
      </c>
      <c r="W42">
        <f t="shared" si="58"/>
        <v>2.4281847788498232</v>
      </c>
      <c r="X42">
        <f t="shared" si="59"/>
        <v>3.7125561755401764</v>
      </c>
      <c r="Y42">
        <f t="shared" si="60"/>
        <v>1.0237831216315447</v>
      </c>
      <c r="Z42">
        <f t="shared" si="61"/>
        <v>-309.93014768667859</v>
      </c>
      <c r="AA42">
        <f t="shared" si="62"/>
        <v>150.15009685761078</v>
      </c>
      <c r="AB42">
        <f t="shared" si="63"/>
        <v>14.418100800319563</v>
      </c>
      <c r="AC42">
        <f t="shared" si="64"/>
        <v>135.49719456395798</v>
      </c>
      <c r="AD42">
        <v>-4.1118708132781602E-2</v>
      </c>
      <c r="AE42">
        <v>4.6159352075722401E-2</v>
      </c>
      <c r="AF42">
        <v>3.4509003195048602</v>
      </c>
      <c r="AG42">
        <v>0</v>
      </c>
      <c r="AH42">
        <v>0</v>
      </c>
      <c r="AI42">
        <f t="shared" si="65"/>
        <v>1</v>
      </c>
      <c r="AJ42">
        <f t="shared" si="66"/>
        <v>0</v>
      </c>
      <c r="AK42">
        <f t="shared" si="67"/>
        <v>52322.278156292268</v>
      </c>
      <c r="AL42">
        <v>0</v>
      </c>
      <c r="AM42">
        <v>0</v>
      </c>
      <c r="AN42">
        <v>0</v>
      </c>
      <c r="AO42">
        <f t="shared" si="68"/>
        <v>0</v>
      </c>
      <c r="AP42" t="e">
        <f t="shared" si="69"/>
        <v>#DIV/0!</v>
      </c>
      <c r="AQ42">
        <v>-1</v>
      </c>
      <c r="AR42" t="s">
        <v>391</v>
      </c>
      <c r="AS42">
        <v>839.01382352941198</v>
      </c>
      <c r="AT42">
        <v>1049.28</v>
      </c>
      <c r="AU42">
        <f t="shared" si="70"/>
        <v>0.20039091231185957</v>
      </c>
      <c r="AV42">
        <v>0.5</v>
      </c>
      <c r="AW42">
        <f t="shared" si="71"/>
        <v>1433.0843928582949</v>
      </c>
      <c r="AX42">
        <f t="shared" si="72"/>
        <v>-0.39490212243563599</v>
      </c>
      <c r="AY42">
        <f t="shared" si="73"/>
        <v>143.58854445238055</v>
      </c>
      <c r="AZ42">
        <f t="shared" si="74"/>
        <v>0.3851784080512351</v>
      </c>
      <c r="BA42">
        <f t="shared" si="75"/>
        <v>4.2223464338865134E-4</v>
      </c>
      <c r="BB42">
        <f t="shared" si="76"/>
        <v>-1</v>
      </c>
      <c r="BC42" t="s">
        <v>392</v>
      </c>
      <c r="BD42">
        <v>645.12</v>
      </c>
      <c r="BE42">
        <f t="shared" si="77"/>
        <v>404.15999999999997</v>
      </c>
      <c r="BF42">
        <f t="shared" si="78"/>
        <v>0.52025479134646679</v>
      </c>
      <c r="BG42">
        <f t="shared" si="79"/>
        <v>1.6264880952380951</v>
      </c>
      <c r="BH42">
        <f t="shared" si="80"/>
        <v>0.20039091231185957</v>
      </c>
      <c r="BI42" t="e">
        <f t="shared" si="81"/>
        <v>#DIV/0!</v>
      </c>
      <c r="BJ42">
        <v>4520</v>
      </c>
      <c r="BK42">
        <v>300</v>
      </c>
      <c r="BL42">
        <v>300</v>
      </c>
      <c r="BM42">
        <v>300</v>
      </c>
      <c r="BN42">
        <v>10472.4</v>
      </c>
      <c r="BO42">
        <v>1005.05</v>
      </c>
      <c r="BP42">
        <v>-7.2631199999999996E-3</v>
      </c>
      <c r="BQ42">
        <v>0.112427</v>
      </c>
      <c r="BR42">
        <f t="shared" si="82"/>
        <v>1699.9993548387099</v>
      </c>
      <c r="BS42">
        <f t="shared" si="83"/>
        <v>1433.0843928582949</v>
      </c>
      <c r="BT42">
        <f t="shared" si="84"/>
        <v>0.84299113924914459</v>
      </c>
      <c r="BU42">
        <f t="shared" si="85"/>
        <v>0.19598227849828934</v>
      </c>
      <c r="BV42">
        <v>6</v>
      </c>
      <c r="BW42">
        <v>0.5</v>
      </c>
      <c r="BX42" t="s">
        <v>259</v>
      </c>
      <c r="BY42">
        <v>1533050598.9516101</v>
      </c>
      <c r="BZ42">
        <v>50.044474193548403</v>
      </c>
      <c r="CA42">
        <v>49.979683870967797</v>
      </c>
      <c r="CB42">
        <v>24.482109677419398</v>
      </c>
      <c r="CC42">
        <v>14.198661290322599</v>
      </c>
      <c r="CD42">
        <v>400.01193548387101</v>
      </c>
      <c r="CE42">
        <v>99.0820419354839</v>
      </c>
      <c r="CF42">
        <v>9.99652870967742E-2</v>
      </c>
      <c r="CG42">
        <v>27.624490322580598</v>
      </c>
      <c r="CH42">
        <v>26.385338709677399</v>
      </c>
      <c r="CI42">
        <v>999.9</v>
      </c>
      <c r="CJ42">
        <v>10007.844193548401</v>
      </c>
      <c r="CK42">
        <v>0</v>
      </c>
      <c r="CL42">
        <v>14.5737129032258</v>
      </c>
      <c r="CM42">
        <v>1699.9993548387099</v>
      </c>
      <c r="CN42">
        <v>0.89999970967741905</v>
      </c>
      <c r="CO42">
        <v>0.100000077419355</v>
      </c>
      <c r="CP42">
        <v>0</v>
      </c>
      <c r="CQ42">
        <v>839.14529032258099</v>
      </c>
      <c r="CR42">
        <v>5.0001199999999999</v>
      </c>
      <c r="CS42">
        <v>12003.9225806452</v>
      </c>
      <c r="CT42">
        <v>13357.9064516129</v>
      </c>
      <c r="CU42">
        <v>45.408999999999999</v>
      </c>
      <c r="CV42">
        <v>46.686999999999998</v>
      </c>
      <c r="CW42">
        <v>46.436999999999998</v>
      </c>
      <c r="CX42">
        <v>46.3</v>
      </c>
      <c r="CY42">
        <v>47.186999999999998</v>
      </c>
      <c r="CZ42">
        <v>1525.5006451612901</v>
      </c>
      <c r="DA42">
        <v>169.49774193548399</v>
      </c>
      <c r="DB42">
        <v>0</v>
      </c>
      <c r="DC42">
        <v>109.799999952316</v>
      </c>
      <c r="DD42">
        <v>839.01382352941198</v>
      </c>
      <c r="DE42">
        <v>-5.4828431617898703</v>
      </c>
      <c r="DF42">
        <v>-33.161764764545801</v>
      </c>
      <c r="DG42">
        <v>12002.1176470588</v>
      </c>
      <c r="DH42">
        <v>10</v>
      </c>
      <c r="DI42">
        <v>1533050565.4000001</v>
      </c>
      <c r="DJ42" t="s">
        <v>393</v>
      </c>
      <c r="DK42">
        <v>49</v>
      </c>
      <c r="DL42">
        <v>-1.6830000000000001</v>
      </c>
      <c r="DM42">
        <v>-0.161</v>
      </c>
      <c r="DN42">
        <v>50</v>
      </c>
      <c r="DO42">
        <v>14</v>
      </c>
      <c r="DP42">
        <v>0.39</v>
      </c>
      <c r="DQ42">
        <v>0.01</v>
      </c>
      <c r="DR42">
        <v>-0.38074594202776202</v>
      </c>
      <c r="DS42">
        <v>-0.139594713525725</v>
      </c>
      <c r="DT42">
        <v>4.9297490091170897E-2</v>
      </c>
      <c r="DU42">
        <v>1</v>
      </c>
      <c r="DV42">
        <v>0.78731918948411606</v>
      </c>
      <c r="DW42">
        <v>-4.31221923711701E-3</v>
      </c>
      <c r="DX42">
        <v>1.6898614219765899E-3</v>
      </c>
      <c r="DY42">
        <v>1</v>
      </c>
      <c r="DZ42">
        <v>2</v>
      </c>
      <c r="EA42">
        <v>2</v>
      </c>
      <c r="EB42" t="s">
        <v>260</v>
      </c>
      <c r="EC42">
        <v>100</v>
      </c>
      <c r="ED42">
        <v>100</v>
      </c>
      <c r="EE42">
        <v>-1.6830000000000001</v>
      </c>
      <c r="EF42">
        <v>-0.161</v>
      </c>
      <c r="EG42">
        <v>2</v>
      </c>
      <c r="EH42">
        <v>389.024</v>
      </c>
      <c r="EI42">
        <v>608.053</v>
      </c>
      <c r="EJ42">
        <v>24.9999</v>
      </c>
      <c r="EK42">
        <v>27.917899999999999</v>
      </c>
      <c r="EL42">
        <v>30</v>
      </c>
      <c r="EM42">
        <v>27.972899999999999</v>
      </c>
      <c r="EN42">
        <v>27.966799999999999</v>
      </c>
      <c r="EO42">
        <v>5.0164799999999996</v>
      </c>
      <c r="EP42">
        <v>37.128500000000003</v>
      </c>
      <c r="EQ42">
        <v>0</v>
      </c>
      <c r="ER42">
        <v>25</v>
      </c>
      <c r="ES42">
        <v>50</v>
      </c>
      <c r="ET42">
        <v>14.091699999999999</v>
      </c>
      <c r="EU42">
        <v>110.206</v>
      </c>
      <c r="EV42">
        <v>101.66500000000001</v>
      </c>
    </row>
    <row r="43" spans="1:152" x14ac:dyDescent="0.2">
      <c r="A43">
        <v>57</v>
      </c>
      <c r="B43">
        <v>1533050727.5</v>
      </c>
      <c r="C43">
        <v>8508.7000000476801</v>
      </c>
      <c r="D43" t="s">
        <v>394</v>
      </c>
      <c r="E43" t="s">
        <v>395</v>
      </c>
      <c r="F43" t="s">
        <v>565</v>
      </c>
      <c r="G43">
        <v>1533050719.4516101</v>
      </c>
      <c r="H43">
        <f t="shared" si="43"/>
        <v>7.0793570885656736E-3</v>
      </c>
      <c r="I43">
        <f t="shared" si="44"/>
        <v>26.372247339699562</v>
      </c>
      <c r="J43">
        <f t="shared" si="45"/>
        <v>356.65367741935501</v>
      </c>
      <c r="K43">
        <f t="shared" si="46"/>
        <v>290.34149419404775</v>
      </c>
      <c r="L43">
        <f t="shared" si="47"/>
        <v>28.798481088626211</v>
      </c>
      <c r="M43">
        <f t="shared" si="48"/>
        <v>35.375874236858749</v>
      </c>
      <c r="N43">
        <f t="shared" si="49"/>
        <v>0.80854490311645744</v>
      </c>
      <c r="O43">
        <f t="shared" si="50"/>
        <v>2.2466416000433549</v>
      </c>
      <c r="P43">
        <f t="shared" si="51"/>
        <v>0.67537336905653167</v>
      </c>
      <c r="Q43">
        <f t="shared" si="52"/>
        <v>0.43223433270970102</v>
      </c>
      <c r="R43">
        <f t="shared" si="53"/>
        <v>280.86069928594924</v>
      </c>
      <c r="S43">
        <f t="shared" si="54"/>
        <v>27.358164886772553</v>
      </c>
      <c r="T43">
        <f t="shared" si="55"/>
        <v>26.281377419354801</v>
      </c>
      <c r="U43">
        <f t="shared" si="56"/>
        <v>3.4308501121064983</v>
      </c>
      <c r="V43">
        <f t="shared" si="57"/>
        <v>65.349174830695148</v>
      </c>
      <c r="W43">
        <f t="shared" si="58"/>
        <v>2.4218188048442575</v>
      </c>
      <c r="X43">
        <f t="shared" si="59"/>
        <v>3.70596692478312</v>
      </c>
      <c r="Y43">
        <f t="shared" si="60"/>
        <v>1.0090313072622408</v>
      </c>
      <c r="Z43">
        <f t="shared" si="61"/>
        <v>-312.19964760574618</v>
      </c>
      <c r="AA43">
        <f t="shared" si="62"/>
        <v>158.99897690110399</v>
      </c>
      <c r="AB43">
        <f t="shared" si="63"/>
        <v>15.263958404399647</v>
      </c>
      <c r="AC43">
        <f t="shared" si="64"/>
        <v>142.9239869857067</v>
      </c>
      <c r="AD43">
        <v>-4.10933952835131E-2</v>
      </c>
      <c r="AE43">
        <v>4.61309361848911E-2</v>
      </c>
      <c r="AF43">
        <v>3.44921821314048</v>
      </c>
      <c r="AG43">
        <v>0</v>
      </c>
      <c r="AH43">
        <v>0</v>
      </c>
      <c r="AI43">
        <f t="shared" si="65"/>
        <v>1</v>
      </c>
      <c r="AJ43">
        <f t="shared" si="66"/>
        <v>0</v>
      </c>
      <c r="AK43">
        <f t="shared" si="67"/>
        <v>52296.80974591108</v>
      </c>
      <c r="AL43">
        <v>0</v>
      </c>
      <c r="AM43">
        <v>0</v>
      </c>
      <c r="AN43">
        <v>0</v>
      </c>
      <c r="AO43">
        <f t="shared" si="68"/>
        <v>0</v>
      </c>
      <c r="AP43" t="e">
        <f t="shared" si="69"/>
        <v>#DIV/0!</v>
      </c>
      <c r="AQ43">
        <v>-1</v>
      </c>
      <c r="AR43" t="s">
        <v>396</v>
      </c>
      <c r="AS43">
        <v>831.07829411764703</v>
      </c>
      <c r="AT43">
        <v>1179.6300000000001</v>
      </c>
      <c r="AU43">
        <f t="shared" si="70"/>
        <v>0.29547545067720649</v>
      </c>
      <c r="AV43">
        <v>0.5</v>
      </c>
      <c r="AW43">
        <f t="shared" si="71"/>
        <v>1433.0913093184752</v>
      </c>
      <c r="AX43">
        <f t="shared" si="72"/>
        <v>26.372247339699562</v>
      </c>
      <c r="AY43">
        <f t="shared" si="73"/>
        <v>211.7216502412322</v>
      </c>
      <c r="AZ43">
        <f t="shared" si="74"/>
        <v>0.50416656070123689</v>
      </c>
      <c r="BA43">
        <f t="shared" si="75"/>
        <v>1.9100141883294779E-2</v>
      </c>
      <c r="BB43">
        <f t="shared" si="76"/>
        <v>-1</v>
      </c>
      <c r="BC43" t="s">
        <v>397</v>
      </c>
      <c r="BD43">
        <v>584.9</v>
      </c>
      <c r="BE43">
        <f t="shared" si="77"/>
        <v>594.73000000000013</v>
      </c>
      <c r="BF43">
        <f t="shared" si="78"/>
        <v>0.58606713278689992</v>
      </c>
      <c r="BG43">
        <f t="shared" si="79"/>
        <v>2.0168062916737908</v>
      </c>
      <c r="BH43">
        <f t="shared" si="80"/>
        <v>0.29547545067720643</v>
      </c>
      <c r="BI43" t="e">
        <f t="shared" si="81"/>
        <v>#DIV/0!</v>
      </c>
      <c r="BJ43">
        <v>4522</v>
      </c>
      <c r="BK43">
        <v>300</v>
      </c>
      <c r="BL43">
        <v>300</v>
      </c>
      <c r="BM43">
        <v>300</v>
      </c>
      <c r="BN43">
        <v>10473</v>
      </c>
      <c r="BO43">
        <v>1102.95</v>
      </c>
      <c r="BP43">
        <v>-7.2638900000000003E-3</v>
      </c>
      <c r="BQ43">
        <v>2.2453599999999998</v>
      </c>
      <c r="BR43">
        <f t="shared" si="82"/>
        <v>1700.0074193548401</v>
      </c>
      <c r="BS43">
        <f t="shared" si="83"/>
        <v>1433.0913093184752</v>
      </c>
      <c r="BT43">
        <f t="shared" si="84"/>
        <v>0.84299120874562972</v>
      </c>
      <c r="BU43">
        <f t="shared" si="85"/>
        <v>0.19598241749125961</v>
      </c>
      <c r="BV43">
        <v>6</v>
      </c>
      <c r="BW43">
        <v>0.5</v>
      </c>
      <c r="BX43" t="s">
        <v>259</v>
      </c>
      <c r="BY43">
        <v>1533050719.4516101</v>
      </c>
      <c r="BZ43">
        <v>356.65367741935501</v>
      </c>
      <c r="CA43">
        <v>399.99770967741898</v>
      </c>
      <c r="CB43">
        <v>24.4163741935484</v>
      </c>
      <c r="CC43">
        <v>14.0570129032258</v>
      </c>
      <c r="CD43">
        <v>400.015290322581</v>
      </c>
      <c r="CE43">
        <v>99.088341935483896</v>
      </c>
      <c r="CF43">
        <v>9.99644709677419E-2</v>
      </c>
      <c r="CG43">
        <v>27.594106451612902</v>
      </c>
      <c r="CH43">
        <v>26.281377419354801</v>
      </c>
      <c r="CI43">
        <v>999.9</v>
      </c>
      <c r="CJ43">
        <v>10001.0474193548</v>
      </c>
      <c r="CK43">
        <v>0</v>
      </c>
      <c r="CL43">
        <v>14.633161290322599</v>
      </c>
      <c r="CM43">
        <v>1700.0074193548401</v>
      </c>
      <c r="CN43">
        <v>0.89999912903225798</v>
      </c>
      <c r="CO43">
        <v>0.100000716129032</v>
      </c>
      <c r="CP43">
        <v>0</v>
      </c>
      <c r="CQ43">
        <v>831.050677419355</v>
      </c>
      <c r="CR43">
        <v>5.0001199999999999</v>
      </c>
      <c r="CS43">
        <v>11926.1419354839</v>
      </c>
      <c r="CT43">
        <v>13357.987096774201</v>
      </c>
      <c r="CU43">
        <v>45.436999999999998</v>
      </c>
      <c r="CV43">
        <v>46.686999999999998</v>
      </c>
      <c r="CW43">
        <v>46.463419354838699</v>
      </c>
      <c r="CX43">
        <v>46.25</v>
      </c>
      <c r="CY43">
        <v>47.186999999999998</v>
      </c>
      <c r="CZ43">
        <v>1525.5048387096799</v>
      </c>
      <c r="DA43">
        <v>169.502580645161</v>
      </c>
      <c r="DB43">
        <v>0</v>
      </c>
      <c r="DC43">
        <v>120</v>
      </c>
      <c r="DD43">
        <v>831.07829411764703</v>
      </c>
      <c r="DE43">
        <v>-0.99509800776470203</v>
      </c>
      <c r="DF43">
        <v>3.97058820899223</v>
      </c>
      <c r="DG43">
        <v>11926.464705882399</v>
      </c>
      <c r="DH43">
        <v>10</v>
      </c>
      <c r="DI43">
        <v>1533050683.4000001</v>
      </c>
      <c r="DJ43" t="s">
        <v>398</v>
      </c>
      <c r="DK43">
        <v>50</v>
      </c>
      <c r="DL43">
        <v>-1.67</v>
      </c>
      <c r="DM43">
        <v>-0.158</v>
      </c>
      <c r="DN43">
        <v>400</v>
      </c>
      <c r="DO43">
        <v>14</v>
      </c>
      <c r="DP43">
        <v>0.06</v>
      </c>
      <c r="DQ43">
        <v>0.01</v>
      </c>
      <c r="DR43">
        <v>26.4522532048633</v>
      </c>
      <c r="DS43">
        <v>-0.96592452075989499</v>
      </c>
      <c r="DT43">
        <v>0.12734051364426599</v>
      </c>
      <c r="DU43">
        <v>0</v>
      </c>
      <c r="DV43">
        <v>0.808547618767962</v>
      </c>
      <c r="DW43">
        <v>2.8082932240910002E-2</v>
      </c>
      <c r="DX43">
        <v>2.3986497368651801E-3</v>
      </c>
      <c r="DY43">
        <v>1</v>
      </c>
      <c r="DZ43">
        <v>1</v>
      </c>
      <c r="EA43">
        <v>2</v>
      </c>
      <c r="EB43" t="s">
        <v>264</v>
      </c>
      <c r="EC43">
        <v>100</v>
      </c>
      <c r="ED43">
        <v>100</v>
      </c>
      <c r="EE43">
        <v>-1.67</v>
      </c>
      <c r="EF43">
        <v>-0.158</v>
      </c>
      <c r="EG43">
        <v>2</v>
      </c>
      <c r="EH43">
        <v>389.22800000000001</v>
      </c>
      <c r="EI43">
        <v>608.58799999999997</v>
      </c>
      <c r="EJ43">
        <v>25.0001</v>
      </c>
      <c r="EK43">
        <v>27.9298</v>
      </c>
      <c r="EL43">
        <v>30.0002</v>
      </c>
      <c r="EM43">
        <v>27.987100000000002</v>
      </c>
      <c r="EN43">
        <v>27.981000000000002</v>
      </c>
      <c r="EO43">
        <v>19.6569</v>
      </c>
      <c r="EP43">
        <v>37.635899999999999</v>
      </c>
      <c r="EQ43">
        <v>0</v>
      </c>
      <c r="ER43">
        <v>25</v>
      </c>
      <c r="ES43">
        <v>400</v>
      </c>
      <c r="ET43">
        <v>13.9495</v>
      </c>
      <c r="EU43">
        <v>110.205</v>
      </c>
      <c r="EV43">
        <v>101.66200000000001</v>
      </c>
    </row>
    <row r="44" spans="1:152" x14ac:dyDescent="0.2">
      <c r="A44">
        <v>58</v>
      </c>
      <c r="B44">
        <v>1533050845</v>
      </c>
      <c r="C44">
        <v>8626.2000000476801</v>
      </c>
      <c r="D44" t="s">
        <v>399</v>
      </c>
      <c r="E44" t="s">
        <v>400</v>
      </c>
      <c r="F44" t="s">
        <v>565</v>
      </c>
      <c r="G44">
        <v>1533050837</v>
      </c>
      <c r="H44">
        <f t="shared" si="43"/>
        <v>7.095334495130356E-3</v>
      </c>
      <c r="I44">
        <f t="shared" si="44"/>
        <v>29.897981992177424</v>
      </c>
      <c r="J44">
        <f t="shared" si="45"/>
        <v>549.31232258064495</v>
      </c>
      <c r="K44">
        <f t="shared" si="46"/>
        <v>471.78963758899727</v>
      </c>
      <c r="L44">
        <f t="shared" si="47"/>
        <v>46.797659958652098</v>
      </c>
      <c r="M44">
        <f t="shared" si="48"/>
        <v>54.487274062642413</v>
      </c>
      <c r="N44">
        <f t="shared" si="49"/>
        <v>0.8088763127098938</v>
      </c>
      <c r="O44">
        <f t="shared" si="50"/>
        <v>2.2470058180246042</v>
      </c>
      <c r="P44">
        <f t="shared" si="51"/>
        <v>0.67562295940617956</v>
      </c>
      <c r="Q44">
        <f t="shared" si="52"/>
        <v>0.43239616863512081</v>
      </c>
      <c r="R44">
        <f t="shared" si="53"/>
        <v>280.85913208107559</v>
      </c>
      <c r="S44">
        <f t="shared" si="54"/>
        <v>27.362234368112794</v>
      </c>
      <c r="T44">
        <f t="shared" si="55"/>
        <v>26.277174193548401</v>
      </c>
      <c r="U44">
        <f t="shared" si="56"/>
        <v>3.4299986836614673</v>
      </c>
      <c r="V44">
        <f t="shared" si="57"/>
        <v>65.237656164219487</v>
      </c>
      <c r="W44">
        <f t="shared" si="58"/>
        <v>2.4190078486134614</v>
      </c>
      <c r="X44">
        <f t="shared" si="59"/>
        <v>3.7079931911168207</v>
      </c>
      <c r="Y44">
        <f t="shared" si="60"/>
        <v>1.0109908350480059</v>
      </c>
      <c r="Z44">
        <f t="shared" si="61"/>
        <v>-312.90425123524869</v>
      </c>
      <c r="AA44">
        <f t="shared" si="62"/>
        <v>160.66640349589755</v>
      </c>
      <c r="AB44">
        <f t="shared" si="63"/>
        <v>15.421930212874434</v>
      </c>
      <c r="AC44">
        <f t="shared" si="64"/>
        <v>144.04321455459888</v>
      </c>
      <c r="AD44">
        <v>-4.1103188064804397E-2</v>
      </c>
      <c r="AE44">
        <v>4.6141929439785401E-2</v>
      </c>
      <c r="AF44">
        <v>3.44986901171885</v>
      </c>
      <c r="AG44">
        <v>0</v>
      </c>
      <c r="AH44">
        <v>0</v>
      </c>
      <c r="AI44">
        <f t="shared" si="65"/>
        <v>1</v>
      </c>
      <c r="AJ44">
        <f t="shared" si="66"/>
        <v>0</v>
      </c>
      <c r="AK44">
        <f t="shared" si="67"/>
        <v>52307.210616706056</v>
      </c>
      <c r="AL44">
        <v>0</v>
      </c>
      <c r="AM44">
        <v>0</v>
      </c>
      <c r="AN44">
        <v>0</v>
      </c>
      <c r="AO44">
        <f t="shared" si="68"/>
        <v>0</v>
      </c>
      <c r="AP44" t="e">
        <f t="shared" si="69"/>
        <v>#DIV/0!</v>
      </c>
      <c r="AQ44">
        <v>-1</v>
      </c>
      <c r="AR44" t="s">
        <v>401</v>
      </c>
      <c r="AS44">
        <v>839.74817647058796</v>
      </c>
      <c r="AT44">
        <v>1164.6300000000001</v>
      </c>
      <c r="AU44">
        <f t="shared" si="70"/>
        <v>0.27895711387257083</v>
      </c>
      <c r="AV44">
        <v>0.5</v>
      </c>
      <c r="AW44">
        <f t="shared" si="71"/>
        <v>1433.08633512495</v>
      </c>
      <c r="AX44">
        <f t="shared" si="72"/>
        <v>29.897981992177424</v>
      </c>
      <c r="AY44">
        <f t="shared" si="73"/>
        <v>199.88481398833792</v>
      </c>
      <c r="AZ44">
        <f t="shared" si="74"/>
        <v>0.50456368116912675</v>
      </c>
      <c r="BA44">
        <f t="shared" si="75"/>
        <v>2.1560447012066056E-2</v>
      </c>
      <c r="BB44">
        <f t="shared" si="76"/>
        <v>-1</v>
      </c>
      <c r="BC44" t="s">
        <v>402</v>
      </c>
      <c r="BD44">
        <v>577</v>
      </c>
      <c r="BE44">
        <f t="shared" si="77"/>
        <v>587.63000000000011</v>
      </c>
      <c r="BF44">
        <f t="shared" si="78"/>
        <v>0.55286800117320778</v>
      </c>
      <c r="BG44">
        <f t="shared" si="79"/>
        <v>2.0184228769497401</v>
      </c>
      <c r="BH44">
        <f t="shared" si="80"/>
        <v>0.27895711387257077</v>
      </c>
      <c r="BI44" t="e">
        <f t="shared" si="81"/>
        <v>#DIV/0!</v>
      </c>
      <c r="BJ44">
        <v>4524</v>
      </c>
      <c r="BK44">
        <v>300</v>
      </c>
      <c r="BL44">
        <v>300</v>
      </c>
      <c r="BM44">
        <v>300</v>
      </c>
      <c r="BN44">
        <v>10473</v>
      </c>
      <c r="BO44">
        <v>1096.71</v>
      </c>
      <c r="BP44">
        <v>-7.26394E-3</v>
      </c>
      <c r="BQ44">
        <v>1.5097700000000001</v>
      </c>
      <c r="BR44">
        <f t="shared" si="82"/>
        <v>1700.0019354838701</v>
      </c>
      <c r="BS44">
        <f t="shared" si="83"/>
        <v>1433.08633512495</v>
      </c>
      <c r="BT44">
        <f t="shared" si="84"/>
        <v>0.84299100207615463</v>
      </c>
      <c r="BU44">
        <f t="shared" si="85"/>
        <v>0.19598200415230924</v>
      </c>
      <c r="BV44">
        <v>6</v>
      </c>
      <c r="BW44">
        <v>0.5</v>
      </c>
      <c r="BX44" t="s">
        <v>259</v>
      </c>
      <c r="BY44">
        <v>1533050837</v>
      </c>
      <c r="BZ44">
        <v>549.31232258064495</v>
      </c>
      <c r="CA44">
        <v>600.00277419354802</v>
      </c>
      <c r="CB44">
        <v>24.387177419354799</v>
      </c>
      <c r="CC44">
        <v>14.0043129032258</v>
      </c>
      <c r="CD44">
        <v>400.022516129032</v>
      </c>
      <c r="CE44">
        <v>99.091816129032296</v>
      </c>
      <c r="CF44">
        <v>9.9976632258064496E-2</v>
      </c>
      <c r="CG44">
        <v>27.603454838709698</v>
      </c>
      <c r="CH44">
        <v>26.277174193548401</v>
      </c>
      <c r="CI44">
        <v>999.9</v>
      </c>
      <c r="CJ44">
        <v>10003.08</v>
      </c>
      <c r="CK44">
        <v>0</v>
      </c>
      <c r="CL44">
        <v>14.6968</v>
      </c>
      <c r="CM44">
        <v>1700.0019354838701</v>
      </c>
      <c r="CN44">
        <v>0.90000680645161302</v>
      </c>
      <c r="CO44">
        <v>9.9992832258064504E-2</v>
      </c>
      <c r="CP44">
        <v>0</v>
      </c>
      <c r="CQ44">
        <v>840.24806451612903</v>
      </c>
      <c r="CR44">
        <v>5.0001199999999999</v>
      </c>
      <c r="CS44">
        <v>12081.722580645201</v>
      </c>
      <c r="CT44">
        <v>13357.967741935499</v>
      </c>
      <c r="CU44">
        <v>45.436999999999998</v>
      </c>
      <c r="CV44">
        <v>46.686999999999998</v>
      </c>
      <c r="CW44">
        <v>46.475612903225802</v>
      </c>
      <c r="CX44">
        <v>46.25</v>
      </c>
      <c r="CY44">
        <v>47.186999999999998</v>
      </c>
      <c r="CZ44">
        <v>1525.5116129032201</v>
      </c>
      <c r="DA44">
        <v>169.490322580645</v>
      </c>
      <c r="DB44">
        <v>0</v>
      </c>
      <c r="DC44">
        <v>117</v>
      </c>
      <c r="DD44">
        <v>839.74817647058796</v>
      </c>
      <c r="DE44">
        <v>-9.0161765010925592</v>
      </c>
      <c r="DF44">
        <v>-132.598039357929</v>
      </c>
      <c r="DG44">
        <v>12074.2235294118</v>
      </c>
      <c r="DH44">
        <v>10</v>
      </c>
      <c r="DI44">
        <v>1533050798.9000001</v>
      </c>
      <c r="DJ44" t="s">
        <v>403</v>
      </c>
      <c r="DK44">
        <v>51</v>
      </c>
      <c r="DL44">
        <v>-1.3819999999999999</v>
      </c>
      <c r="DM44">
        <v>-0.157</v>
      </c>
      <c r="DN44">
        <v>600</v>
      </c>
      <c r="DO44">
        <v>14</v>
      </c>
      <c r="DP44">
        <v>0.03</v>
      </c>
      <c r="DQ44">
        <v>0.01</v>
      </c>
      <c r="DR44">
        <v>29.924689273305798</v>
      </c>
      <c r="DS44">
        <v>-0.32893731115545799</v>
      </c>
      <c r="DT44">
        <v>4.8988648619788397E-2</v>
      </c>
      <c r="DU44">
        <v>1</v>
      </c>
      <c r="DV44">
        <v>0.80909356241830699</v>
      </c>
      <c r="DW44">
        <v>-2.2023370656616401E-2</v>
      </c>
      <c r="DX44">
        <v>1.8748793310745899E-3</v>
      </c>
      <c r="DY44">
        <v>1</v>
      </c>
      <c r="DZ44">
        <v>2</v>
      </c>
      <c r="EA44">
        <v>2</v>
      </c>
      <c r="EB44" t="s">
        <v>260</v>
      </c>
      <c r="EC44">
        <v>100</v>
      </c>
      <c r="ED44">
        <v>100</v>
      </c>
      <c r="EE44">
        <v>-1.3819999999999999</v>
      </c>
      <c r="EF44">
        <v>-0.157</v>
      </c>
      <c r="EG44">
        <v>2</v>
      </c>
      <c r="EH44">
        <v>389.077</v>
      </c>
      <c r="EI44">
        <v>609.21400000000006</v>
      </c>
      <c r="EJ44">
        <v>24.999700000000001</v>
      </c>
      <c r="EK44">
        <v>27.953700000000001</v>
      </c>
      <c r="EL44">
        <v>30.0002</v>
      </c>
      <c r="EM44">
        <v>28.0061</v>
      </c>
      <c r="EN44">
        <v>28</v>
      </c>
      <c r="EO44">
        <v>27.180199999999999</v>
      </c>
      <c r="EP44">
        <v>38.205500000000001</v>
      </c>
      <c r="EQ44">
        <v>0</v>
      </c>
      <c r="ER44">
        <v>25</v>
      </c>
      <c r="ES44">
        <v>600</v>
      </c>
      <c r="ET44">
        <v>13.9307</v>
      </c>
      <c r="EU44">
        <v>110.202</v>
      </c>
      <c r="EV44">
        <v>101.657</v>
      </c>
    </row>
    <row r="45" spans="1:152" x14ac:dyDescent="0.2">
      <c r="A45">
        <v>59</v>
      </c>
      <c r="B45">
        <v>1533050961</v>
      </c>
      <c r="C45">
        <v>8742.2000000476801</v>
      </c>
      <c r="D45" t="s">
        <v>404</v>
      </c>
      <c r="E45" t="s">
        <v>405</v>
      </c>
      <c r="F45" t="s">
        <v>565</v>
      </c>
      <c r="G45">
        <v>1533050953</v>
      </c>
      <c r="H45">
        <f t="shared" si="43"/>
        <v>6.5567065560756845E-3</v>
      </c>
      <c r="I45">
        <f t="shared" si="44"/>
        <v>31.03536764428204</v>
      </c>
      <c r="J45">
        <f t="shared" si="45"/>
        <v>746.03200000000004</v>
      </c>
      <c r="K45">
        <f t="shared" si="46"/>
        <v>651.68616032780517</v>
      </c>
      <c r="L45">
        <f t="shared" si="47"/>
        <v>64.643303048964384</v>
      </c>
      <c r="M45">
        <f t="shared" si="48"/>
        <v>74.001836460615976</v>
      </c>
      <c r="N45">
        <f t="shared" si="49"/>
        <v>0.6915369693109692</v>
      </c>
      <c r="O45">
        <f t="shared" si="50"/>
        <v>2.2470205205203966</v>
      </c>
      <c r="P45">
        <f t="shared" si="51"/>
        <v>0.59160382082636798</v>
      </c>
      <c r="Q45">
        <f t="shared" si="52"/>
        <v>0.37752148563963417</v>
      </c>
      <c r="R45">
        <f t="shared" si="53"/>
        <v>280.85997784764174</v>
      </c>
      <c r="S45">
        <f t="shared" si="54"/>
        <v>27.553762965588628</v>
      </c>
      <c r="T45">
        <f t="shared" si="55"/>
        <v>26.3923290322581</v>
      </c>
      <c r="U45">
        <f t="shared" si="56"/>
        <v>3.4533919172702761</v>
      </c>
      <c r="V45">
        <f t="shared" si="57"/>
        <v>64.310248836469825</v>
      </c>
      <c r="W45">
        <f t="shared" si="58"/>
        <v>2.3863931816370227</v>
      </c>
      <c r="X45">
        <f t="shared" si="59"/>
        <v>3.7107509686445468</v>
      </c>
      <c r="Y45">
        <f t="shared" si="60"/>
        <v>1.0669987356332533</v>
      </c>
      <c r="Z45">
        <f t="shared" si="61"/>
        <v>-289.1507591229377</v>
      </c>
      <c r="AA45">
        <f t="shared" si="62"/>
        <v>148.25788909792132</v>
      </c>
      <c r="AB45">
        <f t="shared" si="63"/>
        <v>14.239869522845764</v>
      </c>
      <c r="AC45">
        <f t="shared" si="64"/>
        <v>154.20697734547113</v>
      </c>
      <c r="AD45">
        <v>-4.1103583402948903E-2</v>
      </c>
      <c r="AE45">
        <v>4.6142373241486102E-2</v>
      </c>
      <c r="AF45">
        <v>3.4498952835776402</v>
      </c>
      <c r="AG45">
        <v>0</v>
      </c>
      <c r="AH45">
        <v>0</v>
      </c>
      <c r="AI45">
        <f t="shared" si="65"/>
        <v>1</v>
      </c>
      <c r="AJ45">
        <f t="shared" si="66"/>
        <v>0</v>
      </c>
      <c r="AK45">
        <f t="shared" si="67"/>
        <v>52305.526574738811</v>
      </c>
      <c r="AL45">
        <v>0</v>
      </c>
      <c r="AM45">
        <v>0</v>
      </c>
      <c r="AN45">
        <v>0</v>
      </c>
      <c r="AO45">
        <f t="shared" si="68"/>
        <v>0</v>
      </c>
      <c r="AP45" t="e">
        <f t="shared" si="69"/>
        <v>#DIV/0!</v>
      </c>
      <c r="AQ45">
        <v>-1</v>
      </c>
      <c r="AR45" t="s">
        <v>406</v>
      </c>
      <c r="AS45">
        <v>834.84317647058799</v>
      </c>
      <c r="AT45">
        <v>1146.92</v>
      </c>
      <c r="AU45">
        <f t="shared" si="70"/>
        <v>0.27209990542445162</v>
      </c>
      <c r="AV45">
        <v>0.5</v>
      </c>
      <c r="AW45">
        <f t="shared" si="71"/>
        <v>1433.0889770604228</v>
      </c>
      <c r="AX45">
        <f t="shared" si="72"/>
        <v>31.03536764428204</v>
      </c>
      <c r="AY45">
        <f t="shared" si="73"/>
        <v>194.97168756148258</v>
      </c>
      <c r="AZ45">
        <f t="shared" si="74"/>
        <v>0.4976109929201688</v>
      </c>
      <c r="BA45">
        <f t="shared" si="75"/>
        <v>2.2354067442479076E-2</v>
      </c>
      <c r="BB45">
        <f t="shared" si="76"/>
        <v>-1</v>
      </c>
      <c r="BC45" t="s">
        <v>407</v>
      </c>
      <c r="BD45">
        <v>576.20000000000005</v>
      </c>
      <c r="BE45">
        <f t="shared" si="77"/>
        <v>570.72</v>
      </c>
      <c r="BF45">
        <f t="shared" si="78"/>
        <v>0.5468124886624125</v>
      </c>
      <c r="BG45">
        <f t="shared" si="79"/>
        <v>1.9904894133981257</v>
      </c>
      <c r="BH45">
        <f t="shared" si="80"/>
        <v>0.27209990542445162</v>
      </c>
      <c r="BI45" t="e">
        <f t="shared" si="81"/>
        <v>#DIV/0!</v>
      </c>
      <c r="BJ45">
        <v>4526</v>
      </c>
      <c r="BK45">
        <v>300</v>
      </c>
      <c r="BL45">
        <v>300</v>
      </c>
      <c r="BM45">
        <v>300</v>
      </c>
      <c r="BN45">
        <v>10472.799999999999</v>
      </c>
      <c r="BO45">
        <v>1078.9100000000001</v>
      </c>
      <c r="BP45">
        <v>-7.2637300000000004E-3</v>
      </c>
      <c r="BQ45">
        <v>1.2479199999999999</v>
      </c>
      <c r="BR45">
        <f t="shared" si="82"/>
        <v>1700.0048387096799</v>
      </c>
      <c r="BS45">
        <f t="shared" si="83"/>
        <v>1433.0889770604228</v>
      </c>
      <c r="BT45">
        <f t="shared" si="84"/>
        <v>0.84299111651243963</v>
      </c>
      <c r="BU45">
        <f t="shared" si="85"/>
        <v>0.19598223302487933</v>
      </c>
      <c r="BV45">
        <v>6</v>
      </c>
      <c r="BW45">
        <v>0.5</v>
      </c>
      <c r="BX45" t="s">
        <v>259</v>
      </c>
      <c r="BY45">
        <v>1533050953</v>
      </c>
      <c r="BZ45">
        <v>746.03200000000004</v>
      </c>
      <c r="CA45">
        <v>799.92061290322602</v>
      </c>
      <c r="CB45">
        <v>24.0578580645161</v>
      </c>
      <c r="CC45">
        <v>14.4597129032258</v>
      </c>
      <c r="CD45">
        <v>400.01267741935499</v>
      </c>
      <c r="CE45">
        <v>99.093948387096802</v>
      </c>
      <c r="CF45">
        <v>9.9968845161290301E-2</v>
      </c>
      <c r="CG45">
        <v>27.616170967741901</v>
      </c>
      <c r="CH45">
        <v>26.3923290322581</v>
      </c>
      <c r="CI45">
        <v>999.9</v>
      </c>
      <c r="CJ45">
        <v>10002.960967741899</v>
      </c>
      <c r="CK45">
        <v>0</v>
      </c>
      <c r="CL45">
        <v>14.7150451612903</v>
      </c>
      <c r="CM45">
        <v>1700.0048387096799</v>
      </c>
      <c r="CN45">
        <v>0.90000145161290301</v>
      </c>
      <c r="CO45">
        <v>9.9998370967741904E-2</v>
      </c>
      <c r="CP45">
        <v>0</v>
      </c>
      <c r="CQ45">
        <v>835.28141935483904</v>
      </c>
      <c r="CR45">
        <v>5.0001199999999999</v>
      </c>
      <c r="CS45">
        <v>12003.438709677401</v>
      </c>
      <c r="CT45">
        <v>13357.964516128999</v>
      </c>
      <c r="CU45">
        <v>45.473580645161299</v>
      </c>
      <c r="CV45">
        <v>46.703258064516099</v>
      </c>
      <c r="CW45">
        <v>46.5</v>
      </c>
      <c r="CX45">
        <v>46.25</v>
      </c>
      <c r="CY45">
        <v>47.1991935483871</v>
      </c>
      <c r="CZ45">
        <v>1525.50774193548</v>
      </c>
      <c r="DA45">
        <v>169.49709677419401</v>
      </c>
      <c r="DB45">
        <v>0</v>
      </c>
      <c r="DC45">
        <v>115.200000047684</v>
      </c>
      <c r="DD45">
        <v>834.84317647058799</v>
      </c>
      <c r="DE45">
        <v>-7.4431372411319101</v>
      </c>
      <c r="DF45">
        <v>-143.28431351828399</v>
      </c>
      <c r="DG45">
        <v>11995.647058823501</v>
      </c>
      <c r="DH45">
        <v>10</v>
      </c>
      <c r="DI45">
        <v>1533050916</v>
      </c>
      <c r="DJ45" t="s">
        <v>408</v>
      </c>
      <c r="DK45">
        <v>52</v>
      </c>
      <c r="DL45">
        <v>-0.99399999999999999</v>
      </c>
      <c r="DM45">
        <v>-0.159</v>
      </c>
      <c r="DN45">
        <v>800</v>
      </c>
      <c r="DO45">
        <v>14</v>
      </c>
      <c r="DP45">
        <v>0.02</v>
      </c>
      <c r="DQ45">
        <v>0.01</v>
      </c>
      <c r="DR45">
        <v>31.0408254849856</v>
      </c>
      <c r="DS45">
        <v>-8.9577066284075094E-2</v>
      </c>
      <c r="DT45">
        <v>4.7426152870202597E-2</v>
      </c>
      <c r="DU45">
        <v>1</v>
      </c>
      <c r="DV45">
        <v>0.69252043459594503</v>
      </c>
      <c r="DW45">
        <v>-0.12021969506458299</v>
      </c>
      <c r="DX45">
        <v>8.9807833682068704E-3</v>
      </c>
      <c r="DY45">
        <v>1</v>
      </c>
      <c r="DZ45">
        <v>2</v>
      </c>
      <c r="EA45">
        <v>2</v>
      </c>
      <c r="EB45" t="s">
        <v>260</v>
      </c>
      <c r="EC45">
        <v>100</v>
      </c>
      <c r="ED45">
        <v>100</v>
      </c>
      <c r="EE45">
        <v>-0.99399999999999999</v>
      </c>
      <c r="EF45">
        <v>-0.159</v>
      </c>
      <c r="EG45">
        <v>2</v>
      </c>
      <c r="EH45">
        <v>389.03300000000002</v>
      </c>
      <c r="EI45">
        <v>610.33000000000004</v>
      </c>
      <c r="EJ45">
        <v>25.0001</v>
      </c>
      <c r="EK45">
        <v>27.982099999999999</v>
      </c>
      <c r="EL45">
        <v>30.0002</v>
      </c>
      <c r="EM45">
        <v>28.029900000000001</v>
      </c>
      <c r="EN45">
        <v>28.023299999999999</v>
      </c>
      <c r="EO45">
        <v>34.286299999999997</v>
      </c>
      <c r="EP45">
        <v>35.417299999999997</v>
      </c>
      <c r="EQ45">
        <v>0</v>
      </c>
      <c r="ER45">
        <v>25</v>
      </c>
      <c r="ES45">
        <v>800</v>
      </c>
      <c r="ET45">
        <v>14.7134</v>
      </c>
      <c r="EU45">
        <v>110.197</v>
      </c>
      <c r="EV45">
        <v>101.654</v>
      </c>
    </row>
    <row r="46" spans="1:152" x14ac:dyDescent="0.2">
      <c r="A46">
        <v>60</v>
      </c>
      <c r="B46">
        <v>1533051079</v>
      </c>
      <c r="C46">
        <v>8860.2000000476801</v>
      </c>
      <c r="D46" t="s">
        <v>409</v>
      </c>
      <c r="E46" t="s">
        <v>410</v>
      </c>
      <c r="F46" t="s">
        <v>565</v>
      </c>
      <c r="G46">
        <v>1533051071</v>
      </c>
      <c r="H46">
        <f t="shared" si="43"/>
        <v>5.1820325458391391E-3</v>
      </c>
      <c r="I46">
        <f t="shared" si="44"/>
        <v>32.075726228574887</v>
      </c>
      <c r="J46">
        <f t="shared" si="45"/>
        <v>944.46422580645196</v>
      </c>
      <c r="K46">
        <f t="shared" si="46"/>
        <v>814.04870845682524</v>
      </c>
      <c r="L46">
        <f t="shared" si="47"/>
        <v>80.747220454922939</v>
      </c>
      <c r="M46">
        <f t="shared" si="48"/>
        <v>93.683412627177518</v>
      </c>
      <c r="N46">
        <f t="shared" si="49"/>
        <v>0.49629280942605997</v>
      </c>
      <c r="O46">
        <f t="shared" si="50"/>
        <v>2.2460130527860938</v>
      </c>
      <c r="P46">
        <f t="shared" si="51"/>
        <v>0.44246231795441354</v>
      </c>
      <c r="Q46">
        <f t="shared" si="52"/>
        <v>0.28088729471650903</v>
      </c>
      <c r="R46">
        <f t="shared" si="53"/>
        <v>280.86060655354737</v>
      </c>
      <c r="S46">
        <f t="shared" si="54"/>
        <v>28.057408080015325</v>
      </c>
      <c r="T46">
        <f t="shared" si="55"/>
        <v>26.6584838709677</v>
      </c>
      <c r="U46">
        <f t="shared" si="56"/>
        <v>3.507994009289964</v>
      </c>
      <c r="V46">
        <f t="shared" si="57"/>
        <v>63.981794917093339</v>
      </c>
      <c r="W46">
        <f t="shared" si="58"/>
        <v>2.3807591249336304</v>
      </c>
      <c r="X46">
        <f t="shared" si="59"/>
        <v>3.7209945860671505</v>
      </c>
      <c r="Y46">
        <f t="shared" si="60"/>
        <v>1.1272348843563336</v>
      </c>
      <c r="Z46">
        <f t="shared" si="61"/>
        <v>-228.52763527150603</v>
      </c>
      <c r="AA46">
        <f t="shared" si="62"/>
        <v>121.67413262025801</v>
      </c>
      <c r="AB46">
        <f t="shared" si="63"/>
        <v>11.710105273413165</v>
      </c>
      <c r="AC46">
        <f t="shared" si="64"/>
        <v>185.7172091757125</v>
      </c>
      <c r="AD46">
        <v>-4.1076498804414302E-2</v>
      </c>
      <c r="AE46">
        <v>4.6111968406889803E-2</v>
      </c>
      <c r="AF46">
        <v>3.4480951993036699</v>
      </c>
      <c r="AG46">
        <v>0</v>
      </c>
      <c r="AH46">
        <v>0</v>
      </c>
      <c r="AI46">
        <f t="shared" si="65"/>
        <v>1</v>
      </c>
      <c r="AJ46">
        <f t="shared" si="66"/>
        <v>0</v>
      </c>
      <c r="AK46">
        <f t="shared" si="67"/>
        <v>52264.229524623945</v>
      </c>
      <c r="AL46">
        <v>0</v>
      </c>
      <c r="AM46">
        <v>0</v>
      </c>
      <c r="AN46">
        <v>0</v>
      </c>
      <c r="AO46">
        <f t="shared" si="68"/>
        <v>0</v>
      </c>
      <c r="AP46" t="e">
        <f t="shared" si="69"/>
        <v>#DIV/0!</v>
      </c>
      <c r="AQ46">
        <v>-1</v>
      </c>
      <c r="AR46" t="s">
        <v>411</v>
      </c>
      <c r="AS46">
        <v>826.00752941176495</v>
      </c>
      <c r="AT46">
        <v>1129.6500000000001</v>
      </c>
      <c r="AU46">
        <f t="shared" si="70"/>
        <v>0.26879340555768172</v>
      </c>
      <c r="AV46">
        <v>0.5</v>
      </c>
      <c r="AW46">
        <f t="shared" si="71"/>
        <v>1433.0885802861962</v>
      </c>
      <c r="AX46">
        <f t="shared" si="72"/>
        <v>32.075726228574887</v>
      </c>
      <c r="AY46">
        <f t="shared" si="73"/>
        <v>192.60237998047492</v>
      </c>
      <c r="AZ46">
        <f t="shared" si="74"/>
        <v>0.49005444164121642</v>
      </c>
      <c r="BA46">
        <f t="shared" si="75"/>
        <v>2.3080029164679737E-2</v>
      </c>
      <c r="BB46">
        <f t="shared" si="76"/>
        <v>-1</v>
      </c>
      <c r="BC46" t="s">
        <v>412</v>
      </c>
      <c r="BD46">
        <v>576.05999999999995</v>
      </c>
      <c r="BE46">
        <f t="shared" si="77"/>
        <v>553.59000000000015</v>
      </c>
      <c r="BF46">
        <f t="shared" si="78"/>
        <v>0.54849702954936874</v>
      </c>
      <c r="BG46">
        <f t="shared" si="79"/>
        <v>1.9609936464951572</v>
      </c>
      <c r="BH46">
        <f t="shared" si="80"/>
        <v>0.26879340555768166</v>
      </c>
      <c r="BI46" t="e">
        <f t="shared" si="81"/>
        <v>#DIV/0!</v>
      </c>
      <c r="BJ46">
        <v>4528</v>
      </c>
      <c r="BK46">
        <v>300</v>
      </c>
      <c r="BL46">
        <v>300</v>
      </c>
      <c r="BM46">
        <v>300</v>
      </c>
      <c r="BN46">
        <v>10472.5</v>
      </c>
      <c r="BO46">
        <v>1065.75</v>
      </c>
      <c r="BP46">
        <v>-7.2634900000000001E-3</v>
      </c>
      <c r="BQ46">
        <v>2.56067</v>
      </c>
      <c r="BR46">
        <f t="shared" si="82"/>
        <v>1700.0038709677401</v>
      </c>
      <c r="BS46">
        <f t="shared" si="83"/>
        <v>1433.0885802861962</v>
      </c>
      <c r="BT46">
        <f t="shared" si="84"/>
        <v>0.84299136299636757</v>
      </c>
      <c r="BU46">
        <f t="shared" si="85"/>
        <v>0.19598272599273511</v>
      </c>
      <c r="BV46">
        <v>6</v>
      </c>
      <c r="BW46">
        <v>0.5</v>
      </c>
      <c r="BX46" t="s">
        <v>259</v>
      </c>
      <c r="BY46">
        <v>1533051071</v>
      </c>
      <c r="BZ46">
        <v>944.46422580645196</v>
      </c>
      <c r="CA46">
        <v>999.917129032258</v>
      </c>
      <c r="CB46">
        <v>24.001493548387099</v>
      </c>
      <c r="CC46">
        <v>16.415290322580599</v>
      </c>
      <c r="CD46">
        <v>400.01480645161303</v>
      </c>
      <c r="CE46">
        <v>99.092100000000002</v>
      </c>
      <c r="CF46">
        <v>0.100024029032258</v>
      </c>
      <c r="CG46">
        <v>27.6633322580645</v>
      </c>
      <c r="CH46">
        <v>26.6584838709677</v>
      </c>
      <c r="CI46">
        <v>999.9</v>
      </c>
      <c r="CJ46">
        <v>9996.5561290322603</v>
      </c>
      <c r="CK46">
        <v>0</v>
      </c>
      <c r="CL46">
        <v>14.5259</v>
      </c>
      <c r="CM46">
        <v>1700.0038709677401</v>
      </c>
      <c r="CN46">
        <v>0.89999258064516197</v>
      </c>
      <c r="CO46">
        <v>0.100007429032258</v>
      </c>
      <c r="CP46">
        <v>0</v>
      </c>
      <c r="CQ46">
        <v>826.40641935483904</v>
      </c>
      <c r="CR46">
        <v>5.0001199999999999</v>
      </c>
      <c r="CS46">
        <v>11858.254838709699</v>
      </c>
      <c r="CT46">
        <v>13357.935483871001</v>
      </c>
      <c r="CU46">
        <v>45.4695161290323</v>
      </c>
      <c r="CV46">
        <v>46.723580645161299</v>
      </c>
      <c r="CW46">
        <v>46.5</v>
      </c>
      <c r="CX46">
        <v>46.25</v>
      </c>
      <c r="CY46">
        <v>47.213419354838699</v>
      </c>
      <c r="CZ46">
        <v>1525.4929032258101</v>
      </c>
      <c r="DA46">
        <v>169.51096774193601</v>
      </c>
      <c r="DB46">
        <v>0</v>
      </c>
      <c r="DC46">
        <v>117.40000009536701</v>
      </c>
      <c r="DD46">
        <v>826.00752941176495</v>
      </c>
      <c r="DE46">
        <v>-7.8311274189726898</v>
      </c>
      <c r="DF46">
        <v>-125.49019583606599</v>
      </c>
      <c r="DG46">
        <v>11851.4470588235</v>
      </c>
      <c r="DH46">
        <v>10</v>
      </c>
      <c r="DI46">
        <v>1533051119.5</v>
      </c>
      <c r="DJ46" t="s">
        <v>413</v>
      </c>
      <c r="DK46">
        <v>53</v>
      </c>
      <c r="DL46">
        <v>-0.78400000000000003</v>
      </c>
      <c r="DM46">
        <v>-7.4999999999999997E-2</v>
      </c>
      <c r="DN46">
        <v>1000</v>
      </c>
      <c r="DO46">
        <v>17</v>
      </c>
      <c r="DP46">
        <v>0.06</v>
      </c>
      <c r="DQ46">
        <v>0.01</v>
      </c>
      <c r="DR46">
        <v>32.298464833839702</v>
      </c>
      <c r="DS46">
        <v>-0.265295827975565</v>
      </c>
      <c r="DT46">
        <v>4.8248718887665201E-2</v>
      </c>
      <c r="DU46">
        <v>1</v>
      </c>
      <c r="DV46">
        <v>0.48694245956848198</v>
      </c>
      <c r="DW46">
        <v>-9.5453787094434403E-2</v>
      </c>
      <c r="DX46">
        <v>7.1256281421551203E-3</v>
      </c>
      <c r="DY46">
        <v>1</v>
      </c>
      <c r="DZ46">
        <v>2</v>
      </c>
      <c r="EA46">
        <v>2</v>
      </c>
      <c r="EB46" t="s">
        <v>260</v>
      </c>
      <c r="EC46">
        <v>100</v>
      </c>
      <c r="ED46">
        <v>100</v>
      </c>
      <c r="EE46">
        <v>-0.78400000000000003</v>
      </c>
      <c r="EF46">
        <v>-7.4999999999999997E-2</v>
      </c>
      <c r="EG46">
        <v>2</v>
      </c>
      <c r="EH46">
        <v>388.15300000000002</v>
      </c>
      <c r="EI46">
        <v>613.69500000000005</v>
      </c>
      <c r="EJ46">
        <v>24.9998</v>
      </c>
      <c r="EK46">
        <v>27.991700000000002</v>
      </c>
      <c r="EL46">
        <v>30.0001</v>
      </c>
      <c r="EM46">
        <v>28.037099999999999</v>
      </c>
      <c r="EN46">
        <v>28.0381</v>
      </c>
      <c r="EO46">
        <v>41.143000000000001</v>
      </c>
      <c r="EP46">
        <v>25.4604</v>
      </c>
      <c r="EQ46">
        <v>0</v>
      </c>
      <c r="ER46">
        <v>25</v>
      </c>
      <c r="ES46">
        <v>1000</v>
      </c>
      <c r="ET46">
        <v>16.757899999999999</v>
      </c>
      <c r="EU46">
        <v>110.19799999999999</v>
      </c>
      <c r="EV46">
        <v>101.65600000000001</v>
      </c>
    </row>
    <row r="47" spans="1:152" x14ac:dyDescent="0.2">
      <c r="A47">
        <v>61</v>
      </c>
      <c r="B47">
        <v>1533051485.5</v>
      </c>
      <c r="C47">
        <v>9266.7000000476801</v>
      </c>
      <c r="D47" t="s">
        <v>414</v>
      </c>
      <c r="E47" t="s">
        <v>415</v>
      </c>
      <c r="F47" t="s">
        <v>416</v>
      </c>
      <c r="G47">
        <v>1533051477.5</v>
      </c>
      <c r="H47">
        <f t="shared" si="43"/>
        <v>9.5986748462809617E-3</v>
      </c>
      <c r="I47">
        <f t="shared" si="44"/>
        <v>31.327400226248876</v>
      </c>
      <c r="J47">
        <f t="shared" si="45"/>
        <v>347.98219354838699</v>
      </c>
      <c r="K47">
        <f t="shared" si="46"/>
        <v>296.59661989283404</v>
      </c>
      <c r="L47">
        <f t="shared" si="47"/>
        <v>29.421515825052328</v>
      </c>
      <c r="M47">
        <f t="shared" si="48"/>
        <v>34.518814199634278</v>
      </c>
      <c r="N47">
        <f t="shared" si="49"/>
        <v>1.378693967557284</v>
      </c>
      <c r="O47">
        <f t="shared" si="50"/>
        <v>2.2468108045100177</v>
      </c>
      <c r="P47">
        <f t="shared" si="51"/>
        <v>1.0338163786676482</v>
      </c>
      <c r="Q47">
        <f t="shared" si="52"/>
        <v>0.66985632345939761</v>
      </c>
      <c r="R47">
        <f t="shared" si="53"/>
        <v>280.8570047562381</v>
      </c>
      <c r="S47">
        <f t="shared" si="54"/>
        <v>26.364955152564868</v>
      </c>
      <c r="T47">
        <f t="shared" si="55"/>
        <v>25.606387096774199</v>
      </c>
      <c r="U47">
        <f t="shared" si="56"/>
        <v>3.2964621449228293</v>
      </c>
      <c r="V47">
        <f t="shared" si="57"/>
        <v>65.408476648997933</v>
      </c>
      <c r="W47">
        <f t="shared" si="58"/>
        <v>2.4019009077063931</v>
      </c>
      <c r="X47">
        <f t="shared" si="59"/>
        <v>3.6721554005847508</v>
      </c>
      <c r="Y47">
        <f t="shared" si="60"/>
        <v>0.89456123721643621</v>
      </c>
      <c r="Z47">
        <f t="shared" si="61"/>
        <v>-423.30156072099044</v>
      </c>
      <c r="AA47">
        <f t="shared" si="62"/>
        <v>221.79696219665527</v>
      </c>
      <c r="AB47">
        <f t="shared" si="63"/>
        <v>21.202652012047938</v>
      </c>
      <c r="AC47">
        <f t="shared" si="64"/>
        <v>100.5550582439509</v>
      </c>
      <c r="AD47">
        <v>-4.1097944530553002E-2</v>
      </c>
      <c r="AE47">
        <v>4.6136043113229303E-2</v>
      </c>
      <c r="AF47">
        <v>3.44952054893055</v>
      </c>
      <c r="AG47">
        <v>0</v>
      </c>
      <c r="AH47">
        <v>0</v>
      </c>
      <c r="AI47">
        <f t="shared" si="65"/>
        <v>1</v>
      </c>
      <c r="AJ47">
        <f t="shared" si="66"/>
        <v>0</v>
      </c>
      <c r="AK47">
        <f t="shared" si="67"/>
        <v>52329.822417826697</v>
      </c>
      <c r="AL47">
        <v>0</v>
      </c>
      <c r="AM47">
        <v>0</v>
      </c>
      <c r="AN47">
        <v>0</v>
      </c>
      <c r="AO47">
        <f t="shared" si="68"/>
        <v>0</v>
      </c>
      <c r="AP47" t="e">
        <f t="shared" si="69"/>
        <v>#DIV/0!</v>
      </c>
      <c r="AQ47">
        <v>-1</v>
      </c>
      <c r="AR47" t="s">
        <v>417</v>
      </c>
      <c r="AS47">
        <v>919.63458823529402</v>
      </c>
      <c r="AT47">
        <v>1459.34</v>
      </c>
      <c r="AU47">
        <f t="shared" si="70"/>
        <v>0.36982842364678958</v>
      </c>
      <c r="AV47">
        <v>0.5</v>
      </c>
      <c r="AW47">
        <f t="shared" si="71"/>
        <v>1433.0722931894429</v>
      </c>
      <c r="AX47">
        <f t="shared" si="72"/>
        <v>31.327400226248876</v>
      </c>
      <c r="AY47">
        <f t="shared" si="73"/>
        <v>264.99543358107076</v>
      </c>
      <c r="AZ47">
        <f t="shared" si="74"/>
        <v>0.57489001877561086</v>
      </c>
      <c r="BA47">
        <f t="shared" si="75"/>
        <v>2.2558108463810348E-2</v>
      </c>
      <c r="BB47">
        <f t="shared" si="76"/>
        <v>-1</v>
      </c>
      <c r="BC47" t="s">
        <v>418</v>
      </c>
      <c r="BD47">
        <v>620.38</v>
      </c>
      <c r="BE47">
        <f t="shared" si="77"/>
        <v>838.95999999999992</v>
      </c>
      <c r="BF47">
        <f t="shared" si="78"/>
        <v>0.64330291285008334</v>
      </c>
      <c r="BG47">
        <f t="shared" si="79"/>
        <v>2.3523324414068796</v>
      </c>
      <c r="BH47">
        <f t="shared" si="80"/>
        <v>0.36982842364678958</v>
      </c>
      <c r="BI47" t="e">
        <f t="shared" si="81"/>
        <v>#DIV/0!</v>
      </c>
      <c r="BJ47">
        <v>4530</v>
      </c>
      <c r="BK47">
        <v>300</v>
      </c>
      <c r="BL47">
        <v>300</v>
      </c>
      <c r="BM47">
        <v>300</v>
      </c>
      <c r="BN47">
        <v>10453.6</v>
      </c>
      <c r="BO47">
        <v>1338.92</v>
      </c>
      <c r="BP47">
        <v>-7.2508399999999997E-3</v>
      </c>
      <c r="BQ47">
        <v>4.3828100000000001</v>
      </c>
      <c r="BR47">
        <f t="shared" si="82"/>
        <v>1699.9848387096799</v>
      </c>
      <c r="BS47">
        <f t="shared" si="83"/>
        <v>1433.0722931894429</v>
      </c>
      <c r="BT47">
        <f t="shared" si="84"/>
        <v>0.84299122001415694</v>
      </c>
      <c r="BU47">
        <f t="shared" si="85"/>
        <v>0.19598244002831378</v>
      </c>
      <c r="BV47">
        <v>6</v>
      </c>
      <c r="BW47">
        <v>0.5</v>
      </c>
      <c r="BX47" t="s">
        <v>259</v>
      </c>
      <c r="BY47">
        <v>1533051477.5</v>
      </c>
      <c r="BZ47">
        <v>347.98219354838699</v>
      </c>
      <c r="CA47">
        <v>399.981516129032</v>
      </c>
      <c r="CB47">
        <v>24.2134258064516</v>
      </c>
      <c r="CC47">
        <v>10.1645870967742</v>
      </c>
      <c r="CD47">
        <v>400.01561290322599</v>
      </c>
      <c r="CE47">
        <v>99.0970612903226</v>
      </c>
      <c r="CF47">
        <v>0.100009248387097</v>
      </c>
      <c r="CG47">
        <v>27.4374516129032</v>
      </c>
      <c r="CH47">
        <v>25.606387096774199</v>
      </c>
      <c r="CI47">
        <v>999.9</v>
      </c>
      <c r="CJ47">
        <v>10001.274516129</v>
      </c>
      <c r="CK47">
        <v>0</v>
      </c>
      <c r="CL47">
        <v>14.7538</v>
      </c>
      <c r="CM47">
        <v>1699.9848387096799</v>
      </c>
      <c r="CN47">
        <v>0.89999829032258105</v>
      </c>
      <c r="CO47">
        <v>0.100001612903226</v>
      </c>
      <c r="CP47">
        <v>0</v>
      </c>
      <c r="CQ47">
        <v>920.82712903225797</v>
      </c>
      <c r="CR47">
        <v>5.0001199999999999</v>
      </c>
      <c r="CS47">
        <v>13263.5774193548</v>
      </c>
      <c r="CT47">
        <v>13357.7870967742</v>
      </c>
      <c r="CU47">
        <v>45.186999999999998</v>
      </c>
      <c r="CV47">
        <v>46.5</v>
      </c>
      <c r="CW47">
        <v>46.25</v>
      </c>
      <c r="CX47">
        <v>46.061999999999998</v>
      </c>
      <c r="CY47">
        <v>47</v>
      </c>
      <c r="CZ47">
        <v>1525.4838709677399</v>
      </c>
      <c r="DA47">
        <v>169.500967741935</v>
      </c>
      <c r="DB47">
        <v>0</v>
      </c>
      <c r="DC47">
        <v>406.200000047684</v>
      </c>
      <c r="DD47">
        <v>919.63458823529402</v>
      </c>
      <c r="DE47">
        <v>-17.913970527485802</v>
      </c>
      <c r="DF47">
        <v>-329.754901714043</v>
      </c>
      <c r="DG47">
        <v>13244</v>
      </c>
      <c r="DH47">
        <v>10</v>
      </c>
      <c r="DI47">
        <v>1533051437</v>
      </c>
      <c r="DJ47" t="s">
        <v>419</v>
      </c>
      <c r="DK47">
        <v>54</v>
      </c>
      <c r="DL47">
        <v>-1.7529999999999999</v>
      </c>
      <c r="DM47">
        <v>-7.4999999999999997E-2</v>
      </c>
      <c r="DN47">
        <v>400</v>
      </c>
      <c r="DO47">
        <v>17</v>
      </c>
      <c r="DP47">
        <v>0.02</v>
      </c>
      <c r="DQ47">
        <v>0.01</v>
      </c>
      <c r="DR47">
        <v>31.288771659946999</v>
      </c>
      <c r="DS47">
        <v>0.51650554126296699</v>
      </c>
      <c r="DT47">
        <v>6.7398187813698801E-2</v>
      </c>
      <c r="DU47">
        <v>0</v>
      </c>
      <c r="DV47">
        <v>1.3795581845059099</v>
      </c>
      <c r="DW47">
        <v>-0.12036186477585201</v>
      </c>
      <c r="DX47">
        <v>9.1147088641452892E-3</v>
      </c>
      <c r="DY47">
        <v>1</v>
      </c>
      <c r="DZ47">
        <v>1</v>
      </c>
      <c r="EA47">
        <v>2</v>
      </c>
      <c r="EB47" t="s">
        <v>264</v>
      </c>
      <c r="EC47">
        <v>100</v>
      </c>
      <c r="ED47">
        <v>100</v>
      </c>
      <c r="EE47">
        <v>-1.7529999999999999</v>
      </c>
      <c r="EF47">
        <v>-7.4999999999999997E-2</v>
      </c>
      <c r="EG47">
        <v>2</v>
      </c>
      <c r="EH47">
        <v>395.94299999999998</v>
      </c>
      <c r="EI47">
        <v>604.21400000000006</v>
      </c>
      <c r="EJ47">
        <v>24.999700000000001</v>
      </c>
      <c r="EK47">
        <v>28.0289</v>
      </c>
      <c r="EL47">
        <v>30.0001</v>
      </c>
      <c r="EM47">
        <v>28.084700000000002</v>
      </c>
      <c r="EN47">
        <v>28.078499999999998</v>
      </c>
      <c r="EO47">
        <v>19.600899999999999</v>
      </c>
      <c r="EP47">
        <v>59.514800000000001</v>
      </c>
      <c r="EQ47">
        <v>0</v>
      </c>
      <c r="ER47">
        <v>25</v>
      </c>
      <c r="ES47">
        <v>400</v>
      </c>
      <c r="ET47">
        <v>10.1031</v>
      </c>
      <c r="EU47">
        <v>110.187</v>
      </c>
      <c r="EV47">
        <v>101.648</v>
      </c>
    </row>
    <row r="48" spans="1:152" x14ac:dyDescent="0.2">
      <c r="A48">
        <v>62</v>
      </c>
      <c r="B48">
        <v>1533051604</v>
      </c>
      <c r="C48">
        <v>9385.2000000476801</v>
      </c>
      <c r="D48" t="s">
        <v>420</v>
      </c>
      <c r="E48" t="s">
        <v>421</v>
      </c>
      <c r="F48" t="s">
        <v>416</v>
      </c>
      <c r="G48">
        <v>1533051596</v>
      </c>
      <c r="H48">
        <f t="shared" si="43"/>
        <v>9.4000104384653997E-3</v>
      </c>
      <c r="I48">
        <f t="shared" si="44"/>
        <v>24.786086942058699</v>
      </c>
      <c r="J48">
        <f t="shared" si="45"/>
        <v>259.13738709677398</v>
      </c>
      <c r="K48">
        <f t="shared" si="46"/>
        <v>216.98651965631208</v>
      </c>
      <c r="L48">
        <f t="shared" si="47"/>
        <v>21.525033975393793</v>
      </c>
      <c r="M48">
        <f t="shared" si="48"/>
        <v>25.706394435874682</v>
      </c>
      <c r="N48">
        <f t="shared" si="49"/>
        <v>1.3040340331158937</v>
      </c>
      <c r="O48">
        <f t="shared" si="50"/>
        <v>2.2455834474164429</v>
      </c>
      <c r="P48">
        <f t="shared" si="51"/>
        <v>0.99090837115717945</v>
      </c>
      <c r="Q48">
        <f t="shared" si="52"/>
        <v>0.64112255404876084</v>
      </c>
      <c r="R48">
        <f t="shared" si="53"/>
        <v>280.85783211041002</v>
      </c>
      <c r="S48">
        <f t="shared" si="54"/>
        <v>26.423889122029184</v>
      </c>
      <c r="T48">
        <f t="shared" si="55"/>
        <v>25.629338709677398</v>
      </c>
      <c r="U48">
        <f t="shared" si="56"/>
        <v>3.3009550475593428</v>
      </c>
      <c r="V48">
        <f t="shared" si="57"/>
        <v>65.024765538922352</v>
      </c>
      <c r="W48">
        <f t="shared" si="58"/>
        <v>2.3868979292118246</v>
      </c>
      <c r="X48">
        <f t="shared" si="59"/>
        <v>3.6707520733513164</v>
      </c>
      <c r="Y48">
        <f t="shared" si="60"/>
        <v>0.91405711834751813</v>
      </c>
      <c r="Z48">
        <f t="shared" si="61"/>
        <v>-414.54046033632414</v>
      </c>
      <c r="AA48">
        <f t="shared" si="62"/>
        <v>218.1067602590571</v>
      </c>
      <c r="AB48">
        <f t="shared" si="63"/>
        <v>20.862992975552498</v>
      </c>
      <c r="AC48">
        <f t="shared" si="64"/>
        <v>105.28712500869548</v>
      </c>
      <c r="AD48">
        <v>-4.10649526880097E-2</v>
      </c>
      <c r="AE48">
        <v>4.6099006879730398E-2</v>
      </c>
      <c r="AF48">
        <v>3.44732770290641</v>
      </c>
      <c r="AG48">
        <v>0</v>
      </c>
      <c r="AH48">
        <v>0</v>
      </c>
      <c r="AI48">
        <f t="shared" si="65"/>
        <v>1</v>
      </c>
      <c r="AJ48">
        <f t="shared" si="66"/>
        <v>0</v>
      </c>
      <c r="AK48">
        <f t="shared" si="67"/>
        <v>52290.72357655994</v>
      </c>
      <c r="AL48">
        <v>0</v>
      </c>
      <c r="AM48">
        <v>0</v>
      </c>
      <c r="AN48">
        <v>0</v>
      </c>
      <c r="AO48">
        <f t="shared" si="68"/>
        <v>0</v>
      </c>
      <c r="AP48" t="e">
        <f t="shared" si="69"/>
        <v>#DIV/0!</v>
      </c>
      <c r="AQ48">
        <v>-1</v>
      </c>
      <c r="AR48" t="s">
        <v>422</v>
      </c>
      <c r="AS48">
        <v>867.63270588235298</v>
      </c>
      <c r="AT48">
        <v>1360.61</v>
      </c>
      <c r="AU48">
        <f t="shared" si="70"/>
        <v>0.36232079296613062</v>
      </c>
      <c r="AV48">
        <v>0.5</v>
      </c>
      <c r="AW48">
        <f t="shared" si="71"/>
        <v>1433.0776050992263</v>
      </c>
      <c r="AX48">
        <f t="shared" si="72"/>
        <v>24.786086942058699</v>
      </c>
      <c r="AY48">
        <f t="shared" si="73"/>
        <v>259.61690713077752</v>
      </c>
      <c r="AZ48">
        <f t="shared" si="74"/>
        <v>0.55121599870646254</v>
      </c>
      <c r="BA48">
        <f t="shared" si="75"/>
        <v>1.7993503527168209E-2</v>
      </c>
      <c r="BB48">
        <f t="shared" si="76"/>
        <v>-1</v>
      </c>
      <c r="BC48" t="s">
        <v>423</v>
      </c>
      <c r="BD48">
        <v>610.62</v>
      </c>
      <c r="BE48">
        <f t="shared" si="77"/>
        <v>749.9899999999999</v>
      </c>
      <c r="BF48">
        <f t="shared" si="78"/>
        <v>0.65731182298116908</v>
      </c>
      <c r="BG48">
        <f t="shared" si="79"/>
        <v>2.2282434247158625</v>
      </c>
      <c r="BH48">
        <f t="shared" si="80"/>
        <v>0.36232079296613062</v>
      </c>
      <c r="BI48" t="e">
        <f t="shared" si="81"/>
        <v>#DIV/0!</v>
      </c>
      <c r="BJ48">
        <v>4532</v>
      </c>
      <c r="BK48">
        <v>300</v>
      </c>
      <c r="BL48">
        <v>300</v>
      </c>
      <c r="BM48">
        <v>300</v>
      </c>
      <c r="BN48">
        <v>10453.1</v>
      </c>
      <c r="BO48">
        <v>1247.19</v>
      </c>
      <c r="BP48">
        <v>-7.2503400000000001E-3</v>
      </c>
      <c r="BQ48">
        <v>2.1837200000000001</v>
      </c>
      <c r="BR48">
        <f t="shared" si="82"/>
        <v>1699.99129032258</v>
      </c>
      <c r="BS48">
        <f t="shared" si="83"/>
        <v>1433.0776050992263</v>
      </c>
      <c r="BT48">
        <f t="shared" si="84"/>
        <v>0.84299114545892417</v>
      </c>
      <c r="BU48">
        <f t="shared" si="85"/>
        <v>0.19598229091784838</v>
      </c>
      <c r="BV48">
        <v>6</v>
      </c>
      <c r="BW48">
        <v>0.5</v>
      </c>
      <c r="BX48" t="s">
        <v>259</v>
      </c>
      <c r="BY48">
        <v>1533051596</v>
      </c>
      <c r="BZ48">
        <v>259.13738709677398</v>
      </c>
      <c r="CA48">
        <v>299.96874193548399</v>
      </c>
      <c r="CB48">
        <v>24.061503225806501</v>
      </c>
      <c r="CC48">
        <v>10.301299999999999</v>
      </c>
      <c r="CD48">
        <v>400.01583870967698</v>
      </c>
      <c r="CE48">
        <v>99.099835483871004</v>
      </c>
      <c r="CF48">
        <v>0.100031906451613</v>
      </c>
      <c r="CG48">
        <v>27.430922580645198</v>
      </c>
      <c r="CH48">
        <v>25.629338709677398</v>
      </c>
      <c r="CI48">
        <v>999.9</v>
      </c>
      <c r="CJ48">
        <v>9992.9661290322601</v>
      </c>
      <c r="CK48">
        <v>0</v>
      </c>
      <c r="CL48">
        <v>14.7235870967742</v>
      </c>
      <c r="CM48">
        <v>1699.99129032258</v>
      </c>
      <c r="CN48">
        <v>0.90000048387096798</v>
      </c>
      <c r="CO48">
        <v>9.9999354838709698E-2</v>
      </c>
      <c r="CP48">
        <v>0</v>
      </c>
      <c r="CQ48">
        <v>867.86516129032304</v>
      </c>
      <c r="CR48">
        <v>5.0001199999999999</v>
      </c>
      <c r="CS48">
        <v>12358.990322580599</v>
      </c>
      <c r="CT48">
        <v>13357.835483871</v>
      </c>
      <c r="CU48">
        <v>45.151000000000003</v>
      </c>
      <c r="CV48">
        <v>46.436999999999998</v>
      </c>
      <c r="CW48">
        <v>46.207322580645098</v>
      </c>
      <c r="CX48">
        <v>45.991870967741903</v>
      </c>
      <c r="CY48">
        <v>46.9491935483871</v>
      </c>
      <c r="CZ48">
        <v>1525.49129032258</v>
      </c>
      <c r="DA48">
        <v>169.49709677419401</v>
      </c>
      <c r="DB48">
        <v>0</v>
      </c>
      <c r="DC48">
        <v>117.90000009536701</v>
      </c>
      <c r="DD48">
        <v>867.63270588235298</v>
      </c>
      <c r="DE48">
        <v>-6.5647058444685999</v>
      </c>
      <c r="DF48">
        <v>-88.676470191728598</v>
      </c>
      <c r="DG48">
        <v>12354.0058823529</v>
      </c>
      <c r="DH48">
        <v>10</v>
      </c>
      <c r="DI48">
        <v>1533051563</v>
      </c>
      <c r="DJ48" t="s">
        <v>424</v>
      </c>
      <c r="DK48">
        <v>55</v>
      </c>
      <c r="DL48">
        <v>-1.782</v>
      </c>
      <c r="DM48">
        <v>-0.249</v>
      </c>
      <c r="DN48">
        <v>300</v>
      </c>
      <c r="DO48">
        <v>10</v>
      </c>
      <c r="DP48">
        <v>0.03</v>
      </c>
      <c r="DQ48">
        <v>0.01</v>
      </c>
      <c r="DR48">
        <v>24.7622797938118</v>
      </c>
      <c r="DS48">
        <v>0.27915493704224198</v>
      </c>
      <c r="DT48">
        <v>4.9497476546488603E-2</v>
      </c>
      <c r="DU48">
        <v>1</v>
      </c>
      <c r="DV48">
        <v>1.3041596542217999</v>
      </c>
      <c r="DW48">
        <v>-3.1992355041401702E-2</v>
      </c>
      <c r="DX48">
        <v>3.1871352838376398E-3</v>
      </c>
      <c r="DY48">
        <v>1</v>
      </c>
      <c r="DZ48">
        <v>2</v>
      </c>
      <c r="EA48">
        <v>2</v>
      </c>
      <c r="EB48" t="s">
        <v>260</v>
      </c>
      <c r="EC48">
        <v>100</v>
      </c>
      <c r="ED48">
        <v>100</v>
      </c>
      <c r="EE48">
        <v>-1.782</v>
      </c>
      <c r="EF48">
        <v>-0.249</v>
      </c>
      <c r="EG48">
        <v>2</v>
      </c>
      <c r="EH48">
        <v>395.91899999999998</v>
      </c>
      <c r="EI48">
        <v>603.95600000000002</v>
      </c>
      <c r="EJ48">
        <v>25.0001</v>
      </c>
      <c r="EK48">
        <v>28.0608</v>
      </c>
      <c r="EL48">
        <v>30.000299999999999</v>
      </c>
      <c r="EM48">
        <v>28.1158</v>
      </c>
      <c r="EN48">
        <v>28.104700000000001</v>
      </c>
      <c r="EO48">
        <v>15.615600000000001</v>
      </c>
      <c r="EP48">
        <v>59.6708</v>
      </c>
      <c r="EQ48">
        <v>0</v>
      </c>
      <c r="ER48">
        <v>25</v>
      </c>
      <c r="ES48">
        <v>300</v>
      </c>
      <c r="ET48">
        <v>10.3413</v>
      </c>
      <c r="EU48">
        <v>110.17700000000001</v>
      </c>
      <c r="EV48">
        <v>101.64100000000001</v>
      </c>
    </row>
    <row r="49" spans="1:152" x14ac:dyDescent="0.2">
      <c r="A49">
        <v>63</v>
      </c>
      <c r="B49">
        <v>1533051675.5</v>
      </c>
      <c r="C49">
        <v>9456.7000000476801</v>
      </c>
      <c r="D49" t="s">
        <v>425</v>
      </c>
      <c r="E49" t="s">
        <v>426</v>
      </c>
      <c r="F49" t="s">
        <v>416</v>
      </c>
      <c r="G49">
        <v>1533051667.5</v>
      </c>
      <c r="H49">
        <f t="shared" si="43"/>
        <v>9.3215144649590933E-3</v>
      </c>
      <c r="I49">
        <f t="shared" si="44"/>
        <v>20.560706139061118</v>
      </c>
      <c r="J49">
        <f t="shared" si="45"/>
        <v>216.140290322581</v>
      </c>
      <c r="K49">
        <f t="shared" si="46"/>
        <v>180.8961204808042</v>
      </c>
      <c r="L49">
        <f t="shared" si="47"/>
        <v>17.944833291641469</v>
      </c>
      <c r="M49">
        <f t="shared" si="48"/>
        <v>21.441042887690244</v>
      </c>
      <c r="N49">
        <f t="shared" si="49"/>
        <v>1.2903643689795106</v>
      </c>
      <c r="O49">
        <f t="shared" si="50"/>
        <v>2.2469580394954138</v>
      </c>
      <c r="P49">
        <f t="shared" si="51"/>
        <v>0.98309532544073608</v>
      </c>
      <c r="Q49">
        <f t="shared" si="52"/>
        <v>0.63588379476328383</v>
      </c>
      <c r="R49">
        <f t="shared" si="53"/>
        <v>280.85915011384225</v>
      </c>
      <c r="S49">
        <f t="shared" si="54"/>
        <v>26.444085395928397</v>
      </c>
      <c r="T49">
        <f t="shared" si="55"/>
        <v>25.634238709677401</v>
      </c>
      <c r="U49">
        <f t="shared" si="56"/>
        <v>3.3019149417577216</v>
      </c>
      <c r="V49">
        <f t="shared" si="57"/>
        <v>65.08747398838068</v>
      </c>
      <c r="W49">
        <f t="shared" si="58"/>
        <v>2.3883002469682042</v>
      </c>
      <c r="X49">
        <f t="shared" si="59"/>
        <v>3.6693700041187038</v>
      </c>
      <c r="Y49">
        <f t="shared" si="60"/>
        <v>0.9136146947895174</v>
      </c>
      <c r="Z49">
        <f t="shared" si="61"/>
        <v>-411.07878790469601</v>
      </c>
      <c r="AA49">
        <f t="shared" si="62"/>
        <v>216.86750315157227</v>
      </c>
      <c r="AB49">
        <f t="shared" si="63"/>
        <v>20.731599896336526</v>
      </c>
      <c r="AC49">
        <f t="shared" si="64"/>
        <v>107.37946525705505</v>
      </c>
      <c r="AD49">
        <v>-4.11019033551355E-2</v>
      </c>
      <c r="AE49">
        <v>4.6140487240635297E-2</v>
      </c>
      <c r="AF49">
        <v>3.44978363683648</v>
      </c>
      <c r="AG49">
        <v>0</v>
      </c>
      <c r="AH49">
        <v>0</v>
      </c>
      <c r="AI49">
        <f t="shared" si="65"/>
        <v>1</v>
      </c>
      <c r="AJ49">
        <f t="shared" si="66"/>
        <v>0</v>
      </c>
      <c r="AK49">
        <f t="shared" si="67"/>
        <v>52336.970999995254</v>
      </c>
      <c r="AL49">
        <v>0</v>
      </c>
      <c r="AM49">
        <v>0</v>
      </c>
      <c r="AN49">
        <v>0</v>
      </c>
      <c r="AO49">
        <f t="shared" si="68"/>
        <v>0</v>
      </c>
      <c r="AP49" t="e">
        <f t="shared" si="69"/>
        <v>#DIV/0!</v>
      </c>
      <c r="AQ49">
        <v>-1</v>
      </c>
      <c r="AR49" t="s">
        <v>427</v>
      </c>
      <c r="AS49">
        <v>847.73594117647099</v>
      </c>
      <c r="AT49">
        <v>1302.97</v>
      </c>
      <c r="AU49">
        <f t="shared" si="70"/>
        <v>0.34938184211726209</v>
      </c>
      <c r="AV49">
        <v>0.5</v>
      </c>
      <c r="AW49">
        <f t="shared" si="71"/>
        <v>1433.080741576515</v>
      </c>
      <c r="AX49">
        <f t="shared" si="72"/>
        <v>20.560706139061118</v>
      </c>
      <c r="AY49">
        <f t="shared" si="73"/>
        <v>250.34619469738743</v>
      </c>
      <c r="AZ49">
        <f t="shared" si="74"/>
        <v>0.53500080585124754</v>
      </c>
      <c r="BA49">
        <f t="shared" si="75"/>
        <v>1.5045004453372559E-2</v>
      </c>
      <c r="BB49">
        <f t="shared" si="76"/>
        <v>-1</v>
      </c>
      <c r="BC49" t="s">
        <v>428</v>
      </c>
      <c r="BD49">
        <v>605.88</v>
      </c>
      <c r="BE49">
        <f t="shared" si="77"/>
        <v>697.09</v>
      </c>
      <c r="BF49">
        <f t="shared" si="78"/>
        <v>0.65304918851730631</v>
      </c>
      <c r="BG49">
        <f t="shared" si="79"/>
        <v>2.1505413613256752</v>
      </c>
      <c r="BH49">
        <f t="shared" si="80"/>
        <v>0.34938184211726214</v>
      </c>
      <c r="BI49" t="e">
        <f t="shared" si="81"/>
        <v>#DIV/0!</v>
      </c>
      <c r="BJ49">
        <v>4534</v>
      </c>
      <c r="BK49">
        <v>300</v>
      </c>
      <c r="BL49">
        <v>300</v>
      </c>
      <c r="BM49">
        <v>300</v>
      </c>
      <c r="BN49">
        <v>10452.700000000001</v>
      </c>
      <c r="BO49">
        <v>1195.96</v>
      </c>
      <c r="BP49">
        <v>-7.2500500000000001E-3</v>
      </c>
      <c r="BQ49">
        <v>2.6529500000000001</v>
      </c>
      <c r="BR49">
        <f t="shared" si="82"/>
        <v>1699.99451612903</v>
      </c>
      <c r="BS49">
        <f t="shared" si="83"/>
        <v>1433.080741576515</v>
      </c>
      <c r="BT49">
        <f t="shared" si="84"/>
        <v>0.84299139084266539</v>
      </c>
      <c r="BU49">
        <f t="shared" si="85"/>
        <v>0.1959827816853309</v>
      </c>
      <c r="BV49">
        <v>6</v>
      </c>
      <c r="BW49">
        <v>0.5</v>
      </c>
      <c r="BX49" t="s">
        <v>259</v>
      </c>
      <c r="BY49">
        <v>1533051667.5</v>
      </c>
      <c r="BZ49">
        <v>216.140290322581</v>
      </c>
      <c r="CA49">
        <v>250.002064516129</v>
      </c>
      <c r="CB49">
        <v>24.075690322580598</v>
      </c>
      <c r="CC49">
        <v>10.430622580645201</v>
      </c>
      <c r="CD49">
        <v>400.01674193548399</v>
      </c>
      <c r="CE49">
        <v>99.099661290322601</v>
      </c>
      <c r="CF49">
        <v>9.9996745161290299E-2</v>
      </c>
      <c r="CG49">
        <v>27.424490322580599</v>
      </c>
      <c r="CH49">
        <v>25.634238709677401</v>
      </c>
      <c r="CI49">
        <v>999.9</v>
      </c>
      <c r="CJ49">
        <v>10001.975483871</v>
      </c>
      <c r="CK49">
        <v>0</v>
      </c>
      <c r="CL49">
        <v>14.680080645161301</v>
      </c>
      <c r="CM49">
        <v>1699.99451612903</v>
      </c>
      <c r="CN49">
        <v>0.89999270967741996</v>
      </c>
      <c r="CO49">
        <v>0.100007290322581</v>
      </c>
      <c r="CP49">
        <v>0</v>
      </c>
      <c r="CQ49">
        <v>848.10829032258096</v>
      </c>
      <c r="CR49">
        <v>5.0001199999999999</v>
      </c>
      <c r="CS49">
        <v>12027.3032258065</v>
      </c>
      <c r="CT49">
        <v>13357.848387096799</v>
      </c>
      <c r="CU49">
        <v>45.140999999999998</v>
      </c>
      <c r="CV49">
        <v>46.412999999999997</v>
      </c>
      <c r="CW49">
        <v>46.186999999999998</v>
      </c>
      <c r="CX49">
        <v>45.936999999999998</v>
      </c>
      <c r="CY49">
        <v>46.936999999999998</v>
      </c>
      <c r="CZ49">
        <v>1525.4829032258101</v>
      </c>
      <c r="DA49">
        <v>169.51161290322599</v>
      </c>
      <c r="DB49">
        <v>0</v>
      </c>
      <c r="DC49">
        <v>70.700000047683702</v>
      </c>
      <c r="DD49">
        <v>847.73594117647099</v>
      </c>
      <c r="DE49">
        <v>-8.0504902169435404</v>
      </c>
      <c r="DF49">
        <v>-121.642156167366</v>
      </c>
      <c r="DG49">
        <v>12021.805882352901</v>
      </c>
      <c r="DH49">
        <v>10</v>
      </c>
      <c r="DI49">
        <v>1533051563</v>
      </c>
      <c r="DJ49" t="s">
        <v>424</v>
      </c>
      <c r="DK49">
        <v>55</v>
      </c>
      <c r="DL49">
        <v>-1.782</v>
      </c>
      <c r="DM49">
        <v>-0.249</v>
      </c>
      <c r="DN49">
        <v>300</v>
      </c>
      <c r="DO49">
        <v>10</v>
      </c>
      <c r="DP49">
        <v>0.03</v>
      </c>
      <c r="DQ49">
        <v>0.01</v>
      </c>
      <c r="DR49">
        <v>20.5359069631279</v>
      </c>
      <c r="DS49">
        <v>0.25733909365831698</v>
      </c>
      <c r="DT49">
        <v>4.7637605839827298E-2</v>
      </c>
      <c r="DU49">
        <v>1</v>
      </c>
      <c r="DV49">
        <v>1.2901379866973901</v>
      </c>
      <c r="DW49">
        <v>1.6762880772185702E-2</v>
      </c>
      <c r="DX49">
        <v>2.4953267999831999E-3</v>
      </c>
      <c r="DY49">
        <v>1</v>
      </c>
      <c r="DZ49">
        <v>2</v>
      </c>
      <c r="EA49">
        <v>2</v>
      </c>
      <c r="EB49" t="s">
        <v>260</v>
      </c>
      <c r="EC49">
        <v>100</v>
      </c>
      <c r="ED49">
        <v>100</v>
      </c>
      <c r="EE49">
        <v>-1.782</v>
      </c>
      <c r="EF49">
        <v>-0.249</v>
      </c>
      <c r="EG49">
        <v>2</v>
      </c>
      <c r="EH49">
        <v>395.85</v>
      </c>
      <c r="EI49">
        <v>604.04899999999998</v>
      </c>
      <c r="EJ49">
        <v>25.0001</v>
      </c>
      <c r="EK49">
        <v>28.076599999999999</v>
      </c>
      <c r="EL49">
        <v>30.0002</v>
      </c>
      <c r="EM49">
        <v>28.125399999999999</v>
      </c>
      <c r="EN49">
        <v>28.119</v>
      </c>
      <c r="EO49">
        <v>13.557700000000001</v>
      </c>
      <c r="EP49">
        <v>59.7545</v>
      </c>
      <c r="EQ49">
        <v>0</v>
      </c>
      <c r="ER49">
        <v>25</v>
      </c>
      <c r="ES49">
        <v>250</v>
      </c>
      <c r="ET49">
        <v>10.407500000000001</v>
      </c>
      <c r="EU49">
        <v>110.172</v>
      </c>
      <c r="EV49">
        <v>101.64</v>
      </c>
    </row>
    <row r="50" spans="1:152" x14ac:dyDescent="0.2">
      <c r="A50">
        <v>64</v>
      </c>
      <c r="B50">
        <v>1533051791.5</v>
      </c>
      <c r="C50">
        <v>9572.7000000476801</v>
      </c>
      <c r="D50" t="s">
        <v>429</v>
      </c>
      <c r="E50" t="s">
        <v>430</v>
      </c>
      <c r="F50" t="s">
        <v>416</v>
      </c>
      <c r="G50">
        <v>1533051783.5</v>
      </c>
      <c r="H50">
        <f t="shared" si="43"/>
        <v>9.2689499088277148E-3</v>
      </c>
      <c r="I50">
        <f t="shared" si="44"/>
        <v>13.196309338384633</v>
      </c>
      <c r="J50">
        <f t="shared" si="45"/>
        <v>153.06712903225801</v>
      </c>
      <c r="K50">
        <f t="shared" si="46"/>
        <v>130.10061034043358</v>
      </c>
      <c r="L50">
        <f t="shared" si="47"/>
        <v>12.905562069183945</v>
      </c>
      <c r="M50">
        <f t="shared" si="48"/>
        <v>15.183766850197932</v>
      </c>
      <c r="N50">
        <f t="shared" si="49"/>
        <v>1.2795718916884933</v>
      </c>
      <c r="O50">
        <f t="shared" si="50"/>
        <v>2.2480571477561515</v>
      </c>
      <c r="P50">
        <f t="shared" si="51"/>
        <v>0.97689744925716204</v>
      </c>
      <c r="Q50">
        <f t="shared" si="52"/>
        <v>0.63173018641132173</v>
      </c>
      <c r="R50">
        <f t="shared" si="53"/>
        <v>280.86117132264877</v>
      </c>
      <c r="S50">
        <f t="shared" si="54"/>
        <v>26.456691063788004</v>
      </c>
      <c r="T50">
        <f t="shared" si="55"/>
        <v>25.6572580645161</v>
      </c>
      <c r="U50">
        <f t="shared" si="56"/>
        <v>3.3064276233665688</v>
      </c>
      <c r="V50">
        <f t="shared" si="57"/>
        <v>65.215808278847902</v>
      </c>
      <c r="W50">
        <f t="shared" si="58"/>
        <v>2.3922686681420511</v>
      </c>
      <c r="X50">
        <f t="shared" si="59"/>
        <v>3.668234330414577</v>
      </c>
      <c r="Y50">
        <f t="shared" si="60"/>
        <v>0.91415895522451773</v>
      </c>
      <c r="Z50">
        <f t="shared" si="61"/>
        <v>-408.76069097930224</v>
      </c>
      <c r="AA50">
        <f t="shared" si="62"/>
        <v>213.5429204444215</v>
      </c>
      <c r="AB50">
        <f t="shared" si="63"/>
        <v>20.405609694722905</v>
      </c>
      <c r="AC50">
        <f t="shared" si="64"/>
        <v>106.04901048249093</v>
      </c>
      <c r="AD50">
        <v>-4.1131463342182303E-2</v>
      </c>
      <c r="AE50">
        <v>4.6173670915692397E-2</v>
      </c>
      <c r="AF50">
        <v>3.4517478025805599</v>
      </c>
      <c r="AG50">
        <v>0</v>
      </c>
      <c r="AH50">
        <v>0</v>
      </c>
      <c r="AI50">
        <f t="shared" si="65"/>
        <v>1</v>
      </c>
      <c r="AJ50">
        <f t="shared" si="66"/>
        <v>0</v>
      </c>
      <c r="AK50">
        <f t="shared" si="67"/>
        <v>52373.927558009214</v>
      </c>
      <c r="AL50">
        <v>0</v>
      </c>
      <c r="AM50">
        <v>0</v>
      </c>
      <c r="AN50">
        <v>0</v>
      </c>
      <c r="AO50">
        <f t="shared" si="68"/>
        <v>0</v>
      </c>
      <c r="AP50" t="e">
        <f t="shared" si="69"/>
        <v>#DIV/0!</v>
      </c>
      <c r="AQ50">
        <v>-1</v>
      </c>
      <c r="AR50" t="s">
        <v>431</v>
      </c>
      <c r="AS50">
        <v>816.999411764706</v>
      </c>
      <c r="AT50">
        <v>1194.74</v>
      </c>
      <c r="AU50">
        <f t="shared" si="70"/>
        <v>0.31616970071755701</v>
      </c>
      <c r="AV50">
        <v>0.5</v>
      </c>
      <c r="AW50">
        <f t="shared" si="71"/>
        <v>1433.0944835120283</v>
      </c>
      <c r="AX50">
        <f t="shared" si="72"/>
        <v>13.196309338384633</v>
      </c>
      <c r="AY50">
        <f t="shared" si="73"/>
        <v>226.55052697598995</v>
      </c>
      <c r="AZ50">
        <f t="shared" si="74"/>
        <v>0.50077841203943951</v>
      </c>
      <c r="BA50">
        <f t="shared" si="75"/>
        <v>9.9060526027525391E-3</v>
      </c>
      <c r="BB50">
        <f t="shared" si="76"/>
        <v>-1</v>
      </c>
      <c r="BC50" t="s">
        <v>432</v>
      </c>
      <c r="BD50">
        <v>596.44000000000005</v>
      </c>
      <c r="BE50">
        <f t="shared" si="77"/>
        <v>598.29999999999995</v>
      </c>
      <c r="BF50">
        <f t="shared" si="78"/>
        <v>0.63135649044842723</v>
      </c>
      <c r="BG50">
        <f t="shared" si="79"/>
        <v>2.003118503118503</v>
      </c>
      <c r="BH50">
        <f t="shared" si="80"/>
        <v>0.31616970071755696</v>
      </c>
      <c r="BI50" t="e">
        <f t="shared" si="81"/>
        <v>#DIV/0!</v>
      </c>
      <c r="BJ50">
        <v>4536</v>
      </c>
      <c r="BK50">
        <v>300</v>
      </c>
      <c r="BL50">
        <v>300</v>
      </c>
      <c r="BM50">
        <v>300</v>
      </c>
      <c r="BN50">
        <v>10452.5</v>
      </c>
      <c r="BO50">
        <v>1109.6199999999999</v>
      </c>
      <c r="BP50">
        <v>-7.2495600000000004E-3</v>
      </c>
      <c r="BQ50">
        <v>4.2559800000000001</v>
      </c>
      <c r="BR50">
        <f t="shared" si="82"/>
        <v>1700.01129032258</v>
      </c>
      <c r="BS50">
        <f t="shared" si="83"/>
        <v>1433.0944835120283</v>
      </c>
      <c r="BT50">
        <f t="shared" si="84"/>
        <v>0.84299115639408273</v>
      </c>
      <c r="BU50">
        <f t="shared" si="85"/>
        <v>0.19598231278816547</v>
      </c>
      <c r="BV50">
        <v>6</v>
      </c>
      <c r="BW50">
        <v>0.5</v>
      </c>
      <c r="BX50" t="s">
        <v>259</v>
      </c>
      <c r="BY50">
        <v>1533051783.5</v>
      </c>
      <c r="BZ50">
        <v>153.06712903225801</v>
      </c>
      <c r="CA50">
        <v>174.989580645161</v>
      </c>
      <c r="CB50">
        <v>24.116393548387101</v>
      </c>
      <c r="CC50">
        <v>10.548374193548399</v>
      </c>
      <c r="CD50">
        <v>400.00309677419398</v>
      </c>
      <c r="CE50">
        <v>99.096841935483894</v>
      </c>
      <c r="CF50">
        <v>9.9941503225806402E-2</v>
      </c>
      <c r="CG50">
        <v>27.419203225806498</v>
      </c>
      <c r="CH50">
        <v>25.6572580645161</v>
      </c>
      <c r="CI50">
        <v>999.9</v>
      </c>
      <c r="CJ50">
        <v>10009.4535483871</v>
      </c>
      <c r="CK50">
        <v>0</v>
      </c>
      <c r="CL50">
        <v>14.6968</v>
      </c>
      <c r="CM50">
        <v>1700.01129032258</v>
      </c>
      <c r="CN50">
        <v>0.89999932258064497</v>
      </c>
      <c r="CO50">
        <v>0.10000050000000001</v>
      </c>
      <c r="CP50">
        <v>0</v>
      </c>
      <c r="CQ50">
        <v>817.48754838709704</v>
      </c>
      <c r="CR50">
        <v>5.0001199999999999</v>
      </c>
      <c r="CS50">
        <v>11532.1612903226</v>
      </c>
      <c r="CT50">
        <v>13358.0258064516</v>
      </c>
      <c r="CU50">
        <v>45.078258064516099</v>
      </c>
      <c r="CV50">
        <v>46.375</v>
      </c>
      <c r="CW50">
        <v>46.145000000000003</v>
      </c>
      <c r="CX50">
        <v>45.887</v>
      </c>
      <c r="CY50">
        <v>46.887</v>
      </c>
      <c r="CZ50">
        <v>1525.51129032258</v>
      </c>
      <c r="DA50">
        <v>169.5</v>
      </c>
      <c r="DB50">
        <v>0</v>
      </c>
      <c r="DC50">
        <v>115.5</v>
      </c>
      <c r="DD50">
        <v>816.999411764706</v>
      </c>
      <c r="DE50">
        <v>-5.6289215629656297</v>
      </c>
      <c r="DF50">
        <v>-114.999999991145</v>
      </c>
      <c r="DG50">
        <v>11524.8235294118</v>
      </c>
      <c r="DH50">
        <v>10</v>
      </c>
      <c r="DI50">
        <v>1533051751</v>
      </c>
      <c r="DJ50" t="s">
        <v>433</v>
      </c>
      <c r="DK50">
        <v>56</v>
      </c>
      <c r="DL50">
        <v>-1.6559999999999999</v>
      </c>
      <c r="DM50">
        <v>-0.24399999999999999</v>
      </c>
      <c r="DN50">
        <v>175</v>
      </c>
      <c r="DO50">
        <v>10</v>
      </c>
      <c r="DP50">
        <v>0.06</v>
      </c>
      <c r="DQ50">
        <v>0.01</v>
      </c>
      <c r="DR50">
        <v>13.197079248144799</v>
      </c>
      <c r="DS50">
        <v>-1.2523988706510499E-2</v>
      </c>
      <c r="DT50">
        <v>4.5527210957765601E-2</v>
      </c>
      <c r="DU50">
        <v>1</v>
      </c>
      <c r="DV50">
        <v>1.2793215709091701</v>
      </c>
      <c r="DW50">
        <v>-9.6445657163238396E-3</v>
      </c>
      <c r="DX50">
        <v>3.4244117099984802E-3</v>
      </c>
      <c r="DY50">
        <v>1</v>
      </c>
      <c r="DZ50">
        <v>2</v>
      </c>
      <c r="EA50">
        <v>2</v>
      </c>
      <c r="EB50" t="s">
        <v>260</v>
      </c>
      <c r="EC50">
        <v>100</v>
      </c>
      <c r="ED50">
        <v>100</v>
      </c>
      <c r="EE50">
        <v>-1.6559999999999999</v>
      </c>
      <c r="EF50">
        <v>-0.24399999999999999</v>
      </c>
      <c r="EG50">
        <v>2</v>
      </c>
      <c r="EH50">
        <v>395.97800000000001</v>
      </c>
      <c r="EI50">
        <v>603.91899999999998</v>
      </c>
      <c r="EJ50">
        <v>25</v>
      </c>
      <c r="EK50">
        <v>28.0943</v>
      </c>
      <c r="EL50">
        <v>30.0002</v>
      </c>
      <c r="EM50">
        <v>28.151700000000002</v>
      </c>
      <c r="EN50">
        <v>28.140499999999999</v>
      </c>
      <c r="EO50">
        <v>10.374000000000001</v>
      </c>
      <c r="EP50">
        <v>60.147399999999998</v>
      </c>
      <c r="EQ50">
        <v>0</v>
      </c>
      <c r="ER50">
        <v>25</v>
      </c>
      <c r="ES50">
        <v>175</v>
      </c>
      <c r="ET50">
        <v>10.475099999999999</v>
      </c>
      <c r="EU50">
        <v>110.16800000000001</v>
      </c>
      <c r="EV50">
        <v>101.633</v>
      </c>
    </row>
    <row r="51" spans="1:152" x14ac:dyDescent="0.2">
      <c r="A51">
        <v>65</v>
      </c>
      <c r="B51">
        <v>1533051912</v>
      </c>
      <c r="C51">
        <v>9693.2000000476801</v>
      </c>
      <c r="D51" t="s">
        <v>434</v>
      </c>
      <c r="E51" t="s">
        <v>435</v>
      </c>
      <c r="F51" t="s">
        <v>416</v>
      </c>
      <c r="G51">
        <v>1533051904.0064499</v>
      </c>
      <c r="H51">
        <f t="shared" ref="H51:H76" si="86">CD51*AI51*(CB51-CC51)/(100*BV51*(1000-AI51*CB51))</f>
        <v>9.2334764455065683E-3</v>
      </c>
      <c r="I51">
        <f t="shared" ref="I51:I76" si="87">CD51*AI51*(CA51-BZ51*(1000-AI51*CC51)/(1000-AI51*CB51))/(100*BV51)</f>
        <v>5.3976174734067515</v>
      </c>
      <c r="J51">
        <f t="shared" ref="J51:J76" si="88">BZ51 - IF(AI51&gt;1, I51*BV51*100/(AK51*CJ51), 0)</f>
        <v>90.609354838709706</v>
      </c>
      <c r="K51">
        <f t="shared" ref="K51:K76" si="89">((Q51-H51/2)*J51-I51)/(Q51+H51/2)</f>
        <v>80.758614185290995</v>
      </c>
      <c r="L51">
        <f t="shared" ref="L51:L76" si="90">K51*(CE51+CF51)/1000</f>
        <v>8.0109856921747102</v>
      </c>
      <c r="M51">
        <f t="shared" ref="M51:M76" si="91">(BZ51 - IF(AI51&gt;1, I51*BV51*100/(AK51*CJ51), 0))*(CE51+CF51)/1000</f>
        <v>8.9881463731492737</v>
      </c>
      <c r="N51">
        <f t="shared" ref="N51:N76" si="92">2/((1/P51-1/O51)+SIGN(P51)*SQRT((1/P51-1/O51)*(1/P51-1/O51) + 4*BW51/((BW51+1)*(BW51+1))*(2*1/P51*1/O51-1/O51*1/O51)))</f>
        <v>1.2710244990505233</v>
      </c>
      <c r="O51">
        <f t="shared" ref="O51:O76" si="93">AF51+AE51*BV51+AD51*BV51*BV51</f>
        <v>2.2459062921773731</v>
      </c>
      <c r="P51">
        <f t="shared" ref="P51:P76" si="94">H51*(1000-(1000*0.61365*EXP(17.502*T51/(240.97+T51))/(CE51+CF51)+CB51)/2)/(1000*0.61365*EXP(17.502*T51/(240.97+T51))/(CE51+CF51)-CB51)</f>
        <v>0.97166700372313752</v>
      </c>
      <c r="Q51">
        <f t="shared" ref="Q51:Q76" si="95">1/((BW51+1)/(N51/1.6)+1/(O51/1.37)) + BW51/((BW51+1)/(N51/1.6) + BW51/(O51/1.37))</f>
        <v>0.62825514790176129</v>
      </c>
      <c r="R51">
        <f t="shared" ref="R51:R76" si="96">(BS51*BU51)</f>
        <v>280.86128738943529</v>
      </c>
      <c r="S51">
        <f t="shared" ref="S51:S76" si="97">(CG51+(R51+2*0.95*0.0000000567*(((CG51+$B$7)+273)^4-(CG51+273)^4)-44100*H51)/(1.84*29.3*O51+8*0.95*0.0000000567*(CG51+273)^3))</f>
        <v>26.473839539670696</v>
      </c>
      <c r="T51">
        <f t="shared" ref="T51:T76" si="98">($C$7*CH51+$D$7*CI51+$E$7*S51)</f>
        <v>25.710945161290301</v>
      </c>
      <c r="U51">
        <f t="shared" ref="U51:U76" si="99">0.61365*EXP(17.502*T51/(240.97+T51))</f>
        <v>3.3169733067055107</v>
      </c>
      <c r="V51">
        <f t="shared" ref="V51:V76" si="100">(W51/X51*100)</f>
        <v>65.443866821826887</v>
      </c>
      <c r="W51">
        <f t="shared" ref="W51:W76" si="101">CB51*(CE51+CF51)/1000</f>
        <v>2.4015059695587113</v>
      </c>
      <c r="X51">
        <f t="shared" ref="X51:X76" si="102">0.61365*EXP(17.502*CG51/(240.97+CG51))</f>
        <v>3.6695661277119997</v>
      </c>
      <c r="Y51">
        <f t="shared" ref="Y51:Y76" si="103">(U51-CB51*(CE51+CF51)/1000)</f>
        <v>0.9154673371467994</v>
      </c>
      <c r="Z51">
        <f t="shared" ref="Z51:Z76" si="104">(-H51*44100)</f>
        <v>-407.19631124683968</v>
      </c>
      <c r="AA51">
        <f t="shared" ref="AA51:AA76" si="105">2*29.3*O51*0.92*(CG51-T51)</f>
        <v>207.58881128802366</v>
      </c>
      <c r="AB51">
        <f t="shared" ref="AB51:AB76" si="106">2*0.95*0.0000000567*(((CG51+$B$7)+273)^4-(T51+273)^4)</f>
        <v>19.861593615083844</v>
      </c>
      <c r="AC51">
        <f t="shared" ref="AC51:AC76" si="107">R51+AB51+Z51+AA51</f>
        <v>101.11538104570312</v>
      </c>
      <c r="AD51">
        <v>-4.10736293102213E-2</v>
      </c>
      <c r="AE51">
        <v>4.6108747148276702E-2</v>
      </c>
      <c r="AF51">
        <v>3.44790446445568</v>
      </c>
      <c r="AG51">
        <v>0</v>
      </c>
      <c r="AH51">
        <v>0</v>
      </c>
      <c r="AI51">
        <f t="shared" ref="AI51:AI76" si="108">IF(AG51*$H$13&gt;=AK51,1,(AK51/(AK51-AG51*$H$13)))</f>
        <v>1</v>
      </c>
      <c r="AJ51">
        <f t="shared" ref="AJ51:AJ76" si="109">(AI51-1)*100</f>
        <v>0</v>
      </c>
      <c r="AK51">
        <f t="shared" ref="AK51:AK76" si="110">MAX(0,($B$13+$C$13*CJ51)/(1+$D$13*CJ51)*CE51/(CG51+273)*$E$13)</f>
        <v>52302.213603758384</v>
      </c>
      <c r="AL51">
        <v>0</v>
      </c>
      <c r="AM51">
        <v>0</v>
      </c>
      <c r="AN51">
        <v>0</v>
      </c>
      <c r="AO51">
        <f t="shared" ref="AO51:AO76" si="111">AN51-AM51</f>
        <v>0</v>
      </c>
      <c r="AP51" t="e">
        <f t="shared" ref="AP51:AP76" si="112">AO51/AN51</f>
        <v>#DIV/0!</v>
      </c>
      <c r="AQ51">
        <v>-1</v>
      </c>
      <c r="AR51" t="s">
        <v>436</v>
      </c>
      <c r="AS51">
        <v>806.58770588235302</v>
      </c>
      <c r="AT51">
        <v>1102.49</v>
      </c>
      <c r="AU51">
        <f t="shared" ref="AU51:AU76" si="113">1-AS51/AT51</f>
        <v>0.26839453792564738</v>
      </c>
      <c r="AV51">
        <v>0.5</v>
      </c>
      <c r="AW51">
        <f t="shared" ref="AW51:AW76" si="114">BS51</f>
        <v>1433.094301570871</v>
      </c>
      <c r="AX51">
        <f t="shared" ref="AX51:AX76" si="115">I51</f>
        <v>5.3976174734067515</v>
      </c>
      <c r="AY51">
        <f t="shared" ref="AY51:AY76" si="116">AU51*AV51*AW51</f>
        <v>192.31734143699614</v>
      </c>
      <c r="AZ51">
        <f t="shared" ref="AZ51:AZ76" si="117">BE51/AT51</f>
        <v>0.45844406751988687</v>
      </c>
      <c r="BA51">
        <f t="shared" ref="BA51:BA76" si="118">(AX51-AQ51)/AW51</f>
        <v>4.4641985292901316E-3</v>
      </c>
      <c r="BB51">
        <f t="shared" ref="BB51:BB76" si="119">(AN51-AT51)/AT51</f>
        <v>-1</v>
      </c>
      <c r="BC51" t="s">
        <v>437</v>
      </c>
      <c r="BD51">
        <v>597.05999999999995</v>
      </c>
      <c r="BE51">
        <f t="shared" ref="BE51:BE76" si="120">AT51-BD51</f>
        <v>505.43000000000006</v>
      </c>
      <c r="BF51">
        <f t="shared" ref="BF51:BF76" si="121">(AT51-AS51)/(AT51-BD51)</f>
        <v>0.58544663774933614</v>
      </c>
      <c r="BG51">
        <f t="shared" ref="BG51:BG76" si="122">(AN51-AT51)/(AN51-BD51)</f>
        <v>1.8465313368840655</v>
      </c>
      <c r="BH51">
        <f t="shared" ref="BH51:BH76" si="123">(AT51-AS51)/(AT51-AM51)</f>
        <v>0.26839453792564738</v>
      </c>
      <c r="BI51" t="e">
        <f t="shared" ref="BI51:BI76" si="124">(AN51-AT51)/(AN51-AM51)</f>
        <v>#DIV/0!</v>
      </c>
      <c r="BJ51">
        <v>4538</v>
      </c>
      <c r="BK51">
        <v>300</v>
      </c>
      <c r="BL51">
        <v>300</v>
      </c>
      <c r="BM51">
        <v>300</v>
      </c>
      <c r="BN51">
        <v>10452.5</v>
      </c>
      <c r="BO51">
        <v>1040.73</v>
      </c>
      <c r="BP51">
        <v>-7.24934E-3</v>
      </c>
      <c r="BQ51">
        <v>4.0395500000000002</v>
      </c>
      <c r="BR51">
        <f t="shared" ref="BR51:BR76" si="125">$B$11*CK51+$C$11*CL51+$F$11*CM51</f>
        <v>1700.01096774194</v>
      </c>
      <c r="BS51">
        <f t="shared" ref="BS51:BS76" si="126">BR51*BT51</f>
        <v>1433.094301570871</v>
      </c>
      <c r="BT51">
        <f t="shared" ref="BT51:BT76" si="127">($B$11*$D$9+$C$11*$D$9+$F$11*((CZ51+CR51)/MAX(CZ51+CR51+DA51, 0.1)*$I$9+DA51/MAX(CZ51+CR51+DA51, 0.1)*$J$9))/($B$11+$C$11+$F$11)</f>
        <v>0.84299120932989968</v>
      </c>
      <c r="BU51">
        <f t="shared" ref="BU51:BU76" si="128">($B$11*$K$9+$C$11*$K$9+$F$11*((CZ51+CR51)/MAX(CZ51+CR51+DA51, 0.1)*$P$9+DA51/MAX(CZ51+CR51+DA51, 0.1)*$Q$9))/($B$11+$C$11+$F$11)</f>
        <v>0.19598241865979943</v>
      </c>
      <c r="BV51">
        <v>6</v>
      </c>
      <c r="BW51">
        <v>0.5</v>
      </c>
      <c r="BX51" t="s">
        <v>259</v>
      </c>
      <c r="BY51">
        <v>1533051904.0064499</v>
      </c>
      <c r="BZ51">
        <v>90.609354838709706</v>
      </c>
      <c r="CA51">
        <v>99.960306451612894</v>
      </c>
      <c r="CB51">
        <v>24.209541935483902</v>
      </c>
      <c r="CC51">
        <v>10.6952612903226</v>
      </c>
      <c r="CD51">
        <v>400.01854838709698</v>
      </c>
      <c r="CE51">
        <v>99.096612903225804</v>
      </c>
      <c r="CF51">
        <v>0.100058225806452</v>
      </c>
      <c r="CG51">
        <v>27.425403225806502</v>
      </c>
      <c r="CH51">
        <v>25.710945161290301</v>
      </c>
      <c r="CI51">
        <v>999.9</v>
      </c>
      <c r="CJ51">
        <v>9995.4025806451591</v>
      </c>
      <c r="CK51">
        <v>0</v>
      </c>
      <c r="CL51">
        <v>14.514519354838701</v>
      </c>
      <c r="CM51">
        <v>1700.01096774194</v>
      </c>
      <c r="CN51">
        <v>0.90000048387096798</v>
      </c>
      <c r="CO51">
        <v>9.9999354838709698E-2</v>
      </c>
      <c r="CP51">
        <v>0</v>
      </c>
      <c r="CQ51">
        <v>806.87651612903198</v>
      </c>
      <c r="CR51">
        <v>5.0001199999999999</v>
      </c>
      <c r="CS51">
        <v>11358.625806451601</v>
      </c>
      <c r="CT51">
        <v>13358.0290322581</v>
      </c>
      <c r="CU51">
        <v>45.033999999999999</v>
      </c>
      <c r="CV51">
        <v>46.311999999999998</v>
      </c>
      <c r="CW51">
        <v>46.122967741935497</v>
      </c>
      <c r="CX51">
        <v>45.844516129032201</v>
      </c>
      <c r="CY51">
        <v>46.875</v>
      </c>
      <c r="CZ51">
        <v>1525.5074193548401</v>
      </c>
      <c r="DA51">
        <v>169.50290322580599</v>
      </c>
      <c r="DB51">
        <v>0</v>
      </c>
      <c r="DC51">
        <v>120</v>
      </c>
      <c r="DD51">
        <v>806.58770588235302</v>
      </c>
      <c r="DE51">
        <v>-5.0678921151151304</v>
      </c>
      <c r="DF51">
        <v>-42.671568642475101</v>
      </c>
      <c r="DG51">
        <v>11354.4588235294</v>
      </c>
      <c r="DH51">
        <v>10</v>
      </c>
      <c r="DI51">
        <v>1533051876.5</v>
      </c>
      <c r="DJ51" t="s">
        <v>438</v>
      </c>
      <c r="DK51">
        <v>57</v>
      </c>
      <c r="DL51">
        <v>-1.6</v>
      </c>
      <c r="DM51">
        <v>-0.23799999999999999</v>
      </c>
      <c r="DN51">
        <v>100</v>
      </c>
      <c r="DO51">
        <v>11</v>
      </c>
      <c r="DP51">
        <v>0.12</v>
      </c>
      <c r="DQ51">
        <v>0.01</v>
      </c>
      <c r="DR51">
        <v>5.4470014844282204</v>
      </c>
      <c r="DS51">
        <v>-0.45170068733937002</v>
      </c>
      <c r="DT51">
        <v>8.1836687840214403E-2</v>
      </c>
      <c r="DU51">
        <v>0</v>
      </c>
      <c r="DV51">
        <v>1.27103581323987</v>
      </c>
      <c r="DW51">
        <v>-3.16059937220389E-2</v>
      </c>
      <c r="DX51">
        <v>3.9640031835735503E-3</v>
      </c>
      <c r="DY51">
        <v>1</v>
      </c>
      <c r="DZ51">
        <v>1</v>
      </c>
      <c r="EA51">
        <v>2</v>
      </c>
      <c r="EB51" t="s">
        <v>264</v>
      </c>
      <c r="EC51">
        <v>100</v>
      </c>
      <c r="ED51">
        <v>100</v>
      </c>
      <c r="EE51">
        <v>-1.6</v>
      </c>
      <c r="EF51">
        <v>-0.23799999999999999</v>
      </c>
      <c r="EG51">
        <v>2</v>
      </c>
      <c r="EH51">
        <v>395.82600000000002</v>
      </c>
      <c r="EI51">
        <v>603.65599999999995</v>
      </c>
      <c r="EJ51">
        <v>24.999700000000001</v>
      </c>
      <c r="EK51">
        <v>28.121099999999998</v>
      </c>
      <c r="EL51">
        <v>30.0001</v>
      </c>
      <c r="EM51">
        <v>28.178999999999998</v>
      </c>
      <c r="EN51">
        <v>28.164400000000001</v>
      </c>
      <c r="EO51">
        <v>7.1322799999999997</v>
      </c>
      <c r="EP51">
        <v>60.329000000000001</v>
      </c>
      <c r="EQ51">
        <v>0</v>
      </c>
      <c r="ER51">
        <v>25</v>
      </c>
      <c r="ES51">
        <v>100</v>
      </c>
      <c r="ET51">
        <v>10.5655</v>
      </c>
      <c r="EU51">
        <v>110.15900000000001</v>
      </c>
      <c r="EV51">
        <v>101.63</v>
      </c>
    </row>
    <row r="52" spans="1:152" x14ac:dyDescent="0.2">
      <c r="A52">
        <v>66</v>
      </c>
      <c r="B52">
        <v>1533052026.5999999</v>
      </c>
      <c r="C52">
        <v>9807.7999999523199</v>
      </c>
      <c r="D52" t="s">
        <v>439</v>
      </c>
      <c r="E52" t="s">
        <v>440</v>
      </c>
      <c r="F52" t="s">
        <v>416</v>
      </c>
      <c r="G52">
        <v>1533052018.5999999</v>
      </c>
      <c r="H52">
        <f t="shared" si="86"/>
        <v>9.2194221268340915E-3</v>
      </c>
      <c r="I52">
        <f t="shared" si="87"/>
        <v>-3.8402879694614096E-2</v>
      </c>
      <c r="J52">
        <f t="shared" si="88"/>
        <v>49.341977419354798</v>
      </c>
      <c r="K52">
        <f t="shared" si="89"/>
        <v>48.680504070346487</v>
      </c>
      <c r="L52">
        <f t="shared" si="90"/>
        <v>4.828953658611983</v>
      </c>
      <c r="M52">
        <f t="shared" si="91"/>
        <v>4.8945697447591625</v>
      </c>
      <c r="N52">
        <f t="shared" si="92"/>
        <v>1.2628906538075197</v>
      </c>
      <c r="O52">
        <f t="shared" si="93"/>
        <v>2.2457117936122177</v>
      </c>
      <c r="P52">
        <f t="shared" si="94"/>
        <v>0.96686312178123979</v>
      </c>
      <c r="Q52">
        <f t="shared" si="95"/>
        <v>0.62504776392261663</v>
      </c>
      <c r="R52">
        <f t="shared" si="96"/>
        <v>280.85012731821348</v>
      </c>
      <c r="S52">
        <f t="shared" si="97"/>
        <v>26.518979592091984</v>
      </c>
      <c r="T52">
        <f t="shared" si="98"/>
        <v>25.743400000000001</v>
      </c>
      <c r="U52">
        <f t="shared" si="99"/>
        <v>3.3233626056820049</v>
      </c>
      <c r="V52">
        <f t="shared" si="100"/>
        <v>65.377845741989276</v>
      </c>
      <c r="W52">
        <f t="shared" si="101"/>
        <v>2.4047913329775237</v>
      </c>
      <c r="X52">
        <f t="shared" si="102"/>
        <v>3.6782969914119295</v>
      </c>
      <c r="Y52">
        <f t="shared" si="103"/>
        <v>0.91857127270448125</v>
      </c>
      <c r="Z52">
        <f t="shared" si="104"/>
        <v>-406.57651579338346</v>
      </c>
      <c r="AA52">
        <f t="shared" si="105"/>
        <v>208.55658457058644</v>
      </c>
      <c r="AB52">
        <f t="shared" si="106"/>
        <v>19.963217996039369</v>
      </c>
      <c r="AC52">
        <f t="shared" si="107"/>
        <v>102.79341409145582</v>
      </c>
      <c r="AD52">
        <v>-4.1068401924966601E-2</v>
      </c>
      <c r="AE52">
        <v>4.6102878950384202E-2</v>
      </c>
      <c r="AF52">
        <v>3.4475569892087101</v>
      </c>
      <c r="AG52">
        <v>0</v>
      </c>
      <c r="AH52">
        <v>0</v>
      </c>
      <c r="AI52">
        <f t="shared" si="108"/>
        <v>1</v>
      </c>
      <c r="AJ52">
        <f t="shared" si="109"/>
        <v>0</v>
      </c>
      <c r="AK52">
        <f t="shared" si="110"/>
        <v>52288.766503507024</v>
      </c>
      <c r="AL52">
        <v>0</v>
      </c>
      <c r="AM52">
        <v>0</v>
      </c>
      <c r="AN52">
        <v>0</v>
      </c>
      <c r="AO52">
        <f t="shared" si="111"/>
        <v>0</v>
      </c>
      <c r="AP52" t="e">
        <f t="shared" si="112"/>
        <v>#DIV/0!</v>
      </c>
      <c r="AQ52">
        <v>-1</v>
      </c>
      <c r="AR52" t="s">
        <v>441</v>
      </c>
      <c r="AS52">
        <v>810.12182352941204</v>
      </c>
      <c r="AT52">
        <v>1061.24</v>
      </c>
      <c r="AU52">
        <f t="shared" si="113"/>
        <v>0.236627130969986</v>
      </c>
      <c r="AV52">
        <v>0.5</v>
      </c>
      <c r="AW52">
        <f t="shared" si="114"/>
        <v>1433.0372125442782</v>
      </c>
      <c r="AX52">
        <f t="shared" si="115"/>
        <v>-3.8402879694614096E-2</v>
      </c>
      <c r="AY52">
        <f t="shared" si="116"/>
        <v>169.54774208878928</v>
      </c>
      <c r="AZ52">
        <f t="shared" si="117"/>
        <v>0.43903358335532017</v>
      </c>
      <c r="BA52">
        <f t="shared" si="118"/>
        <v>6.7102034189197603E-4</v>
      </c>
      <c r="BB52">
        <f t="shared" si="119"/>
        <v>-1</v>
      </c>
      <c r="BC52" t="s">
        <v>442</v>
      </c>
      <c r="BD52">
        <v>595.32000000000005</v>
      </c>
      <c r="BE52">
        <f t="shared" si="120"/>
        <v>465.91999999999996</v>
      </c>
      <c r="BF52">
        <f t="shared" si="121"/>
        <v>0.53897273452650241</v>
      </c>
      <c r="BG52">
        <f t="shared" si="122"/>
        <v>1.7826379090237181</v>
      </c>
      <c r="BH52">
        <f t="shared" si="123"/>
        <v>0.23662713096998603</v>
      </c>
      <c r="BI52" t="e">
        <f t="shared" si="124"/>
        <v>#DIV/0!</v>
      </c>
      <c r="BJ52">
        <v>4540</v>
      </c>
      <c r="BK52">
        <v>300</v>
      </c>
      <c r="BL52">
        <v>300</v>
      </c>
      <c r="BM52">
        <v>300</v>
      </c>
      <c r="BN52">
        <v>10451.9</v>
      </c>
      <c r="BO52">
        <v>1009.49</v>
      </c>
      <c r="BP52">
        <v>-7.2487899999999997E-3</v>
      </c>
      <c r="BQ52">
        <v>3.1955</v>
      </c>
      <c r="BR52">
        <f t="shared" si="125"/>
        <v>1699.9432258064501</v>
      </c>
      <c r="BS52">
        <f t="shared" si="126"/>
        <v>1433.0372125442782</v>
      </c>
      <c r="BT52">
        <f t="shared" si="127"/>
        <v>0.84299121922995268</v>
      </c>
      <c r="BU52">
        <f t="shared" si="128"/>
        <v>0.19598243845990548</v>
      </c>
      <c r="BV52">
        <v>6</v>
      </c>
      <c r="BW52">
        <v>0.5</v>
      </c>
      <c r="BX52" t="s">
        <v>259</v>
      </c>
      <c r="BY52">
        <v>1533052018.5999999</v>
      </c>
      <c r="BZ52">
        <v>49.341977419354798</v>
      </c>
      <c r="CA52">
        <v>49.966703225806498</v>
      </c>
      <c r="CB52">
        <v>24.242612903225801</v>
      </c>
      <c r="CC52">
        <v>10.749309677419401</v>
      </c>
      <c r="CD52">
        <v>400.01706451612898</v>
      </c>
      <c r="CE52">
        <v>99.096796774193507</v>
      </c>
      <c r="CF52">
        <v>0.100073735483871</v>
      </c>
      <c r="CG52">
        <v>27.466000000000001</v>
      </c>
      <c r="CH52">
        <v>25.743400000000001</v>
      </c>
      <c r="CI52">
        <v>999.9</v>
      </c>
      <c r="CJ52">
        <v>9994.1119354838702</v>
      </c>
      <c r="CK52">
        <v>0</v>
      </c>
      <c r="CL52">
        <v>14.6968</v>
      </c>
      <c r="CM52">
        <v>1699.9432258064501</v>
      </c>
      <c r="CN52">
        <v>0.89999938709677396</v>
      </c>
      <c r="CO52">
        <v>0.10000048387096799</v>
      </c>
      <c r="CP52">
        <v>0</v>
      </c>
      <c r="CQ52">
        <v>810.15819354838698</v>
      </c>
      <c r="CR52">
        <v>5.0001199999999999</v>
      </c>
      <c r="CS52">
        <v>11415.3387096774</v>
      </c>
      <c r="CT52">
        <v>13357.467741935499</v>
      </c>
      <c r="CU52">
        <v>45.03</v>
      </c>
      <c r="CV52">
        <v>46.311999999999998</v>
      </c>
      <c r="CW52">
        <v>46.066064516129003</v>
      </c>
      <c r="CX52">
        <v>45.848580645161299</v>
      </c>
      <c r="CY52">
        <v>46.8546774193548</v>
      </c>
      <c r="CZ52">
        <v>1525.4464516129001</v>
      </c>
      <c r="DA52">
        <v>169.49677419354799</v>
      </c>
      <c r="DB52">
        <v>0</v>
      </c>
      <c r="DC52">
        <v>114</v>
      </c>
      <c r="DD52">
        <v>810.12182352941204</v>
      </c>
      <c r="DE52">
        <v>-2.67549023287348</v>
      </c>
      <c r="DF52">
        <v>-29.8529411265446</v>
      </c>
      <c r="DG52">
        <v>11413.970588235299</v>
      </c>
      <c r="DH52">
        <v>10</v>
      </c>
      <c r="DI52">
        <v>1533051987.5</v>
      </c>
      <c r="DJ52" t="s">
        <v>443</v>
      </c>
      <c r="DK52">
        <v>58</v>
      </c>
      <c r="DL52">
        <v>-1.6459999999999999</v>
      </c>
      <c r="DM52">
        <v>-0.23799999999999999</v>
      </c>
      <c r="DN52">
        <v>50</v>
      </c>
      <c r="DO52">
        <v>11</v>
      </c>
      <c r="DP52">
        <v>0.25</v>
      </c>
      <c r="DQ52">
        <v>0.01</v>
      </c>
      <c r="DR52">
        <v>-3.3169624466594598E-2</v>
      </c>
      <c r="DS52">
        <v>-6.5965895992428802E-2</v>
      </c>
      <c r="DT52">
        <v>4.0948257066647002E-2</v>
      </c>
      <c r="DU52">
        <v>1</v>
      </c>
      <c r="DV52">
        <v>1.2633471788869799</v>
      </c>
      <c r="DW52">
        <v>-3.7829228487200703E-2</v>
      </c>
      <c r="DX52">
        <v>3.1075413318012802E-3</v>
      </c>
      <c r="DY52">
        <v>1</v>
      </c>
      <c r="DZ52">
        <v>2</v>
      </c>
      <c r="EA52">
        <v>2</v>
      </c>
      <c r="EB52" t="s">
        <v>260</v>
      </c>
      <c r="EC52">
        <v>100</v>
      </c>
      <c r="ED52">
        <v>100</v>
      </c>
      <c r="EE52">
        <v>-1.6459999999999999</v>
      </c>
      <c r="EF52">
        <v>-0.23799999999999999</v>
      </c>
      <c r="EG52">
        <v>2</v>
      </c>
      <c r="EH52">
        <v>395.76900000000001</v>
      </c>
      <c r="EI52">
        <v>603.97799999999995</v>
      </c>
      <c r="EJ52">
        <v>25.0001</v>
      </c>
      <c r="EK52">
        <v>28.127800000000001</v>
      </c>
      <c r="EL52">
        <v>30.0001</v>
      </c>
      <c r="EM52">
        <v>28.186399999999999</v>
      </c>
      <c r="EN52">
        <v>28.173999999999999</v>
      </c>
      <c r="EO52">
        <v>4.9995000000000003</v>
      </c>
      <c r="EP52">
        <v>60.4985</v>
      </c>
      <c r="EQ52">
        <v>0</v>
      </c>
      <c r="ER52">
        <v>25</v>
      </c>
      <c r="ES52">
        <v>50</v>
      </c>
      <c r="ET52">
        <v>10.636699999999999</v>
      </c>
      <c r="EU52">
        <v>110.158</v>
      </c>
      <c r="EV52">
        <v>101.631</v>
      </c>
    </row>
    <row r="53" spans="1:152" x14ac:dyDescent="0.2">
      <c r="A53">
        <v>67</v>
      </c>
      <c r="B53">
        <v>1533052147.0999999</v>
      </c>
      <c r="C53">
        <v>9928.2999999523199</v>
      </c>
      <c r="D53" t="s">
        <v>444</v>
      </c>
      <c r="E53" t="s">
        <v>445</v>
      </c>
      <c r="F53" t="s">
        <v>416</v>
      </c>
      <c r="G53">
        <v>1533052139.1354799</v>
      </c>
      <c r="H53">
        <f t="shared" si="86"/>
        <v>9.1035025848150933E-3</v>
      </c>
      <c r="I53">
        <f t="shared" si="87"/>
        <v>29.652550029287109</v>
      </c>
      <c r="J53">
        <f t="shared" si="88"/>
        <v>350.71467741935498</v>
      </c>
      <c r="K53">
        <f t="shared" si="89"/>
        <v>298.0285903371531</v>
      </c>
      <c r="L53">
        <f t="shared" si="90"/>
        <v>29.56308429222322</v>
      </c>
      <c r="M53">
        <f t="shared" si="91"/>
        <v>34.789305144647173</v>
      </c>
      <c r="N53">
        <f t="shared" si="92"/>
        <v>1.2470293469412301</v>
      </c>
      <c r="O53">
        <f t="shared" si="93"/>
        <v>2.2469961937288563</v>
      </c>
      <c r="P53">
        <f t="shared" si="94"/>
        <v>0.9576181336675641</v>
      </c>
      <c r="Q53">
        <f t="shared" si="95"/>
        <v>0.61886296444575273</v>
      </c>
      <c r="R53">
        <f t="shared" si="96"/>
        <v>280.86016870705413</v>
      </c>
      <c r="S53">
        <f t="shared" si="97"/>
        <v>26.578392943220667</v>
      </c>
      <c r="T53">
        <f t="shared" si="98"/>
        <v>25.7130032258064</v>
      </c>
      <c r="U53">
        <f t="shared" si="99"/>
        <v>3.3173781535865783</v>
      </c>
      <c r="V53">
        <f t="shared" si="100"/>
        <v>65.212574854126302</v>
      </c>
      <c r="W53">
        <f t="shared" si="101"/>
        <v>2.401569540337241</v>
      </c>
      <c r="X53">
        <f t="shared" si="102"/>
        <v>3.6826786025690601</v>
      </c>
      <c r="Y53">
        <f t="shared" si="103"/>
        <v>0.91580861324933727</v>
      </c>
      <c r="Z53">
        <f t="shared" si="104"/>
        <v>-401.46446399034562</v>
      </c>
      <c r="AA53">
        <f t="shared" si="105"/>
        <v>214.82235555610501</v>
      </c>
      <c r="AB53">
        <f t="shared" si="106"/>
        <v>20.550204712660097</v>
      </c>
      <c r="AC53">
        <f t="shared" si="107"/>
        <v>114.76826498547362</v>
      </c>
      <c r="AD53">
        <v>-4.1102929276587798E-2</v>
      </c>
      <c r="AE53">
        <v>4.6141638927341203E-2</v>
      </c>
      <c r="AF53">
        <v>3.4498518141219701</v>
      </c>
      <c r="AG53">
        <v>0</v>
      </c>
      <c r="AH53">
        <v>0</v>
      </c>
      <c r="AI53">
        <f t="shared" si="108"/>
        <v>1</v>
      </c>
      <c r="AJ53">
        <f t="shared" si="109"/>
        <v>0</v>
      </c>
      <c r="AK53">
        <f t="shared" si="110"/>
        <v>52327.360669891525</v>
      </c>
      <c r="AL53">
        <v>0</v>
      </c>
      <c r="AM53">
        <v>0</v>
      </c>
      <c r="AN53">
        <v>0</v>
      </c>
      <c r="AO53">
        <f t="shared" si="111"/>
        <v>0</v>
      </c>
      <c r="AP53" t="e">
        <f t="shared" si="112"/>
        <v>#DIV/0!</v>
      </c>
      <c r="AQ53">
        <v>-1</v>
      </c>
      <c r="AR53" t="s">
        <v>446</v>
      </c>
      <c r="AS53">
        <v>806.22623529411806</v>
      </c>
      <c r="AT53">
        <v>1214.18</v>
      </c>
      <c r="AU53">
        <f t="shared" si="113"/>
        <v>0.33599117487183283</v>
      </c>
      <c r="AV53">
        <v>0.5</v>
      </c>
      <c r="AW53">
        <f t="shared" si="114"/>
        <v>1433.0898093184815</v>
      </c>
      <c r="AX53">
        <f t="shared" si="115"/>
        <v>29.652550029287109</v>
      </c>
      <c r="AY53">
        <f t="shared" si="116"/>
        <v>240.75276436488375</v>
      </c>
      <c r="AZ53">
        <f t="shared" si="117"/>
        <v>0.52158658518506318</v>
      </c>
      <c r="BA53">
        <f t="shared" si="118"/>
        <v>2.1389134044477086E-2</v>
      </c>
      <c r="BB53">
        <f t="shared" si="119"/>
        <v>-1</v>
      </c>
      <c r="BC53" t="s">
        <v>447</v>
      </c>
      <c r="BD53">
        <v>580.88</v>
      </c>
      <c r="BE53">
        <f t="shared" si="120"/>
        <v>633.30000000000007</v>
      </c>
      <c r="BF53">
        <f t="shared" si="121"/>
        <v>0.64417142697912833</v>
      </c>
      <c r="BG53">
        <f t="shared" si="122"/>
        <v>2.0902423908552543</v>
      </c>
      <c r="BH53">
        <f t="shared" si="123"/>
        <v>0.33599117487183283</v>
      </c>
      <c r="BI53" t="e">
        <f t="shared" si="124"/>
        <v>#DIV/0!</v>
      </c>
      <c r="BJ53">
        <v>4542</v>
      </c>
      <c r="BK53">
        <v>300</v>
      </c>
      <c r="BL53">
        <v>300</v>
      </c>
      <c r="BM53">
        <v>300</v>
      </c>
      <c r="BN53">
        <v>10452.4</v>
      </c>
      <c r="BO53">
        <v>1114.9000000000001</v>
      </c>
      <c r="BP53">
        <v>-7.2497400000000002E-3</v>
      </c>
      <c r="BQ53">
        <v>3.2464599999999999</v>
      </c>
      <c r="BR53">
        <f t="shared" si="125"/>
        <v>1700.0058064516099</v>
      </c>
      <c r="BS53">
        <f t="shared" si="126"/>
        <v>1433.0898093184815</v>
      </c>
      <c r="BT53">
        <f t="shared" si="127"/>
        <v>0.84299112619488215</v>
      </c>
      <c r="BU53">
        <f t="shared" si="128"/>
        <v>0.19598225238976452</v>
      </c>
      <c r="BV53">
        <v>6</v>
      </c>
      <c r="BW53">
        <v>0.5</v>
      </c>
      <c r="BX53" t="s">
        <v>259</v>
      </c>
      <c r="BY53">
        <v>1533052139.1354799</v>
      </c>
      <c r="BZ53">
        <v>350.71467741935498</v>
      </c>
      <c r="CA53">
        <v>399.98203225806498</v>
      </c>
      <c r="CB53">
        <v>24.210477419354799</v>
      </c>
      <c r="CC53">
        <v>10.8859774193548</v>
      </c>
      <c r="CD53">
        <v>400.00461290322602</v>
      </c>
      <c r="CE53">
        <v>99.095496774193506</v>
      </c>
      <c r="CF53">
        <v>9.9967187096774199E-2</v>
      </c>
      <c r="CG53">
        <v>27.4863419354839</v>
      </c>
      <c r="CH53">
        <v>25.7130032258064</v>
      </c>
      <c r="CI53">
        <v>999.9</v>
      </c>
      <c r="CJ53">
        <v>10002.645483871</v>
      </c>
      <c r="CK53">
        <v>0</v>
      </c>
      <c r="CL53">
        <v>14.6846709677419</v>
      </c>
      <c r="CM53">
        <v>1700.0058064516099</v>
      </c>
      <c r="CN53">
        <v>0.90000267741935502</v>
      </c>
      <c r="CO53">
        <v>9.9997193548387098E-2</v>
      </c>
      <c r="CP53">
        <v>0</v>
      </c>
      <c r="CQ53">
        <v>806.15822580645101</v>
      </c>
      <c r="CR53">
        <v>5.0001199999999999</v>
      </c>
      <c r="CS53">
        <v>11392.1129032258</v>
      </c>
      <c r="CT53">
        <v>13357.983870967701</v>
      </c>
      <c r="CU53">
        <v>45.042000000000002</v>
      </c>
      <c r="CV53">
        <v>46.332322580645098</v>
      </c>
      <c r="CW53">
        <v>46.090451612903202</v>
      </c>
      <c r="CX53">
        <v>45.875</v>
      </c>
      <c r="CY53">
        <v>46.875</v>
      </c>
      <c r="CZ53">
        <v>1525.5080645161299</v>
      </c>
      <c r="DA53">
        <v>169.49774193548399</v>
      </c>
      <c r="DB53">
        <v>0</v>
      </c>
      <c r="DC53">
        <v>120</v>
      </c>
      <c r="DD53">
        <v>806.22623529411806</v>
      </c>
      <c r="DE53">
        <v>0.78504900492734797</v>
      </c>
      <c r="DF53">
        <v>9.0196077742210505</v>
      </c>
      <c r="DG53">
        <v>11393.3411764706</v>
      </c>
      <c r="DH53">
        <v>10</v>
      </c>
      <c r="DI53">
        <v>1533052105.7</v>
      </c>
      <c r="DJ53" t="s">
        <v>448</v>
      </c>
      <c r="DK53">
        <v>59</v>
      </c>
      <c r="DL53">
        <v>-1.5429999999999999</v>
      </c>
      <c r="DM53">
        <v>-0.23799999999999999</v>
      </c>
      <c r="DN53">
        <v>400</v>
      </c>
      <c r="DO53">
        <v>11</v>
      </c>
      <c r="DP53">
        <v>0.04</v>
      </c>
      <c r="DQ53">
        <v>0.01</v>
      </c>
      <c r="DR53">
        <v>29.715490558483399</v>
      </c>
      <c r="DS53">
        <v>-0.84144192390246997</v>
      </c>
      <c r="DT53">
        <v>0.130712741993741</v>
      </c>
      <c r="DU53">
        <v>0</v>
      </c>
      <c r="DV53">
        <v>1.2470864574753999</v>
      </c>
      <c r="DW53">
        <v>2.4883837014476499E-2</v>
      </c>
      <c r="DX53">
        <v>4.6806496013322299E-3</v>
      </c>
      <c r="DY53">
        <v>1</v>
      </c>
      <c r="DZ53">
        <v>1</v>
      </c>
      <c r="EA53">
        <v>2</v>
      </c>
      <c r="EB53" t="s">
        <v>264</v>
      </c>
      <c r="EC53">
        <v>100</v>
      </c>
      <c r="ED53">
        <v>100</v>
      </c>
      <c r="EE53">
        <v>-1.5429999999999999</v>
      </c>
      <c r="EF53">
        <v>-0.23799999999999999</v>
      </c>
      <c r="EG53">
        <v>2</v>
      </c>
      <c r="EH53">
        <v>395.59800000000001</v>
      </c>
      <c r="EI53">
        <v>605.18600000000004</v>
      </c>
      <c r="EJ53">
        <v>25.0001</v>
      </c>
      <c r="EK53">
        <v>28.1494</v>
      </c>
      <c r="EL53">
        <v>30.0002</v>
      </c>
      <c r="EM53">
        <v>28.206800000000001</v>
      </c>
      <c r="EN53">
        <v>28.195499999999999</v>
      </c>
      <c r="EO53">
        <v>19.6023</v>
      </c>
      <c r="EP53">
        <v>60.310699999999997</v>
      </c>
      <c r="EQ53">
        <v>0</v>
      </c>
      <c r="ER53">
        <v>25</v>
      </c>
      <c r="ES53">
        <v>400</v>
      </c>
      <c r="ET53">
        <v>10.830299999999999</v>
      </c>
      <c r="EU53">
        <v>110.15600000000001</v>
      </c>
      <c r="EV53">
        <v>101.627</v>
      </c>
    </row>
    <row r="54" spans="1:152" x14ac:dyDescent="0.2">
      <c r="A54">
        <v>68</v>
      </c>
      <c r="B54">
        <v>1533052267.7</v>
      </c>
      <c r="C54">
        <v>10048.9000000954</v>
      </c>
      <c r="D54" t="s">
        <v>449</v>
      </c>
      <c r="E54" t="s">
        <v>450</v>
      </c>
      <c r="F54" t="s">
        <v>416</v>
      </c>
      <c r="G54">
        <v>1533052259.6354799</v>
      </c>
      <c r="H54">
        <f t="shared" si="86"/>
        <v>9.0409400894875969E-3</v>
      </c>
      <c r="I54">
        <f t="shared" si="87"/>
        <v>34.318825529989155</v>
      </c>
      <c r="J54">
        <f t="shared" si="88"/>
        <v>541.15970967741896</v>
      </c>
      <c r="K54">
        <f t="shared" si="89"/>
        <v>477.74172514475703</v>
      </c>
      <c r="L54">
        <f t="shared" si="90"/>
        <v>47.38993338418986</v>
      </c>
      <c r="M54">
        <f t="shared" si="91"/>
        <v>53.68072588604177</v>
      </c>
      <c r="N54">
        <f t="shared" si="92"/>
        <v>1.2343328926869623</v>
      </c>
      <c r="O54">
        <f t="shared" si="93"/>
        <v>2.2460900252625708</v>
      </c>
      <c r="P54">
        <f t="shared" si="94"/>
        <v>0.94999031887722463</v>
      </c>
      <c r="Q54">
        <f t="shared" si="95"/>
        <v>0.61378076316193808</v>
      </c>
      <c r="R54">
        <f t="shared" si="96"/>
        <v>280.85974424397216</v>
      </c>
      <c r="S54">
        <f t="shared" si="97"/>
        <v>26.622823716290586</v>
      </c>
      <c r="T54">
        <f t="shared" si="98"/>
        <v>25.7384548387097</v>
      </c>
      <c r="U54">
        <f t="shared" si="99"/>
        <v>3.3223883710491897</v>
      </c>
      <c r="V54">
        <f t="shared" si="100"/>
        <v>65.230766545641572</v>
      </c>
      <c r="W54">
        <f t="shared" si="101"/>
        <v>2.4056113534764054</v>
      </c>
      <c r="X54">
        <f t="shared" si="102"/>
        <v>3.6878477455775625</v>
      </c>
      <c r="Y54">
        <f t="shared" si="103"/>
        <v>0.91677701757278429</v>
      </c>
      <c r="Z54">
        <f t="shared" si="104"/>
        <v>-398.70545794640304</v>
      </c>
      <c r="AA54">
        <f t="shared" si="105"/>
        <v>214.55642890430499</v>
      </c>
      <c r="AB54">
        <f t="shared" si="106"/>
        <v>20.538127215305451</v>
      </c>
      <c r="AC54">
        <f t="shared" si="107"/>
        <v>117.24884241717956</v>
      </c>
      <c r="AD54">
        <v>-4.10785677341916E-2</v>
      </c>
      <c r="AE54">
        <v>4.6114290961813097E-2</v>
      </c>
      <c r="AF54">
        <v>3.4482327179225898</v>
      </c>
      <c r="AG54">
        <v>0</v>
      </c>
      <c r="AH54">
        <v>0</v>
      </c>
      <c r="AI54">
        <f t="shared" si="108"/>
        <v>1</v>
      </c>
      <c r="AJ54">
        <f t="shared" si="109"/>
        <v>0</v>
      </c>
      <c r="AK54">
        <f t="shared" si="110"/>
        <v>52293.446280838332</v>
      </c>
      <c r="AL54">
        <v>0</v>
      </c>
      <c r="AM54">
        <v>0</v>
      </c>
      <c r="AN54">
        <v>0</v>
      </c>
      <c r="AO54">
        <f t="shared" si="111"/>
        <v>0</v>
      </c>
      <c r="AP54" t="e">
        <f t="shared" si="112"/>
        <v>#DIV/0!</v>
      </c>
      <c r="AQ54">
        <v>-1</v>
      </c>
      <c r="AR54" t="s">
        <v>451</v>
      </c>
      <c r="AS54">
        <v>815.30941176470606</v>
      </c>
      <c r="AT54">
        <v>1200.98</v>
      </c>
      <c r="AU54">
        <f t="shared" si="113"/>
        <v>0.32112990077711034</v>
      </c>
      <c r="AV54">
        <v>0.5</v>
      </c>
      <c r="AW54">
        <f t="shared" si="114"/>
        <v>1433.0886093184902</v>
      </c>
      <c r="AX54">
        <f t="shared" si="115"/>
        <v>34.318825529989155</v>
      </c>
      <c r="AY54">
        <f t="shared" si="116"/>
        <v>230.1038014576269</v>
      </c>
      <c r="AZ54">
        <f t="shared" si="117"/>
        <v>0.52009192492797551</v>
      </c>
      <c r="BA54">
        <f t="shared" si="118"/>
        <v>2.4645248940179026E-2</v>
      </c>
      <c r="BB54">
        <f t="shared" si="119"/>
        <v>-1</v>
      </c>
      <c r="BC54" t="s">
        <v>452</v>
      </c>
      <c r="BD54">
        <v>576.36</v>
      </c>
      <c r="BE54">
        <f t="shared" si="120"/>
        <v>624.62</v>
      </c>
      <c r="BF54">
        <f t="shared" si="121"/>
        <v>0.61744834977313245</v>
      </c>
      <c r="BG54">
        <f t="shared" si="122"/>
        <v>2.083732389478798</v>
      </c>
      <c r="BH54">
        <f t="shared" si="123"/>
        <v>0.32112990077711034</v>
      </c>
      <c r="BI54" t="e">
        <f t="shared" si="124"/>
        <v>#DIV/0!</v>
      </c>
      <c r="BJ54">
        <v>4544</v>
      </c>
      <c r="BK54">
        <v>300</v>
      </c>
      <c r="BL54">
        <v>300</v>
      </c>
      <c r="BM54">
        <v>300</v>
      </c>
      <c r="BN54">
        <v>10452.4</v>
      </c>
      <c r="BO54">
        <v>1110.08</v>
      </c>
      <c r="BP54">
        <v>-7.2495099999999998E-3</v>
      </c>
      <c r="BQ54">
        <v>3.0460199999999999</v>
      </c>
      <c r="BR54">
        <f t="shared" si="125"/>
        <v>1700.00451612903</v>
      </c>
      <c r="BS54">
        <f t="shared" si="126"/>
        <v>1433.0886093184902</v>
      </c>
      <c r="BT54">
        <f t="shared" si="127"/>
        <v>0.84299106015417147</v>
      </c>
      <c r="BU54">
        <f t="shared" si="128"/>
        <v>0.19598212030834289</v>
      </c>
      <c r="BV54">
        <v>6</v>
      </c>
      <c r="BW54">
        <v>0.5</v>
      </c>
      <c r="BX54" t="s">
        <v>259</v>
      </c>
      <c r="BY54">
        <v>1533052259.6354799</v>
      </c>
      <c r="BZ54">
        <v>541.15970967741896</v>
      </c>
      <c r="CA54">
        <v>599.97625806451595</v>
      </c>
      <c r="CB54">
        <v>24.251161290322599</v>
      </c>
      <c r="CC54">
        <v>11.018761290322599</v>
      </c>
      <c r="CD54">
        <v>400.00393548387098</v>
      </c>
      <c r="CE54">
        <v>99.095703225806503</v>
      </c>
      <c r="CF54">
        <v>0.100014648387097</v>
      </c>
      <c r="CG54">
        <v>27.510312903225799</v>
      </c>
      <c r="CH54">
        <v>25.7384548387097</v>
      </c>
      <c r="CI54">
        <v>999.9</v>
      </c>
      <c r="CJ54">
        <v>9996.6961290322597</v>
      </c>
      <c r="CK54">
        <v>0</v>
      </c>
      <c r="CL54">
        <v>14.614796774193501</v>
      </c>
      <c r="CM54">
        <v>1700.00451612903</v>
      </c>
      <c r="CN54">
        <v>0.900004322580645</v>
      </c>
      <c r="CO54">
        <v>9.9995454838709696E-2</v>
      </c>
      <c r="CP54">
        <v>0</v>
      </c>
      <c r="CQ54">
        <v>815.68954838709703</v>
      </c>
      <c r="CR54">
        <v>5.0001199999999999</v>
      </c>
      <c r="CS54">
        <v>11555.6483870968</v>
      </c>
      <c r="CT54">
        <v>13357.9741935484</v>
      </c>
      <c r="CU54">
        <v>45.061999999999998</v>
      </c>
      <c r="CV54">
        <v>46.375</v>
      </c>
      <c r="CW54">
        <v>46.125</v>
      </c>
      <c r="CX54">
        <v>45.923000000000002</v>
      </c>
      <c r="CY54">
        <v>46.875</v>
      </c>
      <c r="CZ54">
        <v>1525.5106451612901</v>
      </c>
      <c r="DA54">
        <v>169.493870967742</v>
      </c>
      <c r="DB54">
        <v>0</v>
      </c>
      <c r="DC54">
        <v>120</v>
      </c>
      <c r="DD54">
        <v>815.30941176470606</v>
      </c>
      <c r="DE54">
        <v>-5.6556372707625799</v>
      </c>
      <c r="DF54">
        <v>-84.338235304739598</v>
      </c>
      <c r="DG54">
        <v>11550.7705882353</v>
      </c>
      <c r="DH54">
        <v>10</v>
      </c>
      <c r="DI54">
        <v>1533052224.7</v>
      </c>
      <c r="DJ54" t="s">
        <v>453</v>
      </c>
      <c r="DK54">
        <v>60</v>
      </c>
      <c r="DL54">
        <v>-1.3440000000000001</v>
      </c>
      <c r="DM54">
        <v>-0.22900000000000001</v>
      </c>
      <c r="DN54">
        <v>600</v>
      </c>
      <c r="DO54">
        <v>11</v>
      </c>
      <c r="DP54">
        <v>0.02</v>
      </c>
      <c r="DQ54">
        <v>0.01</v>
      </c>
      <c r="DR54">
        <v>34.355319743534899</v>
      </c>
      <c r="DS54">
        <v>-0.450909899980937</v>
      </c>
      <c r="DT54">
        <v>9.3388059509191795E-2</v>
      </c>
      <c r="DU54">
        <v>0</v>
      </c>
      <c r="DV54">
        <v>1.23473695262286</v>
      </c>
      <c r="DW54">
        <v>-4.6439733815198898E-2</v>
      </c>
      <c r="DX54">
        <v>3.65945358985804E-3</v>
      </c>
      <c r="DY54">
        <v>1</v>
      </c>
      <c r="DZ54">
        <v>1</v>
      </c>
      <c r="EA54">
        <v>2</v>
      </c>
      <c r="EB54" t="s">
        <v>264</v>
      </c>
      <c r="EC54">
        <v>100</v>
      </c>
      <c r="ED54">
        <v>100</v>
      </c>
      <c r="EE54">
        <v>-1.3440000000000001</v>
      </c>
      <c r="EF54">
        <v>-0.22900000000000001</v>
      </c>
      <c r="EG54">
        <v>2</v>
      </c>
      <c r="EH54">
        <v>395.46300000000002</v>
      </c>
      <c r="EI54">
        <v>605.82000000000005</v>
      </c>
      <c r="EJ54">
        <v>24.9998</v>
      </c>
      <c r="EK54">
        <v>28.1782</v>
      </c>
      <c r="EL54">
        <v>30.0002</v>
      </c>
      <c r="EM54">
        <v>28.230799999999999</v>
      </c>
      <c r="EN54">
        <v>28.219200000000001</v>
      </c>
      <c r="EO54">
        <v>27.116099999999999</v>
      </c>
      <c r="EP54">
        <v>60.368000000000002</v>
      </c>
      <c r="EQ54">
        <v>0</v>
      </c>
      <c r="ER54">
        <v>25</v>
      </c>
      <c r="ES54">
        <v>600</v>
      </c>
      <c r="ET54">
        <v>10.9383</v>
      </c>
      <c r="EU54">
        <v>110.15</v>
      </c>
      <c r="EV54">
        <v>101.624</v>
      </c>
    </row>
    <row r="55" spans="1:152" x14ac:dyDescent="0.2">
      <c r="A55">
        <v>69</v>
      </c>
      <c r="B55">
        <v>1533052388.2</v>
      </c>
      <c r="C55">
        <v>10169.4000000954</v>
      </c>
      <c r="D55" t="s">
        <v>454</v>
      </c>
      <c r="E55" t="s">
        <v>455</v>
      </c>
      <c r="F55" t="s">
        <v>416</v>
      </c>
      <c r="G55">
        <v>1533052380.1483901</v>
      </c>
      <c r="H55">
        <f t="shared" si="86"/>
        <v>8.9201505777073403E-3</v>
      </c>
      <c r="I55">
        <f t="shared" si="87"/>
        <v>34.876393433897668</v>
      </c>
      <c r="J55">
        <f t="shared" si="88"/>
        <v>737.78835483871001</v>
      </c>
      <c r="K55">
        <f t="shared" si="89"/>
        <v>669.04475931087893</v>
      </c>
      <c r="L55">
        <f t="shared" si="90"/>
        <v>66.367242930071413</v>
      </c>
      <c r="M55">
        <f t="shared" si="91"/>
        <v>73.186402397042443</v>
      </c>
      <c r="N55">
        <f t="shared" si="92"/>
        <v>1.1964407983672831</v>
      </c>
      <c r="O55">
        <f t="shared" si="93"/>
        <v>2.2455921084601855</v>
      </c>
      <c r="P55">
        <f t="shared" si="94"/>
        <v>0.92723615805484427</v>
      </c>
      <c r="Q55">
        <f t="shared" si="95"/>
        <v>0.59861540156416626</v>
      </c>
      <c r="R55">
        <f t="shared" si="96"/>
        <v>280.85727585602694</v>
      </c>
      <c r="S55">
        <f t="shared" si="97"/>
        <v>26.667937471033333</v>
      </c>
      <c r="T55">
        <f t="shared" si="98"/>
        <v>25.7627129032258</v>
      </c>
      <c r="U55">
        <f t="shared" si="99"/>
        <v>3.3271697862363374</v>
      </c>
      <c r="V55">
        <f t="shared" si="100"/>
        <v>65.070525431462372</v>
      </c>
      <c r="W55">
        <f t="shared" si="101"/>
        <v>2.4004298437154747</v>
      </c>
      <c r="X55">
        <f t="shared" si="102"/>
        <v>3.6889664372601465</v>
      </c>
      <c r="Y55">
        <f t="shared" si="103"/>
        <v>0.92673994252086267</v>
      </c>
      <c r="Z55">
        <f t="shared" si="104"/>
        <v>-393.37864047689368</v>
      </c>
      <c r="AA55">
        <f t="shared" si="105"/>
        <v>212.19966062669937</v>
      </c>
      <c r="AB55">
        <f t="shared" si="106"/>
        <v>20.320023574905008</v>
      </c>
      <c r="AC55">
        <f t="shared" si="107"/>
        <v>119.99831958073764</v>
      </c>
      <c r="AD55">
        <v>-4.1065185443457497E-2</v>
      </c>
      <c r="AE55">
        <v>4.6099268168110899E-2</v>
      </c>
      <c r="AF55">
        <v>3.4473431754159898</v>
      </c>
      <c r="AG55">
        <v>0</v>
      </c>
      <c r="AH55">
        <v>0</v>
      </c>
      <c r="AI55">
        <f t="shared" si="108"/>
        <v>1</v>
      </c>
      <c r="AJ55">
        <f t="shared" si="109"/>
        <v>0</v>
      </c>
      <c r="AK55">
        <f t="shared" si="110"/>
        <v>52276.230518922828</v>
      </c>
      <c r="AL55">
        <v>0</v>
      </c>
      <c r="AM55">
        <v>0</v>
      </c>
      <c r="AN55">
        <v>0</v>
      </c>
      <c r="AO55">
        <f t="shared" si="111"/>
        <v>0</v>
      </c>
      <c r="AP55" t="e">
        <f t="shared" si="112"/>
        <v>#DIV/0!</v>
      </c>
      <c r="AQ55">
        <v>-1</v>
      </c>
      <c r="AR55" t="s">
        <v>456</v>
      </c>
      <c r="AS55">
        <v>811.83447058823504</v>
      </c>
      <c r="AT55">
        <v>1161.95</v>
      </c>
      <c r="AU55">
        <f t="shared" si="113"/>
        <v>0.30131720763523817</v>
      </c>
      <c r="AV55">
        <v>0.5</v>
      </c>
      <c r="AW55">
        <f t="shared" si="114"/>
        <v>1433.0741425414378</v>
      </c>
      <c r="AX55">
        <f t="shared" si="115"/>
        <v>34.876393433897668</v>
      </c>
      <c r="AY55">
        <f t="shared" si="116"/>
        <v>215.90494948242466</v>
      </c>
      <c r="AZ55">
        <f t="shared" si="117"/>
        <v>0.50576186582899441</v>
      </c>
      <c r="BA55">
        <f t="shared" si="118"/>
        <v>2.5034568951382983E-2</v>
      </c>
      <c r="BB55">
        <f t="shared" si="119"/>
        <v>-1</v>
      </c>
      <c r="BC55" t="s">
        <v>457</v>
      </c>
      <c r="BD55">
        <v>574.28</v>
      </c>
      <c r="BE55">
        <f t="shared" si="120"/>
        <v>587.67000000000007</v>
      </c>
      <c r="BF55">
        <f t="shared" si="121"/>
        <v>0.59576893394552211</v>
      </c>
      <c r="BG55">
        <f t="shared" si="122"/>
        <v>2.0233161523995267</v>
      </c>
      <c r="BH55">
        <f t="shared" si="123"/>
        <v>0.30131720763523817</v>
      </c>
      <c r="BI55" t="e">
        <f t="shared" si="124"/>
        <v>#DIV/0!</v>
      </c>
      <c r="BJ55">
        <v>4546</v>
      </c>
      <c r="BK55">
        <v>300</v>
      </c>
      <c r="BL55">
        <v>300</v>
      </c>
      <c r="BM55">
        <v>300</v>
      </c>
      <c r="BN55">
        <v>10452.200000000001</v>
      </c>
      <c r="BO55">
        <v>1081.46</v>
      </c>
      <c r="BP55">
        <v>-7.24934E-3</v>
      </c>
      <c r="BQ55">
        <v>3.1212200000000001</v>
      </c>
      <c r="BR55">
        <f t="shared" si="125"/>
        <v>1699.9870967741899</v>
      </c>
      <c r="BS55">
        <f t="shared" si="126"/>
        <v>1433.0741425414378</v>
      </c>
      <c r="BT55">
        <f t="shared" si="127"/>
        <v>0.84299118814534957</v>
      </c>
      <c r="BU55">
        <f t="shared" si="128"/>
        <v>0.19598237629069906</v>
      </c>
      <c r="BV55">
        <v>6</v>
      </c>
      <c r="BW55">
        <v>0.5</v>
      </c>
      <c r="BX55" t="s">
        <v>259</v>
      </c>
      <c r="BY55">
        <v>1533052380.1483901</v>
      </c>
      <c r="BZ55">
        <v>737.78835483871001</v>
      </c>
      <c r="CA55">
        <v>799.97254838709705</v>
      </c>
      <c r="CB55">
        <v>24.198609677419402</v>
      </c>
      <c r="CC55">
        <v>11.142622580645201</v>
      </c>
      <c r="CD55">
        <v>400.01396774193501</v>
      </c>
      <c r="CE55">
        <v>99.096990322580595</v>
      </c>
      <c r="CF55">
        <v>0.100024535483871</v>
      </c>
      <c r="CG55">
        <v>27.515496774193601</v>
      </c>
      <c r="CH55">
        <v>25.7627129032258</v>
      </c>
      <c r="CI55">
        <v>999.9</v>
      </c>
      <c r="CJ55">
        <v>9993.3096774193491</v>
      </c>
      <c r="CK55">
        <v>0</v>
      </c>
      <c r="CL55">
        <v>14.5727677419355</v>
      </c>
      <c r="CM55">
        <v>1699.9870967741899</v>
      </c>
      <c r="CN55">
        <v>0.90000103225806505</v>
      </c>
      <c r="CO55">
        <v>9.9998777419354798E-2</v>
      </c>
      <c r="CP55">
        <v>0</v>
      </c>
      <c r="CQ55">
        <v>812.26619354838704</v>
      </c>
      <c r="CR55">
        <v>5.0001199999999999</v>
      </c>
      <c r="CS55">
        <v>11503.5967741935</v>
      </c>
      <c r="CT55">
        <v>13357.825806451599</v>
      </c>
      <c r="CU55">
        <v>45.078258064516099</v>
      </c>
      <c r="CV55">
        <v>46.406999999999996</v>
      </c>
      <c r="CW55">
        <v>46.125</v>
      </c>
      <c r="CX55">
        <v>45.936999999999998</v>
      </c>
      <c r="CY55">
        <v>46.912999999999997</v>
      </c>
      <c r="CZ55">
        <v>1525.4874193548401</v>
      </c>
      <c r="DA55">
        <v>169.49935483870999</v>
      </c>
      <c r="DB55">
        <v>0</v>
      </c>
      <c r="DC55">
        <v>120</v>
      </c>
      <c r="DD55">
        <v>811.83447058823504</v>
      </c>
      <c r="DE55">
        <v>-7.0142157165908401</v>
      </c>
      <c r="DF55">
        <v>-162.377451165727</v>
      </c>
      <c r="DG55">
        <v>11496.1176470588</v>
      </c>
      <c r="DH55">
        <v>10</v>
      </c>
      <c r="DI55">
        <v>1533052340.2</v>
      </c>
      <c r="DJ55" t="s">
        <v>458</v>
      </c>
      <c r="DK55">
        <v>61</v>
      </c>
      <c r="DL55">
        <v>-0.89700000000000002</v>
      </c>
      <c r="DM55">
        <v>-0.22700000000000001</v>
      </c>
      <c r="DN55">
        <v>800</v>
      </c>
      <c r="DO55">
        <v>11</v>
      </c>
      <c r="DP55">
        <v>0.02</v>
      </c>
      <c r="DQ55">
        <v>0.01</v>
      </c>
      <c r="DR55">
        <v>34.929660426734301</v>
      </c>
      <c r="DS55">
        <v>-0.33610507558716701</v>
      </c>
      <c r="DT55">
        <v>8.9853533504468799E-2</v>
      </c>
      <c r="DU55">
        <v>0</v>
      </c>
      <c r="DV55">
        <v>1.19645735758625</v>
      </c>
      <c r="DW55">
        <v>-6.7960767034783501E-2</v>
      </c>
      <c r="DX55">
        <v>5.2632782360809201E-3</v>
      </c>
      <c r="DY55">
        <v>1</v>
      </c>
      <c r="DZ55">
        <v>1</v>
      </c>
      <c r="EA55">
        <v>2</v>
      </c>
      <c r="EB55" t="s">
        <v>264</v>
      </c>
      <c r="EC55">
        <v>100</v>
      </c>
      <c r="ED55">
        <v>100</v>
      </c>
      <c r="EE55">
        <v>-0.89700000000000002</v>
      </c>
      <c r="EF55">
        <v>-0.22700000000000001</v>
      </c>
      <c r="EG55">
        <v>2</v>
      </c>
      <c r="EH55">
        <v>395.50700000000001</v>
      </c>
      <c r="EI55">
        <v>606.56799999999998</v>
      </c>
      <c r="EJ55">
        <v>24.9999</v>
      </c>
      <c r="EK55">
        <v>28.1998</v>
      </c>
      <c r="EL55">
        <v>30.0001</v>
      </c>
      <c r="EM55">
        <v>28.2501</v>
      </c>
      <c r="EN55">
        <v>28.240500000000001</v>
      </c>
      <c r="EO55">
        <v>34.193199999999997</v>
      </c>
      <c r="EP55">
        <v>60.079700000000003</v>
      </c>
      <c r="EQ55">
        <v>0</v>
      </c>
      <c r="ER55">
        <v>25</v>
      </c>
      <c r="ES55">
        <v>800</v>
      </c>
      <c r="ET55">
        <v>11.1706</v>
      </c>
      <c r="EU55">
        <v>110.148</v>
      </c>
      <c r="EV55">
        <v>101.623</v>
      </c>
    </row>
    <row r="56" spans="1:152" x14ac:dyDescent="0.2">
      <c r="A56">
        <v>70</v>
      </c>
      <c r="B56">
        <v>1533052508.7</v>
      </c>
      <c r="C56">
        <v>10289.9000000954</v>
      </c>
      <c r="D56" t="s">
        <v>459</v>
      </c>
      <c r="E56" t="s">
        <v>460</v>
      </c>
      <c r="F56" t="s">
        <v>416</v>
      </c>
      <c r="G56">
        <v>1533052500.7</v>
      </c>
      <c r="H56">
        <f t="shared" si="86"/>
        <v>8.6359272156313425E-3</v>
      </c>
      <c r="I56">
        <f t="shared" si="87"/>
        <v>34.746059564713924</v>
      </c>
      <c r="J56">
        <f t="shared" si="88"/>
        <v>935.78325806451596</v>
      </c>
      <c r="K56">
        <f t="shared" si="89"/>
        <v>861.45695543167676</v>
      </c>
      <c r="L56">
        <f t="shared" si="90"/>
        <v>85.454792567424604</v>
      </c>
      <c r="M56">
        <f t="shared" si="91"/>
        <v>92.827811885157246</v>
      </c>
      <c r="N56">
        <f t="shared" si="92"/>
        <v>1.1304793175124204</v>
      </c>
      <c r="O56">
        <f t="shared" si="93"/>
        <v>2.2471459751689724</v>
      </c>
      <c r="P56">
        <f t="shared" si="94"/>
        <v>0.88708310960923564</v>
      </c>
      <c r="Q56">
        <f t="shared" si="95"/>
        <v>0.57189011016825342</v>
      </c>
      <c r="R56">
        <f t="shared" si="96"/>
        <v>280.85787376397923</v>
      </c>
      <c r="S56">
        <f t="shared" si="97"/>
        <v>26.776129389645515</v>
      </c>
      <c r="T56">
        <f t="shared" si="98"/>
        <v>25.806503225806399</v>
      </c>
      <c r="U56">
        <f t="shared" si="99"/>
        <v>3.3358163513033321</v>
      </c>
      <c r="V56">
        <f t="shared" si="100"/>
        <v>64.95452905552429</v>
      </c>
      <c r="W56">
        <f t="shared" si="101"/>
        <v>2.3980146051229263</v>
      </c>
      <c r="X56">
        <f t="shared" si="102"/>
        <v>3.6918358734816792</v>
      </c>
      <c r="Y56">
        <f t="shared" si="103"/>
        <v>0.93780174618040579</v>
      </c>
      <c r="Z56">
        <f t="shared" si="104"/>
        <v>-380.84439020934218</v>
      </c>
      <c r="AA56">
        <f t="shared" si="105"/>
        <v>208.65147686451198</v>
      </c>
      <c r="AB56">
        <f t="shared" si="106"/>
        <v>19.97213703892891</v>
      </c>
      <c r="AC56">
        <f t="shared" si="107"/>
        <v>128.63709745807793</v>
      </c>
      <c r="AD56">
        <v>-4.1106956871110399E-2</v>
      </c>
      <c r="AE56">
        <v>4.6146160255029399E-2</v>
      </c>
      <c r="AF56">
        <v>3.4501194609987702</v>
      </c>
      <c r="AG56">
        <v>0</v>
      </c>
      <c r="AH56">
        <v>0</v>
      </c>
      <c r="AI56">
        <f t="shared" si="108"/>
        <v>1</v>
      </c>
      <c r="AJ56">
        <f t="shared" si="109"/>
        <v>0</v>
      </c>
      <c r="AK56">
        <f t="shared" si="110"/>
        <v>52324.941771439815</v>
      </c>
      <c r="AL56">
        <v>0</v>
      </c>
      <c r="AM56">
        <v>0</v>
      </c>
      <c r="AN56">
        <v>0</v>
      </c>
      <c r="AO56">
        <f t="shared" si="111"/>
        <v>0</v>
      </c>
      <c r="AP56" t="e">
        <f t="shared" si="112"/>
        <v>#DIV/0!</v>
      </c>
      <c r="AQ56">
        <v>-1</v>
      </c>
      <c r="AR56" t="s">
        <v>461</v>
      </c>
      <c r="AS56">
        <v>804.53088235294103</v>
      </c>
      <c r="AT56">
        <v>1129.58</v>
      </c>
      <c r="AU56">
        <f t="shared" si="113"/>
        <v>0.28776104184480866</v>
      </c>
      <c r="AV56">
        <v>0.5</v>
      </c>
      <c r="AW56">
        <f t="shared" si="114"/>
        <v>1433.0793325327447</v>
      </c>
      <c r="AX56">
        <f t="shared" si="115"/>
        <v>34.746059564713924</v>
      </c>
      <c r="AY56">
        <f t="shared" si="116"/>
        <v>206.19220088794282</v>
      </c>
      <c r="AZ56">
        <f t="shared" si="117"/>
        <v>0.49630836240018406</v>
      </c>
      <c r="BA56">
        <f t="shared" si="118"/>
        <v>2.4943531563977221E-2</v>
      </c>
      <c r="BB56">
        <f t="shared" si="119"/>
        <v>-1</v>
      </c>
      <c r="BC56" t="s">
        <v>462</v>
      </c>
      <c r="BD56">
        <v>568.96</v>
      </c>
      <c r="BE56">
        <f t="shared" si="120"/>
        <v>560.61999999999989</v>
      </c>
      <c r="BF56">
        <f t="shared" si="121"/>
        <v>0.57980292827059143</v>
      </c>
      <c r="BG56">
        <f t="shared" si="122"/>
        <v>1.9853416760404947</v>
      </c>
      <c r="BH56">
        <f t="shared" si="123"/>
        <v>0.28776104184480861</v>
      </c>
      <c r="BI56" t="e">
        <f t="shared" si="124"/>
        <v>#DIV/0!</v>
      </c>
      <c r="BJ56">
        <v>4548</v>
      </c>
      <c r="BK56">
        <v>300</v>
      </c>
      <c r="BL56">
        <v>300</v>
      </c>
      <c r="BM56">
        <v>300</v>
      </c>
      <c r="BN56">
        <v>10452</v>
      </c>
      <c r="BO56">
        <v>1056.24</v>
      </c>
      <c r="BP56">
        <v>-7.2491700000000001E-3</v>
      </c>
      <c r="BQ56">
        <v>2.9617900000000001</v>
      </c>
      <c r="BR56">
        <f t="shared" si="125"/>
        <v>1699.9935483871</v>
      </c>
      <c r="BS56">
        <f t="shared" si="126"/>
        <v>1433.0793325327447</v>
      </c>
      <c r="BT56">
        <f t="shared" si="127"/>
        <v>0.84299104187330887</v>
      </c>
      <c r="BU56">
        <f t="shared" si="128"/>
        <v>0.1959820837466176</v>
      </c>
      <c r="BV56">
        <v>6</v>
      </c>
      <c r="BW56">
        <v>0.5</v>
      </c>
      <c r="BX56" t="s">
        <v>259</v>
      </c>
      <c r="BY56">
        <v>1533052500.7</v>
      </c>
      <c r="BZ56">
        <v>935.78325806451596</v>
      </c>
      <c r="CA56">
        <v>1000.02309677419</v>
      </c>
      <c r="CB56">
        <v>24.174025806451599</v>
      </c>
      <c r="CC56">
        <v>11.533535483871001</v>
      </c>
      <c r="CD56">
        <v>400.00799999999998</v>
      </c>
      <c r="CE56">
        <v>99.098029032258097</v>
      </c>
      <c r="CF56">
        <v>9.9954138709677398E-2</v>
      </c>
      <c r="CG56">
        <v>27.528787096774199</v>
      </c>
      <c r="CH56">
        <v>25.806503225806399</v>
      </c>
      <c r="CI56">
        <v>999.9</v>
      </c>
      <c r="CJ56">
        <v>10003.370000000001</v>
      </c>
      <c r="CK56">
        <v>0</v>
      </c>
      <c r="CL56">
        <v>14.3834483870968</v>
      </c>
      <c r="CM56">
        <v>1699.9935483871</v>
      </c>
      <c r="CN56">
        <v>0.90000377419354904</v>
      </c>
      <c r="CO56">
        <v>9.9995954838709697E-2</v>
      </c>
      <c r="CP56">
        <v>0</v>
      </c>
      <c r="CQ56">
        <v>804.91348387096798</v>
      </c>
      <c r="CR56">
        <v>5.0001199999999999</v>
      </c>
      <c r="CS56">
        <v>11390.412903225801</v>
      </c>
      <c r="CT56">
        <v>13357.8774193548</v>
      </c>
      <c r="CU56">
        <v>45.125</v>
      </c>
      <c r="CV56">
        <v>46.436999999999998</v>
      </c>
      <c r="CW56">
        <v>46.186999999999998</v>
      </c>
      <c r="CX56">
        <v>45.957322580645098</v>
      </c>
      <c r="CY56">
        <v>46.936999999999998</v>
      </c>
      <c r="CZ56">
        <v>1525.5006451612901</v>
      </c>
      <c r="DA56">
        <v>169.49161290322601</v>
      </c>
      <c r="DB56">
        <v>0</v>
      </c>
      <c r="DC56">
        <v>120</v>
      </c>
      <c r="DD56">
        <v>804.53088235294103</v>
      </c>
      <c r="DE56">
        <v>-7.4514705856707399</v>
      </c>
      <c r="DF56">
        <v>-86.519607955367107</v>
      </c>
      <c r="DG56">
        <v>11383.8352941176</v>
      </c>
      <c r="DH56">
        <v>10</v>
      </c>
      <c r="DI56">
        <v>1533052465.2</v>
      </c>
      <c r="DJ56" t="s">
        <v>463</v>
      </c>
      <c r="DK56">
        <v>62</v>
      </c>
      <c r="DL56">
        <v>-0.53800000000000003</v>
      </c>
      <c r="DM56">
        <v>-0.22700000000000001</v>
      </c>
      <c r="DN56">
        <v>1000</v>
      </c>
      <c r="DO56">
        <v>11</v>
      </c>
      <c r="DP56">
        <v>0.03</v>
      </c>
      <c r="DQ56">
        <v>0.01</v>
      </c>
      <c r="DR56">
        <v>34.764215834655197</v>
      </c>
      <c r="DS56">
        <v>-0.418685042522708</v>
      </c>
      <c r="DT56">
        <v>0.101114514307346</v>
      </c>
      <c r="DU56">
        <v>0</v>
      </c>
      <c r="DV56">
        <v>1.1304826258834599</v>
      </c>
      <c r="DW56">
        <v>-3.8986099652458901E-3</v>
      </c>
      <c r="DX56">
        <v>2.1778513888399899E-3</v>
      </c>
      <c r="DY56">
        <v>1</v>
      </c>
      <c r="DZ56">
        <v>1</v>
      </c>
      <c r="EA56">
        <v>2</v>
      </c>
      <c r="EB56" t="s">
        <v>264</v>
      </c>
      <c r="EC56">
        <v>100</v>
      </c>
      <c r="ED56">
        <v>100</v>
      </c>
      <c r="EE56">
        <v>-0.53800000000000003</v>
      </c>
      <c r="EF56">
        <v>-0.22700000000000001</v>
      </c>
      <c r="EG56">
        <v>2</v>
      </c>
      <c r="EH56">
        <v>395.39600000000002</v>
      </c>
      <c r="EI56">
        <v>607.29200000000003</v>
      </c>
      <c r="EJ56">
        <v>25.000299999999999</v>
      </c>
      <c r="EK56">
        <v>28.1998</v>
      </c>
      <c r="EL56">
        <v>30</v>
      </c>
      <c r="EM56">
        <v>28.257200000000001</v>
      </c>
      <c r="EN56">
        <v>28.248100000000001</v>
      </c>
      <c r="EO56">
        <v>40.9771</v>
      </c>
      <c r="EP56">
        <v>59.347799999999999</v>
      </c>
      <c r="EQ56">
        <v>0</v>
      </c>
      <c r="ER56">
        <v>25</v>
      </c>
      <c r="ES56">
        <v>1000</v>
      </c>
      <c r="ET56">
        <v>11.4649</v>
      </c>
      <c r="EU56">
        <v>110.15</v>
      </c>
      <c r="EV56">
        <v>101.626</v>
      </c>
    </row>
    <row r="57" spans="1:152" x14ac:dyDescent="0.2">
      <c r="A57">
        <v>71</v>
      </c>
      <c r="B57">
        <v>1533053214.2</v>
      </c>
      <c r="C57">
        <v>10995.4000000954</v>
      </c>
      <c r="D57" t="s">
        <v>466</v>
      </c>
      <c r="E57" t="s">
        <v>467</v>
      </c>
      <c r="F57" t="s">
        <v>468</v>
      </c>
      <c r="G57">
        <v>1533053206.2</v>
      </c>
      <c r="H57">
        <f t="shared" si="86"/>
        <v>7.4424772373737338E-3</v>
      </c>
      <c r="I57">
        <f t="shared" si="87"/>
        <v>27.079162319849761</v>
      </c>
      <c r="J57">
        <f t="shared" si="88"/>
        <v>355.41138709677398</v>
      </c>
      <c r="K57">
        <f t="shared" si="89"/>
        <v>295.14572221698461</v>
      </c>
      <c r="L57">
        <f t="shared" si="90"/>
        <v>29.274219730609186</v>
      </c>
      <c r="M57">
        <f t="shared" si="91"/>
        <v>35.251708757555633</v>
      </c>
      <c r="N57">
        <f t="shared" si="92"/>
        <v>0.93628648575681872</v>
      </c>
      <c r="O57">
        <f t="shared" si="93"/>
        <v>2.2474411130333216</v>
      </c>
      <c r="P57">
        <f t="shared" si="94"/>
        <v>0.76255432940535639</v>
      </c>
      <c r="Q57">
        <f t="shared" si="95"/>
        <v>0.48949996017686848</v>
      </c>
      <c r="R57">
        <f t="shared" si="96"/>
        <v>280.86071749851112</v>
      </c>
      <c r="S57">
        <f t="shared" si="97"/>
        <v>27.304068901320019</v>
      </c>
      <c r="T57">
        <f t="shared" si="98"/>
        <v>25.892716129032301</v>
      </c>
      <c r="U57">
        <f t="shared" si="99"/>
        <v>3.3528967923585569</v>
      </c>
      <c r="V57">
        <f t="shared" si="100"/>
        <v>64.858939656669577</v>
      </c>
      <c r="W57">
        <f t="shared" si="101"/>
        <v>2.4129890859424772</v>
      </c>
      <c r="X57">
        <f t="shared" si="102"/>
        <v>3.720364684830836</v>
      </c>
      <c r="Y57">
        <f t="shared" si="103"/>
        <v>0.93990770641607968</v>
      </c>
      <c r="Z57">
        <f t="shared" si="104"/>
        <v>-328.21324616818168</v>
      </c>
      <c r="AA57">
        <f t="shared" si="105"/>
        <v>214.18402796235412</v>
      </c>
      <c r="AB57">
        <f t="shared" si="106"/>
        <v>20.521392515616387</v>
      </c>
      <c r="AC57">
        <f t="shared" si="107"/>
        <v>187.35289180829997</v>
      </c>
      <c r="AD57">
        <v>-4.11148937802438E-2</v>
      </c>
      <c r="AE57">
        <v>4.61550701308431E-2</v>
      </c>
      <c r="AF57">
        <v>3.4506468683370399</v>
      </c>
      <c r="AG57">
        <v>0</v>
      </c>
      <c r="AH57">
        <v>0</v>
      </c>
      <c r="AI57">
        <f t="shared" si="108"/>
        <v>1</v>
      </c>
      <c r="AJ57">
        <f t="shared" si="109"/>
        <v>0</v>
      </c>
      <c r="AK57">
        <f t="shared" si="110"/>
        <v>52311.44674636783</v>
      </c>
      <c r="AL57">
        <v>0</v>
      </c>
      <c r="AM57">
        <v>0</v>
      </c>
      <c r="AN57">
        <v>0</v>
      </c>
      <c r="AO57">
        <f t="shared" si="111"/>
        <v>0</v>
      </c>
      <c r="AP57" t="e">
        <f t="shared" si="112"/>
        <v>#DIV/0!</v>
      </c>
      <c r="AQ57">
        <v>-1</v>
      </c>
      <c r="AR57" t="s">
        <v>469</v>
      </c>
      <c r="AS57">
        <v>890.45164705882303</v>
      </c>
      <c r="AT57">
        <v>1335.58</v>
      </c>
      <c r="AU57">
        <f t="shared" si="113"/>
        <v>0.33328468002004896</v>
      </c>
      <c r="AV57">
        <v>0.5</v>
      </c>
      <c r="AW57">
        <f t="shared" si="114"/>
        <v>1433.0913189958942</v>
      </c>
      <c r="AX57">
        <f t="shared" si="115"/>
        <v>27.079162319849761</v>
      </c>
      <c r="AY57">
        <f t="shared" si="116"/>
        <v>238.81369084552824</v>
      </c>
      <c r="AZ57">
        <f t="shared" si="117"/>
        <v>0.53963072223303732</v>
      </c>
      <c r="BA57">
        <f t="shared" si="118"/>
        <v>1.9593421541010819E-2</v>
      </c>
      <c r="BB57">
        <f t="shared" si="119"/>
        <v>-1</v>
      </c>
      <c r="BC57" t="s">
        <v>470</v>
      </c>
      <c r="BD57">
        <v>614.86</v>
      </c>
      <c r="BE57">
        <f t="shared" si="120"/>
        <v>720.71999999999991</v>
      </c>
      <c r="BF57">
        <f t="shared" si="121"/>
        <v>0.61761620732209033</v>
      </c>
      <c r="BG57">
        <f t="shared" si="122"/>
        <v>2.1721692743063459</v>
      </c>
      <c r="BH57">
        <f t="shared" si="123"/>
        <v>0.33328468002004891</v>
      </c>
      <c r="BI57" t="e">
        <f t="shared" si="124"/>
        <v>#DIV/0!</v>
      </c>
      <c r="BJ57">
        <v>4550</v>
      </c>
      <c r="BK57">
        <v>300</v>
      </c>
      <c r="BL57">
        <v>300</v>
      </c>
      <c r="BM57">
        <v>300</v>
      </c>
      <c r="BN57">
        <v>10451.9</v>
      </c>
      <c r="BO57">
        <v>1233.54</v>
      </c>
      <c r="BP57">
        <v>-7.24933E-3</v>
      </c>
      <c r="BQ57">
        <v>-0.51855499999999999</v>
      </c>
      <c r="BR57">
        <f t="shared" si="125"/>
        <v>1700.0074193548401</v>
      </c>
      <c r="BS57">
        <f t="shared" si="126"/>
        <v>1433.0913189958942</v>
      </c>
      <c r="BT57">
        <f t="shared" si="127"/>
        <v>0.84299121443820424</v>
      </c>
      <c r="BU57">
        <f t="shared" si="128"/>
        <v>0.1959824288764084</v>
      </c>
      <c r="BV57">
        <v>6</v>
      </c>
      <c r="BW57">
        <v>0.5</v>
      </c>
      <c r="BX57" t="s">
        <v>259</v>
      </c>
      <c r="BY57">
        <v>1533053206.2</v>
      </c>
      <c r="BZ57">
        <v>355.41138709677398</v>
      </c>
      <c r="CA57">
        <v>399.99554838709702</v>
      </c>
      <c r="CB57">
        <v>24.3280064516129</v>
      </c>
      <c r="CC57">
        <v>13.4364419354839</v>
      </c>
      <c r="CD57">
        <v>400.02058064516098</v>
      </c>
      <c r="CE57">
        <v>99.085632258064507</v>
      </c>
      <c r="CF57">
        <v>0.100015803225806</v>
      </c>
      <c r="CG57">
        <v>27.660435483871002</v>
      </c>
      <c r="CH57">
        <v>25.892716129032301</v>
      </c>
      <c r="CI57">
        <v>999.9</v>
      </c>
      <c r="CJ57">
        <v>10006.5532258065</v>
      </c>
      <c r="CK57">
        <v>0</v>
      </c>
      <c r="CL57">
        <v>14.7767</v>
      </c>
      <c r="CM57">
        <v>1700.0074193548401</v>
      </c>
      <c r="CN57">
        <v>0.89999790322580697</v>
      </c>
      <c r="CO57">
        <v>0.100002129032258</v>
      </c>
      <c r="CP57">
        <v>0</v>
      </c>
      <c r="CQ57">
        <v>890.46593548387102</v>
      </c>
      <c r="CR57">
        <v>5.0001199999999999</v>
      </c>
      <c r="CS57">
        <v>12869.3290322581</v>
      </c>
      <c r="CT57">
        <v>13357.9774193548</v>
      </c>
      <c r="CU57">
        <v>45.179000000000002</v>
      </c>
      <c r="CV57">
        <v>46.436999999999998</v>
      </c>
      <c r="CW57">
        <v>46.186999999999998</v>
      </c>
      <c r="CX57">
        <v>46.061999999999998</v>
      </c>
      <c r="CY57">
        <v>47</v>
      </c>
      <c r="CZ57">
        <v>1525.50451612903</v>
      </c>
      <c r="DA57">
        <v>169.50290322580599</v>
      </c>
      <c r="DB57">
        <v>0</v>
      </c>
      <c r="DC57">
        <v>705.10000014305103</v>
      </c>
      <c r="DD57">
        <v>890.45164705882303</v>
      </c>
      <c r="DE57">
        <v>-1.2715685727656301</v>
      </c>
      <c r="DF57">
        <v>-9.9754900164044695</v>
      </c>
      <c r="DG57">
        <v>12871.8294117647</v>
      </c>
      <c r="DH57">
        <v>10</v>
      </c>
      <c r="DI57">
        <v>1533053254.7</v>
      </c>
      <c r="DJ57" t="s">
        <v>471</v>
      </c>
      <c r="DK57">
        <v>63</v>
      </c>
      <c r="DL57">
        <v>-1.591</v>
      </c>
      <c r="DM57">
        <v>-0.17100000000000001</v>
      </c>
      <c r="DN57">
        <v>400</v>
      </c>
      <c r="DO57">
        <v>13</v>
      </c>
      <c r="DP57">
        <v>0.03</v>
      </c>
      <c r="DQ57">
        <v>0.01</v>
      </c>
      <c r="DR57">
        <v>26.358749250629199</v>
      </c>
      <c r="DS57">
        <v>0.32058864677341198</v>
      </c>
      <c r="DT57">
        <v>4.9901402135726497E-2</v>
      </c>
      <c r="DU57">
        <v>1</v>
      </c>
      <c r="DV57">
        <v>0.92393299047076605</v>
      </c>
      <c r="DW57">
        <v>-2.7187220722477399E-2</v>
      </c>
      <c r="DX57">
        <v>2.7348690838465699E-3</v>
      </c>
      <c r="DY57">
        <v>1</v>
      </c>
      <c r="DZ57">
        <v>2</v>
      </c>
      <c r="EA57">
        <v>2</v>
      </c>
      <c r="EB57" t="s">
        <v>260</v>
      </c>
      <c r="EC57">
        <v>100</v>
      </c>
      <c r="ED57">
        <v>100</v>
      </c>
      <c r="EE57">
        <v>-1.591</v>
      </c>
      <c r="EF57">
        <v>-0.17100000000000001</v>
      </c>
      <c r="EG57">
        <v>2</v>
      </c>
      <c r="EH57">
        <v>391.29700000000003</v>
      </c>
      <c r="EI57">
        <v>607.53899999999999</v>
      </c>
      <c r="EJ57">
        <v>25</v>
      </c>
      <c r="EK57">
        <v>28.351700000000001</v>
      </c>
      <c r="EL57">
        <v>30.000299999999999</v>
      </c>
      <c r="EM57">
        <v>28.386299999999999</v>
      </c>
      <c r="EN57">
        <v>28.381699999999999</v>
      </c>
      <c r="EO57">
        <v>19.622399999999999</v>
      </c>
      <c r="EP57">
        <v>49.791600000000003</v>
      </c>
      <c r="EQ57">
        <v>0</v>
      </c>
      <c r="ER57">
        <v>25</v>
      </c>
      <c r="ES57">
        <v>400</v>
      </c>
      <c r="ET57">
        <v>13.5023</v>
      </c>
      <c r="EU57">
        <v>110.11199999999999</v>
      </c>
      <c r="EV57">
        <v>101.599</v>
      </c>
    </row>
    <row r="58" spans="1:152" x14ac:dyDescent="0.2">
      <c r="A58">
        <v>72</v>
      </c>
      <c r="B58">
        <v>1533053363.7</v>
      </c>
      <c r="C58">
        <v>11144.9000000954</v>
      </c>
      <c r="D58" t="s">
        <v>472</v>
      </c>
      <c r="E58" t="s">
        <v>473</v>
      </c>
      <c r="F58" t="s">
        <v>468</v>
      </c>
      <c r="G58">
        <v>1533053355.7</v>
      </c>
      <c r="H58">
        <f t="shared" si="86"/>
        <v>7.3067884652050757E-3</v>
      </c>
      <c r="I58">
        <f t="shared" si="87"/>
        <v>20.545678568137166</v>
      </c>
      <c r="J58">
        <f t="shared" si="88"/>
        <v>266.25887096774198</v>
      </c>
      <c r="K58">
        <f t="shared" si="89"/>
        <v>219.8822477046462</v>
      </c>
      <c r="L58">
        <f t="shared" si="90"/>
        <v>21.809067124518727</v>
      </c>
      <c r="M58">
        <f t="shared" si="91"/>
        <v>26.408942286391561</v>
      </c>
      <c r="N58">
        <f t="shared" si="92"/>
        <v>0.91764922921589609</v>
      </c>
      <c r="O58">
        <f t="shared" si="93"/>
        <v>2.2477440333528875</v>
      </c>
      <c r="P58">
        <f t="shared" si="94"/>
        <v>0.7501276069520062</v>
      </c>
      <c r="Q58">
        <f t="shared" si="95"/>
        <v>0.48131455368567844</v>
      </c>
      <c r="R58">
        <f t="shared" si="96"/>
        <v>280.86008861296375</v>
      </c>
      <c r="S58">
        <f t="shared" si="97"/>
        <v>27.394077323247728</v>
      </c>
      <c r="T58">
        <f t="shared" si="98"/>
        <v>25.991061290322602</v>
      </c>
      <c r="U58">
        <f t="shared" si="99"/>
        <v>3.3724740947578389</v>
      </c>
      <c r="V58">
        <f t="shared" si="100"/>
        <v>65.268795213787968</v>
      </c>
      <c r="W58">
        <f t="shared" si="101"/>
        <v>2.434620665123429</v>
      </c>
      <c r="X58">
        <f t="shared" si="102"/>
        <v>3.7301449446842523</v>
      </c>
      <c r="Y58">
        <f t="shared" si="103"/>
        <v>0.93785342963440987</v>
      </c>
      <c r="Z58">
        <f t="shared" si="104"/>
        <v>-322.22937131554386</v>
      </c>
      <c r="AA58">
        <f t="shared" si="105"/>
        <v>207.73991004030214</v>
      </c>
      <c r="AB58">
        <f t="shared" si="106"/>
        <v>19.915546887916285</v>
      </c>
      <c r="AC58">
        <f t="shared" si="107"/>
        <v>186.28617422563829</v>
      </c>
      <c r="AD58">
        <v>-4.1123040953765198E-2</v>
      </c>
      <c r="AE58">
        <v>4.6164216046852502E-2</v>
      </c>
      <c r="AF58">
        <v>3.4511882114073198</v>
      </c>
      <c r="AG58">
        <v>0</v>
      </c>
      <c r="AH58">
        <v>0</v>
      </c>
      <c r="AI58">
        <f t="shared" si="108"/>
        <v>1</v>
      </c>
      <c r="AJ58">
        <f t="shared" si="109"/>
        <v>0</v>
      </c>
      <c r="AK58">
        <f t="shared" si="110"/>
        <v>52313.561698134894</v>
      </c>
      <c r="AL58">
        <v>0</v>
      </c>
      <c r="AM58">
        <v>0</v>
      </c>
      <c r="AN58">
        <v>0</v>
      </c>
      <c r="AO58">
        <f t="shared" si="111"/>
        <v>0</v>
      </c>
      <c r="AP58" t="e">
        <f t="shared" si="112"/>
        <v>#DIV/0!</v>
      </c>
      <c r="AQ58">
        <v>-1</v>
      </c>
      <c r="AR58" t="s">
        <v>474</v>
      </c>
      <c r="AS58">
        <v>841.95235294117697</v>
      </c>
      <c r="AT58">
        <v>1233</v>
      </c>
      <c r="AU58">
        <f t="shared" si="113"/>
        <v>0.31715137636563095</v>
      </c>
      <c r="AV58">
        <v>0.5</v>
      </c>
      <c r="AW58">
        <f t="shared" si="114"/>
        <v>1433.0861125442673</v>
      </c>
      <c r="AX58">
        <f t="shared" si="115"/>
        <v>20.545678568137166</v>
      </c>
      <c r="AY58">
        <f t="shared" si="116"/>
        <v>227.25261652194294</v>
      </c>
      <c r="AZ58">
        <f t="shared" si="117"/>
        <v>0.51394971613949725</v>
      </c>
      <c r="BA58">
        <f t="shared" si="118"/>
        <v>1.5034461906748561E-2</v>
      </c>
      <c r="BB58">
        <f t="shared" si="119"/>
        <v>-1</v>
      </c>
      <c r="BC58" t="s">
        <v>475</v>
      </c>
      <c r="BD58">
        <v>599.29999999999995</v>
      </c>
      <c r="BE58">
        <f t="shared" si="120"/>
        <v>633.70000000000005</v>
      </c>
      <c r="BF58">
        <f t="shared" si="121"/>
        <v>0.61708639270762666</v>
      </c>
      <c r="BG58">
        <f t="shared" si="122"/>
        <v>2.0574003003504089</v>
      </c>
      <c r="BH58">
        <f t="shared" si="123"/>
        <v>0.31715137636563101</v>
      </c>
      <c r="BI58" t="e">
        <f t="shared" si="124"/>
        <v>#DIV/0!</v>
      </c>
      <c r="BJ58">
        <v>4552</v>
      </c>
      <c r="BK58">
        <v>300</v>
      </c>
      <c r="BL58">
        <v>300</v>
      </c>
      <c r="BM58">
        <v>300</v>
      </c>
      <c r="BN58">
        <v>10452.1</v>
      </c>
      <c r="BO58">
        <v>1142.73</v>
      </c>
      <c r="BP58">
        <v>-7.2493100000000001E-3</v>
      </c>
      <c r="BQ58">
        <v>-1.5319799999999999</v>
      </c>
      <c r="BR58">
        <f t="shared" si="125"/>
        <v>1700.00096774194</v>
      </c>
      <c r="BS58">
        <f t="shared" si="126"/>
        <v>1433.0861125442673</v>
      </c>
      <c r="BT58">
        <f t="shared" si="127"/>
        <v>0.84299135102716583</v>
      </c>
      <c r="BU58">
        <f t="shared" si="128"/>
        <v>0.1959827020543318</v>
      </c>
      <c r="BV58">
        <v>6</v>
      </c>
      <c r="BW58">
        <v>0.5</v>
      </c>
      <c r="BX58" t="s">
        <v>259</v>
      </c>
      <c r="BY58">
        <v>1533053355.7</v>
      </c>
      <c r="BZ58">
        <v>266.25887096774198</v>
      </c>
      <c r="CA58">
        <v>299.994483870968</v>
      </c>
      <c r="CB58">
        <v>24.5462064516129</v>
      </c>
      <c r="CC58">
        <v>13.8554193548387</v>
      </c>
      <c r="CD58">
        <v>400.01364516129001</v>
      </c>
      <c r="CE58">
        <v>99.085270967741906</v>
      </c>
      <c r="CF58">
        <v>9.9939990322580594E-2</v>
      </c>
      <c r="CG58">
        <v>27.705364516128999</v>
      </c>
      <c r="CH58">
        <v>25.991061290322602</v>
      </c>
      <c r="CI58">
        <v>999.9</v>
      </c>
      <c r="CJ58">
        <v>10008.572580645199</v>
      </c>
      <c r="CK58">
        <v>0</v>
      </c>
      <c r="CL58">
        <v>15.038600000000001</v>
      </c>
      <c r="CM58">
        <v>1700.00096774194</v>
      </c>
      <c r="CN58">
        <v>0.89999558064516105</v>
      </c>
      <c r="CO58">
        <v>0.100004425806452</v>
      </c>
      <c r="CP58">
        <v>0</v>
      </c>
      <c r="CQ58">
        <v>842.09709677419403</v>
      </c>
      <c r="CR58">
        <v>5.0001199999999999</v>
      </c>
      <c r="CS58">
        <v>12066.0741935484</v>
      </c>
      <c r="CT58">
        <v>13357.9032258065</v>
      </c>
      <c r="CU58">
        <v>45.245935483871001</v>
      </c>
      <c r="CV58">
        <v>46.5</v>
      </c>
      <c r="CW58">
        <v>46.25</v>
      </c>
      <c r="CX58">
        <v>46.102645161290297</v>
      </c>
      <c r="CY58">
        <v>47.061999999999998</v>
      </c>
      <c r="CZ58">
        <v>1525.49096774194</v>
      </c>
      <c r="DA58">
        <v>169.51</v>
      </c>
      <c r="DB58">
        <v>0</v>
      </c>
      <c r="DC58">
        <v>148.80000019073501</v>
      </c>
      <c r="DD58">
        <v>841.95235294117697</v>
      </c>
      <c r="DE58">
        <v>-1.96789213699748</v>
      </c>
      <c r="DF58">
        <v>-36.642156933058502</v>
      </c>
      <c r="DG58">
        <v>12064.0058823529</v>
      </c>
      <c r="DH58">
        <v>10</v>
      </c>
      <c r="DI58">
        <v>1533053325.7</v>
      </c>
      <c r="DJ58" t="s">
        <v>476</v>
      </c>
      <c r="DK58">
        <v>64</v>
      </c>
      <c r="DL58">
        <v>-1.7470000000000001</v>
      </c>
      <c r="DM58">
        <v>-0.16500000000000001</v>
      </c>
      <c r="DN58">
        <v>300</v>
      </c>
      <c r="DO58">
        <v>14</v>
      </c>
      <c r="DP58">
        <v>0.03</v>
      </c>
      <c r="DQ58">
        <v>0.01</v>
      </c>
      <c r="DR58">
        <v>20.568911123688899</v>
      </c>
      <c r="DS58">
        <v>-0.28952907715572701</v>
      </c>
      <c r="DT58">
        <v>4.9073267034376797E-2</v>
      </c>
      <c r="DU58">
        <v>1</v>
      </c>
      <c r="DV58">
        <v>0.91755252366824003</v>
      </c>
      <c r="DW58">
        <v>-7.6895009162990897E-3</v>
      </c>
      <c r="DX58">
        <v>1.6372892230893E-3</v>
      </c>
      <c r="DY58">
        <v>1</v>
      </c>
      <c r="DZ58">
        <v>2</v>
      </c>
      <c r="EA58">
        <v>2</v>
      </c>
      <c r="EB58" t="s">
        <v>260</v>
      </c>
      <c r="EC58">
        <v>100</v>
      </c>
      <c r="ED58">
        <v>100</v>
      </c>
      <c r="EE58">
        <v>-1.7470000000000001</v>
      </c>
      <c r="EF58">
        <v>-0.16500000000000001</v>
      </c>
      <c r="EG58">
        <v>2</v>
      </c>
      <c r="EH58">
        <v>391.5</v>
      </c>
      <c r="EI58">
        <v>607.53399999999999</v>
      </c>
      <c r="EJ58">
        <v>25.0001</v>
      </c>
      <c r="EK58">
        <v>28.406300000000002</v>
      </c>
      <c r="EL58">
        <v>30.000399999999999</v>
      </c>
      <c r="EM58">
        <v>28.447900000000001</v>
      </c>
      <c r="EN58">
        <v>28.433599999999998</v>
      </c>
      <c r="EO58">
        <v>15.637700000000001</v>
      </c>
      <c r="EP58">
        <v>48.2624</v>
      </c>
      <c r="EQ58">
        <v>0</v>
      </c>
      <c r="ER58">
        <v>25</v>
      </c>
      <c r="ES58">
        <v>300</v>
      </c>
      <c r="ET58">
        <v>13.740500000000001</v>
      </c>
      <c r="EU58">
        <v>110.09699999999999</v>
      </c>
      <c r="EV58">
        <v>101.59099999999999</v>
      </c>
    </row>
    <row r="59" spans="1:152" x14ac:dyDescent="0.2">
      <c r="A59">
        <v>73</v>
      </c>
      <c r="B59">
        <v>1533053437.2</v>
      </c>
      <c r="C59">
        <v>11218.4000000954</v>
      </c>
      <c r="D59" t="s">
        <v>477</v>
      </c>
      <c r="E59" t="s">
        <v>478</v>
      </c>
      <c r="F59" t="s">
        <v>468</v>
      </c>
      <c r="G59">
        <v>1533053429.2</v>
      </c>
      <c r="H59">
        <f t="shared" si="86"/>
        <v>7.3882504348436601E-3</v>
      </c>
      <c r="I59">
        <f t="shared" si="87"/>
        <v>16.877509037247737</v>
      </c>
      <c r="J59">
        <f t="shared" si="88"/>
        <v>222.19806451612899</v>
      </c>
      <c r="K59">
        <f t="shared" si="89"/>
        <v>183.84949687961264</v>
      </c>
      <c r="L59">
        <f t="shared" si="90"/>
        <v>18.235077646115318</v>
      </c>
      <c r="M59">
        <f t="shared" si="91"/>
        <v>22.038673088789196</v>
      </c>
      <c r="N59">
        <f t="shared" si="92"/>
        <v>0.91295407125507222</v>
      </c>
      <c r="O59">
        <f t="shared" si="93"/>
        <v>2.2471824413806889</v>
      </c>
      <c r="P59">
        <f t="shared" si="94"/>
        <v>0.74694462407387663</v>
      </c>
      <c r="Q59">
        <f t="shared" si="95"/>
        <v>0.47922258133503087</v>
      </c>
      <c r="R59">
        <f t="shared" si="96"/>
        <v>280.85926496339363</v>
      </c>
      <c r="S59">
        <f t="shared" si="97"/>
        <v>27.378071877970832</v>
      </c>
      <c r="T59">
        <f t="shared" si="98"/>
        <v>26.005400000000002</v>
      </c>
      <c r="U59">
        <f t="shared" si="99"/>
        <v>3.3753367855629732</v>
      </c>
      <c r="V59">
        <f t="shared" si="100"/>
        <v>64.913699273526916</v>
      </c>
      <c r="W59">
        <f t="shared" si="101"/>
        <v>2.4229467199643571</v>
      </c>
      <c r="X59">
        <f t="shared" si="102"/>
        <v>3.7325660793953279</v>
      </c>
      <c r="Y59">
        <f t="shared" si="103"/>
        <v>0.95239006559861616</v>
      </c>
      <c r="Z59">
        <f t="shared" si="104"/>
        <v>-325.8218441766054</v>
      </c>
      <c r="AA59">
        <f t="shared" si="105"/>
        <v>207.29641847210553</v>
      </c>
      <c r="AB59">
        <f t="shared" si="106"/>
        <v>19.880526585034573</v>
      </c>
      <c r="AC59">
        <f t="shared" si="107"/>
        <v>182.21436584392836</v>
      </c>
      <c r="AD59">
        <v>-4.1107937477240203E-2</v>
      </c>
      <c r="AE59">
        <v>4.6147261071315997E-2</v>
      </c>
      <c r="AF59">
        <v>3.4501846241334402</v>
      </c>
      <c r="AG59">
        <v>0</v>
      </c>
      <c r="AH59">
        <v>0</v>
      </c>
      <c r="AI59">
        <f t="shared" si="108"/>
        <v>1</v>
      </c>
      <c r="AJ59">
        <f t="shared" si="109"/>
        <v>0</v>
      </c>
      <c r="AK59">
        <f t="shared" si="110"/>
        <v>52293.195788943674</v>
      </c>
      <c r="AL59">
        <v>0</v>
      </c>
      <c r="AM59">
        <v>0</v>
      </c>
      <c r="AN59">
        <v>0</v>
      </c>
      <c r="AO59">
        <f t="shared" si="111"/>
        <v>0</v>
      </c>
      <c r="AP59" t="e">
        <f t="shared" si="112"/>
        <v>#DIV/0!</v>
      </c>
      <c r="AQ59">
        <v>-1</v>
      </c>
      <c r="AR59" t="s">
        <v>479</v>
      </c>
      <c r="AS59">
        <v>822.66217647058795</v>
      </c>
      <c r="AT59">
        <v>1170.52</v>
      </c>
      <c r="AU59">
        <f t="shared" si="113"/>
        <v>0.29718229806360597</v>
      </c>
      <c r="AV59">
        <v>0.5</v>
      </c>
      <c r="AW59">
        <f t="shared" si="114"/>
        <v>1433.0817770603892</v>
      </c>
      <c r="AX59">
        <f t="shared" si="115"/>
        <v>16.877509037247737</v>
      </c>
      <c r="AY59">
        <f t="shared" si="116"/>
        <v>212.94326790994134</v>
      </c>
      <c r="AZ59">
        <f t="shared" si="117"/>
        <v>0.49442982606021257</v>
      </c>
      <c r="BA59">
        <f t="shared" si="118"/>
        <v>1.2474870117962843E-2</v>
      </c>
      <c r="BB59">
        <f t="shared" si="119"/>
        <v>-1</v>
      </c>
      <c r="BC59" t="s">
        <v>480</v>
      </c>
      <c r="BD59">
        <v>591.78</v>
      </c>
      <c r="BE59">
        <f t="shared" si="120"/>
        <v>578.74</v>
      </c>
      <c r="BF59">
        <f t="shared" si="121"/>
        <v>0.60106062053670395</v>
      </c>
      <c r="BG59">
        <f t="shared" si="122"/>
        <v>1.9779647842103485</v>
      </c>
      <c r="BH59">
        <f t="shared" si="123"/>
        <v>0.29718229806360597</v>
      </c>
      <c r="BI59" t="e">
        <f t="shared" si="124"/>
        <v>#DIV/0!</v>
      </c>
      <c r="BJ59">
        <v>4554</v>
      </c>
      <c r="BK59">
        <v>300</v>
      </c>
      <c r="BL59">
        <v>300</v>
      </c>
      <c r="BM59">
        <v>300</v>
      </c>
      <c r="BN59">
        <v>10451.9</v>
      </c>
      <c r="BO59">
        <v>1092.08</v>
      </c>
      <c r="BP59">
        <v>-7.24904E-3</v>
      </c>
      <c r="BQ59">
        <v>-1.55383</v>
      </c>
      <c r="BR59">
        <f t="shared" si="125"/>
        <v>1699.99580645161</v>
      </c>
      <c r="BS59">
        <f t="shared" si="126"/>
        <v>1433.0817770603892</v>
      </c>
      <c r="BT59">
        <f t="shared" si="127"/>
        <v>0.84299136010908837</v>
      </c>
      <c r="BU59">
        <f t="shared" si="128"/>
        <v>0.19598272021817664</v>
      </c>
      <c r="BV59">
        <v>6</v>
      </c>
      <c r="BW59">
        <v>0.5</v>
      </c>
      <c r="BX59" t="s">
        <v>259</v>
      </c>
      <c r="BY59">
        <v>1533053429.2</v>
      </c>
      <c r="BZ59">
        <v>222.19806451612899</v>
      </c>
      <c r="CA59">
        <v>249.976387096774</v>
      </c>
      <c r="CB59">
        <v>24.4286064516129</v>
      </c>
      <c r="CC59">
        <v>13.6171225806452</v>
      </c>
      <c r="CD59">
        <v>400.00609677419402</v>
      </c>
      <c r="CE59">
        <v>99.084841935483894</v>
      </c>
      <c r="CF59">
        <v>9.9969312903225804E-2</v>
      </c>
      <c r="CG59">
        <v>27.716470967741898</v>
      </c>
      <c r="CH59">
        <v>26.005400000000002</v>
      </c>
      <c r="CI59">
        <v>999.9</v>
      </c>
      <c r="CJ59">
        <v>10004.94</v>
      </c>
      <c r="CK59">
        <v>0</v>
      </c>
      <c r="CL59">
        <v>15.1328580645161</v>
      </c>
      <c r="CM59">
        <v>1699.99580645161</v>
      </c>
      <c r="CN59">
        <v>0.89999499999999999</v>
      </c>
      <c r="CO59">
        <v>0.100005</v>
      </c>
      <c r="CP59">
        <v>0</v>
      </c>
      <c r="CQ59">
        <v>823.22329032258097</v>
      </c>
      <c r="CR59">
        <v>5.0001199999999999</v>
      </c>
      <c r="CS59">
        <v>11762.964516128999</v>
      </c>
      <c r="CT59">
        <v>13357.8774193548</v>
      </c>
      <c r="CU59">
        <v>45.264000000000003</v>
      </c>
      <c r="CV59">
        <v>46.5</v>
      </c>
      <c r="CW59">
        <v>46.311999999999998</v>
      </c>
      <c r="CX59">
        <v>46.125</v>
      </c>
      <c r="CY59">
        <v>47.1046774193548</v>
      </c>
      <c r="CZ59">
        <v>1525.48580645161</v>
      </c>
      <c r="DA59">
        <v>169.51</v>
      </c>
      <c r="DB59">
        <v>0</v>
      </c>
      <c r="DC59">
        <v>73.100000143051105</v>
      </c>
      <c r="DD59">
        <v>822.66217647058795</v>
      </c>
      <c r="DE59">
        <v>-12.083333270392</v>
      </c>
      <c r="DF59">
        <v>-191.69117618126799</v>
      </c>
      <c r="DG59">
        <v>11753.3470588235</v>
      </c>
      <c r="DH59">
        <v>10</v>
      </c>
      <c r="DI59">
        <v>1533053325.7</v>
      </c>
      <c r="DJ59" t="s">
        <v>476</v>
      </c>
      <c r="DK59">
        <v>64</v>
      </c>
      <c r="DL59">
        <v>-1.7470000000000001</v>
      </c>
      <c r="DM59">
        <v>-0.16500000000000001</v>
      </c>
      <c r="DN59">
        <v>300</v>
      </c>
      <c r="DO59">
        <v>14</v>
      </c>
      <c r="DP59">
        <v>0.03</v>
      </c>
      <c r="DQ59">
        <v>0.01</v>
      </c>
      <c r="DR59">
        <v>16.856231920390002</v>
      </c>
      <c r="DS59">
        <v>0.20312377476642099</v>
      </c>
      <c r="DT59">
        <v>4.54932252518069E-2</v>
      </c>
      <c r="DU59">
        <v>1</v>
      </c>
      <c r="DV59">
        <v>0.91302238942349401</v>
      </c>
      <c r="DW59">
        <v>-5.8424905950562201E-3</v>
      </c>
      <c r="DX59">
        <v>1.0740843971449501E-3</v>
      </c>
      <c r="DY59">
        <v>1</v>
      </c>
      <c r="DZ59">
        <v>2</v>
      </c>
      <c r="EA59">
        <v>2</v>
      </c>
      <c r="EB59" t="s">
        <v>260</v>
      </c>
      <c r="EC59">
        <v>100</v>
      </c>
      <c r="ED59">
        <v>100</v>
      </c>
      <c r="EE59">
        <v>-1.7470000000000001</v>
      </c>
      <c r="EF59">
        <v>-0.16500000000000001</v>
      </c>
      <c r="EG59">
        <v>2</v>
      </c>
      <c r="EH59">
        <v>391.65300000000002</v>
      </c>
      <c r="EI59">
        <v>607.66300000000001</v>
      </c>
      <c r="EJ59">
        <v>25.0001</v>
      </c>
      <c r="EK59">
        <v>28.4375</v>
      </c>
      <c r="EL59">
        <v>30.000299999999999</v>
      </c>
      <c r="EM59">
        <v>28.470500000000001</v>
      </c>
      <c r="EN59">
        <v>28.462599999999998</v>
      </c>
      <c r="EO59">
        <v>13.580399999999999</v>
      </c>
      <c r="EP59">
        <v>49.917000000000002</v>
      </c>
      <c r="EQ59">
        <v>0</v>
      </c>
      <c r="ER59">
        <v>25</v>
      </c>
      <c r="ES59">
        <v>250</v>
      </c>
      <c r="ET59">
        <v>13.585699999999999</v>
      </c>
      <c r="EU59">
        <v>110.09099999999999</v>
      </c>
      <c r="EV59">
        <v>101.58799999999999</v>
      </c>
    </row>
    <row r="60" spans="1:152" x14ac:dyDescent="0.2">
      <c r="A60">
        <v>74</v>
      </c>
      <c r="B60">
        <v>1533053557.7</v>
      </c>
      <c r="C60">
        <v>11338.9000000954</v>
      </c>
      <c r="D60" t="s">
        <v>481</v>
      </c>
      <c r="E60" t="s">
        <v>482</v>
      </c>
      <c r="F60" t="s">
        <v>468</v>
      </c>
      <c r="G60">
        <v>1533053549.7</v>
      </c>
      <c r="H60">
        <f t="shared" si="86"/>
        <v>7.2533906238311319E-3</v>
      </c>
      <c r="I60">
        <f t="shared" si="87"/>
        <v>10.693024338855595</v>
      </c>
      <c r="J60">
        <f t="shared" si="88"/>
        <v>157.326290322581</v>
      </c>
      <c r="K60">
        <f t="shared" si="89"/>
        <v>132.26958734750374</v>
      </c>
      <c r="L60">
        <f t="shared" si="90"/>
        <v>13.119437916180518</v>
      </c>
      <c r="M60">
        <f t="shared" si="91"/>
        <v>15.604739833710886</v>
      </c>
      <c r="N60">
        <f t="shared" si="92"/>
        <v>0.88920532402676866</v>
      </c>
      <c r="O60">
        <f t="shared" si="93"/>
        <v>2.2466417226477318</v>
      </c>
      <c r="P60">
        <f t="shared" si="94"/>
        <v>0.73089630604377143</v>
      </c>
      <c r="Q60">
        <f t="shared" si="95"/>
        <v>0.46866901692661933</v>
      </c>
      <c r="R60">
        <f t="shared" si="96"/>
        <v>280.86043390668652</v>
      </c>
      <c r="S60">
        <f t="shared" si="97"/>
        <v>27.459276924958072</v>
      </c>
      <c r="T60">
        <f t="shared" si="98"/>
        <v>26.104583870967701</v>
      </c>
      <c r="U60">
        <f t="shared" si="99"/>
        <v>3.3951968000255075</v>
      </c>
      <c r="V60">
        <f t="shared" si="100"/>
        <v>65.226591927162602</v>
      </c>
      <c r="W60">
        <f t="shared" si="101"/>
        <v>2.4398204936765655</v>
      </c>
      <c r="X60">
        <f t="shared" si="102"/>
        <v>3.7405303904289071</v>
      </c>
      <c r="Y60">
        <f t="shared" si="103"/>
        <v>0.95537630634894199</v>
      </c>
      <c r="Z60">
        <f t="shared" si="104"/>
        <v>-319.87452651095293</v>
      </c>
      <c r="AA60">
        <f t="shared" si="105"/>
        <v>199.65303660294853</v>
      </c>
      <c r="AB60">
        <f t="shared" si="106"/>
        <v>19.16509506839515</v>
      </c>
      <c r="AC60">
        <f t="shared" si="107"/>
        <v>179.80403906707727</v>
      </c>
      <c r="AD60">
        <v>-4.1093398579754199E-2</v>
      </c>
      <c r="AE60">
        <v>4.6130939885210498E-2</v>
      </c>
      <c r="AF60">
        <v>3.44921843220762</v>
      </c>
      <c r="AG60">
        <v>0</v>
      </c>
      <c r="AH60">
        <v>0</v>
      </c>
      <c r="AI60">
        <f t="shared" si="108"/>
        <v>1</v>
      </c>
      <c r="AJ60">
        <f t="shared" si="109"/>
        <v>0</v>
      </c>
      <c r="AK60">
        <f t="shared" si="110"/>
        <v>52269.16485470406</v>
      </c>
      <c r="AL60">
        <v>0</v>
      </c>
      <c r="AM60">
        <v>0</v>
      </c>
      <c r="AN60">
        <v>0</v>
      </c>
      <c r="AO60">
        <f t="shared" si="111"/>
        <v>0</v>
      </c>
      <c r="AP60" t="e">
        <f t="shared" si="112"/>
        <v>#DIV/0!</v>
      </c>
      <c r="AQ60">
        <v>-1</v>
      </c>
      <c r="AR60" t="s">
        <v>483</v>
      </c>
      <c r="AS60">
        <v>799.52805882352902</v>
      </c>
      <c r="AT60">
        <v>1088.83</v>
      </c>
      <c r="AU60">
        <f t="shared" si="113"/>
        <v>0.26569982566284078</v>
      </c>
      <c r="AV60">
        <v>0.5</v>
      </c>
      <c r="AW60">
        <f t="shared" si="114"/>
        <v>1433.087757705556</v>
      </c>
      <c r="AX60">
        <f t="shared" si="115"/>
        <v>10.693024338855595</v>
      </c>
      <c r="AY60">
        <f t="shared" si="116"/>
        <v>190.38558369095881</v>
      </c>
      <c r="AZ60">
        <f t="shared" si="117"/>
        <v>0.45659101971841337</v>
      </c>
      <c r="BA60">
        <f t="shared" si="118"/>
        <v>8.1593219089225229E-3</v>
      </c>
      <c r="BB60">
        <f t="shared" si="119"/>
        <v>-1</v>
      </c>
      <c r="BC60" t="s">
        <v>484</v>
      </c>
      <c r="BD60">
        <v>591.67999999999995</v>
      </c>
      <c r="BE60">
        <f t="shared" si="120"/>
        <v>497.15</v>
      </c>
      <c r="BF60">
        <f t="shared" si="121"/>
        <v>0.58192083109015569</v>
      </c>
      <c r="BG60">
        <f t="shared" si="122"/>
        <v>1.8402345862628449</v>
      </c>
      <c r="BH60">
        <f t="shared" si="123"/>
        <v>0.26569982566284078</v>
      </c>
      <c r="BI60" t="e">
        <f t="shared" si="124"/>
        <v>#DIV/0!</v>
      </c>
      <c r="BJ60">
        <v>4556</v>
      </c>
      <c r="BK60">
        <v>300</v>
      </c>
      <c r="BL60">
        <v>300</v>
      </c>
      <c r="BM60">
        <v>300</v>
      </c>
      <c r="BN60">
        <v>10451.6</v>
      </c>
      <c r="BO60">
        <v>1024.25</v>
      </c>
      <c r="BP60">
        <v>-7.2486199999999999E-3</v>
      </c>
      <c r="BQ60">
        <v>-0.20825199999999999</v>
      </c>
      <c r="BR60">
        <f t="shared" si="125"/>
        <v>1700.0029032258101</v>
      </c>
      <c r="BS60">
        <f t="shared" si="126"/>
        <v>1433.087757705556</v>
      </c>
      <c r="BT60">
        <f t="shared" si="127"/>
        <v>0.84299135900663813</v>
      </c>
      <c r="BU60">
        <f t="shared" si="128"/>
        <v>0.19598271801327638</v>
      </c>
      <c r="BV60">
        <v>6</v>
      </c>
      <c r="BW60">
        <v>0.5</v>
      </c>
      <c r="BX60" t="s">
        <v>259</v>
      </c>
      <c r="BY60">
        <v>1533053549.7</v>
      </c>
      <c r="BZ60">
        <v>157.326290322581</v>
      </c>
      <c r="CA60">
        <v>175.07745161290299</v>
      </c>
      <c r="CB60">
        <v>24.598161290322601</v>
      </c>
      <c r="CC60">
        <v>13.985764516129001</v>
      </c>
      <c r="CD60">
        <v>400.00222580645197</v>
      </c>
      <c r="CE60">
        <v>99.087125806451596</v>
      </c>
      <c r="CF60">
        <v>9.9982729032258105E-2</v>
      </c>
      <c r="CG60">
        <v>27.752961290322599</v>
      </c>
      <c r="CH60">
        <v>26.104583870967701</v>
      </c>
      <c r="CI60">
        <v>999.9</v>
      </c>
      <c r="CJ60">
        <v>10001.1709677419</v>
      </c>
      <c r="CK60">
        <v>0</v>
      </c>
      <c r="CL60">
        <v>15.266400000000001</v>
      </c>
      <c r="CM60">
        <v>1700.0029032258101</v>
      </c>
      <c r="CN60">
        <v>0.899996161290323</v>
      </c>
      <c r="CO60">
        <v>0.100003851612903</v>
      </c>
      <c r="CP60">
        <v>0</v>
      </c>
      <c r="CQ60">
        <v>799.79680645161295</v>
      </c>
      <c r="CR60">
        <v>5.0001199999999999</v>
      </c>
      <c r="CS60">
        <v>11392.229032258099</v>
      </c>
      <c r="CT60">
        <v>13357.938709677401</v>
      </c>
      <c r="CU60">
        <v>45.375</v>
      </c>
      <c r="CV60">
        <v>46.561999999999998</v>
      </c>
      <c r="CW60">
        <v>46.375</v>
      </c>
      <c r="CX60">
        <v>46.1991935483871</v>
      </c>
      <c r="CY60">
        <v>47.186999999999998</v>
      </c>
      <c r="CZ60">
        <v>1525.49225806452</v>
      </c>
      <c r="DA60">
        <v>169.51064516129</v>
      </c>
      <c r="DB60">
        <v>0</v>
      </c>
      <c r="DC60">
        <v>120.10000014305101</v>
      </c>
      <c r="DD60">
        <v>799.52805882352902</v>
      </c>
      <c r="DE60">
        <v>-3.2808823589849201</v>
      </c>
      <c r="DF60">
        <v>-58.357843128086699</v>
      </c>
      <c r="DG60">
        <v>11388.864705882401</v>
      </c>
      <c r="DH60">
        <v>10</v>
      </c>
      <c r="DI60">
        <v>1533053530.7</v>
      </c>
      <c r="DJ60" t="s">
        <v>485</v>
      </c>
      <c r="DK60">
        <v>65</v>
      </c>
      <c r="DL60">
        <v>-1.5840000000000001</v>
      </c>
      <c r="DM60">
        <v>-0.17199999999999999</v>
      </c>
      <c r="DN60">
        <v>175</v>
      </c>
      <c r="DO60">
        <v>14</v>
      </c>
      <c r="DP60">
        <v>0.05</v>
      </c>
      <c r="DQ60">
        <v>0.01</v>
      </c>
      <c r="DR60">
        <v>9.8174039487122808</v>
      </c>
      <c r="DS60">
        <v>10.994001676186199</v>
      </c>
      <c r="DT60">
        <v>2.29205425027767</v>
      </c>
      <c r="DU60">
        <v>0</v>
      </c>
      <c r="DV60">
        <v>0.88827944063884601</v>
      </c>
      <c r="DW60">
        <v>9.3279183121185799E-2</v>
      </c>
      <c r="DX60">
        <v>7.7064118734603299E-3</v>
      </c>
      <c r="DY60">
        <v>1</v>
      </c>
      <c r="DZ60">
        <v>1</v>
      </c>
      <c r="EA60">
        <v>2</v>
      </c>
      <c r="EB60" t="s">
        <v>264</v>
      </c>
      <c r="EC60">
        <v>100</v>
      </c>
      <c r="ED60">
        <v>100</v>
      </c>
      <c r="EE60">
        <v>-1.5840000000000001</v>
      </c>
      <c r="EF60">
        <v>-0.17199999999999999</v>
      </c>
      <c r="EG60">
        <v>2</v>
      </c>
      <c r="EH60">
        <v>391.98500000000001</v>
      </c>
      <c r="EI60">
        <v>606.76199999999994</v>
      </c>
      <c r="EJ60">
        <v>25.0001</v>
      </c>
      <c r="EK60">
        <v>28.497900000000001</v>
      </c>
      <c r="EL60">
        <v>30.000299999999999</v>
      </c>
      <c r="EM60">
        <v>28.538</v>
      </c>
      <c r="EN60">
        <v>28.517399999999999</v>
      </c>
      <c r="EO60">
        <v>10.385300000000001</v>
      </c>
      <c r="EP60">
        <v>48.211799999999997</v>
      </c>
      <c r="EQ60">
        <v>0</v>
      </c>
      <c r="ER60">
        <v>25</v>
      </c>
      <c r="ES60">
        <v>175</v>
      </c>
      <c r="ET60">
        <v>13.8216</v>
      </c>
      <c r="EU60">
        <v>110.078</v>
      </c>
      <c r="EV60">
        <v>101.575</v>
      </c>
    </row>
    <row r="61" spans="1:152" x14ac:dyDescent="0.2">
      <c r="A61">
        <v>75</v>
      </c>
      <c r="B61">
        <v>1533053677.2</v>
      </c>
      <c r="C61">
        <v>11458.4000000954</v>
      </c>
      <c r="D61" t="s">
        <v>486</v>
      </c>
      <c r="E61" t="s">
        <v>487</v>
      </c>
      <c r="F61" t="s">
        <v>468</v>
      </c>
      <c r="G61">
        <v>1533053669.20645</v>
      </c>
      <c r="H61">
        <f t="shared" si="86"/>
        <v>7.2730265364623148E-3</v>
      </c>
      <c r="I61">
        <f t="shared" si="87"/>
        <v>4.1092259810188709</v>
      </c>
      <c r="J61">
        <f t="shared" si="88"/>
        <v>92.803729032258104</v>
      </c>
      <c r="K61">
        <f t="shared" si="89"/>
        <v>82.596974216758298</v>
      </c>
      <c r="L61">
        <f t="shared" si="90"/>
        <v>8.1925765306124863</v>
      </c>
      <c r="M61">
        <f t="shared" si="91"/>
        <v>9.2049576831682405</v>
      </c>
      <c r="N61">
        <f t="shared" si="92"/>
        <v>0.88124739822537257</v>
      </c>
      <c r="O61">
        <f t="shared" si="93"/>
        <v>2.2457572526633491</v>
      </c>
      <c r="P61">
        <f t="shared" si="94"/>
        <v>0.72544644433155514</v>
      </c>
      <c r="Q61">
        <f t="shared" si="95"/>
        <v>0.46509130976989654</v>
      </c>
      <c r="R61">
        <f t="shared" si="96"/>
        <v>280.86006110164078</v>
      </c>
      <c r="S61">
        <f t="shared" si="97"/>
        <v>27.469090859591503</v>
      </c>
      <c r="T61">
        <f t="shared" si="98"/>
        <v>26.164622580645201</v>
      </c>
      <c r="U61">
        <f t="shared" si="99"/>
        <v>3.4072681301573917</v>
      </c>
      <c r="V61">
        <f t="shared" si="100"/>
        <v>65.226984192266514</v>
      </c>
      <c r="W61">
        <f t="shared" si="101"/>
        <v>2.4421785924110093</v>
      </c>
      <c r="X61">
        <f t="shared" si="102"/>
        <v>3.7441231150781311</v>
      </c>
      <c r="Y61">
        <f t="shared" si="103"/>
        <v>0.9650895377463824</v>
      </c>
      <c r="Z61">
        <f t="shared" si="104"/>
        <v>-320.74047025798808</v>
      </c>
      <c r="AA61">
        <f t="shared" si="105"/>
        <v>194.29564176852489</v>
      </c>
      <c r="AB61">
        <f t="shared" si="106"/>
        <v>18.665303310015787</v>
      </c>
      <c r="AC61">
        <f t="shared" si="107"/>
        <v>173.08053592219341</v>
      </c>
      <c r="AD61">
        <v>-4.1069623655733897E-2</v>
      </c>
      <c r="AE61">
        <v>4.6104250450200002E-2</v>
      </c>
      <c r="AF61">
        <v>3.4476382015685698</v>
      </c>
      <c r="AG61">
        <v>0</v>
      </c>
      <c r="AH61">
        <v>0</v>
      </c>
      <c r="AI61">
        <f t="shared" si="108"/>
        <v>1</v>
      </c>
      <c r="AJ61">
        <f t="shared" si="109"/>
        <v>0</v>
      </c>
      <c r="AK61">
        <f t="shared" si="110"/>
        <v>52237.308024235674</v>
      </c>
      <c r="AL61">
        <v>0</v>
      </c>
      <c r="AM61">
        <v>0</v>
      </c>
      <c r="AN61">
        <v>0</v>
      </c>
      <c r="AO61">
        <f t="shared" si="111"/>
        <v>0</v>
      </c>
      <c r="AP61" t="e">
        <f t="shared" si="112"/>
        <v>#DIV/0!</v>
      </c>
      <c r="AQ61">
        <v>-1</v>
      </c>
      <c r="AR61" t="s">
        <v>488</v>
      </c>
      <c r="AS61">
        <v>802.05329411764706</v>
      </c>
      <c r="AT61">
        <v>1035.33</v>
      </c>
      <c r="AU61">
        <f t="shared" si="113"/>
        <v>0.22531628165160178</v>
      </c>
      <c r="AV61">
        <v>0.5</v>
      </c>
      <c r="AW61">
        <f t="shared" si="114"/>
        <v>1433.0924318991556</v>
      </c>
      <c r="AX61">
        <f t="shared" si="115"/>
        <v>4.1092259810188709</v>
      </c>
      <c r="AY61">
        <f t="shared" si="116"/>
        <v>161.44952900928453</v>
      </c>
      <c r="AZ61">
        <f t="shared" si="117"/>
        <v>0.41975988332222569</v>
      </c>
      <c r="BA61">
        <f t="shared" si="118"/>
        <v>3.5651754676061251E-3</v>
      </c>
      <c r="BB61">
        <f t="shared" si="119"/>
        <v>-1</v>
      </c>
      <c r="BC61" t="s">
        <v>489</v>
      </c>
      <c r="BD61">
        <v>600.74</v>
      </c>
      <c r="BE61">
        <f t="shared" si="120"/>
        <v>434.58999999999992</v>
      </c>
      <c r="BF61">
        <f t="shared" si="121"/>
        <v>0.53677421450643803</v>
      </c>
      <c r="BG61">
        <f t="shared" si="122"/>
        <v>1.7234244431867363</v>
      </c>
      <c r="BH61">
        <f t="shared" si="123"/>
        <v>0.22531628165160181</v>
      </c>
      <c r="BI61" t="e">
        <f t="shared" si="124"/>
        <v>#DIV/0!</v>
      </c>
      <c r="BJ61">
        <v>4558</v>
      </c>
      <c r="BK61">
        <v>300</v>
      </c>
      <c r="BL61">
        <v>300</v>
      </c>
      <c r="BM61">
        <v>300</v>
      </c>
      <c r="BN61">
        <v>10451.9</v>
      </c>
      <c r="BO61">
        <v>984.99599999999998</v>
      </c>
      <c r="BP61">
        <v>-7.2487200000000002E-3</v>
      </c>
      <c r="BQ61">
        <v>-0.97528099999999995</v>
      </c>
      <c r="BR61">
        <f t="shared" si="125"/>
        <v>1700.0093548387099</v>
      </c>
      <c r="BS61">
        <f t="shared" si="126"/>
        <v>1433.0924318991556</v>
      </c>
      <c r="BT61">
        <f t="shared" si="127"/>
        <v>0.84299090932656762</v>
      </c>
      <c r="BU61">
        <f t="shared" si="128"/>
        <v>0.19598181865313519</v>
      </c>
      <c r="BV61">
        <v>6</v>
      </c>
      <c r="BW61">
        <v>0.5</v>
      </c>
      <c r="BX61" t="s">
        <v>259</v>
      </c>
      <c r="BY61">
        <v>1533053669.20645</v>
      </c>
      <c r="BZ61">
        <v>92.803729032258104</v>
      </c>
      <c r="CA61">
        <v>99.979680645161295</v>
      </c>
      <c r="CB61">
        <v>24.621870967741899</v>
      </c>
      <c r="CC61">
        <v>13.9814387096774</v>
      </c>
      <c r="CD61">
        <v>400.01858064516102</v>
      </c>
      <c r="CE61">
        <v>99.087345161290301</v>
      </c>
      <c r="CF61">
        <v>0.100023483870968</v>
      </c>
      <c r="CG61">
        <v>27.769400000000001</v>
      </c>
      <c r="CH61">
        <v>26.164622580645201</v>
      </c>
      <c r="CI61">
        <v>999.9</v>
      </c>
      <c r="CJ61">
        <v>9995.3625806451601</v>
      </c>
      <c r="CK61">
        <v>0</v>
      </c>
      <c r="CL61">
        <v>15.4054548387097</v>
      </c>
      <c r="CM61">
        <v>1700.0093548387099</v>
      </c>
      <c r="CN61">
        <v>0.90000761290322595</v>
      </c>
      <c r="CO61">
        <v>9.9992064516129006E-2</v>
      </c>
      <c r="CP61">
        <v>0</v>
      </c>
      <c r="CQ61">
        <v>802.09893548387095</v>
      </c>
      <c r="CR61">
        <v>5.0001199999999999</v>
      </c>
      <c r="CS61">
        <v>11441.4</v>
      </c>
      <c r="CT61">
        <v>13358.0193548387</v>
      </c>
      <c r="CU61">
        <v>45.436999999999998</v>
      </c>
      <c r="CV61">
        <v>46.628999999999998</v>
      </c>
      <c r="CW61">
        <v>46.436999999999998</v>
      </c>
      <c r="CX61">
        <v>46.281999999999996</v>
      </c>
      <c r="CY61">
        <v>47.25</v>
      </c>
      <c r="CZ61">
        <v>1525.5235483870999</v>
      </c>
      <c r="DA61">
        <v>169.485806451613</v>
      </c>
      <c r="DB61">
        <v>0</v>
      </c>
      <c r="DC61">
        <v>118.90000009536701</v>
      </c>
      <c r="DD61">
        <v>802.05329411764706</v>
      </c>
      <c r="DE61">
        <v>-0.87573528198317496</v>
      </c>
      <c r="DF61">
        <v>-4.6323530528669803</v>
      </c>
      <c r="DG61">
        <v>11439.870588235301</v>
      </c>
      <c r="DH61">
        <v>10</v>
      </c>
      <c r="DI61">
        <v>1533053636.7</v>
      </c>
      <c r="DJ61" t="s">
        <v>490</v>
      </c>
      <c r="DK61">
        <v>66</v>
      </c>
      <c r="DL61">
        <v>-1.58</v>
      </c>
      <c r="DM61">
        <v>-0.17100000000000001</v>
      </c>
      <c r="DN61">
        <v>100</v>
      </c>
      <c r="DO61">
        <v>14</v>
      </c>
      <c r="DP61">
        <v>0.14000000000000001</v>
      </c>
      <c r="DQ61">
        <v>0.01</v>
      </c>
      <c r="DR61">
        <v>4.1265799610541496</v>
      </c>
      <c r="DS61">
        <v>-0.19845138362710299</v>
      </c>
      <c r="DT61">
        <v>4.2335951632523197E-2</v>
      </c>
      <c r="DU61">
        <v>1</v>
      </c>
      <c r="DV61">
        <v>0.88120284258872705</v>
      </c>
      <c r="DW61">
        <v>-1.2176311637417401E-2</v>
      </c>
      <c r="DX61">
        <v>2.0371031533253101E-3</v>
      </c>
      <c r="DY61">
        <v>1</v>
      </c>
      <c r="DZ61">
        <v>2</v>
      </c>
      <c r="EA61">
        <v>2</v>
      </c>
      <c r="EB61" t="s">
        <v>260</v>
      </c>
      <c r="EC61">
        <v>100</v>
      </c>
      <c r="ED61">
        <v>100</v>
      </c>
      <c r="EE61">
        <v>-1.58</v>
      </c>
      <c r="EF61">
        <v>-0.17100000000000001</v>
      </c>
      <c r="EG61">
        <v>2</v>
      </c>
      <c r="EH61">
        <v>391.96899999999999</v>
      </c>
      <c r="EI61">
        <v>606.92499999999995</v>
      </c>
      <c r="EJ61">
        <v>25.0001</v>
      </c>
      <c r="EK61">
        <v>28.561599999999999</v>
      </c>
      <c r="EL61">
        <v>30.0001</v>
      </c>
      <c r="EM61">
        <v>28.593800000000002</v>
      </c>
      <c r="EN61">
        <v>28.5778</v>
      </c>
      <c r="EO61">
        <v>7.1397599999999999</v>
      </c>
      <c r="EP61">
        <v>48.502600000000001</v>
      </c>
      <c r="EQ61">
        <v>0</v>
      </c>
      <c r="ER61">
        <v>25</v>
      </c>
      <c r="ES61">
        <v>100</v>
      </c>
      <c r="ET61">
        <v>13.8779</v>
      </c>
      <c r="EU61">
        <v>110.065</v>
      </c>
      <c r="EV61">
        <v>101.56699999999999</v>
      </c>
    </row>
    <row r="62" spans="1:152" x14ac:dyDescent="0.2">
      <c r="A62">
        <v>76</v>
      </c>
      <c r="B62">
        <v>1533053788.7</v>
      </c>
      <c r="C62">
        <v>11569.9000000954</v>
      </c>
      <c r="D62" t="s">
        <v>491</v>
      </c>
      <c r="E62" t="s">
        <v>492</v>
      </c>
      <c r="F62" t="s">
        <v>468</v>
      </c>
      <c r="G62">
        <v>1533053780.71613</v>
      </c>
      <c r="H62">
        <f t="shared" si="86"/>
        <v>7.189217748475113E-3</v>
      </c>
      <c r="I62">
        <f t="shared" si="87"/>
        <v>-0.44157664727836987</v>
      </c>
      <c r="J62">
        <f t="shared" si="88"/>
        <v>50.117206451612901</v>
      </c>
      <c r="K62">
        <f t="shared" si="89"/>
        <v>50.295731334736701</v>
      </c>
      <c r="L62">
        <f t="shared" si="90"/>
        <v>4.988690411638232</v>
      </c>
      <c r="M62">
        <f t="shared" si="91"/>
        <v>4.9709830366971817</v>
      </c>
      <c r="N62">
        <f t="shared" si="92"/>
        <v>0.85127325088152006</v>
      </c>
      <c r="O62">
        <f t="shared" si="93"/>
        <v>2.2463650924831122</v>
      </c>
      <c r="P62">
        <f t="shared" si="94"/>
        <v>0.7049903584869821</v>
      </c>
      <c r="Q62">
        <f t="shared" si="95"/>
        <v>0.45165362168240858</v>
      </c>
      <c r="R62">
        <f t="shared" si="96"/>
        <v>280.86036031140964</v>
      </c>
      <c r="S62">
        <f t="shared" si="97"/>
        <v>27.532903701662779</v>
      </c>
      <c r="T62">
        <f t="shared" si="98"/>
        <v>26.254164516128998</v>
      </c>
      <c r="U62">
        <f t="shared" si="99"/>
        <v>3.4253409864398563</v>
      </c>
      <c r="V62">
        <f t="shared" si="100"/>
        <v>65.133457576205203</v>
      </c>
      <c r="W62">
        <f t="shared" si="101"/>
        <v>2.4437945189572088</v>
      </c>
      <c r="X62">
        <f t="shared" si="102"/>
        <v>3.7519803337601179</v>
      </c>
      <c r="Y62">
        <f t="shared" si="103"/>
        <v>0.98154646748264751</v>
      </c>
      <c r="Z62">
        <f t="shared" si="104"/>
        <v>-317.04450270775249</v>
      </c>
      <c r="AA62">
        <f t="shared" si="105"/>
        <v>187.85225865612765</v>
      </c>
      <c r="AB62">
        <f t="shared" si="106"/>
        <v>18.052738012329701</v>
      </c>
      <c r="AC62">
        <f t="shared" si="107"/>
        <v>169.72085427211451</v>
      </c>
      <c r="AD62">
        <v>-4.10859617394621E-2</v>
      </c>
      <c r="AE62">
        <v>4.6122591380479597E-2</v>
      </c>
      <c r="AF62">
        <v>3.4487241668208699</v>
      </c>
      <c r="AG62">
        <v>0</v>
      </c>
      <c r="AH62">
        <v>0</v>
      </c>
      <c r="AI62">
        <f t="shared" si="108"/>
        <v>1</v>
      </c>
      <c r="AJ62">
        <f t="shared" si="109"/>
        <v>0</v>
      </c>
      <c r="AK62">
        <f t="shared" si="110"/>
        <v>52250.999688296666</v>
      </c>
      <c r="AL62">
        <v>0</v>
      </c>
      <c r="AM62">
        <v>0</v>
      </c>
      <c r="AN62">
        <v>0</v>
      </c>
      <c r="AO62">
        <f t="shared" si="111"/>
        <v>0</v>
      </c>
      <c r="AP62" t="e">
        <f t="shared" si="112"/>
        <v>#DIV/0!</v>
      </c>
      <c r="AQ62">
        <v>-1</v>
      </c>
      <c r="AR62" t="s">
        <v>493</v>
      </c>
      <c r="AS62">
        <v>813.92258823529403</v>
      </c>
      <c r="AT62">
        <v>1007.59</v>
      </c>
      <c r="AU62">
        <f t="shared" si="113"/>
        <v>0.19220854887871652</v>
      </c>
      <c r="AV62">
        <v>0.5</v>
      </c>
      <c r="AW62">
        <f t="shared" si="114"/>
        <v>1433.0891802862152</v>
      </c>
      <c r="AX62">
        <f t="shared" si="115"/>
        <v>-0.44157664727836987</v>
      </c>
      <c r="AY62">
        <f t="shared" si="116"/>
        <v>137.7259958783014</v>
      </c>
      <c r="AZ62">
        <f t="shared" si="117"/>
        <v>0.3902083188598538</v>
      </c>
      <c r="BA62">
        <f t="shared" si="118"/>
        <v>3.8966406306277626E-4</v>
      </c>
      <c r="BB62">
        <f t="shared" si="119"/>
        <v>-1</v>
      </c>
      <c r="BC62" t="s">
        <v>494</v>
      </c>
      <c r="BD62">
        <v>614.41999999999996</v>
      </c>
      <c r="BE62">
        <f t="shared" si="120"/>
        <v>393.17000000000007</v>
      </c>
      <c r="BF62">
        <f t="shared" si="121"/>
        <v>0.4925793213233613</v>
      </c>
      <c r="BG62">
        <f t="shared" si="122"/>
        <v>1.6399042999902349</v>
      </c>
      <c r="BH62">
        <f t="shared" si="123"/>
        <v>0.19220854887871655</v>
      </c>
      <c r="BI62" t="e">
        <f t="shared" si="124"/>
        <v>#DIV/0!</v>
      </c>
      <c r="BJ62">
        <v>4560</v>
      </c>
      <c r="BK62">
        <v>300</v>
      </c>
      <c r="BL62">
        <v>300</v>
      </c>
      <c r="BM62">
        <v>300</v>
      </c>
      <c r="BN62">
        <v>10455</v>
      </c>
      <c r="BO62">
        <v>968.69100000000003</v>
      </c>
      <c r="BP62">
        <v>-7.2506300000000001E-3</v>
      </c>
      <c r="BQ62">
        <v>-0.208313</v>
      </c>
      <c r="BR62">
        <f t="shared" si="125"/>
        <v>1700.0048387096799</v>
      </c>
      <c r="BS62">
        <f t="shared" si="126"/>
        <v>1433.0891802862152</v>
      </c>
      <c r="BT62">
        <f t="shared" si="127"/>
        <v>0.84299123605668302</v>
      </c>
      <c r="BU62">
        <f t="shared" si="128"/>
        <v>0.19598247211336595</v>
      </c>
      <c r="BV62">
        <v>6</v>
      </c>
      <c r="BW62">
        <v>0.5</v>
      </c>
      <c r="BX62" t="s">
        <v>259</v>
      </c>
      <c r="BY62">
        <v>1533053780.71613</v>
      </c>
      <c r="BZ62">
        <v>50.117206451612901</v>
      </c>
      <c r="CA62">
        <v>49.9953</v>
      </c>
      <c r="CB62">
        <v>24.638216129032301</v>
      </c>
      <c r="CC62">
        <v>14.120364516128999</v>
      </c>
      <c r="CD62">
        <v>400.01067741935498</v>
      </c>
      <c r="CE62">
        <v>99.087177419354802</v>
      </c>
      <c r="CF62">
        <v>9.9975829032258101E-2</v>
      </c>
      <c r="CG62">
        <v>27.805303225806501</v>
      </c>
      <c r="CH62">
        <v>26.254164516128998</v>
      </c>
      <c r="CI62">
        <v>999.9</v>
      </c>
      <c r="CJ62">
        <v>9999.3558064516092</v>
      </c>
      <c r="CK62">
        <v>0</v>
      </c>
      <c r="CL62">
        <v>15.8120225806452</v>
      </c>
      <c r="CM62">
        <v>1700.0048387096799</v>
      </c>
      <c r="CN62">
        <v>0.89999806451612896</v>
      </c>
      <c r="CO62">
        <v>0.100001890322581</v>
      </c>
      <c r="CP62">
        <v>0</v>
      </c>
      <c r="CQ62">
        <v>813.67522580645095</v>
      </c>
      <c r="CR62">
        <v>5.0001199999999999</v>
      </c>
      <c r="CS62">
        <v>11636.603225806401</v>
      </c>
      <c r="CT62">
        <v>13357.961290322601</v>
      </c>
      <c r="CU62">
        <v>45.5</v>
      </c>
      <c r="CV62">
        <v>46.733741935483899</v>
      </c>
      <c r="CW62">
        <v>46.5</v>
      </c>
      <c r="CX62">
        <v>46.366870967741903</v>
      </c>
      <c r="CY62">
        <v>47.311999999999998</v>
      </c>
      <c r="CZ62">
        <v>1525.50096774194</v>
      </c>
      <c r="DA62">
        <v>169.50387096774199</v>
      </c>
      <c r="DB62">
        <v>0</v>
      </c>
      <c r="DC62">
        <v>111.10000014305101</v>
      </c>
      <c r="DD62">
        <v>813.92258823529403</v>
      </c>
      <c r="DE62">
        <v>3.9073529153372202</v>
      </c>
      <c r="DF62">
        <v>77.475490165747104</v>
      </c>
      <c r="DG62">
        <v>11640.588235294101</v>
      </c>
      <c r="DH62">
        <v>10</v>
      </c>
      <c r="DI62">
        <v>1533053752.7</v>
      </c>
      <c r="DJ62" t="s">
        <v>495</v>
      </c>
      <c r="DK62">
        <v>67</v>
      </c>
      <c r="DL62">
        <v>-1.538</v>
      </c>
      <c r="DM62">
        <v>-0.17100000000000001</v>
      </c>
      <c r="DN62">
        <v>50</v>
      </c>
      <c r="DO62">
        <v>14</v>
      </c>
      <c r="DP62">
        <v>0.27</v>
      </c>
      <c r="DQ62">
        <v>0.01</v>
      </c>
      <c r="DR62">
        <v>-0.41378941292751897</v>
      </c>
      <c r="DS62">
        <v>-0.26336895750127498</v>
      </c>
      <c r="DT62">
        <v>4.5154102870594397E-2</v>
      </c>
      <c r="DU62">
        <v>1</v>
      </c>
      <c r="DV62">
        <v>0.85125856038909897</v>
      </c>
      <c r="DW62">
        <v>-1.83744145916504E-3</v>
      </c>
      <c r="DX62">
        <v>6.5548022293757796E-4</v>
      </c>
      <c r="DY62">
        <v>1</v>
      </c>
      <c r="DZ62">
        <v>2</v>
      </c>
      <c r="EA62">
        <v>2</v>
      </c>
      <c r="EB62" t="s">
        <v>260</v>
      </c>
      <c r="EC62">
        <v>100</v>
      </c>
      <c r="ED62">
        <v>100</v>
      </c>
      <c r="EE62">
        <v>-1.538</v>
      </c>
      <c r="EF62">
        <v>-0.17100000000000001</v>
      </c>
      <c r="EG62">
        <v>2</v>
      </c>
      <c r="EH62">
        <v>392.06400000000002</v>
      </c>
      <c r="EI62">
        <v>606.54</v>
      </c>
      <c r="EJ62">
        <v>25.0002</v>
      </c>
      <c r="EK62">
        <v>28.6266</v>
      </c>
      <c r="EL62">
        <v>30.0002</v>
      </c>
      <c r="EM62">
        <v>28.657</v>
      </c>
      <c r="EN62">
        <v>28.637799999999999</v>
      </c>
      <c r="EO62">
        <v>4.99716</v>
      </c>
      <c r="EP62">
        <v>48.065800000000003</v>
      </c>
      <c r="EQ62">
        <v>0</v>
      </c>
      <c r="ER62">
        <v>25</v>
      </c>
      <c r="ES62">
        <v>50</v>
      </c>
      <c r="ET62">
        <v>14.044700000000001</v>
      </c>
      <c r="EU62">
        <v>110.05</v>
      </c>
      <c r="EV62">
        <v>101.557</v>
      </c>
    </row>
    <row r="63" spans="1:152" x14ac:dyDescent="0.2">
      <c r="A63">
        <v>77</v>
      </c>
      <c r="B63">
        <v>1533053909.3</v>
      </c>
      <c r="C63">
        <v>11690.5</v>
      </c>
      <c r="D63" t="s">
        <v>496</v>
      </c>
      <c r="E63" t="s">
        <v>497</v>
      </c>
      <c r="F63" t="s">
        <v>468</v>
      </c>
      <c r="G63">
        <v>1533053901.25161</v>
      </c>
      <c r="H63">
        <f t="shared" si="86"/>
        <v>6.5974462037033934E-3</v>
      </c>
      <c r="I63">
        <f t="shared" si="87"/>
        <v>25.385500365650444</v>
      </c>
      <c r="J63">
        <f t="shared" si="88"/>
        <v>358.40603225806501</v>
      </c>
      <c r="K63">
        <f t="shared" si="89"/>
        <v>288.77962050506437</v>
      </c>
      <c r="L63">
        <f t="shared" si="90"/>
        <v>28.643816173178756</v>
      </c>
      <c r="M63">
        <f t="shared" si="91"/>
        <v>35.550003443467887</v>
      </c>
      <c r="N63">
        <f t="shared" si="92"/>
        <v>0.728983735222415</v>
      </c>
      <c r="O63">
        <f t="shared" si="93"/>
        <v>2.2459386881758094</v>
      </c>
      <c r="P63">
        <f t="shared" si="94"/>
        <v>0.61880640260476816</v>
      </c>
      <c r="Q63">
        <f t="shared" si="95"/>
        <v>0.39525786173263688</v>
      </c>
      <c r="R63">
        <f t="shared" si="96"/>
        <v>280.85747241637512</v>
      </c>
      <c r="S63">
        <f t="shared" si="97"/>
        <v>27.762298516212855</v>
      </c>
      <c r="T63">
        <f t="shared" si="98"/>
        <v>26.3663903225806</v>
      </c>
      <c r="U63">
        <f t="shared" si="99"/>
        <v>3.448110453669798</v>
      </c>
      <c r="V63">
        <f t="shared" si="100"/>
        <v>64.425552273180045</v>
      </c>
      <c r="W63">
        <f t="shared" si="101"/>
        <v>2.4218899335777997</v>
      </c>
      <c r="X63">
        <f t="shared" si="102"/>
        <v>3.7592070973771339</v>
      </c>
      <c r="Y63">
        <f t="shared" si="103"/>
        <v>1.0262205200919983</v>
      </c>
      <c r="Z63">
        <f t="shared" si="104"/>
        <v>-290.94737758331968</v>
      </c>
      <c r="AA63">
        <f t="shared" si="105"/>
        <v>178.2194020938496</v>
      </c>
      <c r="AB63">
        <f t="shared" si="106"/>
        <v>17.142691249287623</v>
      </c>
      <c r="AC63">
        <f t="shared" si="107"/>
        <v>185.27218817619266</v>
      </c>
      <c r="AD63">
        <v>-4.1074500031604198E-2</v>
      </c>
      <c r="AE63">
        <v>4.61097246093084E-2</v>
      </c>
      <c r="AF63">
        <v>3.4479623416577101</v>
      </c>
      <c r="AG63">
        <v>0</v>
      </c>
      <c r="AH63">
        <v>0</v>
      </c>
      <c r="AI63">
        <f t="shared" si="108"/>
        <v>1</v>
      </c>
      <c r="AJ63">
        <f t="shared" si="109"/>
        <v>0</v>
      </c>
      <c r="AK63">
        <f t="shared" si="110"/>
        <v>52231.337641185222</v>
      </c>
      <c r="AL63">
        <v>0</v>
      </c>
      <c r="AM63">
        <v>0</v>
      </c>
      <c r="AN63">
        <v>0</v>
      </c>
      <c r="AO63">
        <f t="shared" si="111"/>
        <v>0</v>
      </c>
      <c r="AP63" t="e">
        <f t="shared" si="112"/>
        <v>#DIV/0!</v>
      </c>
      <c r="AQ63">
        <v>-1</v>
      </c>
      <c r="AR63" t="s">
        <v>498</v>
      </c>
      <c r="AS63">
        <v>816.89823529411797</v>
      </c>
      <c r="AT63">
        <v>1186.25</v>
      </c>
      <c r="AU63">
        <f t="shared" si="113"/>
        <v>0.31136081323994269</v>
      </c>
      <c r="AV63">
        <v>0.5</v>
      </c>
      <c r="AW63">
        <f t="shared" si="114"/>
        <v>1433.0769267436094</v>
      </c>
      <c r="AX63">
        <f t="shared" si="115"/>
        <v>25.385500365650444</v>
      </c>
      <c r="AY63">
        <f t="shared" si="116"/>
        <v>223.10199867314401</v>
      </c>
      <c r="AZ63">
        <f t="shared" si="117"/>
        <v>0.49589041095890413</v>
      </c>
      <c r="BA63">
        <f t="shared" si="118"/>
        <v>1.8411782279969015E-2</v>
      </c>
      <c r="BB63">
        <f t="shared" si="119"/>
        <v>-1</v>
      </c>
      <c r="BC63" t="s">
        <v>499</v>
      </c>
      <c r="BD63">
        <v>598</v>
      </c>
      <c r="BE63">
        <f t="shared" si="120"/>
        <v>588.25</v>
      </c>
      <c r="BF63">
        <f t="shared" si="121"/>
        <v>0.62788230294242586</v>
      </c>
      <c r="BG63">
        <f t="shared" si="122"/>
        <v>1.9836956521739131</v>
      </c>
      <c r="BH63">
        <f t="shared" si="123"/>
        <v>0.31136081323994269</v>
      </c>
      <c r="BI63" t="e">
        <f t="shared" si="124"/>
        <v>#DIV/0!</v>
      </c>
      <c r="BJ63">
        <v>4562</v>
      </c>
      <c r="BK63">
        <v>300</v>
      </c>
      <c r="BL63">
        <v>300</v>
      </c>
      <c r="BM63">
        <v>300</v>
      </c>
      <c r="BN63">
        <v>10458.9</v>
      </c>
      <c r="BO63">
        <v>1100.18</v>
      </c>
      <c r="BP63">
        <v>-7.2540199999999999E-3</v>
      </c>
      <c r="BQ63">
        <v>7.9223600000000005E-2</v>
      </c>
      <c r="BR63">
        <f t="shared" si="125"/>
        <v>1699.9906451612901</v>
      </c>
      <c r="BS63">
        <f t="shared" si="126"/>
        <v>1433.0769267436094</v>
      </c>
      <c r="BT63">
        <f t="shared" si="127"/>
        <v>0.84299106634651122</v>
      </c>
      <c r="BU63">
        <f t="shared" si="128"/>
        <v>0.19598213269302261</v>
      </c>
      <c r="BV63">
        <v>6</v>
      </c>
      <c r="BW63">
        <v>0.5</v>
      </c>
      <c r="BX63" t="s">
        <v>259</v>
      </c>
      <c r="BY63">
        <v>1533053901.25161</v>
      </c>
      <c r="BZ63">
        <v>358.40603225806501</v>
      </c>
      <c r="CA63">
        <v>400.02970967741902</v>
      </c>
      <c r="CB63">
        <v>24.416874193548399</v>
      </c>
      <c r="CC63">
        <v>14.7626677419355</v>
      </c>
      <c r="CD63">
        <v>400.01364516129001</v>
      </c>
      <c r="CE63">
        <v>99.089190322580606</v>
      </c>
      <c r="CF63">
        <v>9.9998038709677398E-2</v>
      </c>
      <c r="CG63">
        <v>27.8382677419355</v>
      </c>
      <c r="CH63">
        <v>26.3663903225806</v>
      </c>
      <c r="CI63">
        <v>999.9</v>
      </c>
      <c r="CJ63">
        <v>9996.3632258064499</v>
      </c>
      <c r="CK63">
        <v>0</v>
      </c>
      <c r="CL63">
        <v>15.779606451612899</v>
      </c>
      <c r="CM63">
        <v>1699.9906451612901</v>
      </c>
      <c r="CN63">
        <v>0.90000393548387103</v>
      </c>
      <c r="CO63">
        <v>9.9996309677419404E-2</v>
      </c>
      <c r="CP63">
        <v>0</v>
      </c>
      <c r="CQ63">
        <v>816.54661290322599</v>
      </c>
      <c r="CR63">
        <v>5.0001199999999999</v>
      </c>
      <c r="CS63">
        <v>11707.9709677419</v>
      </c>
      <c r="CT63">
        <v>13357.864516129001</v>
      </c>
      <c r="CU63">
        <v>45.552</v>
      </c>
      <c r="CV63">
        <v>46.753999999999998</v>
      </c>
      <c r="CW63">
        <v>46.561999999999998</v>
      </c>
      <c r="CX63">
        <v>46.405000000000001</v>
      </c>
      <c r="CY63">
        <v>47.375</v>
      </c>
      <c r="CZ63">
        <v>1525.4983870967701</v>
      </c>
      <c r="DA63">
        <v>169.492903225806</v>
      </c>
      <c r="DB63">
        <v>0</v>
      </c>
      <c r="DC63">
        <v>120.10000014305101</v>
      </c>
      <c r="DD63">
        <v>816.89823529411797</v>
      </c>
      <c r="DE63">
        <v>5.73455879191593</v>
      </c>
      <c r="DF63">
        <v>101.764705860343</v>
      </c>
      <c r="DG63">
        <v>11713.088235294101</v>
      </c>
      <c r="DH63">
        <v>10</v>
      </c>
      <c r="DI63">
        <v>1533053876.3</v>
      </c>
      <c r="DJ63" t="s">
        <v>500</v>
      </c>
      <c r="DK63">
        <v>68</v>
      </c>
      <c r="DL63">
        <v>-1.518</v>
      </c>
      <c r="DM63">
        <v>-0.158</v>
      </c>
      <c r="DN63">
        <v>400</v>
      </c>
      <c r="DO63">
        <v>14</v>
      </c>
      <c r="DP63">
        <v>0.03</v>
      </c>
      <c r="DQ63">
        <v>0.01</v>
      </c>
      <c r="DR63">
        <v>25.4590464239987</v>
      </c>
      <c r="DS63">
        <v>-0.79070435188741595</v>
      </c>
      <c r="DT63">
        <v>0.107186461283814</v>
      </c>
      <c r="DU63">
        <v>0</v>
      </c>
      <c r="DV63">
        <v>0.72900085851091601</v>
      </c>
      <c r="DW63">
        <v>-5.5136197795757E-2</v>
      </c>
      <c r="DX63">
        <v>4.1659599197427103E-3</v>
      </c>
      <c r="DY63">
        <v>1</v>
      </c>
      <c r="DZ63">
        <v>1</v>
      </c>
      <c r="EA63">
        <v>2</v>
      </c>
      <c r="EB63" t="s">
        <v>264</v>
      </c>
      <c r="EC63">
        <v>100</v>
      </c>
      <c r="ED63">
        <v>100</v>
      </c>
      <c r="EE63">
        <v>-1.518</v>
      </c>
      <c r="EF63">
        <v>-0.158</v>
      </c>
      <c r="EG63">
        <v>2</v>
      </c>
      <c r="EH63">
        <v>391.86599999999999</v>
      </c>
      <c r="EI63">
        <v>608.22400000000005</v>
      </c>
      <c r="EJ63">
        <v>25.000299999999999</v>
      </c>
      <c r="EK63">
        <v>28.695499999999999</v>
      </c>
      <c r="EL63">
        <v>30.000299999999999</v>
      </c>
      <c r="EM63">
        <v>28.723400000000002</v>
      </c>
      <c r="EN63">
        <v>28.703399999999998</v>
      </c>
      <c r="EO63">
        <v>19.646599999999999</v>
      </c>
      <c r="EP63">
        <v>44.014499999999998</v>
      </c>
      <c r="EQ63">
        <v>0</v>
      </c>
      <c r="ER63">
        <v>25</v>
      </c>
      <c r="ES63">
        <v>400</v>
      </c>
      <c r="ET63">
        <v>14.883100000000001</v>
      </c>
      <c r="EU63">
        <v>110.041</v>
      </c>
      <c r="EV63">
        <v>101.548</v>
      </c>
    </row>
    <row r="64" spans="1:152" x14ac:dyDescent="0.2">
      <c r="A64">
        <v>78</v>
      </c>
      <c r="B64">
        <v>1533054030.3</v>
      </c>
      <c r="C64">
        <v>11811.5</v>
      </c>
      <c r="D64" t="s">
        <v>501</v>
      </c>
      <c r="E64" t="s">
        <v>502</v>
      </c>
      <c r="F64" t="s">
        <v>468</v>
      </c>
      <c r="G64">
        <v>1533054022.24194</v>
      </c>
      <c r="H64">
        <f t="shared" si="86"/>
        <v>5.1944981931838783E-3</v>
      </c>
      <c r="I64">
        <f t="shared" si="87"/>
        <v>32.769352605017147</v>
      </c>
      <c r="J64">
        <f t="shared" si="88"/>
        <v>546.54541935483905</v>
      </c>
      <c r="K64">
        <f t="shared" si="89"/>
        <v>423.68575033591515</v>
      </c>
      <c r="L64">
        <f t="shared" si="90"/>
        <v>42.025740848208095</v>
      </c>
      <c r="M64">
        <f t="shared" si="91"/>
        <v>54.21229327956145</v>
      </c>
      <c r="N64">
        <f t="shared" si="92"/>
        <v>0.50865658592149876</v>
      </c>
      <c r="O64">
        <f t="shared" si="93"/>
        <v>2.2475167675392553</v>
      </c>
      <c r="P64">
        <f t="shared" si="94"/>
        <v>0.45230649347447471</v>
      </c>
      <c r="Q64">
        <f t="shared" si="95"/>
        <v>0.28723245728869934</v>
      </c>
      <c r="R64">
        <f t="shared" si="96"/>
        <v>280.85952235388453</v>
      </c>
      <c r="S64">
        <f t="shared" si="97"/>
        <v>28.301604898932059</v>
      </c>
      <c r="T64">
        <f t="shared" si="98"/>
        <v>26.7186967741935</v>
      </c>
      <c r="U64">
        <f t="shared" si="99"/>
        <v>3.5204508137443686</v>
      </c>
      <c r="V64">
        <f t="shared" si="100"/>
        <v>63.976594176082436</v>
      </c>
      <c r="W64">
        <f t="shared" si="101"/>
        <v>2.415382120371989</v>
      </c>
      <c r="X64">
        <f t="shared" si="102"/>
        <v>3.7754152928556115</v>
      </c>
      <c r="Y64">
        <f t="shared" si="103"/>
        <v>1.1050686933723797</v>
      </c>
      <c r="Z64">
        <f t="shared" si="104"/>
        <v>-229.07737031940903</v>
      </c>
      <c r="AA64">
        <f t="shared" si="105"/>
        <v>144.59031320020384</v>
      </c>
      <c r="AB64">
        <f t="shared" si="106"/>
        <v>13.927775747465528</v>
      </c>
      <c r="AC64">
        <f t="shared" si="107"/>
        <v>210.30024098214489</v>
      </c>
      <c r="AD64">
        <v>-4.11169284482946E-2</v>
      </c>
      <c r="AE64">
        <v>4.61573542239768E-2</v>
      </c>
      <c r="AF64">
        <v>3.4507820663339999</v>
      </c>
      <c r="AG64">
        <v>0</v>
      </c>
      <c r="AH64">
        <v>0</v>
      </c>
      <c r="AI64">
        <f t="shared" si="108"/>
        <v>1</v>
      </c>
      <c r="AJ64">
        <f t="shared" si="109"/>
        <v>0</v>
      </c>
      <c r="AK64">
        <f t="shared" si="110"/>
        <v>52270.308280612531</v>
      </c>
      <c r="AL64">
        <v>0</v>
      </c>
      <c r="AM64">
        <v>0</v>
      </c>
      <c r="AN64">
        <v>0</v>
      </c>
      <c r="AO64">
        <f t="shared" si="111"/>
        <v>0</v>
      </c>
      <c r="AP64" t="e">
        <f t="shared" si="112"/>
        <v>#DIV/0!</v>
      </c>
      <c r="AQ64">
        <v>-1</v>
      </c>
      <c r="AR64" t="s">
        <v>503</v>
      </c>
      <c r="AS64">
        <v>838.42311764705903</v>
      </c>
      <c r="AT64">
        <v>1260.24</v>
      </c>
      <c r="AU64">
        <f t="shared" si="113"/>
        <v>0.33471154887397714</v>
      </c>
      <c r="AV64">
        <v>0.5</v>
      </c>
      <c r="AW64">
        <f t="shared" si="114"/>
        <v>1433.0831318991027</v>
      </c>
      <c r="AX64">
        <f t="shared" si="115"/>
        <v>32.769352605017147</v>
      </c>
      <c r="AY64">
        <f t="shared" si="116"/>
        <v>239.83473737155936</v>
      </c>
      <c r="AZ64">
        <f t="shared" si="117"/>
        <v>0.51863137180219643</v>
      </c>
      <c r="BA64">
        <f t="shared" si="118"/>
        <v>2.3564126779069997E-2</v>
      </c>
      <c r="BB64">
        <f t="shared" si="119"/>
        <v>-1</v>
      </c>
      <c r="BC64" t="s">
        <v>504</v>
      </c>
      <c r="BD64">
        <v>606.64</v>
      </c>
      <c r="BE64">
        <f t="shared" si="120"/>
        <v>653.6</v>
      </c>
      <c r="BF64">
        <f t="shared" si="121"/>
        <v>0.64537466700266366</v>
      </c>
      <c r="BG64">
        <f t="shared" si="122"/>
        <v>2.0774099960437824</v>
      </c>
      <c r="BH64">
        <f t="shared" si="123"/>
        <v>0.33471154887397714</v>
      </c>
      <c r="BI64" t="e">
        <f t="shared" si="124"/>
        <v>#DIV/0!</v>
      </c>
      <c r="BJ64">
        <v>4564</v>
      </c>
      <c r="BK64">
        <v>300</v>
      </c>
      <c r="BL64">
        <v>300</v>
      </c>
      <c r="BM64">
        <v>300</v>
      </c>
      <c r="BN64">
        <v>10460.200000000001</v>
      </c>
      <c r="BO64">
        <v>1163.69</v>
      </c>
      <c r="BP64">
        <v>-7.2552299999999997E-3</v>
      </c>
      <c r="BQ64">
        <v>1.8312999999999999</v>
      </c>
      <c r="BR64">
        <f t="shared" si="125"/>
        <v>1699.9974193548401</v>
      </c>
      <c r="BS64">
        <f t="shared" si="126"/>
        <v>1433.0831318991027</v>
      </c>
      <c r="BT64">
        <f t="shared" si="127"/>
        <v>0.84299135727098162</v>
      </c>
      <c r="BU64">
        <f t="shared" si="128"/>
        <v>0.19598271454196328</v>
      </c>
      <c r="BV64">
        <v>6</v>
      </c>
      <c r="BW64">
        <v>0.5</v>
      </c>
      <c r="BX64" t="s">
        <v>259</v>
      </c>
      <c r="BY64">
        <v>1533054022.24194</v>
      </c>
      <c r="BZ64">
        <v>546.54541935483905</v>
      </c>
      <c r="CA64">
        <v>599.95754838709695</v>
      </c>
      <c r="CB64">
        <v>24.350861290322602</v>
      </c>
      <c r="CC64">
        <v>16.748912903225801</v>
      </c>
      <c r="CD64">
        <v>400.00332258064498</v>
      </c>
      <c r="CE64">
        <v>99.090890322580606</v>
      </c>
      <c r="CF64">
        <v>9.9938764516129E-2</v>
      </c>
      <c r="CG64">
        <v>27.911999999999999</v>
      </c>
      <c r="CH64">
        <v>26.7186967741935</v>
      </c>
      <c r="CI64">
        <v>999.9</v>
      </c>
      <c r="CJ64">
        <v>10006.517419354799</v>
      </c>
      <c r="CK64">
        <v>0</v>
      </c>
      <c r="CL64">
        <v>14.9073064516129</v>
      </c>
      <c r="CM64">
        <v>1699.9974193548401</v>
      </c>
      <c r="CN64">
        <v>0.89999574193548404</v>
      </c>
      <c r="CO64">
        <v>0.10000429677419399</v>
      </c>
      <c r="CP64">
        <v>0</v>
      </c>
      <c r="CQ64">
        <v>838.10574193548405</v>
      </c>
      <c r="CR64">
        <v>5.0001199999999999</v>
      </c>
      <c r="CS64">
        <v>12059.412903225801</v>
      </c>
      <c r="CT64">
        <v>13357.8838709677</v>
      </c>
      <c r="CU64">
        <v>45.610774193548401</v>
      </c>
      <c r="CV64">
        <v>46.811999999999998</v>
      </c>
      <c r="CW64">
        <v>46.625</v>
      </c>
      <c r="CX64">
        <v>46.436999999999998</v>
      </c>
      <c r="CY64">
        <v>47.396999999999998</v>
      </c>
      <c r="CZ64">
        <v>1525.4874193548401</v>
      </c>
      <c r="DA64">
        <v>169.51</v>
      </c>
      <c r="DB64">
        <v>0</v>
      </c>
      <c r="DC64">
        <v>120.700000047684</v>
      </c>
      <c r="DD64">
        <v>838.42311764705903</v>
      </c>
      <c r="DE64">
        <v>5.3651961117787197</v>
      </c>
      <c r="DF64">
        <v>102.818627643876</v>
      </c>
      <c r="DG64">
        <v>12065.529411764701</v>
      </c>
      <c r="DH64">
        <v>10</v>
      </c>
      <c r="DI64">
        <v>1533054060.7</v>
      </c>
      <c r="DJ64" t="s">
        <v>505</v>
      </c>
      <c r="DK64">
        <v>69</v>
      </c>
      <c r="DL64">
        <v>-1.32</v>
      </c>
      <c r="DM64">
        <v>-7.3999999999999996E-2</v>
      </c>
      <c r="DN64">
        <v>600</v>
      </c>
      <c r="DO64">
        <v>17</v>
      </c>
      <c r="DP64">
        <v>0.04</v>
      </c>
      <c r="DQ64">
        <v>0.02</v>
      </c>
      <c r="DR64">
        <v>32.984656024886903</v>
      </c>
      <c r="DS64">
        <v>-0.67283216046707395</v>
      </c>
      <c r="DT64">
        <v>8.4947222445157594E-2</v>
      </c>
      <c r="DU64">
        <v>0</v>
      </c>
      <c r="DV64">
        <v>0.49814617725945998</v>
      </c>
      <c r="DW64">
        <v>-0.103221435683354</v>
      </c>
      <c r="DX64">
        <v>7.7067675121580796E-3</v>
      </c>
      <c r="DY64">
        <v>1</v>
      </c>
      <c r="DZ64">
        <v>1</v>
      </c>
      <c r="EA64">
        <v>2</v>
      </c>
      <c r="EB64" t="s">
        <v>264</v>
      </c>
      <c r="EC64">
        <v>100</v>
      </c>
      <c r="ED64">
        <v>100</v>
      </c>
      <c r="EE64">
        <v>-1.32</v>
      </c>
      <c r="EF64">
        <v>-7.3999999999999996E-2</v>
      </c>
      <c r="EG64">
        <v>2</v>
      </c>
      <c r="EH64">
        <v>391.46100000000001</v>
      </c>
      <c r="EI64">
        <v>611.09299999999996</v>
      </c>
      <c r="EJ64">
        <v>25.000399999999999</v>
      </c>
      <c r="EK64">
        <v>28.759399999999999</v>
      </c>
      <c r="EL64">
        <v>30.0002</v>
      </c>
      <c r="EM64">
        <v>28.7774</v>
      </c>
      <c r="EN64">
        <v>28.7683</v>
      </c>
      <c r="EO64">
        <v>27.223299999999998</v>
      </c>
      <c r="EP64">
        <v>29.587900000000001</v>
      </c>
      <c r="EQ64">
        <v>0</v>
      </c>
      <c r="ER64">
        <v>25</v>
      </c>
      <c r="ES64">
        <v>600</v>
      </c>
      <c r="ET64">
        <v>17.0943</v>
      </c>
      <c r="EU64">
        <v>110.033</v>
      </c>
      <c r="EV64">
        <v>101.541</v>
      </c>
    </row>
    <row r="65" spans="1:152" x14ac:dyDescent="0.2">
      <c r="A65">
        <v>79</v>
      </c>
      <c r="B65">
        <v>1533054182.3</v>
      </c>
      <c r="C65">
        <v>11963.5</v>
      </c>
      <c r="D65" t="s">
        <v>506</v>
      </c>
      <c r="E65" t="s">
        <v>507</v>
      </c>
      <c r="F65" t="s">
        <v>468</v>
      </c>
      <c r="G65">
        <v>1533054174.2548399</v>
      </c>
      <c r="H65">
        <f t="shared" si="86"/>
        <v>3.6728403733349477E-3</v>
      </c>
      <c r="I65">
        <f t="shared" si="87"/>
        <v>35.869192776819595</v>
      </c>
      <c r="J65">
        <f t="shared" si="88"/>
        <v>742.08709677419301</v>
      </c>
      <c r="K65">
        <f t="shared" si="89"/>
        <v>541.65816679948489</v>
      </c>
      <c r="L65">
        <f t="shared" si="90"/>
        <v>53.727668665448618</v>
      </c>
      <c r="M65">
        <f t="shared" si="91"/>
        <v>73.608434433793292</v>
      </c>
      <c r="N65">
        <f t="shared" si="92"/>
        <v>0.32613449186573823</v>
      </c>
      <c r="O65">
        <f t="shared" si="93"/>
        <v>2.2452204094655528</v>
      </c>
      <c r="P65">
        <f t="shared" si="94"/>
        <v>0.30191793381055954</v>
      </c>
      <c r="Q65">
        <f t="shared" si="95"/>
        <v>0.19072440539501379</v>
      </c>
      <c r="R65">
        <f t="shared" si="96"/>
        <v>280.86054632190371</v>
      </c>
      <c r="S65">
        <f t="shared" si="97"/>
        <v>28.901784967670057</v>
      </c>
      <c r="T65">
        <f t="shared" si="98"/>
        <v>27.1286806451613</v>
      </c>
      <c r="U65">
        <f t="shared" si="99"/>
        <v>3.6062994210694472</v>
      </c>
      <c r="V65">
        <f t="shared" si="100"/>
        <v>64.178359004072774</v>
      </c>
      <c r="W65">
        <f t="shared" si="101"/>
        <v>2.4363916000283337</v>
      </c>
      <c r="X65">
        <f t="shared" si="102"/>
        <v>3.7962821702463905</v>
      </c>
      <c r="Y65">
        <f t="shared" si="103"/>
        <v>1.1699078210411136</v>
      </c>
      <c r="Z65">
        <f t="shared" si="104"/>
        <v>-161.97226046407118</v>
      </c>
      <c r="AA65">
        <f t="shared" si="105"/>
        <v>106.25739206600446</v>
      </c>
      <c r="AB65">
        <f t="shared" si="106"/>
        <v>10.271616488295969</v>
      </c>
      <c r="AC65">
        <f t="shared" si="107"/>
        <v>235.41729441213297</v>
      </c>
      <c r="AD65">
        <v>-4.1055197192531499E-2</v>
      </c>
      <c r="AE65">
        <v>4.6088055481427699E-2</v>
      </c>
      <c r="AF65">
        <v>3.4466791755081201</v>
      </c>
      <c r="AG65">
        <v>0</v>
      </c>
      <c r="AH65">
        <v>0</v>
      </c>
      <c r="AI65">
        <f t="shared" si="108"/>
        <v>1</v>
      </c>
      <c r="AJ65">
        <f t="shared" si="109"/>
        <v>0</v>
      </c>
      <c r="AK65">
        <f t="shared" si="110"/>
        <v>52178.649899434087</v>
      </c>
      <c r="AL65">
        <v>0</v>
      </c>
      <c r="AM65">
        <v>0</v>
      </c>
      <c r="AN65">
        <v>0</v>
      </c>
      <c r="AO65">
        <f t="shared" si="111"/>
        <v>0</v>
      </c>
      <c r="AP65" t="e">
        <f t="shared" si="112"/>
        <v>#DIV/0!</v>
      </c>
      <c r="AQ65">
        <v>-1</v>
      </c>
      <c r="AR65" t="s">
        <v>508</v>
      </c>
      <c r="AS65">
        <v>840.42029411764702</v>
      </c>
      <c r="AT65">
        <v>1292.3499999999999</v>
      </c>
      <c r="AU65">
        <f t="shared" si="113"/>
        <v>0.34969606212121551</v>
      </c>
      <c r="AV65">
        <v>0.5</v>
      </c>
      <c r="AW65">
        <f t="shared" si="114"/>
        <v>1433.0912280395639</v>
      </c>
      <c r="AX65">
        <f t="shared" si="115"/>
        <v>35.869192776819595</v>
      </c>
      <c r="AY65">
        <f t="shared" si="116"/>
        <v>250.57317955294619</v>
      </c>
      <c r="AZ65">
        <f t="shared" si="117"/>
        <v>0.53116415831624564</v>
      </c>
      <c r="BA65">
        <f t="shared" si="118"/>
        <v>2.5727038206252793E-2</v>
      </c>
      <c r="BB65">
        <f t="shared" si="119"/>
        <v>-1</v>
      </c>
      <c r="BC65" t="s">
        <v>509</v>
      </c>
      <c r="BD65">
        <v>605.9</v>
      </c>
      <c r="BE65">
        <f t="shared" si="120"/>
        <v>686.44999999999993</v>
      </c>
      <c r="BF65">
        <f t="shared" si="121"/>
        <v>0.65835779136477957</v>
      </c>
      <c r="BG65">
        <f t="shared" si="122"/>
        <v>2.1329427298234029</v>
      </c>
      <c r="BH65">
        <f t="shared" si="123"/>
        <v>0.34969606212121557</v>
      </c>
      <c r="BI65" t="e">
        <f t="shared" si="124"/>
        <v>#DIV/0!</v>
      </c>
      <c r="BJ65">
        <v>4566</v>
      </c>
      <c r="BK65">
        <v>300</v>
      </c>
      <c r="BL65">
        <v>300</v>
      </c>
      <c r="BM65">
        <v>300</v>
      </c>
      <c r="BN65">
        <v>10458.799999999999</v>
      </c>
      <c r="BO65">
        <v>1189.2</v>
      </c>
      <c r="BP65">
        <v>-7.2543E-3</v>
      </c>
      <c r="BQ65">
        <v>2.5340600000000002</v>
      </c>
      <c r="BR65">
        <f t="shared" si="125"/>
        <v>1700.0074193548401</v>
      </c>
      <c r="BS65">
        <f t="shared" si="126"/>
        <v>1433.0912280395639</v>
      </c>
      <c r="BT65">
        <f t="shared" si="127"/>
        <v>0.84299116093471405</v>
      </c>
      <c r="BU65">
        <f t="shared" si="128"/>
        <v>0.19598232186942804</v>
      </c>
      <c r="BV65">
        <v>6</v>
      </c>
      <c r="BW65">
        <v>0.5</v>
      </c>
      <c r="BX65" t="s">
        <v>259</v>
      </c>
      <c r="BY65">
        <v>1533054174.2548399</v>
      </c>
      <c r="BZ65">
        <v>742.08709677419301</v>
      </c>
      <c r="CA65">
        <v>799.97729032258098</v>
      </c>
      <c r="CB65">
        <v>24.562603225806502</v>
      </c>
      <c r="CC65">
        <v>19.188845161290299</v>
      </c>
      <c r="CD65">
        <v>400.013451612903</v>
      </c>
      <c r="CE65">
        <v>99.091103225806407</v>
      </c>
      <c r="CF65">
        <v>9.9995438709677406E-2</v>
      </c>
      <c r="CG65">
        <v>28.006519354838701</v>
      </c>
      <c r="CH65">
        <v>27.1286806451613</v>
      </c>
      <c r="CI65">
        <v>999.9</v>
      </c>
      <c r="CJ65">
        <v>9991.4725806451606</v>
      </c>
      <c r="CK65">
        <v>0</v>
      </c>
      <c r="CL65">
        <v>15.3855870967742</v>
      </c>
      <c r="CM65">
        <v>1700.0074193548401</v>
      </c>
      <c r="CN65">
        <v>0.90000219354838695</v>
      </c>
      <c r="CO65">
        <v>9.9998000000000004E-2</v>
      </c>
      <c r="CP65">
        <v>0</v>
      </c>
      <c r="CQ65">
        <v>840.66929032258099</v>
      </c>
      <c r="CR65">
        <v>5.0001199999999999</v>
      </c>
      <c r="CS65">
        <v>12105.461290322601</v>
      </c>
      <c r="CT65">
        <v>13357.9806451613</v>
      </c>
      <c r="CU65">
        <v>45.677</v>
      </c>
      <c r="CV65">
        <v>46.875</v>
      </c>
      <c r="CW65">
        <v>46.686999999999998</v>
      </c>
      <c r="CX65">
        <v>46.5</v>
      </c>
      <c r="CY65">
        <v>47.463419354838699</v>
      </c>
      <c r="CZ65">
        <v>1525.50870967742</v>
      </c>
      <c r="DA65">
        <v>169.5</v>
      </c>
      <c r="DB65">
        <v>0</v>
      </c>
      <c r="DC65">
        <v>151.40000009536701</v>
      </c>
      <c r="DD65">
        <v>840.42029411764702</v>
      </c>
      <c r="DE65">
        <v>-3.0664215764163001</v>
      </c>
      <c r="DF65">
        <v>-37.205882139204398</v>
      </c>
      <c r="DG65">
        <v>12101.8411764706</v>
      </c>
      <c r="DH65">
        <v>10</v>
      </c>
      <c r="DI65">
        <v>1533054209.3</v>
      </c>
      <c r="DJ65" t="s">
        <v>510</v>
      </c>
      <c r="DK65">
        <v>70</v>
      </c>
      <c r="DL65">
        <v>-0.77700000000000002</v>
      </c>
      <c r="DM65">
        <v>3.0000000000000001E-3</v>
      </c>
      <c r="DN65">
        <v>801</v>
      </c>
      <c r="DO65">
        <v>19</v>
      </c>
      <c r="DP65">
        <v>0.05</v>
      </c>
      <c r="DQ65">
        <v>0.02</v>
      </c>
      <c r="DR65">
        <v>36.345324280063203</v>
      </c>
      <c r="DS65">
        <v>-0.96493516520963696</v>
      </c>
      <c r="DT65">
        <v>0.119160819706133</v>
      </c>
      <c r="DU65">
        <v>0</v>
      </c>
      <c r="DV65">
        <v>0.31884927433378502</v>
      </c>
      <c r="DW65">
        <v>-5.39874962024686E-2</v>
      </c>
      <c r="DX65">
        <v>4.05592089163104E-3</v>
      </c>
      <c r="DY65">
        <v>1</v>
      </c>
      <c r="DZ65">
        <v>1</v>
      </c>
      <c r="EA65">
        <v>2</v>
      </c>
      <c r="EB65" t="s">
        <v>264</v>
      </c>
      <c r="EC65">
        <v>100</v>
      </c>
      <c r="ED65">
        <v>100</v>
      </c>
      <c r="EE65">
        <v>-0.77700000000000002</v>
      </c>
      <c r="EF65">
        <v>3.0000000000000001E-3</v>
      </c>
      <c r="EG65">
        <v>2</v>
      </c>
      <c r="EH65">
        <v>390.61</v>
      </c>
      <c r="EI65">
        <v>614.529</v>
      </c>
      <c r="EJ65">
        <v>25.000399999999999</v>
      </c>
      <c r="EK65">
        <v>28.820699999999999</v>
      </c>
      <c r="EL65">
        <v>30.0002</v>
      </c>
      <c r="EM65">
        <v>28.843299999999999</v>
      </c>
      <c r="EN65">
        <v>28.8339</v>
      </c>
      <c r="EO65">
        <v>34.380400000000002</v>
      </c>
      <c r="EP65">
        <v>14.0893</v>
      </c>
      <c r="EQ65">
        <v>1.51129</v>
      </c>
      <c r="ER65">
        <v>25</v>
      </c>
      <c r="ES65">
        <v>800</v>
      </c>
      <c r="ET65">
        <v>19.457999999999998</v>
      </c>
      <c r="EU65">
        <v>110.023</v>
      </c>
      <c r="EV65">
        <v>101.535</v>
      </c>
    </row>
    <row r="66" spans="1:152" x14ac:dyDescent="0.2">
      <c r="A66">
        <v>80</v>
      </c>
      <c r="B66">
        <v>1533054330.8</v>
      </c>
      <c r="C66">
        <v>12112</v>
      </c>
      <c r="D66" t="s">
        <v>511</v>
      </c>
      <c r="E66" t="s">
        <v>512</v>
      </c>
      <c r="F66" t="s">
        <v>468</v>
      </c>
      <c r="G66">
        <v>1533054322.8</v>
      </c>
      <c r="H66">
        <f t="shared" si="86"/>
        <v>2.7279543727017834E-3</v>
      </c>
      <c r="I66">
        <f t="shared" si="87"/>
        <v>36.616646773952432</v>
      </c>
      <c r="J66">
        <f t="shared" si="88"/>
        <v>941.40493548387099</v>
      </c>
      <c r="K66">
        <f t="shared" si="89"/>
        <v>656.65806078244032</v>
      </c>
      <c r="L66">
        <f t="shared" si="90"/>
        <v>65.138031915513977</v>
      </c>
      <c r="M66">
        <f t="shared" si="91"/>
        <v>93.383860482735045</v>
      </c>
      <c r="N66">
        <f t="shared" si="92"/>
        <v>0.22850889191782514</v>
      </c>
      <c r="O66">
        <f t="shared" si="93"/>
        <v>2.2460176544208093</v>
      </c>
      <c r="P66">
        <f t="shared" si="94"/>
        <v>0.21633415381356111</v>
      </c>
      <c r="Q66">
        <f t="shared" si="95"/>
        <v>0.13624861829964208</v>
      </c>
      <c r="R66">
        <f t="shared" si="96"/>
        <v>280.86003880447572</v>
      </c>
      <c r="S66">
        <f t="shared" si="97"/>
        <v>29.283143395567016</v>
      </c>
      <c r="T66">
        <f t="shared" si="98"/>
        <v>27.422587096774201</v>
      </c>
      <c r="U66">
        <f t="shared" si="99"/>
        <v>3.6689611539584606</v>
      </c>
      <c r="V66">
        <f t="shared" si="100"/>
        <v>64.457920621221263</v>
      </c>
      <c r="W66">
        <f t="shared" si="101"/>
        <v>2.4567272027216407</v>
      </c>
      <c r="X66">
        <f t="shared" si="102"/>
        <v>3.8113658942836279</v>
      </c>
      <c r="Y66">
        <f t="shared" si="103"/>
        <v>1.2122339512368199</v>
      </c>
      <c r="Z66">
        <f t="shared" si="104"/>
        <v>-120.30278783614865</v>
      </c>
      <c r="AA66">
        <f t="shared" si="105"/>
        <v>78.94579723426304</v>
      </c>
      <c r="AB66">
        <f t="shared" si="106"/>
        <v>7.6425501725113474</v>
      </c>
      <c r="AC66">
        <f t="shared" si="107"/>
        <v>247.14559837510146</v>
      </c>
      <c r="AD66">
        <v>-4.1076622489158797E-2</v>
      </c>
      <c r="AE66">
        <v>4.6112107253850898E-2</v>
      </c>
      <c r="AF66">
        <v>3.4481034205074201</v>
      </c>
      <c r="AG66">
        <v>0</v>
      </c>
      <c r="AH66">
        <v>0</v>
      </c>
      <c r="AI66">
        <f t="shared" si="108"/>
        <v>1</v>
      </c>
      <c r="AJ66">
        <f t="shared" si="109"/>
        <v>0</v>
      </c>
      <c r="AK66">
        <f t="shared" si="110"/>
        <v>52193.083394712536</v>
      </c>
      <c r="AL66">
        <v>0</v>
      </c>
      <c r="AM66">
        <v>0</v>
      </c>
      <c r="AN66">
        <v>0</v>
      </c>
      <c r="AO66">
        <f t="shared" si="111"/>
        <v>0</v>
      </c>
      <c r="AP66" t="e">
        <f t="shared" si="112"/>
        <v>#DIV/0!</v>
      </c>
      <c r="AQ66">
        <v>-1</v>
      </c>
      <c r="AR66" t="s">
        <v>513</v>
      </c>
      <c r="AS66">
        <v>828.08282352941205</v>
      </c>
      <c r="AT66">
        <v>1276.96</v>
      </c>
      <c r="AU66">
        <f t="shared" si="113"/>
        <v>0.35152015448454765</v>
      </c>
      <c r="AV66">
        <v>0.5</v>
      </c>
      <c r="AW66">
        <f t="shared" si="114"/>
        <v>1433.0885222217073</v>
      </c>
      <c r="AX66">
        <f t="shared" si="115"/>
        <v>36.616646773952432</v>
      </c>
      <c r="AY66">
        <f t="shared" si="116"/>
        <v>251.87974936070333</v>
      </c>
      <c r="AZ66">
        <f t="shared" si="117"/>
        <v>0.53068224533266517</v>
      </c>
      <c r="BA66">
        <f t="shared" si="118"/>
        <v>2.6248655397529529E-2</v>
      </c>
      <c r="BB66">
        <f t="shared" si="119"/>
        <v>-1</v>
      </c>
      <c r="BC66" t="s">
        <v>514</v>
      </c>
      <c r="BD66">
        <v>599.29999999999995</v>
      </c>
      <c r="BE66">
        <f t="shared" si="120"/>
        <v>677.66000000000008</v>
      </c>
      <c r="BF66">
        <f t="shared" si="121"/>
        <v>0.6623929056910367</v>
      </c>
      <c r="BG66">
        <f t="shared" si="122"/>
        <v>2.1307525446354081</v>
      </c>
      <c r="BH66">
        <f t="shared" si="123"/>
        <v>0.35152015448454765</v>
      </c>
      <c r="BI66" t="e">
        <f t="shared" si="124"/>
        <v>#DIV/0!</v>
      </c>
      <c r="BJ66">
        <v>4568</v>
      </c>
      <c r="BK66">
        <v>300</v>
      </c>
      <c r="BL66">
        <v>300</v>
      </c>
      <c r="BM66">
        <v>300</v>
      </c>
      <c r="BN66">
        <v>10457</v>
      </c>
      <c r="BO66">
        <v>1177</v>
      </c>
      <c r="BP66">
        <v>-7.2530299999999997E-3</v>
      </c>
      <c r="BQ66">
        <v>3.7711199999999998</v>
      </c>
      <c r="BR66">
        <f t="shared" si="125"/>
        <v>1700.00419354839</v>
      </c>
      <c r="BS66">
        <f t="shared" si="126"/>
        <v>1433.0885222217073</v>
      </c>
      <c r="BT66">
        <f t="shared" si="127"/>
        <v>0.8429911688808519</v>
      </c>
      <c r="BU66">
        <f t="shared" si="128"/>
        <v>0.19598233776170387</v>
      </c>
      <c r="BV66">
        <v>6</v>
      </c>
      <c r="BW66">
        <v>0.5</v>
      </c>
      <c r="BX66" t="s">
        <v>259</v>
      </c>
      <c r="BY66">
        <v>1533054322.8</v>
      </c>
      <c r="BZ66">
        <v>941.40493548387099</v>
      </c>
      <c r="CA66">
        <v>1000.17870967742</v>
      </c>
      <c r="CB66">
        <v>24.766325806451601</v>
      </c>
      <c r="CC66">
        <v>20.775964516129001</v>
      </c>
      <c r="CD66">
        <v>400.02287096774199</v>
      </c>
      <c r="CE66">
        <v>99.096258064516107</v>
      </c>
      <c r="CF66">
        <v>0.100014403225806</v>
      </c>
      <c r="CG66">
        <v>28.074561290322599</v>
      </c>
      <c r="CH66">
        <v>27.422587096774201</v>
      </c>
      <c r="CI66">
        <v>999.9</v>
      </c>
      <c r="CJ66">
        <v>9996.1667741935507</v>
      </c>
      <c r="CK66">
        <v>0</v>
      </c>
      <c r="CL66">
        <v>15.097390322580599</v>
      </c>
      <c r="CM66">
        <v>1700.00419354839</v>
      </c>
      <c r="CN66">
        <v>0.89999925806451597</v>
      </c>
      <c r="CO66">
        <v>0.100000770967742</v>
      </c>
      <c r="CP66">
        <v>0</v>
      </c>
      <c r="CQ66">
        <v>828.430096774194</v>
      </c>
      <c r="CR66">
        <v>5.0001199999999999</v>
      </c>
      <c r="CS66">
        <v>11897.7580645161</v>
      </c>
      <c r="CT66">
        <v>13357.945161290299</v>
      </c>
      <c r="CU66">
        <v>45.686999999999998</v>
      </c>
      <c r="CV66">
        <v>46.875</v>
      </c>
      <c r="CW66">
        <v>46.691064516129003</v>
      </c>
      <c r="CX66">
        <v>46.527999999999999</v>
      </c>
      <c r="CY66">
        <v>47.5</v>
      </c>
      <c r="CZ66">
        <v>1525.50419354839</v>
      </c>
      <c r="DA66">
        <v>169.5</v>
      </c>
      <c r="DB66">
        <v>0</v>
      </c>
      <c r="DC66">
        <v>147.80000019073501</v>
      </c>
      <c r="DD66">
        <v>828.08282352941205</v>
      </c>
      <c r="DE66">
        <v>-5.6566176198407501</v>
      </c>
      <c r="DF66">
        <v>-81.960783937428104</v>
      </c>
      <c r="DG66">
        <v>11892.3352941176</v>
      </c>
      <c r="DH66">
        <v>10</v>
      </c>
      <c r="DI66">
        <v>1533054357.3</v>
      </c>
      <c r="DJ66" t="s">
        <v>515</v>
      </c>
      <c r="DK66">
        <v>71</v>
      </c>
      <c r="DL66">
        <v>-0.66100000000000003</v>
      </c>
      <c r="DM66">
        <v>6.0999999999999999E-2</v>
      </c>
      <c r="DN66">
        <v>999</v>
      </c>
      <c r="DO66">
        <v>21</v>
      </c>
      <c r="DP66">
        <v>0.06</v>
      </c>
      <c r="DQ66">
        <v>0.02</v>
      </c>
      <c r="DR66">
        <v>36.882844263411499</v>
      </c>
      <c r="DS66">
        <v>-1.77077728840241</v>
      </c>
      <c r="DT66">
        <v>0.21870298854634301</v>
      </c>
      <c r="DU66">
        <v>0</v>
      </c>
      <c r="DV66">
        <v>0.22414267224420301</v>
      </c>
      <c r="DW66">
        <v>-3.2270905475937597E-2</v>
      </c>
      <c r="DX66">
        <v>2.4066763101911002E-3</v>
      </c>
      <c r="DY66">
        <v>1</v>
      </c>
      <c r="DZ66">
        <v>1</v>
      </c>
      <c r="EA66">
        <v>2</v>
      </c>
      <c r="EB66" t="s">
        <v>264</v>
      </c>
      <c r="EC66">
        <v>100</v>
      </c>
      <c r="ED66">
        <v>100</v>
      </c>
      <c r="EE66">
        <v>-0.66100000000000003</v>
      </c>
      <c r="EF66">
        <v>6.0999999999999999E-2</v>
      </c>
      <c r="EG66">
        <v>2</v>
      </c>
      <c r="EH66">
        <v>390.12200000000001</v>
      </c>
      <c r="EI66">
        <v>616.41999999999996</v>
      </c>
      <c r="EJ66">
        <v>25.0001</v>
      </c>
      <c r="EK66">
        <v>28.888000000000002</v>
      </c>
      <c r="EL66">
        <v>30.000299999999999</v>
      </c>
      <c r="EM66">
        <v>28.9071</v>
      </c>
      <c r="EN66">
        <v>28.898299999999999</v>
      </c>
      <c r="EO66">
        <v>41.074300000000001</v>
      </c>
      <c r="EP66">
        <v>6.9921300000000004</v>
      </c>
      <c r="EQ66">
        <v>11.6745</v>
      </c>
      <c r="ER66">
        <v>25</v>
      </c>
      <c r="ES66">
        <v>1000</v>
      </c>
      <c r="ET66">
        <v>20.9071</v>
      </c>
      <c r="EU66">
        <v>110.01</v>
      </c>
      <c r="EV66">
        <v>101.52200000000001</v>
      </c>
    </row>
    <row r="67" spans="1:152" x14ac:dyDescent="0.2">
      <c r="A67">
        <v>81</v>
      </c>
      <c r="B67">
        <v>1533054807.8</v>
      </c>
      <c r="C67">
        <v>12589</v>
      </c>
      <c r="D67" t="s">
        <v>516</v>
      </c>
      <c r="E67" t="s">
        <v>517</v>
      </c>
      <c r="F67" t="s">
        <v>518</v>
      </c>
      <c r="G67">
        <v>1533054799.8</v>
      </c>
      <c r="H67">
        <f t="shared" si="86"/>
        <v>8.1735795693041492E-3</v>
      </c>
      <c r="I67">
        <f t="shared" si="87"/>
        <v>29.248411265660597</v>
      </c>
      <c r="J67">
        <f t="shared" si="88"/>
        <v>351.836903225806</v>
      </c>
      <c r="K67">
        <f t="shared" si="89"/>
        <v>286.63903517013404</v>
      </c>
      <c r="L67">
        <f t="shared" si="90"/>
        <v>28.433006540708341</v>
      </c>
      <c r="M67">
        <f t="shared" si="91"/>
        <v>34.900274363344074</v>
      </c>
      <c r="N67">
        <f t="shared" si="92"/>
        <v>0.93439291898898458</v>
      </c>
      <c r="O67">
        <f t="shared" si="93"/>
        <v>2.2463521566059366</v>
      </c>
      <c r="P67">
        <f t="shared" si="94"/>
        <v>0.76122654669246193</v>
      </c>
      <c r="Q67">
        <f t="shared" si="95"/>
        <v>0.48863144085079957</v>
      </c>
      <c r="R67">
        <f t="shared" si="96"/>
        <v>280.85711886091644</v>
      </c>
      <c r="S67">
        <f t="shared" si="97"/>
        <v>27.296230642072924</v>
      </c>
      <c r="T67">
        <f t="shared" si="98"/>
        <v>26.334493548387101</v>
      </c>
      <c r="U67">
        <f t="shared" si="99"/>
        <v>3.4416255200172703</v>
      </c>
      <c r="V67">
        <f t="shared" si="100"/>
        <v>63.84126505400075</v>
      </c>
      <c r="W67">
        <f t="shared" si="101"/>
        <v>2.4079412257816166</v>
      </c>
      <c r="X67">
        <f t="shared" si="102"/>
        <v>3.7717630183938811</v>
      </c>
      <c r="Y67">
        <f t="shared" si="103"/>
        <v>1.0336842942356537</v>
      </c>
      <c r="Z67">
        <f t="shared" si="104"/>
        <v>-360.45485900631297</v>
      </c>
      <c r="AA67">
        <f t="shared" si="105"/>
        <v>189.03527456404518</v>
      </c>
      <c r="AB67">
        <f t="shared" si="106"/>
        <v>18.182016747973545</v>
      </c>
      <c r="AC67">
        <f t="shared" si="107"/>
        <v>127.61955116662219</v>
      </c>
      <c r="AD67">
        <v>-4.1085613995493597E-2</v>
      </c>
      <c r="AE67">
        <v>4.6122201007410997E-2</v>
      </c>
      <c r="AF67">
        <v>3.44870105439924</v>
      </c>
      <c r="AG67">
        <v>0</v>
      </c>
      <c r="AH67">
        <v>0</v>
      </c>
      <c r="AI67">
        <f t="shared" si="108"/>
        <v>1</v>
      </c>
      <c r="AJ67">
        <f t="shared" si="109"/>
        <v>0</v>
      </c>
      <c r="AK67">
        <f t="shared" si="110"/>
        <v>52235.086656745225</v>
      </c>
      <c r="AL67">
        <v>0</v>
      </c>
      <c r="AM67">
        <v>0</v>
      </c>
      <c r="AN67">
        <v>0</v>
      </c>
      <c r="AO67">
        <f t="shared" si="111"/>
        <v>0</v>
      </c>
      <c r="AP67" t="e">
        <f t="shared" si="112"/>
        <v>#DIV/0!</v>
      </c>
      <c r="AQ67">
        <v>-1</v>
      </c>
      <c r="AR67" t="s">
        <v>519</v>
      </c>
      <c r="AS67">
        <v>938.969294117647</v>
      </c>
      <c r="AT67">
        <v>1430.9</v>
      </c>
      <c r="AU67">
        <f t="shared" si="113"/>
        <v>0.34379111460084777</v>
      </c>
      <c r="AV67">
        <v>0.5</v>
      </c>
      <c r="AW67">
        <f t="shared" si="114"/>
        <v>1433.0747899636508</v>
      </c>
      <c r="AX67">
        <f t="shared" si="115"/>
        <v>29.248411265660597</v>
      </c>
      <c r="AY67">
        <f t="shared" si="116"/>
        <v>246.33918967398967</v>
      </c>
      <c r="AZ67">
        <f t="shared" si="117"/>
        <v>0.56546229645677548</v>
      </c>
      <c r="BA67">
        <f t="shared" si="118"/>
        <v>2.1107350068189975E-2</v>
      </c>
      <c r="BB67">
        <f t="shared" si="119"/>
        <v>-1</v>
      </c>
      <c r="BC67" t="s">
        <v>520</v>
      </c>
      <c r="BD67">
        <v>621.78</v>
      </c>
      <c r="BE67">
        <f t="shared" si="120"/>
        <v>809.12000000000012</v>
      </c>
      <c r="BF67">
        <f t="shared" si="121"/>
        <v>0.60798238318463638</v>
      </c>
      <c r="BG67">
        <f t="shared" si="122"/>
        <v>2.3012962784264532</v>
      </c>
      <c r="BH67">
        <f t="shared" si="123"/>
        <v>0.34379111460084777</v>
      </c>
      <c r="BI67" t="e">
        <f t="shared" si="124"/>
        <v>#DIV/0!</v>
      </c>
      <c r="BJ67">
        <v>4570</v>
      </c>
      <c r="BK67">
        <v>300</v>
      </c>
      <c r="BL67">
        <v>300</v>
      </c>
      <c r="BM67">
        <v>300</v>
      </c>
      <c r="BN67">
        <v>10467</v>
      </c>
      <c r="BO67">
        <v>1325.53</v>
      </c>
      <c r="BP67">
        <v>-7.2600599999999996E-3</v>
      </c>
      <c r="BQ67">
        <v>3.4250500000000001</v>
      </c>
      <c r="BR67">
        <f t="shared" si="125"/>
        <v>1699.98806451613</v>
      </c>
      <c r="BS67">
        <f t="shared" si="126"/>
        <v>1433.0747899636508</v>
      </c>
      <c r="BT67">
        <f t="shared" si="127"/>
        <v>0.84299108910011611</v>
      </c>
      <c r="BU67">
        <f t="shared" si="128"/>
        <v>0.19598217820023212</v>
      </c>
      <c r="BV67">
        <v>6</v>
      </c>
      <c r="BW67">
        <v>0.5</v>
      </c>
      <c r="BX67" t="s">
        <v>259</v>
      </c>
      <c r="BY67">
        <v>1533054799.8</v>
      </c>
      <c r="BZ67">
        <v>351.836903225806</v>
      </c>
      <c r="CA67">
        <v>400.02245161290301</v>
      </c>
      <c r="CB67">
        <v>24.2749548387097</v>
      </c>
      <c r="CC67">
        <v>12.3123838709677</v>
      </c>
      <c r="CD67">
        <v>400.00596774193502</v>
      </c>
      <c r="CE67">
        <v>99.094522580645105</v>
      </c>
      <c r="CF67">
        <v>9.9945206451612895E-2</v>
      </c>
      <c r="CG67">
        <v>27.895409677419401</v>
      </c>
      <c r="CH67">
        <v>26.334493548387101</v>
      </c>
      <c r="CI67">
        <v>999.9</v>
      </c>
      <c r="CJ67">
        <v>9998.5300000000007</v>
      </c>
      <c r="CK67">
        <v>0</v>
      </c>
      <c r="CL67">
        <v>15.800219354838701</v>
      </c>
      <c r="CM67">
        <v>1699.98806451613</v>
      </c>
      <c r="CN67">
        <v>0.90000341935483896</v>
      </c>
      <c r="CO67">
        <v>9.9996335483870893E-2</v>
      </c>
      <c r="CP67">
        <v>0</v>
      </c>
      <c r="CQ67">
        <v>939.24116129032302</v>
      </c>
      <c r="CR67">
        <v>5.0001199999999999</v>
      </c>
      <c r="CS67">
        <v>13745.938709677401</v>
      </c>
      <c r="CT67">
        <v>13357.8322580645</v>
      </c>
      <c r="CU67">
        <v>45.75</v>
      </c>
      <c r="CV67">
        <v>47</v>
      </c>
      <c r="CW67">
        <v>46.811999999999998</v>
      </c>
      <c r="CX67">
        <v>46.582322580645098</v>
      </c>
      <c r="CY67">
        <v>47.561999999999998</v>
      </c>
      <c r="CZ67">
        <v>1525.4941935483901</v>
      </c>
      <c r="DA67">
        <v>169.493870967742</v>
      </c>
      <c r="DB67">
        <v>0</v>
      </c>
      <c r="DC67">
        <v>476.30000019073498</v>
      </c>
      <c r="DD67">
        <v>938.969294117647</v>
      </c>
      <c r="DE67">
        <v>-5.6857843445164002</v>
      </c>
      <c r="DF67">
        <v>-83.970588040690799</v>
      </c>
      <c r="DG67">
        <v>13742.023529411799</v>
      </c>
      <c r="DH67">
        <v>10</v>
      </c>
      <c r="DI67">
        <v>1533054846.3</v>
      </c>
      <c r="DJ67" t="s">
        <v>521</v>
      </c>
      <c r="DK67">
        <v>72</v>
      </c>
      <c r="DL67">
        <v>-1.5409999999999999</v>
      </c>
      <c r="DM67">
        <v>-0.20899999999999999</v>
      </c>
      <c r="DN67">
        <v>400</v>
      </c>
      <c r="DO67">
        <v>12</v>
      </c>
      <c r="DP67">
        <v>0.03</v>
      </c>
      <c r="DQ67">
        <v>0.01</v>
      </c>
      <c r="DR67">
        <v>28.569968446328801</v>
      </c>
      <c r="DS67">
        <v>0.16852417601894101</v>
      </c>
      <c r="DT67">
        <v>2.6319983013773401E-2</v>
      </c>
      <c r="DU67">
        <v>1</v>
      </c>
      <c r="DV67">
        <v>0.99210687865453695</v>
      </c>
      <c r="DW67">
        <v>-1.5894229116674801E-2</v>
      </c>
      <c r="DX67">
        <v>1.89582079581584E-3</v>
      </c>
      <c r="DY67">
        <v>1</v>
      </c>
      <c r="DZ67">
        <v>2</v>
      </c>
      <c r="EA67">
        <v>2</v>
      </c>
      <c r="EB67" t="s">
        <v>260</v>
      </c>
      <c r="EC67">
        <v>100</v>
      </c>
      <c r="ED67">
        <v>100</v>
      </c>
      <c r="EE67">
        <v>-1.5409999999999999</v>
      </c>
      <c r="EF67">
        <v>-0.20899999999999999</v>
      </c>
      <c r="EG67">
        <v>2</v>
      </c>
      <c r="EH67">
        <v>395.49700000000001</v>
      </c>
      <c r="EI67">
        <v>603.76199999999994</v>
      </c>
      <c r="EJ67">
        <v>25.000399999999999</v>
      </c>
      <c r="EK67">
        <v>29.113600000000002</v>
      </c>
      <c r="EL67">
        <v>30.0001</v>
      </c>
      <c r="EM67">
        <v>29.130500000000001</v>
      </c>
      <c r="EN67">
        <v>29.118600000000001</v>
      </c>
      <c r="EO67">
        <v>19.610199999999999</v>
      </c>
      <c r="EP67">
        <v>63.576000000000001</v>
      </c>
      <c r="EQ67">
        <v>0</v>
      </c>
      <c r="ER67">
        <v>25</v>
      </c>
      <c r="ES67">
        <v>400</v>
      </c>
      <c r="ET67">
        <v>12.3034</v>
      </c>
      <c r="EU67">
        <v>109.967</v>
      </c>
      <c r="EV67">
        <v>101.495</v>
      </c>
    </row>
    <row r="68" spans="1:152" x14ac:dyDescent="0.2">
      <c r="A68">
        <v>82</v>
      </c>
      <c r="B68">
        <v>1533054925.8</v>
      </c>
      <c r="C68">
        <v>12707</v>
      </c>
      <c r="D68" t="s">
        <v>522</v>
      </c>
      <c r="E68" t="s">
        <v>523</v>
      </c>
      <c r="F68" t="s">
        <v>518</v>
      </c>
      <c r="G68">
        <v>1533054917.80323</v>
      </c>
      <c r="H68">
        <f t="shared" si="86"/>
        <v>7.8859745434724984E-3</v>
      </c>
      <c r="I68">
        <f t="shared" si="87"/>
        <v>22.229223246545448</v>
      </c>
      <c r="J68">
        <f t="shared" si="88"/>
        <v>263.53522580645199</v>
      </c>
      <c r="K68">
        <f t="shared" si="89"/>
        <v>213.45382107980996</v>
      </c>
      <c r="L68">
        <f t="shared" si="90"/>
        <v>21.172138719093322</v>
      </c>
      <c r="M68">
        <f t="shared" si="91"/>
        <v>26.139632122376394</v>
      </c>
      <c r="N68">
        <f t="shared" si="92"/>
        <v>0.91791294399509271</v>
      </c>
      <c r="O68">
        <f t="shared" si="93"/>
        <v>2.2473039685629503</v>
      </c>
      <c r="P68">
        <f t="shared" si="94"/>
        <v>0.75027786324614831</v>
      </c>
      <c r="Q68">
        <f t="shared" si="95"/>
        <v>0.48141590913382837</v>
      </c>
      <c r="R68">
        <f t="shared" si="96"/>
        <v>280.85445421928779</v>
      </c>
      <c r="S68">
        <f t="shared" si="97"/>
        <v>27.411153420492138</v>
      </c>
      <c r="T68">
        <f t="shared" si="98"/>
        <v>26.406358064516098</v>
      </c>
      <c r="U68">
        <f t="shared" si="99"/>
        <v>3.4562513557535288</v>
      </c>
      <c r="V68">
        <f t="shared" si="100"/>
        <v>64.743570463861815</v>
      </c>
      <c r="W68">
        <f t="shared" si="101"/>
        <v>2.4447199992077278</v>
      </c>
      <c r="X68">
        <f t="shared" si="102"/>
        <v>3.7760042915339476</v>
      </c>
      <c r="Y68">
        <f t="shared" si="103"/>
        <v>1.0115313565458011</v>
      </c>
      <c r="Z68">
        <f t="shared" si="104"/>
        <v>-347.77147736713715</v>
      </c>
      <c r="AA68">
        <f t="shared" si="105"/>
        <v>182.74253167718646</v>
      </c>
      <c r="AB68">
        <f t="shared" si="106"/>
        <v>17.577311868059425</v>
      </c>
      <c r="AC68">
        <f t="shared" si="107"/>
        <v>133.40282039739654</v>
      </c>
      <c r="AD68">
        <v>-4.1111205545653298E-2</v>
      </c>
      <c r="AE68">
        <v>4.6150929764408197E-2</v>
      </c>
      <c r="AF68">
        <v>3.4504017896200199</v>
      </c>
      <c r="AG68">
        <v>0</v>
      </c>
      <c r="AH68">
        <v>0</v>
      </c>
      <c r="AI68">
        <f t="shared" si="108"/>
        <v>1</v>
      </c>
      <c r="AJ68">
        <f t="shared" si="109"/>
        <v>0</v>
      </c>
      <c r="AK68">
        <f t="shared" si="110"/>
        <v>52262.812476430772</v>
      </c>
      <c r="AL68">
        <v>0</v>
      </c>
      <c r="AM68">
        <v>0</v>
      </c>
      <c r="AN68">
        <v>0</v>
      </c>
      <c r="AO68">
        <f t="shared" si="111"/>
        <v>0</v>
      </c>
      <c r="AP68" t="e">
        <f t="shared" si="112"/>
        <v>#DIV/0!</v>
      </c>
      <c r="AQ68">
        <v>-1</v>
      </c>
      <c r="AR68" t="s">
        <v>524</v>
      </c>
      <c r="AS68">
        <v>895.79082352941202</v>
      </c>
      <c r="AT68">
        <v>1331.81</v>
      </c>
      <c r="AU68">
        <f t="shared" si="113"/>
        <v>0.32738842362693477</v>
      </c>
      <c r="AV68">
        <v>0.5</v>
      </c>
      <c r="AW68">
        <f t="shared" si="114"/>
        <v>1433.0641167349258</v>
      </c>
      <c r="AX68">
        <f t="shared" si="115"/>
        <v>22.229223246545448</v>
      </c>
      <c r="AY68">
        <f t="shared" si="116"/>
        <v>234.5843010670865</v>
      </c>
      <c r="AZ68">
        <f t="shared" si="117"/>
        <v>0.5393036544251808</v>
      </c>
      <c r="BA68">
        <f t="shared" si="118"/>
        <v>1.6209479377287461E-2</v>
      </c>
      <c r="BB68">
        <f t="shared" si="119"/>
        <v>-1</v>
      </c>
      <c r="BC68" t="s">
        <v>525</v>
      </c>
      <c r="BD68">
        <v>613.55999999999995</v>
      </c>
      <c r="BE68">
        <f t="shared" si="120"/>
        <v>718.25</v>
      </c>
      <c r="BF68">
        <f t="shared" si="121"/>
        <v>0.60705767695174095</v>
      </c>
      <c r="BG68">
        <f t="shared" si="122"/>
        <v>2.1706271595280007</v>
      </c>
      <c r="BH68">
        <f t="shared" si="123"/>
        <v>0.32738842362693471</v>
      </c>
      <c r="BI68" t="e">
        <f t="shared" si="124"/>
        <v>#DIV/0!</v>
      </c>
      <c r="BJ68">
        <v>4572</v>
      </c>
      <c r="BK68">
        <v>300</v>
      </c>
      <c r="BL68">
        <v>300</v>
      </c>
      <c r="BM68">
        <v>300</v>
      </c>
      <c r="BN68">
        <v>10466.5</v>
      </c>
      <c r="BO68">
        <v>1234.5899999999999</v>
      </c>
      <c r="BP68">
        <v>-7.2595699999999999E-3</v>
      </c>
      <c r="BQ68">
        <v>2.0327099999999998</v>
      </c>
      <c r="BR68">
        <f t="shared" si="125"/>
        <v>1699.97580645161</v>
      </c>
      <c r="BS68">
        <f t="shared" si="126"/>
        <v>1433.0641167349258</v>
      </c>
      <c r="BT68">
        <f t="shared" si="127"/>
        <v>0.8429908892210568</v>
      </c>
      <c r="BU68">
        <f t="shared" si="128"/>
        <v>0.19598177844211384</v>
      </c>
      <c r="BV68">
        <v>6</v>
      </c>
      <c r="BW68">
        <v>0.5</v>
      </c>
      <c r="BX68" t="s">
        <v>259</v>
      </c>
      <c r="BY68">
        <v>1533054917.80323</v>
      </c>
      <c r="BZ68">
        <v>263.53522580645199</v>
      </c>
      <c r="CA68">
        <v>299.99596774193498</v>
      </c>
      <c r="CB68">
        <v>24.647241935483901</v>
      </c>
      <c r="CC68">
        <v>13.1099709677419</v>
      </c>
      <c r="CD68">
        <v>400.00483870967702</v>
      </c>
      <c r="CE68">
        <v>99.088374193548404</v>
      </c>
      <c r="CF68">
        <v>0.10000581290322599</v>
      </c>
      <c r="CG68">
        <v>27.9146741935484</v>
      </c>
      <c r="CH68">
        <v>26.406358064516098</v>
      </c>
      <c r="CI68">
        <v>999.9</v>
      </c>
      <c r="CJ68">
        <v>10005.378709677399</v>
      </c>
      <c r="CK68">
        <v>0</v>
      </c>
      <c r="CL68">
        <v>15.586864516128999</v>
      </c>
      <c r="CM68">
        <v>1699.97580645161</v>
      </c>
      <c r="CN68">
        <v>0.90000780645161305</v>
      </c>
      <c r="CO68">
        <v>9.9991845161290296E-2</v>
      </c>
      <c r="CP68">
        <v>0</v>
      </c>
      <c r="CQ68">
        <v>896.58254838709695</v>
      </c>
      <c r="CR68">
        <v>5.0001199999999999</v>
      </c>
      <c r="CS68">
        <v>13021.5032258065</v>
      </c>
      <c r="CT68">
        <v>13357.7806451613</v>
      </c>
      <c r="CU68">
        <v>45.811999999999998</v>
      </c>
      <c r="CV68">
        <v>47.061999999999998</v>
      </c>
      <c r="CW68">
        <v>46.842483870967698</v>
      </c>
      <c r="CX68">
        <v>46.625</v>
      </c>
      <c r="CY68">
        <v>47.608741935483899</v>
      </c>
      <c r="CZ68">
        <v>1525.4941935483901</v>
      </c>
      <c r="DA68">
        <v>169.481290322581</v>
      </c>
      <c r="DB68">
        <v>0</v>
      </c>
      <c r="DC68">
        <v>117.200000047684</v>
      </c>
      <c r="DD68">
        <v>895.79082352941202</v>
      </c>
      <c r="DE68">
        <v>-14.421323624499401</v>
      </c>
      <c r="DF68">
        <v>-242.79411838706599</v>
      </c>
      <c r="DG68">
        <v>13009.352941176499</v>
      </c>
      <c r="DH68">
        <v>10</v>
      </c>
      <c r="DI68">
        <v>1533054846.3</v>
      </c>
      <c r="DJ68" t="s">
        <v>521</v>
      </c>
      <c r="DK68">
        <v>72</v>
      </c>
      <c r="DL68">
        <v>-1.5409999999999999</v>
      </c>
      <c r="DM68">
        <v>-0.20899999999999999</v>
      </c>
      <c r="DN68">
        <v>400</v>
      </c>
      <c r="DO68">
        <v>12</v>
      </c>
      <c r="DP68">
        <v>0.03</v>
      </c>
      <c r="DQ68">
        <v>0.01</v>
      </c>
      <c r="DR68">
        <v>22.1932431051641</v>
      </c>
      <c r="DS68">
        <v>0.37459259466307698</v>
      </c>
      <c r="DT68">
        <v>4.8721936914624599E-2</v>
      </c>
      <c r="DU68">
        <v>1</v>
      </c>
      <c r="DV68">
        <v>0.91797243190487599</v>
      </c>
      <c r="DW68">
        <v>-6.6196709817643497E-3</v>
      </c>
      <c r="DX68">
        <v>1.3539869555342001E-3</v>
      </c>
      <c r="DY68">
        <v>1</v>
      </c>
      <c r="DZ68">
        <v>2</v>
      </c>
      <c r="EA68">
        <v>2</v>
      </c>
      <c r="EB68" t="s">
        <v>260</v>
      </c>
      <c r="EC68">
        <v>100</v>
      </c>
      <c r="ED68">
        <v>100</v>
      </c>
      <c r="EE68">
        <v>-1.5409999999999999</v>
      </c>
      <c r="EF68">
        <v>-0.20899999999999999</v>
      </c>
      <c r="EG68">
        <v>2</v>
      </c>
      <c r="EH68">
        <v>395.40100000000001</v>
      </c>
      <c r="EI68">
        <v>604.49699999999996</v>
      </c>
      <c r="EJ68">
        <v>25.0002</v>
      </c>
      <c r="EK68">
        <v>29.1585</v>
      </c>
      <c r="EL68">
        <v>30.000299999999999</v>
      </c>
      <c r="EM68">
        <v>29.180399999999999</v>
      </c>
      <c r="EN68">
        <v>29.1676</v>
      </c>
      <c r="EO68">
        <v>15.627599999999999</v>
      </c>
      <c r="EP68">
        <v>58.255499999999998</v>
      </c>
      <c r="EQ68">
        <v>0</v>
      </c>
      <c r="ER68">
        <v>25</v>
      </c>
      <c r="ES68">
        <v>300</v>
      </c>
      <c r="ET68">
        <v>13.177199999999999</v>
      </c>
      <c r="EU68">
        <v>109.96</v>
      </c>
      <c r="EV68">
        <v>101.48699999999999</v>
      </c>
    </row>
    <row r="69" spans="1:152" x14ac:dyDescent="0.2">
      <c r="A69">
        <v>83</v>
      </c>
      <c r="B69">
        <v>1533055046.3</v>
      </c>
      <c r="C69">
        <v>12827.5</v>
      </c>
      <c r="D69" t="s">
        <v>526</v>
      </c>
      <c r="E69" t="s">
        <v>527</v>
      </c>
      <c r="F69" t="s">
        <v>518</v>
      </c>
      <c r="G69">
        <v>1533055038.3</v>
      </c>
      <c r="H69">
        <f t="shared" si="86"/>
        <v>7.8655634509524081E-3</v>
      </c>
      <c r="I69">
        <f t="shared" si="87"/>
        <v>18.372303824570668</v>
      </c>
      <c r="J69">
        <f t="shared" si="88"/>
        <v>219.848064516129</v>
      </c>
      <c r="K69">
        <f t="shared" si="89"/>
        <v>179.21334833352245</v>
      </c>
      <c r="L69">
        <f t="shared" si="90"/>
        <v>17.775362715111001</v>
      </c>
      <c r="M69">
        <f t="shared" si="91"/>
        <v>21.80573671173542</v>
      </c>
      <c r="N69">
        <f t="shared" si="92"/>
        <v>0.93915307047841246</v>
      </c>
      <c r="O69">
        <f t="shared" si="93"/>
        <v>2.2474395203672333</v>
      </c>
      <c r="P69">
        <f t="shared" si="94"/>
        <v>0.76446044512671929</v>
      </c>
      <c r="Q69">
        <f t="shared" si="95"/>
        <v>0.49075586419142836</v>
      </c>
      <c r="R69">
        <f t="shared" si="96"/>
        <v>280.85953462608063</v>
      </c>
      <c r="S69">
        <f t="shared" si="97"/>
        <v>27.424107608377856</v>
      </c>
      <c r="T69">
        <f t="shared" si="98"/>
        <v>26.4485806451613</v>
      </c>
      <c r="U69">
        <f t="shared" si="99"/>
        <v>3.4648697643000999</v>
      </c>
      <c r="V69">
        <f t="shared" si="100"/>
        <v>65.519559365833842</v>
      </c>
      <c r="W69">
        <f t="shared" si="101"/>
        <v>2.4749037157191522</v>
      </c>
      <c r="X69">
        <f t="shared" si="102"/>
        <v>3.7773509768286506</v>
      </c>
      <c r="Y69">
        <f t="shared" si="103"/>
        <v>0.98996604858094761</v>
      </c>
      <c r="Z69">
        <f t="shared" si="104"/>
        <v>-346.87134818700122</v>
      </c>
      <c r="AA69">
        <f t="shared" si="105"/>
        <v>178.37836276408817</v>
      </c>
      <c r="AB69">
        <f t="shared" si="106"/>
        <v>17.160643469129841</v>
      </c>
      <c r="AC69">
        <f t="shared" si="107"/>
        <v>129.52719267229745</v>
      </c>
      <c r="AD69">
        <v>-4.11148509474136E-2</v>
      </c>
      <c r="AE69">
        <v>4.61550220472388E-2</v>
      </c>
      <c r="AF69">
        <v>3.4506440221906902</v>
      </c>
      <c r="AG69">
        <v>0</v>
      </c>
      <c r="AH69">
        <v>0</v>
      </c>
      <c r="AI69">
        <f t="shared" si="108"/>
        <v>1</v>
      </c>
      <c r="AJ69">
        <f t="shared" si="109"/>
        <v>0</v>
      </c>
      <c r="AK69">
        <f t="shared" si="110"/>
        <v>52266.133310820602</v>
      </c>
      <c r="AL69">
        <v>0</v>
      </c>
      <c r="AM69">
        <v>0</v>
      </c>
      <c r="AN69">
        <v>0</v>
      </c>
      <c r="AO69">
        <f t="shared" si="111"/>
        <v>0</v>
      </c>
      <c r="AP69" t="e">
        <f t="shared" si="112"/>
        <v>#DIV/0!</v>
      </c>
      <c r="AQ69">
        <v>-1</v>
      </c>
      <c r="AR69" t="s">
        <v>528</v>
      </c>
      <c r="AS69">
        <v>869.679117647059</v>
      </c>
      <c r="AT69">
        <v>1264.5</v>
      </c>
      <c r="AU69">
        <f t="shared" si="113"/>
        <v>0.31223478240643809</v>
      </c>
      <c r="AV69">
        <v>0.5</v>
      </c>
      <c r="AW69">
        <f t="shared" si="114"/>
        <v>1433.0911776937633</v>
      </c>
      <c r="AX69">
        <f t="shared" si="115"/>
        <v>18.372303824570668</v>
      </c>
      <c r="AY69">
        <f t="shared" si="116"/>
        <v>223.73045601789914</v>
      </c>
      <c r="AZ69">
        <f t="shared" si="117"/>
        <v>0.5181969157769869</v>
      </c>
      <c r="BA69">
        <f t="shared" si="118"/>
        <v>1.3517844590841748E-2</v>
      </c>
      <c r="BB69">
        <f t="shared" si="119"/>
        <v>-1</v>
      </c>
      <c r="BC69" t="s">
        <v>529</v>
      </c>
      <c r="BD69">
        <v>609.24</v>
      </c>
      <c r="BE69">
        <f t="shared" si="120"/>
        <v>655.26</v>
      </c>
      <c r="BF69">
        <f t="shared" si="121"/>
        <v>0.60254079655852788</v>
      </c>
      <c r="BG69">
        <f t="shared" si="122"/>
        <v>2.0755367342919047</v>
      </c>
      <c r="BH69">
        <f t="shared" si="123"/>
        <v>0.31223478240643809</v>
      </c>
      <c r="BI69" t="e">
        <f t="shared" si="124"/>
        <v>#DIV/0!</v>
      </c>
      <c r="BJ69">
        <v>4574</v>
      </c>
      <c r="BK69">
        <v>300</v>
      </c>
      <c r="BL69">
        <v>300</v>
      </c>
      <c r="BM69">
        <v>300</v>
      </c>
      <c r="BN69">
        <v>10466.200000000001</v>
      </c>
      <c r="BO69">
        <v>1178.4100000000001</v>
      </c>
      <c r="BP69">
        <v>-7.25912E-3</v>
      </c>
      <c r="BQ69">
        <v>2.94983</v>
      </c>
      <c r="BR69">
        <f t="shared" si="125"/>
        <v>1700.0080645161299</v>
      </c>
      <c r="BS69">
        <f t="shared" si="126"/>
        <v>1433.0911776937633</v>
      </c>
      <c r="BT69">
        <f t="shared" si="127"/>
        <v>0.8429908114004514</v>
      </c>
      <c r="BU69">
        <f t="shared" si="128"/>
        <v>0.19598162280090275</v>
      </c>
      <c r="BV69">
        <v>6</v>
      </c>
      <c r="BW69">
        <v>0.5</v>
      </c>
      <c r="BX69" t="s">
        <v>259</v>
      </c>
      <c r="BY69">
        <v>1533055038.3</v>
      </c>
      <c r="BZ69">
        <v>219.848064516129</v>
      </c>
      <c r="CA69">
        <v>250.00006451612899</v>
      </c>
      <c r="CB69">
        <v>24.9522774193548</v>
      </c>
      <c r="CC69">
        <v>13.448441935483901</v>
      </c>
      <c r="CD69">
        <v>400.00396774193501</v>
      </c>
      <c r="CE69">
        <v>99.085529032258094</v>
      </c>
      <c r="CF69">
        <v>9.9955087096774198E-2</v>
      </c>
      <c r="CG69">
        <v>27.920787096774198</v>
      </c>
      <c r="CH69">
        <v>26.4485806451613</v>
      </c>
      <c r="CI69">
        <v>999.9</v>
      </c>
      <c r="CJ69">
        <v>10006.5532258065</v>
      </c>
      <c r="CK69">
        <v>0</v>
      </c>
      <c r="CL69">
        <v>15.7717548387097</v>
      </c>
      <c r="CM69">
        <v>1700.0080645161299</v>
      </c>
      <c r="CN69">
        <v>0.90000999999999998</v>
      </c>
      <c r="CO69">
        <v>9.9989599999999901E-2</v>
      </c>
      <c r="CP69">
        <v>0</v>
      </c>
      <c r="CQ69">
        <v>869.83787096774199</v>
      </c>
      <c r="CR69">
        <v>5.0001199999999999</v>
      </c>
      <c r="CS69">
        <v>12577.680645161299</v>
      </c>
      <c r="CT69">
        <v>13358.0193548387</v>
      </c>
      <c r="CU69">
        <v>45.866870967741903</v>
      </c>
      <c r="CV69">
        <v>47.066064516129003</v>
      </c>
      <c r="CW69">
        <v>46.875</v>
      </c>
      <c r="CX69">
        <v>46.683</v>
      </c>
      <c r="CY69">
        <v>47.625</v>
      </c>
      <c r="CZ69">
        <v>1525.52677419355</v>
      </c>
      <c r="DA69">
        <v>169.48</v>
      </c>
      <c r="DB69">
        <v>0</v>
      </c>
      <c r="DC69">
        <v>119.700000047684</v>
      </c>
      <c r="DD69">
        <v>869.679117647059</v>
      </c>
      <c r="DE69">
        <v>-3.73455883449479</v>
      </c>
      <c r="DF69">
        <v>-47.499999879060702</v>
      </c>
      <c r="DG69">
        <v>12574.9411764706</v>
      </c>
      <c r="DH69">
        <v>10</v>
      </c>
      <c r="DI69">
        <v>1533055009.3</v>
      </c>
      <c r="DJ69" t="s">
        <v>530</v>
      </c>
      <c r="DK69">
        <v>73</v>
      </c>
      <c r="DL69">
        <v>-1.647</v>
      </c>
      <c r="DM69">
        <v>-0.186</v>
      </c>
      <c r="DN69">
        <v>250</v>
      </c>
      <c r="DO69">
        <v>13</v>
      </c>
      <c r="DP69">
        <v>0.06</v>
      </c>
      <c r="DQ69">
        <v>0.01</v>
      </c>
      <c r="DR69">
        <v>18.420196370632301</v>
      </c>
      <c r="DS69">
        <v>-0.46094465944177299</v>
      </c>
      <c r="DT69">
        <v>7.8519396537197E-2</v>
      </c>
      <c r="DU69">
        <v>0</v>
      </c>
      <c r="DV69">
        <v>0.93878905850927696</v>
      </c>
      <c r="DW69">
        <v>3.1131794469404402E-2</v>
      </c>
      <c r="DX69">
        <v>2.7370987568810599E-3</v>
      </c>
      <c r="DY69">
        <v>1</v>
      </c>
      <c r="DZ69">
        <v>1</v>
      </c>
      <c r="EA69">
        <v>2</v>
      </c>
      <c r="EB69" t="s">
        <v>264</v>
      </c>
      <c r="EC69">
        <v>100</v>
      </c>
      <c r="ED69">
        <v>100</v>
      </c>
      <c r="EE69">
        <v>-1.647</v>
      </c>
      <c r="EF69">
        <v>-0.186</v>
      </c>
      <c r="EG69">
        <v>2</v>
      </c>
      <c r="EH69">
        <v>395.38499999999999</v>
      </c>
      <c r="EI69">
        <v>604.12300000000005</v>
      </c>
      <c r="EJ69">
        <v>24.999700000000001</v>
      </c>
      <c r="EK69">
        <v>29.212</v>
      </c>
      <c r="EL69">
        <v>30.0002</v>
      </c>
      <c r="EM69">
        <v>29.238900000000001</v>
      </c>
      <c r="EN69">
        <v>29.218</v>
      </c>
      <c r="EO69">
        <v>13.563499999999999</v>
      </c>
      <c r="EP69">
        <v>59.267299999999999</v>
      </c>
      <c r="EQ69">
        <v>0</v>
      </c>
      <c r="ER69">
        <v>25</v>
      </c>
      <c r="ES69">
        <v>250</v>
      </c>
      <c r="ET69">
        <v>13.204499999999999</v>
      </c>
      <c r="EU69">
        <v>109.947</v>
      </c>
      <c r="EV69">
        <v>101.48099999999999</v>
      </c>
    </row>
    <row r="70" spans="1:152" x14ac:dyDescent="0.2">
      <c r="A70">
        <v>84</v>
      </c>
      <c r="B70">
        <v>1533055118.3</v>
      </c>
      <c r="C70">
        <v>12899.5</v>
      </c>
      <c r="D70" t="s">
        <v>531</v>
      </c>
      <c r="E70" t="s">
        <v>532</v>
      </c>
      <c r="F70" t="s">
        <v>518</v>
      </c>
      <c r="G70">
        <v>1533055110.3</v>
      </c>
      <c r="H70">
        <f t="shared" si="86"/>
        <v>8.0721263601254666E-3</v>
      </c>
      <c r="I70">
        <f t="shared" si="87"/>
        <v>11.959609763709416</v>
      </c>
      <c r="J70">
        <f t="shared" si="88"/>
        <v>155.18967741935501</v>
      </c>
      <c r="K70">
        <f t="shared" si="89"/>
        <v>128.88212892206403</v>
      </c>
      <c r="L70">
        <f t="shared" si="90"/>
        <v>12.783248911239362</v>
      </c>
      <c r="M70">
        <f t="shared" si="91"/>
        <v>15.392578408649605</v>
      </c>
      <c r="N70">
        <f t="shared" si="92"/>
        <v>0.95624518767787636</v>
      </c>
      <c r="O70">
        <f t="shared" si="93"/>
        <v>2.2466215886651852</v>
      </c>
      <c r="P70">
        <f t="shared" si="94"/>
        <v>0.77573019336350435</v>
      </c>
      <c r="Q70">
        <f t="shared" si="95"/>
        <v>0.49818938937345431</v>
      </c>
      <c r="R70">
        <f t="shared" si="96"/>
        <v>280.85913041125752</v>
      </c>
      <c r="S70">
        <f t="shared" si="97"/>
        <v>27.347837514801775</v>
      </c>
      <c r="T70">
        <f t="shared" si="98"/>
        <v>26.419464516129</v>
      </c>
      <c r="U70">
        <f t="shared" si="99"/>
        <v>3.4589246188905363</v>
      </c>
      <c r="V70">
        <f t="shared" si="100"/>
        <v>65.090027049824087</v>
      </c>
      <c r="W70">
        <f t="shared" si="101"/>
        <v>2.457598263374698</v>
      </c>
      <c r="X70">
        <f t="shared" si="102"/>
        <v>3.7756909541510786</v>
      </c>
      <c r="Y70">
        <f t="shared" si="103"/>
        <v>1.0013263555158383</v>
      </c>
      <c r="Z70">
        <f t="shared" si="104"/>
        <v>-355.98077248153305</v>
      </c>
      <c r="AA70">
        <f t="shared" si="105"/>
        <v>180.92728864408744</v>
      </c>
      <c r="AB70">
        <f t="shared" si="106"/>
        <v>17.409010675763774</v>
      </c>
      <c r="AC70">
        <f t="shared" si="107"/>
        <v>123.21465724957571</v>
      </c>
      <c r="AD70">
        <v>-4.1092857276137998E-2</v>
      </c>
      <c r="AE70">
        <v>4.61303322244805E-2</v>
      </c>
      <c r="AF70">
        <v>3.44918245725927</v>
      </c>
      <c r="AG70">
        <v>0</v>
      </c>
      <c r="AH70">
        <v>0</v>
      </c>
      <c r="AI70">
        <f t="shared" si="108"/>
        <v>1</v>
      </c>
      <c r="AJ70">
        <f t="shared" si="109"/>
        <v>0</v>
      </c>
      <c r="AK70">
        <f t="shared" si="110"/>
        <v>52240.629374375116</v>
      </c>
      <c r="AL70">
        <v>0</v>
      </c>
      <c r="AM70">
        <v>0</v>
      </c>
      <c r="AN70">
        <v>0</v>
      </c>
      <c r="AO70">
        <f t="shared" si="111"/>
        <v>0</v>
      </c>
      <c r="AP70" t="e">
        <f t="shared" si="112"/>
        <v>#DIV/0!</v>
      </c>
      <c r="AQ70">
        <v>-1</v>
      </c>
      <c r="AR70" t="s">
        <v>533</v>
      </c>
      <c r="AS70">
        <v>861.51123529411802</v>
      </c>
      <c r="AT70">
        <v>1189.97</v>
      </c>
      <c r="AU70">
        <f t="shared" si="113"/>
        <v>0.27602272721655341</v>
      </c>
      <c r="AV70">
        <v>0.5</v>
      </c>
      <c r="AW70">
        <f t="shared" si="114"/>
        <v>1433.0836544797639</v>
      </c>
      <c r="AX70">
        <f t="shared" si="115"/>
        <v>11.959609763709416</v>
      </c>
      <c r="AY70">
        <f t="shared" si="116"/>
        <v>197.78182931948467</v>
      </c>
      <c r="AZ70">
        <f t="shared" si="117"/>
        <v>0.48521391295578881</v>
      </c>
      <c r="BA70">
        <f t="shared" si="118"/>
        <v>9.0431634770225585E-3</v>
      </c>
      <c r="BB70">
        <f t="shared" si="119"/>
        <v>-1</v>
      </c>
      <c r="BC70" t="s">
        <v>534</v>
      </c>
      <c r="BD70">
        <v>612.58000000000004</v>
      </c>
      <c r="BE70">
        <f t="shared" si="120"/>
        <v>577.39</v>
      </c>
      <c r="BF70">
        <f t="shared" si="121"/>
        <v>0.56886812155714861</v>
      </c>
      <c r="BG70">
        <f t="shared" si="122"/>
        <v>1.942554441868817</v>
      </c>
      <c r="BH70">
        <f t="shared" si="123"/>
        <v>0.27602272721655335</v>
      </c>
      <c r="BI70" t="e">
        <f t="shared" si="124"/>
        <v>#DIV/0!</v>
      </c>
      <c r="BJ70">
        <v>4576</v>
      </c>
      <c r="BK70">
        <v>300</v>
      </c>
      <c r="BL70">
        <v>300</v>
      </c>
      <c r="BM70">
        <v>300</v>
      </c>
      <c r="BN70">
        <v>10466.6</v>
      </c>
      <c r="BO70">
        <v>1120.6300000000001</v>
      </c>
      <c r="BP70">
        <v>-7.25927E-3</v>
      </c>
      <c r="BQ70">
        <v>2.9169900000000002</v>
      </c>
      <c r="BR70">
        <f t="shared" si="125"/>
        <v>1699.9983870967701</v>
      </c>
      <c r="BS70">
        <f t="shared" si="126"/>
        <v>1433.0836544797639</v>
      </c>
      <c r="BT70">
        <f t="shared" si="127"/>
        <v>0.84299118478998158</v>
      </c>
      <c r="BU70">
        <f t="shared" si="128"/>
        <v>0.19598236957996329</v>
      </c>
      <c r="BV70">
        <v>6</v>
      </c>
      <c r="BW70">
        <v>0.5</v>
      </c>
      <c r="BX70" t="s">
        <v>259</v>
      </c>
      <c r="BY70">
        <v>1533055110.3</v>
      </c>
      <c r="BZ70">
        <v>155.18967741935501</v>
      </c>
      <c r="CA70">
        <v>175.00816129032299</v>
      </c>
      <c r="CB70">
        <v>24.777777419354798</v>
      </c>
      <c r="CC70">
        <v>12.9696</v>
      </c>
      <c r="CD70">
        <v>399.99993548387101</v>
      </c>
      <c r="CE70">
        <v>99.085606451612904</v>
      </c>
      <c r="CF70">
        <v>9.9975119354838701E-2</v>
      </c>
      <c r="CG70">
        <v>27.913251612903199</v>
      </c>
      <c r="CH70">
        <v>26.419464516129</v>
      </c>
      <c r="CI70">
        <v>999.9</v>
      </c>
      <c r="CJ70">
        <v>10001.1925806452</v>
      </c>
      <c r="CK70">
        <v>0</v>
      </c>
      <c r="CL70">
        <v>15.756338709677401</v>
      </c>
      <c r="CM70">
        <v>1699.9983870967701</v>
      </c>
      <c r="CN70">
        <v>0.90000012903225801</v>
      </c>
      <c r="CO70">
        <v>9.9999703225806397E-2</v>
      </c>
      <c r="CP70">
        <v>0</v>
      </c>
      <c r="CQ70">
        <v>862.25638709677401</v>
      </c>
      <c r="CR70">
        <v>5.0001199999999999</v>
      </c>
      <c r="CS70">
        <v>12453.4322580645</v>
      </c>
      <c r="CT70">
        <v>13357.9064516129</v>
      </c>
      <c r="CU70">
        <v>45.870935483871001</v>
      </c>
      <c r="CV70">
        <v>47.061999999999998</v>
      </c>
      <c r="CW70">
        <v>46.918999999999997</v>
      </c>
      <c r="CX70">
        <v>46.686999999999998</v>
      </c>
      <c r="CY70">
        <v>47.612806451612897</v>
      </c>
      <c r="CZ70">
        <v>1525.4980645161299</v>
      </c>
      <c r="DA70">
        <v>169.50032258064499</v>
      </c>
      <c r="DB70">
        <v>0</v>
      </c>
      <c r="DC70">
        <v>71.400000095367403</v>
      </c>
      <c r="DD70">
        <v>861.51123529411802</v>
      </c>
      <c r="DE70">
        <v>-14.8546568581644</v>
      </c>
      <c r="DF70">
        <v>-261.151960574474</v>
      </c>
      <c r="DG70">
        <v>12441.9</v>
      </c>
      <c r="DH70">
        <v>10</v>
      </c>
      <c r="DI70">
        <v>1533055009.3</v>
      </c>
      <c r="DJ70" t="s">
        <v>530</v>
      </c>
      <c r="DK70">
        <v>73</v>
      </c>
      <c r="DL70">
        <v>-1.647</v>
      </c>
      <c r="DM70">
        <v>-0.186</v>
      </c>
      <c r="DN70">
        <v>250</v>
      </c>
      <c r="DO70">
        <v>13</v>
      </c>
      <c r="DP70">
        <v>0.06</v>
      </c>
      <c r="DQ70">
        <v>0.01</v>
      </c>
      <c r="DR70">
        <v>11.9375518336368</v>
      </c>
      <c r="DS70">
        <v>0.28272858542589702</v>
      </c>
      <c r="DT70">
        <v>4.5926548330298203E-2</v>
      </c>
      <c r="DU70">
        <v>1</v>
      </c>
      <c r="DV70">
        <v>0.95624628266738898</v>
      </c>
      <c r="DW70">
        <v>5.4865842026332601E-3</v>
      </c>
      <c r="DX70">
        <v>1.06331103153211E-3</v>
      </c>
      <c r="DY70">
        <v>1</v>
      </c>
      <c r="DZ70">
        <v>2</v>
      </c>
      <c r="EA70">
        <v>2</v>
      </c>
      <c r="EB70" t="s">
        <v>260</v>
      </c>
      <c r="EC70">
        <v>100</v>
      </c>
      <c r="ED70">
        <v>100</v>
      </c>
      <c r="EE70">
        <v>-1.647</v>
      </c>
      <c r="EF70">
        <v>-0.186</v>
      </c>
      <c r="EG70">
        <v>2</v>
      </c>
      <c r="EH70">
        <v>395.60500000000002</v>
      </c>
      <c r="EI70">
        <v>603.66899999999998</v>
      </c>
      <c r="EJ70">
        <v>24.9998</v>
      </c>
      <c r="EK70">
        <v>29.241299999999999</v>
      </c>
      <c r="EL70">
        <v>30.0001</v>
      </c>
      <c r="EM70">
        <v>29.259599999999999</v>
      </c>
      <c r="EN70">
        <v>29.247399999999999</v>
      </c>
      <c r="EO70">
        <v>10.3705</v>
      </c>
      <c r="EP70">
        <v>62.5657</v>
      </c>
      <c r="EQ70">
        <v>0</v>
      </c>
      <c r="ER70">
        <v>25</v>
      </c>
      <c r="ES70">
        <v>175</v>
      </c>
      <c r="ET70">
        <v>12.8055</v>
      </c>
      <c r="EU70">
        <v>109.943</v>
      </c>
      <c r="EV70">
        <v>101.477</v>
      </c>
    </row>
    <row r="71" spans="1:152" x14ac:dyDescent="0.2">
      <c r="A71">
        <v>85</v>
      </c>
      <c r="B71">
        <v>1533055228.3</v>
      </c>
      <c r="C71">
        <v>13009.5</v>
      </c>
      <c r="D71" t="s">
        <v>535</v>
      </c>
      <c r="E71" t="s">
        <v>536</v>
      </c>
      <c r="F71" t="s">
        <v>518</v>
      </c>
      <c r="G71">
        <v>1533055220.30323</v>
      </c>
      <c r="H71">
        <f t="shared" si="86"/>
        <v>8.0618924409361255E-3</v>
      </c>
      <c r="I71">
        <f t="shared" si="87"/>
        <v>4.7740441578014323</v>
      </c>
      <c r="J71">
        <f t="shared" si="88"/>
        <v>91.746696774193495</v>
      </c>
      <c r="K71">
        <f t="shared" si="89"/>
        <v>80.841313594979397</v>
      </c>
      <c r="L71">
        <f t="shared" si="90"/>
        <v>8.0182434297944845</v>
      </c>
      <c r="M71">
        <f t="shared" si="91"/>
        <v>9.0998935556721428</v>
      </c>
      <c r="N71">
        <f t="shared" si="92"/>
        <v>0.96404725717213124</v>
      </c>
      <c r="O71">
        <f t="shared" si="93"/>
        <v>2.2461243649650564</v>
      </c>
      <c r="P71">
        <f t="shared" si="94"/>
        <v>0.78084077430291043</v>
      </c>
      <c r="Q71">
        <f t="shared" si="95"/>
        <v>0.50156304056537815</v>
      </c>
      <c r="R71">
        <f t="shared" si="96"/>
        <v>280.86180485775787</v>
      </c>
      <c r="S71">
        <f t="shared" si="97"/>
        <v>27.350095448098127</v>
      </c>
      <c r="T71">
        <f t="shared" si="98"/>
        <v>26.427732258064498</v>
      </c>
      <c r="U71">
        <f t="shared" si="99"/>
        <v>3.4606118810183659</v>
      </c>
      <c r="V71">
        <f t="shared" si="100"/>
        <v>65.347381551343119</v>
      </c>
      <c r="W71">
        <f t="shared" si="101"/>
        <v>2.4671647491717446</v>
      </c>
      <c r="X71">
        <f t="shared" si="102"/>
        <v>3.775460761550645</v>
      </c>
      <c r="Y71">
        <f t="shared" si="103"/>
        <v>0.99344713184662137</v>
      </c>
      <c r="Z71">
        <f t="shared" si="104"/>
        <v>-355.52945664528312</v>
      </c>
      <c r="AA71">
        <f t="shared" si="105"/>
        <v>179.75951778404388</v>
      </c>
      <c r="AB71">
        <f t="shared" si="106"/>
        <v>17.301098606609241</v>
      </c>
      <c r="AC71">
        <f t="shared" si="107"/>
        <v>122.39296460312787</v>
      </c>
      <c r="AD71">
        <v>-4.1079490765648499E-2</v>
      </c>
      <c r="AE71">
        <v>4.6115327145485399E-2</v>
      </c>
      <c r="AF71">
        <v>3.44829406965549</v>
      </c>
      <c r="AG71">
        <v>0</v>
      </c>
      <c r="AH71">
        <v>0</v>
      </c>
      <c r="AI71">
        <f t="shared" si="108"/>
        <v>1</v>
      </c>
      <c r="AJ71">
        <f t="shared" si="109"/>
        <v>0</v>
      </c>
      <c r="AK71">
        <f t="shared" si="110"/>
        <v>52224.498937925862</v>
      </c>
      <c r="AL71">
        <v>0</v>
      </c>
      <c r="AM71">
        <v>0</v>
      </c>
      <c r="AN71">
        <v>0</v>
      </c>
      <c r="AO71">
        <f t="shared" si="111"/>
        <v>0</v>
      </c>
      <c r="AP71" t="e">
        <f t="shared" si="112"/>
        <v>#DIV/0!</v>
      </c>
      <c r="AQ71">
        <v>-1</v>
      </c>
      <c r="AR71" t="s">
        <v>537</v>
      </c>
      <c r="AS71">
        <v>859.68123529411798</v>
      </c>
      <c r="AT71">
        <v>1131.05</v>
      </c>
      <c r="AU71">
        <f t="shared" si="113"/>
        <v>0.23992640882885985</v>
      </c>
      <c r="AV71">
        <v>0.5</v>
      </c>
      <c r="AW71">
        <f t="shared" si="114"/>
        <v>1433.0965254475059</v>
      </c>
      <c r="AX71">
        <f t="shared" si="115"/>
        <v>4.7740441578014323</v>
      </c>
      <c r="AY71">
        <f t="shared" si="116"/>
        <v>171.91885142786842</v>
      </c>
      <c r="AZ71">
        <f t="shared" si="117"/>
        <v>0.45404712435347683</v>
      </c>
      <c r="BA71">
        <f t="shared" si="118"/>
        <v>4.0290685625648283E-3</v>
      </c>
      <c r="BB71">
        <f t="shared" si="119"/>
        <v>-1</v>
      </c>
      <c r="BC71" t="s">
        <v>538</v>
      </c>
      <c r="BD71">
        <v>617.5</v>
      </c>
      <c r="BE71">
        <f t="shared" si="120"/>
        <v>513.54999999999995</v>
      </c>
      <c r="BF71">
        <f t="shared" si="121"/>
        <v>0.52841741740021808</v>
      </c>
      <c r="BG71">
        <f t="shared" si="122"/>
        <v>1.83165991902834</v>
      </c>
      <c r="BH71">
        <f t="shared" si="123"/>
        <v>0.23992640882885991</v>
      </c>
      <c r="BI71" t="e">
        <f t="shared" si="124"/>
        <v>#DIV/0!</v>
      </c>
      <c r="BJ71">
        <v>4578</v>
      </c>
      <c r="BK71">
        <v>300</v>
      </c>
      <c r="BL71">
        <v>300</v>
      </c>
      <c r="BM71">
        <v>300</v>
      </c>
      <c r="BN71">
        <v>10466.799999999999</v>
      </c>
      <c r="BO71">
        <v>1071.7</v>
      </c>
      <c r="BP71">
        <v>-7.2591299999999999E-3</v>
      </c>
      <c r="BQ71">
        <v>1.7594000000000001</v>
      </c>
      <c r="BR71">
        <f t="shared" si="125"/>
        <v>1700.0135483870999</v>
      </c>
      <c r="BS71">
        <f t="shared" si="126"/>
        <v>1433.0965254475059</v>
      </c>
      <c r="BT71">
        <f t="shared" si="127"/>
        <v>0.84299123780934948</v>
      </c>
      <c r="BU71">
        <f t="shared" si="128"/>
        <v>0.19598247561869886</v>
      </c>
      <c r="BV71">
        <v>6</v>
      </c>
      <c r="BW71">
        <v>0.5</v>
      </c>
      <c r="BX71" t="s">
        <v>259</v>
      </c>
      <c r="BY71">
        <v>1533055220.30323</v>
      </c>
      <c r="BZ71">
        <v>91.746696774193495</v>
      </c>
      <c r="CA71">
        <v>100.017190322581</v>
      </c>
      <c r="CB71">
        <v>24.874380645161299</v>
      </c>
      <c r="CC71">
        <v>13.0824161290323</v>
      </c>
      <c r="CD71">
        <v>400.00245161290297</v>
      </c>
      <c r="CE71">
        <v>99.084980645161295</v>
      </c>
      <c r="CF71">
        <v>9.9991409677419305E-2</v>
      </c>
      <c r="CG71">
        <v>27.912206451612899</v>
      </c>
      <c r="CH71">
        <v>26.427732258064498</v>
      </c>
      <c r="CI71">
        <v>999.9</v>
      </c>
      <c r="CJ71">
        <v>9998.0025806451595</v>
      </c>
      <c r="CK71">
        <v>0</v>
      </c>
      <c r="CL71">
        <v>15.4661903225806</v>
      </c>
      <c r="CM71">
        <v>1700.0135483870999</v>
      </c>
      <c r="CN71">
        <v>0.89999793548387097</v>
      </c>
      <c r="CO71">
        <v>0.100001948387097</v>
      </c>
      <c r="CP71">
        <v>0</v>
      </c>
      <c r="CQ71">
        <v>859.93467741935501</v>
      </c>
      <c r="CR71">
        <v>5.0001199999999999</v>
      </c>
      <c r="CS71">
        <v>12407.935483871001</v>
      </c>
      <c r="CT71">
        <v>13358.012903225799</v>
      </c>
      <c r="CU71">
        <v>45.811999999999998</v>
      </c>
      <c r="CV71">
        <v>47</v>
      </c>
      <c r="CW71">
        <v>46.875</v>
      </c>
      <c r="CX71">
        <v>46.743903225806498</v>
      </c>
      <c r="CY71">
        <v>47.561999999999998</v>
      </c>
      <c r="CZ71">
        <v>1525.50870967742</v>
      </c>
      <c r="DA71">
        <v>169.50483870967699</v>
      </c>
      <c r="DB71">
        <v>0</v>
      </c>
      <c r="DC71">
        <v>109.200000047684</v>
      </c>
      <c r="DD71">
        <v>859.68123529411798</v>
      </c>
      <c r="DE71">
        <v>-6.1125000048358702</v>
      </c>
      <c r="DF71">
        <v>-90.661765382071707</v>
      </c>
      <c r="DG71">
        <v>12403.741176470599</v>
      </c>
      <c r="DH71">
        <v>10</v>
      </c>
      <c r="DI71">
        <v>1533055197.3</v>
      </c>
      <c r="DJ71" t="s">
        <v>539</v>
      </c>
      <c r="DK71">
        <v>74</v>
      </c>
      <c r="DL71">
        <v>-1.4970000000000001</v>
      </c>
      <c r="DM71">
        <v>-0.2</v>
      </c>
      <c r="DN71">
        <v>100</v>
      </c>
      <c r="DO71">
        <v>13</v>
      </c>
      <c r="DP71">
        <v>0.12</v>
      </c>
      <c r="DQ71">
        <v>0.01</v>
      </c>
      <c r="DR71">
        <v>4.7762791865116601</v>
      </c>
      <c r="DS71">
        <v>3.6604096720824798E-2</v>
      </c>
      <c r="DT71">
        <v>4.7191048269943497E-2</v>
      </c>
      <c r="DU71">
        <v>1</v>
      </c>
      <c r="DV71">
        <v>0.96345679249785199</v>
      </c>
      <c r="DW71">
        <v>5.3064729913899697E-2</v>
      </c>
      <c r="DX71">
        <v>4.2318440755519798E-3</v>
      </c>
      <c r="DY71">
        <v>1</v>
      </c>
      <c r="DZ71">
        <v>2</v>
      </c>
      <c r="EA71">
        <v>2</v>
      </c>
      <c r="EB71" t="s">
        <v>260</v>
      </c>
      <c r="EC71">
        <v>100</v>
      </c>
      <c r="ED71">
        <v>100</v>
      </c>
      <c r="EE71">
        <v>-1.4970000000000001</v>
      </c>
      <c r="EF71">
        <v>-0.2</v>
      </c>
      <c r="EG71">
        <v>2</v>
      </c>
      <c r="EH71">
        <v>395.71899999999999</v>
      </c>
      <c r="EI71">
        <v>602.65200000000004</v>
      </c>
      <c r="EJ71">
        <v>25.0002</v>
      </c>
      <c r="EK71">
        <v>29.281400000000001</v>
      </c>
      <c r="EL71">
        <v>30.000299999999999</v>
      </c>
      <c r="EM71">
        <v>29.311599999999999</v>
      </c>
      <c r="EN71">
        <v>29.29</v>
      </c>
      <c r="EO71">
        <v>7.1235900000000001</v>
      </c>
      <c r="EP71">
        <v>63.296399999999998</v>
      </c>
      <c r="EQ71">
        <v>0</v>
      </c>
      <c r="ER71">
        <v>25</v>
      </c>
      <c r="ES71">
        <v>100</v>
      </c>
      <c r="ET71">
        <v>12.863099999999999</v>
      </c>
      <c r="EU71">
        <v>109.93600000000001</v>
      </c>
      <c r="EV71">
        <v>101.47499999999999</v>
      </c>
    </row>
    <row r="72" spans="1:152" x14ac:dyDescent="0.2">
      <c r="A72">
        <v>86</v>
      </c>
      <c r="B72">
        <v>1533055336.3</v>
      </c>
      <c r="C72">
        <v>13117.5</v>
      </c>
      <c r="D72" t="s">
        <v>540</v>
      </c>
      <c r="E72" t="s">
        <v>541</v>
      </c>
      <c r="F72" t="s">
        <v>518</v>
      </c>
      <c r="G72">
        <v>1533055328.30323</v>
      </c>
      <c r="H72">
        <f t="shared" si="86"/>
        <v>8.2503796386628834E-3</v>
      </c>
      <c r="I72">
        <f t="shared" si="87"/>
        <v>-0.33253628128167695</v>
      </c>
      <c r="J72">
        <f t="shared" si="88"/>
        <v>49.872054838709701</v>
      </c>
      <c r="K72">
        <f t="shared" si="89"/>
        <v>49.721156411879917</v>
      </c>
      <c r="L72">
        <f t="shared" si="90"/>
        <v>4.9316222382043611</v>
      </c>
      <c r="M72">
        <f t="shared" si="91"/>
        <v>4.9465891877117141</v>
      </c>
      <c r="N72">
        <f t="shared" si="92"/>
        <v>1.0043264150805447</v>
      </c>
      <c r="O72">
        <f t="shared" si="93"/>
        <v>2.245893128804108</v>
      </c>
      <c r="P72">
        <f t="shared" si="94"/>
        <v>0.80713110929591536</v>
      </c>
      <c r="Q72">
        <f t="shared" si="95"/>
        <v>0.51892270508628346</v>
      </c>
      <c r="R72">
        <f t="shared" si="96"/>
        <v>280.85840172908814</v>
      </c>
      <c r="S72">
        <f t="shared" si="97"/>
        <v>27.309227509955651</v>
      </c>
      <c r="T72">
        <f t="shared" si="98"/>
        <v>26.4260548387097</v>
      </c>
      <c r="U72">
        <f t="shared" si="99"/>
        <v>3.4602694989576674</v>
      </c>
      <c r="V72">
        <f t="shared" si="100"/>
        <v>65.518030864074291</v>
      </c>
      <c r="W72">
        <f t="shared" si="101"/>
        <v>2.4767521715307161</v>
      </c>
      <c r="X72">
        <f t="shared" si="102"/>
        <v>3.7802603937671169</v>
      </c>
      <c r="Y72">
        <f t="shared" si="103"/>
        <v>0.9835173274269513</v>
      </c>
      <c r="Z72">
        <f t="shared" si="104"/>
        <v>-363.84174206503315</v>
      </c>
      <c r="AA72">
        <f t="shared" si="105"/>
        <v>182.58132802946881</v>
      </c>
      <c r="AB72">
        <f t="shared" si="106"/>
        <v>17.576264262168994</v>
      </c>
      <c r="AC72">
        <f t="shared" si="107"/>
        <v>117.1742519556928</v>
      </c>
      <c r="AD72">
        <v>-4.1073275515723803E-2</v>
      </c>
      <c r="AE72">
        <v>4.61083499829592E-2</v>
      </c>
      <c r="AF72">
        <v>3.4478809474724099</v>
      </c>
      <c r="AG72">
        <v>0</v>
      </c>
      <c r="AH72">
        <v>0</v>
      </c>
      <c r="AI72">
        <f t="shared" si="108"/>
        <v>1</v>
      </c>
      <c r="AJ72">
        <f t="shared" si="109"/>
        <v>0</v>
      </c>
      <c r="AK72">
        <f t="shared" si="110"/>
        <v>52213.153824103414</v>
      </c>
      <c r="AL72">
        <v>0</v>
      </c>
      <c r="AM72">
        <v>0</v>
      </c>
      <c r="AN72">
        <v>0</v>
      </c>
      <c r="AO72">
        <f t="shared" si="111"/>
        <v>0</v>
      </c>
      <c r="AP72" t="e">
        <f t="shared" si="112"/>
        <v>#DIV/0!</v>
      </c>
      <c r="AQ72">
        <v>-1</v>
      </c>
      <c r="AR72" t="s">
        <v>542</v>
      </c>
      <c r="AS72">
        <v>868.743294117647</v>
      </c>
      <c r="AT72">
        <v>1094.48</v>
      </c>
      <c r="AU72">
        <f t="shared" si="113"/>
        <v>0.20625018810974438</v>
      </c>
      <c r="AV72">
        <v>0.5</v>
      </c>
      <c r="AW72">
        <f t="shared" si="114"/>
        <v>1433.077664157172</v>
      </c>
      <c r="AX72">
        <f t="shared" si="115"/>
        <v>-0.33253628128167695</v>
      </c>
      <c r="AY72">
        <f t="shared" si="116"/>
        <v>147.78626890414489</v>
      </c>
      <c r="AZ72">
        <f t="shared" si="117"/>
        <v>0.43317374460931218</v>
      </c>
      <c r="BA72">
        <f t="shared" si="118"/>
        <v>4.6575544048471006E-4</v>
      </c>
      <c r="BB72">
        <f t="shared" si="119"/>
        <v>-1</v>
      </c>
      <c r="BC72" t="s">
        <v>543</v>
      </c>
      <c r="BD72">
        <v>620.38</v>
      </c>
      <c r="BE72">
        <f t="shared" si="120"/>
        <v>474.1</v>
      </c>
      <c r="BF72">
        <f t="shared" si="121"/>
        <v>0.47613732521061591</v>
      </c>
      <c r="BG72">
        <f t="shared" si="122"/>
        <v>1.7642090331732165</v>
      </c>
      <c r="BH72">
        <f t="shared" si="123"/>
        <v>0.20625018810974438</v>
      </c>
      <c r="BI72" t="e">
        <f t="shared" si="124"/>
        <v>#DIV/0!</v>
      </c>
      <c r="BJ72">
        <v>4580</v>
      </c>
      <c r="BK72">
        <v>300</v>
      </c>
      <c r="BL72">
        <v>300</v>
      </c>
      <c r="BM72">
        <v>300</v>
      </c>
      <c r="BN72">
        <v>10467</v>
      </c>
      <c r="BO72">
        <v>1048.5999999999999</v>
      </c>
      <c r="BP72">
        <v>-7.2591899999999996E-3</v>
      </c>
      <c r="BQ72">
        <v>1.6726099999999999</v>
      </c>
      <c r="BR72">
        <f t="shared" si="125"/>
        <v>1699.99096774194</v>
      </c>
      <c r="BS72">
        <f t="shared" si="126"/>
        <v>1433.077664157172</v>
      </c>
      <c r="BT72">
        <f t="shared" si="127"/>
        <v>0.84299134016029331</v>
      </c>
      <c r="BU72">
        <f t="shared" si="128"/>
        <v>0.19598268032058669</v>
      </c>
      <c r="BV72">
        <v>6</v>
      </c>
      <c r="BW72">
        <v>0.5</v>
      </c>
      <c r="BX72" t="s">
        <v>259</v>
      </c>
      <c r="BY72">
        <v>1533055328.30323</v>
      </c>
      <c r="BZ72">
        <v>49.872054838709701</v>
      </c>
      <c r="CA72">
        <v>49.990445161290303</v>
      </c>
      <c r="CB72">
        <v>24.970887096774199</v>
      </c>
      <c r="CC72">
        <v>12.9043806451613</v>
      </c>
      <c r="CD72">
        <v>400.00112903225801</v>
      </c>
      <c r="CE72">
        <v>99.085596774193505</v>
      </c>
      <c r="CF72">
        <v>9.9993306451612904E-2</v>
      </c>
      <c r="CG72">
        <v>27.933987096774199</v>
      </c>
      <c r="CH72">
        <v>26.4260548387097</v>
      </c>
      <c r="CI72">
        <v>999.9</v>
      </c>
      <c r="CJ72">
        <v>9996.4277419354803</v>
      </c>
      <c r="CK72">
        <v>0</v>
      </c>
      <c r="CL72">
        <v>15.095599999999999</v>
      </c>
      <c r="CM72">
        <v>1699.99096774194</v>
      </c>
      <c r="CN72">
        <v>0.89999519354838697</v>
      </c>
      <c r="CO72">
        <v>0.10000475483871001</v>
      </c>
      <c r="CP72">
        <v>0</v>
      </c>
      <c r="CQ72">
        <v>868.78070967741996</v>
      </c>
      <c r="CR72">
        <v>5.0001199999999999</v>
      </c>
      <c r="CS72">
        <v>12535.3806451613</v>
      </c>
      <c r="CT72">
        <v>13357.8516129032</v>
      </c>
      <c r="CU72">
        <v>45.811999999999998</v>
      </c>
      <c r="CV72">
        <v>47</v>
      </c>
      <c r="CW72">
        <v>46.875</v>
      </c>
      <c r="CX72">
        <v>46.75</v>
      </c>
      <c r="CY72">
        <v>47.561999999999998</v>
      </c>
      <c r="CZ72">
        <v>1525.4825806451599</v>
      </c>
      <c r="DA72">
        <v>169.50838709677399</v>
      </c>
      <c r="DB72">
        <v>0</v>
      </c>
      <c r="DC72">
        <v>107.200000047684</v>
      </c>
      <c r="DD72">
        <v>868.743294117647</v>
      </c>
      <c r="DE72">
        <v>0.39852942239049199</v>
      </c>
      <c r="DF72">
        <v>3.1862743640910698</v>
      </c>
      <c r="DG72">
        <v>12535.7117647059</v>
      </c>
      <c r="DH72">
        <v>10</v>
      </c>
      <c r="DI72">
        <v>1533055299.8</v>
      </c>
      <c r="DJ72" t="s">
        <v>544</v>
      </c>
      <c r="DK72">
        <v>75</v>
      </c>
      <c r="DL72">
        <v>-1.49</v>
      </c>
      <c r="DM72">
        <v>-0.20399999999999999</v>
      </c>
      <c r="DN72">
        <v>50</v>
      </c>
      <c r="DO72">
        <v>13</v>
      </c>
      <c r="DP72">
        <v>0.28000000000000003</v>
      </c>
      <c r="DQ72">
        <v>0.01</v>
      </c>
      <c r="DR72">
        <v>-0.30146767234337901</v>
      </c>
      <c r="DS72">
        <v>-0.30576737110887697</v>
      </c>
      <c r="DT72">
        <v>4.5657244312508602E-2</v>
      </c>
      <c r="DU72">
        <v>1</v>
      </c>
      <c r="DV72">
        <v>1.0039401417813301</v>
      </c>
      <c r="DW72">
        <v>4.1428982398148302E-2</v>
      </c>
      <c r="DX72">
        <v>3.4747670415835701E-3</v>
      </c>
      <c r="DY72">
        <v>1</v>
      </c>
      <c r="DZ72">
        <v>2</v>
      </c>
      <c r="EA72">
        <v>2</v>
      </c>
      <c r="EB72" t="s">
        <v>260</v>
      </c>
      <c r="EC72">
        <v>100</v>
      </c>
      <c r="ED72">
        <v>100</v>
      </c>
      <c r="EE72">
        <v>-1.49</v>
      </c>
      <c r="EF72">
        <v>-0.20399999999999999</v>
      </c>
      <c r="EG72">
        <v>2</v>
      </c>
      <c r="EH72">
        <v>395.60399999999998</v>
      </c>
      <c r="EI72">
        <v>602.30200000000002</v>
      </c>
      <c r="EJ72">
        <v>25.000299999999999</v>
      </c>
      <c r="EK72">
        <v>29.3263</v>
      </c>
      <c r="EL72">
        <v>30.000399999999999</v>
      </c>
      <c r="EM72">
        <v>29.354399999999998</v>
      </c>
      <c r="EN72">
        <v>29.333200000000001</v>
      </c>
      <c r="EO72">
        <v>4.98447</v>
      </c>
      <c r="EP72">
        <v>65.798900000000003</v>
      </c>
      <c r="EQ72">
        <v>0</v>
      </c>
      <c r="ER72">
        <v>25</v>
      </c>
      <c r="ES72">
        <v>50</v>
      </c>
      <c r="ET72">
        <v>12.6752</v>
      </c>
      <c r="EU72">
        <v>109.925</v>
      </c>
      <c r="EV72">
        <v>101.467</v>
      </c>
    </row>
    <row r="73" spans="1:152" x14ac:dyDescent="0.2">
      <c r="A73">
        <v>87</v>
      </c>
      <c r="B73">
        <v>1533055452.9000001</v>
      </c>
      <c r="C73">
        <v>13234.1000001431</v>
      </c>
      <c r="D73" t="s">
        <v>545</v>
      </c>
      <c r="E73" t="s">
        <v>546</v>
      </c>
      <c r="F73" t="s">
        <v>518</v>
      </c>
      <c r="G73">
        <v>1533055444.9096799</v>
      </c>
      <c r="H73">
        <f t="shared" si="86"/>
        <v>8.2991480815255182E-3</v>
      </c>
      <c r="I73">
        <f t="shared" si="87"/>
        <v>28.176687977983445</v>
      </c>
      <c r="J73">
        <f t="shared" si="88"/>
        <v>353.34945161290301</v>
      </c>
      <c r="K73">
        <f t="shared" si="89"/>
        <v>294.9771279433229</v>
      </c>
      <c r="L73">
        <f t="shared" si="90"/>
        <v>29.256800610182552</v>
      </c>
      <c r="M73">
        <f t="shared" si="91"/>
        <v>35.046359436865814</v>
      </c>
      <c r="N73">
        <f t="shared" si="92"/>
        <v>1.027312755139709</v>
      </c>
      <c r="O73">
        <f t="shared" si="93"/>
        <v>2.2474853081262678</v>
      </c>
      <c r="P73">
        <f t="shared" si="94"/>
        <v>0.82207810162331407</v>
      </c>
      <c r="Q73">
        <f t="shared" si="95"/>
        <v>0.5287945584823851</v>
      </c>
      <c r="R73">
        <f t="shared" si="96"/>
        <v>280.85972826627665</v>
      </c>
      <c r="S73">
        <f t="shared" si="97"/>
        <v>27.279758200154202</v>
      </c>
      <c r="T73">
        <f t="shared" si="98"/>
        <v>26.343703225806401</v>
      </c>
      <c r="U73">
        <f t="shared" si="99"/>
        <v>3.4434968451511159</v>
      </c>
      <c r="V73">
        <f t="shared" si="100"/>
        <v>65.44639408321477</v>
      </c>
      <c r="W73">
        <f t="shared" si="101"/>
        <v>2.4720688363338623</v>
      </c>
      <c r="X73">
        <f t="shared" si="102"/>
        <v>3.7772422315439393</v>
      </c>
      <c r="Y73">
        <f t="shared" si="103"/>
        <v>0.97142800881725355</v>
      </c>
      <c r="Z73">
        <f t="shared" si="104"/>
        <v>-365.99243039527533</v>
      </c>
      <c r="AA73">
        <f t="shared" si="105"/>
        <v>191.02981769879528</v>
      </c>
      <c r="AB73">
        <f t="shared" si="106"/>
        <v>18.367726473001177</v>
      </c>
      <c r="AC73">
        <f t="shared" si="107"/>
        <v>124.2648420427978</v>
      </c>
      <c r="AD73">
        <v>-4.1116082364786699E-2</v>
      </c>
      <c r="AE73">
        <v>4.6156404421118201E-2</v>
      </c>
      <c r="AF73">
        <v>3.45072584673188</v>
      </c>
      <c r="AG73">
        <v>0</v>
      </c>
      <c r="AH73">
        <v>0</v>
      </c>
      <c r="AI73">
        <f t="shared" si="108"/>
        <v>1</v>
      </c>
      <c r="AJ73">
        <f t="shared" si="109"/>
        <v>0</v>
      </c>
      <c r="AK73">
        <f t="shared" si="110"/>
        <v>52267.671600762194</v>
      </c>
      <c r="AL73">
        <v>0</v>
      </c>
      <c r="AM73">
        <v>0</v>
      </c>
      <c r="AN73">
        <v>0</v>
      </c>
      <c r="AO73">
        <f t="shared" si="111"/>
        <v>0</v>
      </c>
      <c r="AP73" t="e">
        <f t="shared" si="112"/>
        <v>#DIV/0!</v>
      </c>
      <c r="AQ73">
        <v>-1</v>
      </c>
      <c r="AR73" t="s">
        <v>547</v>
      </c>
      <c r="AS73">
        <v>835.57670588235305</v>
      </c>
      <c r="AT73">
        <v>1226.92</v>
      </c>
      <c r="AU73">
        <f t="shared" si="113"/>
        <v>0.31896398633785983</v>
      </c>
      <c r="AV73">
        <v>0.5</v>
      </c>
      <c r="AW73">
        <f t="shared" si="114"/>
        <v>1433.0842157700702</v>
      </c>
      <c r="AX73">
        <f t="shared" si="115"/>
        <v>28.176687977983445</v>
      </c>
      <c r="AY73">
        <f t="shared" si="116"/>
        <v>228.55112710994362</v>
      </c>
      <c r="AZ73">
        <f t="shared" si="117"/>
        <v>0.5198219932839957</v>
      </c>
      <c r="BA73">
        <f t="shared" si="118"/>
        <v>2.0359367339975412E-2</v>
      </c>
      <c r="BB73">
        <f t="shared" si="119"/>
        <v>-1</v>
      </c>
      <c r="BC73" t="s">
        <v>548</v>
      </c>
      <c r="BD73">
        <v>589.14</v>
      </c>
      <c r="BE73">
        <f t="shared" si="120"/>
        <v>637.78000000000009</v>
      </c>
      <c r="BF73">
        <f t="shared" si="121"/>
        <v>0.61360233014150167</v>
      </c>
      <c r="BG73">
        <f t="shared" si="122"/>
        <v>2.0825610211494725</v>
      </c>
      <c r="BH73">
        <f t="shared" si="123"/>
        <v>0.31896398633785983</v>
      </c>
      <c r="BI73" t="e">
        <f t="shared" si="124"/>
        <v>#DIV/0!</v>
      </c>
      <c r="BJ73">
        <v>4582</v>
      </c>
      <c r="BK73">
        <v>300</v>
      </c>
      <c r="BL73">
        <v>300</v>
      </c>
      <c r="BM73">
        <v>300</v>
      </c>
      <c r="BN73">
        <v>10467.6</v>
      </c>
      <c r="BO73">
        <v>1135.72</v>
      </c>
      <c r="BP73">
        <v>-7.26029E-3</v>
      </c>
      <c r="BQ73">
        <v>3.0549300000000001</v>
      </c>
      <c r="BR73">
        <f t="shared" si="125"/>
        <v>1699.99870967742</v>
      </c>
      <c r="BS73">
        <f t="shared" si="126"/>
        <v>1433.0842157700702</v>
      </c>
      <c r="BT73">
        <f t="shared" si="127"/>
        <v>0.84299135500050015</v>
      </c>
      <c r="BU73">
        <f t="shared" si="128"/>
        <v>0.19598271000100034</v>
      </c>
      <c r="BV73">
        <v>6</v>
      </c>
      <c r="BW73">
        <v>0.5</v>
      </c>
      <c r="BX73" t="s">
        <v>259</v>
      </c>
      <c r="BY73">
        <v>1533055444.9096799</v>
      </c>
      <c r="BZ73">
        <v>353.34945161290301</v>
      </c>
      <c r="CA73">
        <v>400.012258064516</v>
      </c>
      <c r="CB73">
        <v>24.924248387096799</v>
      </c>
      <c r="CC73">
        <v>12.786054838709701</v>
      </c>
      <c r="CD73">
        <v>400.00835483870998</v>
      </c>
      <c r="CE73">
        <v>99.083283870967705</v>
      </c>
      <c r="CF73">
        <v>0.100001335483871</v>
      </c>
      <c r="CG73">
        <v>27.9202935483871</v>
      </c>
      <c r="CH73">
        <v>26.343703225806401</v>
      </c>
      <c r="CI73">
        <v>999.9</v>
      </c>
      <c r="CJ73">
        <v>10007.0796774194</v>
      </c>
      <c r="CK73">
        <v>0</v>
      </c>
      <c r="CL73">
        <v>15.353183870967699</v>
      </c>
      <c r="CM73">
        <v>1699.99870967742</v>
      </c>
      <c r="CN73">
        <v>0.89999574193548404</v>
      </c>
      <c r="CO73">
        <v>0.10000419354838699</v>
      </c>
      <c r="CP73">
        <v>0</v>
      </c>
      <c r="CQ73">
        <v>835.61551612903202</v>
      </c>
      <c r="CR73">
        <v>5.0001199999999999</v>
      </c>
      <c r="CS73">
        <v>12029.0709677419</v>
      </c>
      <c r="CT73">
        <v>13357.8870967742</v>
      </c>
      <c r="CU73">
        <v>45.802</v>
      </c>
      <c r="CV73">
        <v>46.967483870967698</v>
      </c>
      <c r="CW73">
        <v>46.870935483871001</v>
      </c>
      <c r="CX73">
        <v>46.75</v>
      </c>
      <c r="CY73">
        <v>47.561999999999998</v>
      </c>
      <c r="CZ73">
        <v>1525.48870967742</v>
      </c>
      <c r="DA73">
        <v>169.51</v>
      </c>
      <c r="DB73">
        <v>0</v>
      </c>
      <c r="DC73">
        <v>116.200000047684</v>
      </c>
      <c r="DD73">
        <v>835.57670588235305</v>
      </c>
      <c r="DE73">
        <v>-2.4892157060390798</v>
      </c>
      <c r="DF73">
        <v>-6.8627448486161597</v>
      </c>
      <c r="DG73">
        <v>12027.476470588201</v>
      </c>
      <c r="DH73">
        <v>10</v>
      </c>
      <c r="DI73">
        <v>1533055415.4000001</v>
      </c>
      <c r="DJ73" t="s">
        <v>549</v>
      </c>
      <c r="DK73">
        <v>76</v>
      </c>
      <c r="DL73">
        <v>-1.405</v>
      </c>
      <c r="DM73">
        <v>-0.20399999999999999</v>
      </c>
      <c r="DN73">
        <v>400</v>
      </c>
      <c r="DO73">
        <v>13</v>
      </c>
      <c r="DP73">
        <v>0.03</v>
      </c>
      <c r="DQ73">
        <v>0.01</v>
      </c>
      <c r="DR73">
        <v>28.1711572263515</v>
      </c>
      <c r="DS73">
        <v>2.4892792621426199E-2</v>
      </c>
      <c r="DT73">
        <v>3.8840962960662001E-2</v>
      </c>
      <c r="DU73">
        <v>1</v>
      </c>
      <c r="DV73">
        <v>1.0269355422292501</v>
      </c>
      <c r="DW73">
        <v>4.68184354394185E-2</v>
      </c>
      <c r="DX73">
        <v>3.6130666058060302E-3</v>
      </c>
      <c r="DY73">
        <v>1</v>
      </c>
      <c r="DZ73">
        <v>2</v>
      </c>
      <c r="EA73">
        <v>2</v>
      </c>
      <c r="EB73" t="s">
        <v>260</v>
      </c>
      <c r="EC73">
        <v>100</v>
      </c>
      <c r="ED73">
        <v>100</v>
      </c>
      <c r="EE73">
        <v>-1.405</v>
      </c>
      <c r="EF73">
        <v>-0.20399999999999999</v>
      </c>
      <c r="EG73">
        <v>2</v>
      </c>
      <c r="EH73">
        <v>395.68900000000002</v>
      </c>
      <c r="EI73">
        <v>602.91600000000005</v>
      </c>
      <c r="EJ73">
        <v>24.9999</v>
      </c>
      <c r="EK73">
        <v>29.372199999999999</v>
      </c>
      <c r="EL73">
        <v>30</v>
      </c>
      <c r="EM73">
        <v>29.399799999999999</v>
      </c>
      <c r="EN73">
        <v>29.380400000000002</v>
      </c>
      <c r="EO73">
        <v>19.598199999999999</v>
      </c>
      <c r="EP73">
        <v>67.748500000000007</v>
      </c>
      <c r="EQ73">
        <v>0</v>
      </c>
      <c r="ER73">
        <v>25</v>
      </c>
      <c r="ES73">
        <v>400</v>
      </c>
      <c r="ET73">
        <v>12.5685</v>
      </c>
      <c r="EU73">
        <v>109.919</v>
      </c>
      <c r="EV73">
        <v>101.46299999999999</v>
      </c>
    </row>
    <row r="74" spans="1:152" x14ac:dyDescent="0.2">
      <c r="A74">
        <v>88</v>
      </c>
      <c r="B74">
        <v>1533055573.5</v>
      </c>
      <c r="C74">
        <v>13354.7000000477</v>
      </c>
      <c r="D74" t="s">
        <v>550</v>
      </c>
      <c r="E74" t="s">
        <v>551</v>
      </c>
      <c r="F74" t="s">
        <v>518</v>
      </c>
      <c r="G74">
        <v>1533055565.4258101</v>
      </c>
      <c r="H74">
        <f t="shared" si="86"/>
        <v>8.4974006948469287E-3</v>
      </c>
      <c r="I74">
        <f t="shared" si="87"/>
        <v>33.953759054046444</v>
      </c>
      <c r="J74">
        <f t="shared" si="88"/>
        <v>542.16422580645201</v>
      </c>
      <c r="K74">
        <f t="shared" si="89"/>
        <v>471.04547741638368</v>
      </c>
      <c r="L74">
        <f t="shared" si="90"/>
        <v>46.718604339668076</v>
      </c>
      <c r="M74">
        <f t="shared" si="91"/>
        <v>53.772209196234826</v>
      </c>
      <c r="N74">
        <f t="shared" si="92"/>
        <v>1.0489452034903017</v>
      </c>
      <c r="O74">
        <f t="shared" si="93"/>
        <v>2.2474014771492548</v>
      </c>
      <c r="P74">
        <f t="shared" si="94"/>
        <v>0.83591713753379615</v>
      </c>
      <c r="Q74">
        <f t="shared" si="95"/>
        <v>0.53795355427662273</v>
      </c>
      <c r="R74">
        <f t="shared" si="96"/>
        <v>280.86024304725714</v>
      </c>
      <c r="S74">
        <f t="shared" si="97"/>
        <v>27.196768385083175</v>
      </c>
      <c r="T74">
        <f t="shared" si="98"/>
        <v>26.261606451612899</v>
      </c>
      <c r="U74">
        <f t="shared" si="99"/>
        <v>3.4268468036676798</v>
      </c>
      <c r="V74">
        <f t="shared" si="100"/>
        <v>64.887462518801996</v>
      </c>
      <c r="W74">
        <f t="shared" si="101"/>
        <v>2.448501905007451</v>
      </c>
      <c r="X74">
        <f t="shared" si="102"/>
        <v>3.7734591706340272</v>
      </c>
      <c r="Y74">
        <f t="shared" si="103"/>
        <v>0.97834489866022878</v>
      </c>
      <c r="Z74">
        <f t="shared" si="104"/>
        <v>-374.73537064274956</v>
      </c>
      <c r="AA74">
        <f t="shared" si="105"/>
        <v>198.88844523241315</v>
      </c>
      <c r="AB74">
        <f t="shared" si="106"/>
        <v>19.114579702452364</v>
      </c>
      <c r="AC74">
        <f t="shared" si="107"/>
        <v>124.12789733937311</v>
      </c>
      <c r="AD74">
        <v>-4.1113827829160003E-2</v>
      </c>
      <c r="AE74">
        <v>4.6153873507369103E-2</v>
      </c>
      <c r="AF74">
        <v>3.4505760379548001</v>
      </c>
      <c r="AG74">
        <v>0</v>
      </c>
      <c r="AH74">
        <v>0</v>
      </c>
      <c r="AI74">
        <f t="shared" si="108"/>
        <v>1</v>
      </c>
      <c r="AJ74">
        <f t="shared" si="109"/>
        <v>0</v>
      </c>
      <c r="AK74">
        <f t="shared" si="110"/>
        <v>52267.850311368536</v>
      </c>
      <c r="AL74">
        <v>0</v>
      </c>
      <c r="AM74">
        <v>0</v>
      </c>
      <c r="AN74">
        <v>0</v>
      </c>
      <c r="AO74">
        <f t="shared" si="111"/>
        <v>0</v>
      </c>
      <c r="AP74" t="e">
        <f t="shared" si="112"/>
        <v>#DIV/0!</v>
      </c>
      <c r="AQ74">
        <v>-1</v>
      </c>
      <c r="AR74" t="s">
        <v>552</v>
      </c>
      <c r="AS74">
        <v>839.79376470588204</v>
      </c>
      <c r="AT74">
        <v>1230.76</v>
      </c>
      <c r="AU74">
        <f t="shared" si="113"/>
        <v>0.31766244864483573</v>
      </c>
      <c r="AV74">
        <v>0.5</v>
      </c>
      <c r="AW74">
        <f t="shared" si="114"/>
        <v>1433.0869254474887</v>
      </c>
      <c r="AX74">
        <f t="shared" si="115"/>
        <v>33.953759054046444</v>
      </c>
      <c r="AY74">
        <f t="shared" si="116"/>
        <v>227.61895092927421</v>
      </c>
      <c r="AZ74">
        <f t="shared" si="117"/>
        <v>0.52408268062010466</v>
      </c>
      <c r="BA74">
        <f t="shared" si="118"/>
        <v>2.4390536563671426E-2</v>
      </c>
      <c r="BB74">
        <f t="shared" si="119"/>
        <v>-1</v>
      </c>
      <c r="BC74" t="s">
        <v>553</v>
      </c>
      <c r="BD74">
        <v>585.74</v>
      </c>
      <c r="BE74">
        <f t="shared" si="120"/>
        <v>645.02</v>
      </c>
      <c r="BF74">
        <f t="shared" si="121"/>
        <v>0.60613040726507394</v>
      </c>
      <c r="BG74">
        <f t="shared" si="122"/>
        <v>2.1012053129374806</v>
      </c>
      <c r="BH74">
        <f t="shared" si="123"/>
        <v>0.31766244864483567</v>
      </c>
      <c r="BI74" t="e">
        <f t="shared" si="124"/>
        <v>#DIV/0!</v>
      </c>
      <c r="BJ74">
        <v>4584</v>
      </c>
      <c r="BK74">
        <v>300</v>
      </c>
      <c r="BL74">
        <v>300</v>
      </c>
      <c r="BM74">
        <v>300</v>
      </c>
      <c r="BN74">
        <v>10467.9</v>
      </c>
      <c r="BO74">
        <v>1140.1600000000001</v>
      </c>
      <c r="BP74">
        <v>-7.2604100000000001E-3</v>
      </c>
      <c r="BQ74">
        <v>2.33386</v>
      </c>
      <c r="BR74">
        <f t="shared" si="125"/>
        <v>1700.0019354838701</v>
      </c>
      <c r="BS74">
        <f t="shared" si="126"/>
        <v>1433.0869254474887</v>
      </c>
      <c r="BT74">
        <f t="shared" si="127"/>
        <v>0.84299134932431152</v>
      </c>
      <c r="BU74">
        <f t="shared" si="128"/>
        <v>0.19598269864862319</v>
      </c>
      <c r="BV74">
        <v>6</v>
      </c>
      <c r="BW74">
        <v>0.5</v>
      </c>
      <c r="BX74" t="s">
        <v>259</v>
      </c>
      <c r="BY74">
        <v>1533055565.4258101</v>
      </c>
      <c r="BZ74">
        <v>542.16422580645201</v>
      </c>
      <c r="CA74">
        <v>600.00506451612898</v>
      </c>
      <c r="CB74">
        <v>24.687290322580601</v>
      </c>
      <c r="CC74">
        <v>12.2559161290323</v>
      </c>
      <c r="CD74">
        <v>400.00193548387102</v>
      </c>
      <c r="CE74">
        <v>99.080674193548404</v>
      </c>
      <c r="CF74">
        <v>9.9992174193548403E-2</v>
      </c>
      <c r="CG74">
        <v>27.903116129032298</v>
      </c>
      <c r="CH74">
        <v>26.261606451612899</v>
      </c>
      <c r="CI74">
        <v>999.9</v>
      </c>
      <c r="CJ74">
        <v>10006.794516129001</v>
      </c>
      <c r="CK74">
        <v>0</v>
      </c>
      <c r="CL74">
        <v>15.486874193548401</v>
      </c>
      <c r="CM74">
        <v>1700.0019354838701</v>
      </c>
      <c r="CN74">
        <v>0.899993548387096</v>
      </c>
      <c r="CO74">
        <v>0.100006438709677</v>
      </c>
      <c r="CP74">
        <v>0</v>
      </c>
      <c r="CQ74">
        <v>839.93625806451598</v>
      </c>
      <c r="CR74">
        <v>5.0001199999999999</v>
      </c>
      <c r="CS74">
        <v>12111.419354838699</v>
      </c>
      <c r="CT74">
        <v>13357.9258064516</v>
      </c>
      <c r="CU74">
        <v>45.762</v>
      </c>
      <c r="CV74">
        <v>46.941064516129003</v>
      </c>
      <c r="CW74">
        <v>46.838419354838699</v>
      </c>
      <c r="CX74">
        <v>46.75</v>
      </c>
      <c r="CY74">
        <v>47.54</v>
      </c>
      <c r="CZ74">
        <v>1525.4919354838701</v>
      </c>
      <c r="DA74">
        <v>169.51</v>
      </c>
      <c r="DB74">
        <v>0</v>
      </c>
      <c r="DC74">
        <v>120.09999990463299</v>
      </c>
      <c r="DD74">
        <v>839.79376470588204</v>
      </c>
      <c r="DE74">
        <v>-1.78357842234946</v>
      </c>
      <c r="DF74">
        <v>-72.034313983634902</v>
      </c>
      <c r="DG74">
        <v>12106.682352941199</v>
      </c>
      <c r="DH74">
        <v>10</v>
      </c>
      <c r="DI74">
        <v>1533055613.4000001</v>
      </c>
      <c r="DJ74" t="s">
        <v>554</v>
      </c>
      <c r="DK74">
        <v>77</v>
      </c>
      <c r="DL74">
        <v>-1.1539999999999999</v>
      </c>
      <c r="DM74">
        <v>-0.21099999999999999</v>
      </c>
      <c r="DN74">
        <v>600</v>
      </c>
      <c r="DO74">
        <v>12</v>
      </c>
      <c r="DP74">
        <v>0.05</v>
      </c>
      <c r="DQ74">
        <v>0.01</v>
      </c>
      <c r="DR74">
        <v>34.170880965017801</v>
      </c>
      <c r="DS74">
        <v>-0.70091108979230199</v>
      </c>
      <c r="DT74">
        <v>9.4469833280200505E-2</v>
      </c>
      <c r="DU74">
        <v>0</v>
      </c>
      <c r="DV74">
        <v>1.05062313892147</v>
      </c>
      <c r="DW74">
        <v>-1.7579635170507899E-2</v>
      </c>
      <c r="DX74">
        <v>1.74307359866478E-3</v>
      </c>
      <c r="DY74">
        <v>1</v>
      </c>
      <c r="DZ74">
        <v>1</v>
      </c>
      <c r="EA74">
        <v>2</v>
      </c>
      <c r="EB74" t="s">
        <v>264</v>
      </c>
      <c r="EC74">
        <v>100</v>
      </c>
      <c r="ED74">
        <v>100</v>
      </c>
      <c r="EE74">
        <v>-1.1539999999999999</v>
      </c>
      <c r="EF74">
        <v>-0.21099999999999999</v>
      </c>
      <c r="EG74">
        <v>2</v>
      </c>
      <c r="EH74">
        <v>396.01900000000001</v>
      </c>
      <c r="EI74">
        <v>602.97400000000005</v>
      </c>
      <c r="EJ74">
        <v>25.0001</v>
      </c>
      <c r="EK74">
        <v>29.4025</v>
      </c>
      <c r="EL74">
        <v>30.0001</v>
      </c>
      <c r="EM74">
        <v>29.427600000000002</v>
      </c>
      <c r="EN74">
        <v>29.416799999999999</v>
      </c>
      <c r="EO74">
        <v>27.1081</v>
      </c>
      <c r="EP74">
        <v>71.445899999999995</v>
      </c>
      <c r="EQ74">
        <v>0</v>
      </c>
      <c r="ER74">
        <v>25</v>
      </c>
      <c r="ES74">
        <v>600</v>
      </c>
      <c r="ET74">
        <v>12.139200000000001</v>
      </c>
      <c r="EU74">
        <v>109.91500000000001</v>
      </c>
      <c r="EV74">
        <v>101.45699999999999</v>
      </c>
    </row>
    <row r="75" spans="1:152" x14ac:dyDescent="0.2">
      <c r="A75">
        <v>89</v>
      </c>
      <c r="B75">
        <v>1533055734.9000001</v>
      </c>
      <c r="C75">
        <v>13516.1000001431</v>
      </c>
      <c r="D75" t="s">
        <v>555</v>
      </c>
      <c r="E75" t="s">
        <v>556</v>
      </c>
      <c r="F75" t="s">
        <v>518</v>
      </c>
      <c r="G75">
        <v>1533055726.9290299</v>
      </c>
      <c r="H75">
        <f t="shared" si="86"/>
        <v>8.2657042335166891E-3</v>
      </c>
      <c r="I75">
        <f t="shared" si="87"/>
        <v>34.269602049723339</v>
      </c>
      <c r="J75">
        <f t="shared" si="88"/>
        <v>739.44519354838701</v>
      </c>
      <c r="K75">
        <f t="shared" si="89"/>
        <v>663.10443406439788</v>
      </c>
      <c r="L75">
        <f t="shared" si="90"/>
        <v>65.762667244215891</v>
      </c>
      <c r="M75">
        <f t="shared" si="91"/>
        <v>73.333679750262178</v>
      </c>
      <c r="N75">
        <f t="shared" si="92"/>
        <v>1.0182272466641393</v>
      </c>
      <c r="O75">
        <f t="shared" si="93"/>
        <v>2.2451655561025547</v>
      </c>
      <c r="P75">
        <f t="shared" si="94"/>
        <v>0.81606448707293144</v>
      </c>
      <c r="Q75">
        <f t="shared" si="95"/>
        <v>0.52483276977961468</v>
      </c>
      <c r="R75">
        <f t="shared" si="96"/>
        <v>280.86180968707816</v>
      </c>
      <c r="S75">
        <f t="shared" si="97"/>
        <v>27.297449656862792</v>
      </c>
      <c r="T75">
        <f t="shared" si="98"/>
        <v>26.295677419354799</v>
      </c>
      <c r="U75">
        <f t="shared" si="99"/>
        <v>3.4337481806915422</v>
      </c>
      <c r="V75">
        <f t="shared" si="100"/>
        <v>65.075439531698905</v>
      </c>
      <c r="W75">
        <f t="shared" si="101"/>
        <v>2.459084891601294</v>
      </c>
      <c r="X75">
        <f t="shared" si="102"/>
        <v>3.7788217940555726</v>
      </c>
      <c r="Y75">
        <f t="shared" si="103"/>
        <v>0.97466328909024824</v>
      </c>
      <c r="Z75">
        <f t="shared" si="104"/>
        <v>-364.51755669808597</v>
      </c>
      <c r="AA75">
        <f t="shared" si="105"/>
        <v>197.51334787852775</v>
      </c>
      <c r="AB75">
        <f t="shared" si="106"/>
        <v>19.006874658735793</v>
      </c>
      <c r="AC75">
        <f t="shared" si="107"/>
        <v>132.86447552625575</v>
      </c>
      <c r="AD75">
        <v>-4.1053723305380298E-2</v>
      </c>
      <c r="AE75">
        <v>4.6086400913980897E-2</v>
      </c>
      <c r="AF75">
        <v>3.4465811896123602</v>
      </c>
      <c r="AG75">
        <v>0</v>
      </c>
      <c r="AH75">
        <v>0</v>
      </c>
      <c r="AI75">
        <f t="shared" si="108"/>
        <v>1</v>
      </c>
      <c r="AJ75">
        <f t="shared" si="109"/>
        <v>0</v>
      </c>
      <c r="AK75">
        <f t="shared" si="110"/>
        <v>52190.192752496514</v>
      </c>
      <c r="AL75">
        <v>0</v>
      </c>
      <c r="AM75">
        <v>0</v>
      </c>
      <c r="AN75">
        <v>0</v>
      </c>
      <c r="AO75">
        <f t="shared" si="111"/>
        <v>0</v>
      </c>
      <c r="AP75" t="e">
        <f t="shared" si="112"/>
        <v>#DIV/0!</v>
      </c>
      <c r="AQ75">
        <v>-1</v>
      </c>
      <c r="AR75" t="s">
        <v>557</v>
      </c>
      <c r="AS75">
        <v>835.43076470588198</v>
      </c>
      <c r="AT75">
        <v>1199.1600000000001</v>
      </c>
      <c r="AU75">
        <f t="shared" si="113"/>
        <v>0.30332002009249648</v>
      </c>
      <c r="AV75">
        <v>0.5</v>
      </c>
      <c r="AW75">
        <f t="shared" si="114"/>
        <v>1433.0989641572016</v>
      </c>
      <c r="AX75">
        <f t="shared" si="115"/>
        <v>34.269602049723339</v>
      </c>
      <c r="AY75">
        <f t="shared" si="116"/>
        <v>217.34380330134914</v>
      </c>
      <c r="AZ75">
        <f t="shared" si="117"/>
        <v>0.5151772907702058</v>
      </c>
      <c r="BA75">
        <f t="shared" si="118"/>
        <v>2.4610723286974962E-2</v>
      </c>
      <c r="BB75">
        <f t="shared" si="119"/>
        <v>-1</v>
      </c>
      <c r="BC75" t="s">
        <v>558</v>
      </c>
      <c r="BD75">
        <v>581.38</v>
      </c>
      <c r="BE75">
        <f t="shared" si="120"/>
        <v>617.78000000000009</v>
      </c>
      <c r="BF75">
        <f t="shared" si="121"/>
        <v>0.5887682270292306</v>
      </c>
      <c r="BG75">
        <f t="shared" si="122"/>
        <v>2.0626096528948366</v>
      </c>
      <c r="BH75">
        <f t="shared" si="123"/>
        <v>0.30332002009249648</v>
      </c>
      <c r="BI75" t="e">
        <f t="shared" si="124"/>
        <v>#DIV/0!</v>
      </c>
      <c r="BJ75">
        <v>4586</v>
      </c>
      <c r="BK75">
        <v>300</v>
      </c>
      <c r="BL75">
        <v>300</v>
      </c>
      <c r="BM75">
        <v>300</v>
      </c>
      <c r="BN75">
        <v>10468.299999999999</v>
      </c>
      <c r="BO75">
        <v>1114.73</v>
      </c>
      <c r="BP75">
        <v>-7.2605999999999999E-3</v>
      </c>
      <c r="BQ75">
        <v>2.2479200000000001</v>
      </c>
      <c r="BR75">
        <f t="shared" si="125"/>
        <v>1700.01677419355</v>
      </c>
      <c r="BS75">
        <f t="shared" si="126"/>
        <v>1433.0989641572016</v>
      </c>
      <c r="BT75">
        <f t="shared" si="127"/>
        <v>0.8429910727422274</v>
      </c>
      <c r="BU75">
        <f t="shared" si="128"/>
        <v>0.19598214548445481</v>
      </c>
      <c r="BV75">
        <v>6</v>
      </c>
      <c r="BW75">
        <v>0.5</v>
      </c>
      <c r="BX75" t="s">
        <v>259</v>
      </c>
      <c r="BY75">
        <v>1533055726.9290299</v>
      </c>
      <c r="BZ75">
        <v>739.44519354838701</v>
      </c>
      <c r="CA75">
        <v>800.01512903225796</v>
      </c>
      <c r="CB75">
        <v>24.795680645161301</v>
      </c>
      <c r="CC75">
        <v>12.7050580645161</v>
      </c>
      <c r="CD75">
        <v>400.01664516129</v>
      </c>
      <c r="CE75">
        <v>99.073941935483901</v>
      </c>
      <c r="CF75">
        <v>9.9979796774193594E-2</v>
      </c>
      <c r="CG75">
        <v>27.927461290322601</v>
      </c>
      <c r="CH75">
        <v>26.295677419354799</v>
      </c>
      <c r="CI75">
        <v>999.9</v>
      </c>
      <c r="CJ75">
        <v>9992.8445161290292</v>
      </c>
      <c r="CK75">
        <v>0</v>
      </c>
      <c r="CL75">
        <v>15.483919354838701</v>
      </c>
      <c r="CM75">
        <v>1700.01677419355</v>
      </c>
      <c r="CN75">
        <v>0.90000487096774195</v>
      </c>
      <c r="CO75">
        <v>9.9995122580645093E-2</v>
      </c>
      <c r="CP75">
        <v>0</v>
      </c>
      <c r="CQ75">
        <v>835.67270967741899</v>
      </c>
      <c r="CR75">
        <v>5.0001199999999999</v>
      </c>
      <c r="CS75">
        <v>12043.0903225806</v>
      </c>
      <c r="CT75">
        <v>13358.080645161301</v>
      </c>
      <c r="CU75">
        <v>45.75</v>
      </c>
      <c r="CV75">
        <v>46.936999999999998</v>
      </c>
      <c r="CW75">
        <v>46.811999999999998</v>
      </c>
      <c r="CX75">
        <v>46.75</v>
      </c>
      <c r="CY75">
        <v>47.5</v>
      </c>
      <c r="CZ75">
        <v>1525.52096774194</v>
      </c>
      <c r="DA75">
        <v>169.49580645161299</v>
      </c>
      <c r="DB75">
        <v>0</v>
      </c>
      <c r="DC75">
        <v>161</v>
      </c>
      <c r="DD75">
        <v>835.43076470588198</v>
      </c>
      <c r="DE75">
        <v>-3.4318627199985698</v>
      </c>
      <c r="DF75">
        <v>-107.03431350626801</v>
      </c>
      <c r="DG75">
        <v>12039.688235294099</v>
      </c>
      <c r="DH75">
        <v>10</v>
      </c>
      <c r="DI75">
        <v>1533055684.9000001</v>
      </c>
      <c r="DJ75" t="s">
        <v>559</v>
      </c>
      <c r="DK75">
        <v>78</v>
      </c>
      <c r="DL75">
        <v>-0.629</v>
      </c>
      <c r="DM75">
        <v>-0.20300000000000001</v>
      </c>
      <c r="DN75">
        <v>800</v>
      </c>
      <c r="DO75">
        <v>13</v>
      </c>
      <c r="DP75">
        <v>0.04</v>
      </c>
      <c r="DQ75">
        <v>0.01</v>
      </c>
      <c r="DR75">
        <v>34.313915601838502</v>
      </c>
      <c r="DS75">
        <v>-0.56477802983839798</v>
      </c>
      <c r="DT75">
        <v>8.2710285388396296E-2</v>
      </c>
      <c r="DU75">
        <v>0</v>
      </c>
      <c r="DV75">
        <v>1.0182314200565601</v>
      </c>
      <c r="DW75">
        <v>-2.58000283965912E-2</v>
      </c>
      <c r="DX75">
        <v>2.2479328995175301E-3</v>
      </c>
      <c r="DY75">
        <v>1</v>
      </c>
      <c r="DZ75">
        <v>1</v>
      </c>
      <c r="EA75">
        <v>2</v>
      </c>
      <c r="EB75" t="s">
        <v>264</v>
      </c>
      <c r="EC75">
        <v>100</v>
      </c>
      <c r="ED75">
        <v>100</v>
      </c>
      <c r="EE75">
        <v>-0.629</v>
      </c>
      <c r="EF75">
        <v>-0.20300000000000001</v>
      </c>
      <c r="EG75">
        <v>2</v>
      </c>
      <c r="EH75">
        <v>395.87700000000001</v>
      </c>
      <c r="EI75">
        <v>603.58900000000006</v>
      </c>
      <c r="EJ75">
        <v>25.000299999999999</v>
      </c>
      <c r="EK75">
        <v>29.465699999999998</v>
      </c>
      <c r="EL75">
        <v>30.000299999999999</v>
      </c>
      <c r="EM75">
        <v>29.495799999999999</v>
      </c>
      <c r="EN75">
        <v>29.479600000000001</v>
      </c>
      <c r="EO75">
        <v>34.189</v>
      </c>
      <c r="EP75">
        <v>69.696200000000005</v>
      </c>
      <c r="EQ75">
        <v>0</v>
      </c>
      <c r="ER75">
        <v>25</v>
      </c>
      <c r="ES75">
        <v>800</v>
      </c>
      <c r="ET75">
        <v>12.6416</v>
      </c>
      <c r="EU75">
        <v>109.90300000000001</v>
      </c>
      <c r="EV75">
        <v>101.447</v>
      </c>
    </row>
    <row r="76" spans="1:152" x14ac:dyDescent="0.2">
      <c r="A76">
        <v>90</v>
      </c>
      <c r="B76">
        <v>1533055855.5</v>
      </c>
      <c r="C76">
        <v>13636.7000000477</v>
      </c>
      <c r="D76" t="s">
        <v>560</v>
      </c>
      <c r="E76" t="s">
        <v>561</v>
      </c>
      <c r="F76" t="s">
        <v>518</v>
      </c>
      <c r="G76">
        <v>1533055847.44839</v>
      </c>
      <c r="H76">
        <f t="shared" si="86"/>
        <v>7.9606090901850161E-3</v>
      </c>
      <c r="I76">
        <f t="shared" si="87"/>
        <v>33.789815569489662</v>
      </c>
      <c r="J76">
        <f t="shared" si="88"/>
        <v>938.11219354838704</v>
      </c>
      <c r="K76">
        <f t="shared" si="89"/>
        <v>855.59728534980695</v>
      </c>
      <c r="L76">
        <f t="shared" si="90"/>
        <v>84.855852298688376</v>
      </c>
      <c r="M76">
        <f t="shared" si="91"/>
        <v>93.039460384443188</v>
      </c>
      <c r="N76">
        <f t="shared" si="92"/>
        <v>0.95126254587671466</v>
      </c>
      <c r="O76">
        <f t="shared" si="93"/>
        <v>2.2467591176747672</v>
      </c>
      <c r="P76">
        <f t="shared" si="94"/>
        <v>0.77244643148278536</v>
      </c>
      <c r="Q76">
        <f t="shared" si="95"/>
        <v>0.49602340297614145</v>
      </c>
      <c r="R76">
        <f t="shared" si="96"/>
        <v>280.85834485659382</v>
      </c>
      <c r="S76">
        <f t="shared" si="97"/>
        <v>27.428713002071802</v>
      </c>
      <c r="T76">
        <f t="shared" si="98"/>
        <v>26.379316129032301</v>
      </c>
      <c r="U76">
        <f t="shared" si="99"/>
        <v>3.4507414361313078</v>
      </c>
      <c r="V76">
        <f t="shared" si="100"/>
        <v>64.963601810586681</v>
      </c>
      <c r="W76">
        <f t="shared" si="101"/>
        <v>2.4591011990280638</v>
      </c>
      <c r="X76">
        <f t="shared" si="102"/>
        <v>3.7853523057388743</v>
      </c>
      <c r="Y76">
        <f t="shared" si="103"/>
        <v>0.991640237103244</v>
      </c>
      <c r="Z76">
        <f t="shared" si="104"/>
        <v>-351.06286087715921</v>
      </c>
      <c r="AA76">
        <f t="shared" si="105"/>
        <v>191.10875752437099</v>
      </c>
      <c r="AB76">
        <f t="shared" si="106"/>
        <v>18.38790669720704</v>
      </c>
      <c r="AC76">
        <f t="shared" si="107"/>
        <v>139.29214820101262</v>
      </c>
      <c r="AD76">
        <v>-4.10965548407611E-2</v>
      </c>
      <c r="AE76">
        <v>4.61344830646944E-2</v>
      </c>
      <c r="AF76">
        <v>3.4494281935540001</v>
      </c>
      <c r="AG76">
        <v>0</v>
      </c>
      <c r="AH76">
        <v>0</v>
      </c>
      <c r="AI76">
        <f t="shared" si="108"/>
        <v>1</v>
      </c>
      <c r="AJ76">
        <f t="shared" si="109"/>
        <v>0</v>
      </c>
      <c r="AK76">
        <f t="shared" si="110"/>
        <v>52237.353989211486</v>
      </c>
      <c r="AL76">
        <v>0</v>
      </c>
      <c r="AM76">
        <v>0</v>
      </c>
      <c r="AN76">
        <v>0</v>
      </c>
      <c r="AO76">
        <f t="shared" si="111"/>
        <v>0</v>
      </c>
      <c r="AP76" t="e">
        <f t="shared" si="112"/>
        <v>#DIV/0!</v>
      </c>
      <c r="AQ76">
        <v>-1</v>
      </c>
      <c r="AR76" t="s">
        <v>562</v>
      </c>
      <c r="AS76">
        <v>832.82405882352896</v>
      </c>
      <c r="AT76">
        <v>1174.8599999999999</v>
      </c>
      <c r="AU76">
        <f t="shared" si="113"/>
        <v>0.29112910574576623</v>
      </c>
      <c r="AV76">
        <v>0.5</v>
      </c>
      <c r="AW76">
        <f t="shared" si="114"/>
        <v>1433.0820189959172</v>
      </c>
      <c r="AX76">
        <f t="shared" si="115"/>
        <v>33.789815569489662</v>
      </c>
      <c r="AY76">
        <f t="shared" si="116"/>
        <v>208.60594332530928</v>
      </c>
      <c r="AZ76">
        <f t="shared" si="117"/>
        <v>0.50811160478695327</v>
      </c>
      <c r="BA76">
        <f t="shared" si="118"/>
        <v>2.4276220836170283E-2</v>
      </c>
      <c r="BB76">
        <f t="shared" si="119"/>
        <v>-1</v>
      </c>
      <c r="BC76" t="s">
        <v>563</v>
      </c>
      <c r="BD76">
        <v>577.9</v>
      </c>
      <c r="BE76">
        <f t="shared" si="120"/>
        <v>596.95999999999992</v>
      </c>
      <c r="BF76">
        <f t="shared" si="121"/>
        <v>0.57296291405868227</v>
      </c>
      <c r="BG76">
        <f t="shared" si="122"/>
        <v>2.0329814846859318</v>
      </c>
      <c r="BH76">
        <f t="shared" si="123"/>
        <v>0.29112910574576628</v>
      </c>
      <c r="BI76" t="e">
        <f t="shared" si="124"/>
        <v>#DIV/0!</v>
      </c>
      <c r="BJ76">
        <v>4588</v>
      </c>
      <c r="BK76">
        <v>300</v>
      </c>
      <c r="BL76">
        <v>300</v>
      </c>
      <c r="BM76">
        <v>300</v>
      </c>
      <c r="BN76">
        <v>10468.4</v>
      </c>
      <c r="BO76">
        <v>1095.53</v>
      </c>
      <c r="BP76">
        <v>-7.26073E-3</v>
      </c>
      <c r="BQ76">
        <v>2.0296599999999998</v>
      </c>
      <c r="BR76">
        <f t="shared" si="125"/>
        <v>1699.99677419355</v>
      </c>
      <c r="BS76">
        <f t="shared" si="126"/>
        <v>1433.0820189959172</v>
      </c>
      <c r="BT76">
        <f t="shared" si="127"/>
        <v>0.84299102254223235</v>
      </c>
      <c r="BU76">
        <f t="shared" si="128"/>
        <v>0.19598204508446487</v>
      </c>
      <c r="BV76">
        <v>6</v>
      </c>
      <c r="BW76">
        <v>0.5</v>
      </c>
      <c r="BX76" t="s">
        <v>259</v>
      </c>
      <c r="BY76">
        <v>1533055847.44839</v>
      </c>
      <c r="BZ76">
        <v>938.11219354838704</v>
      </c>
      <c r="CA76">
        <v>999.99974193548405</v>
      </c>
      <c r="CB76">
        <v>24.794993548387101</v>
      </c>
      <c r="CC76">
        <v>13.1499838709677</v>
      </c>
      <c r="CD76">
        <v>399.994129032258</v>
      </c>
      <c r="CE76">
        <v>99.077387096774203</v>
      </c>
      <c r="CF76">
        <v>9.9940545161290306E-2</v>
      </c>
      <c r="CG76">
        <v>27.9570677419355</v>
      </c>
      <c r="CH76">
        <v>26.379316129032301</v>
      </c>
      <c r="CI76">
        <v>999.9</v>
      </c>
      <c r="CJ76">
        <v>10002.9222580645</v>
      </c>
      <c r="CK76">
        <v>0</v>
      </c>
      <c r="CL76">
        <v>15.134735483870999</v>
      </c>
      <c r="CM76">
        <v>1699.99677419355</v>
      </c>
      <c r="CN76">
        <v>0.90000477419354896</v>
      </c>
      <c r="CO76">
        <v>9.9995225806451593E-2</v>
      </c>
      <c r="CP76">
        <v>0</v>
      </c>
      <c r="CQ76">
        <v>833.05503225806399</v>
      </c>
      <c r="CR76">
        <v>5.0001199999999999</v>
      </c>
      <c r="CS76">
        <v>11989.564516128999</v>
      </c>
      <c r="CT76">
        <v>13357.919354838699</v>
      </c>
      <c r="CU76">
        <v>45.75</v>
      </c>
      <c r="CV76">
        <v>46.878999999999998</v>
      </c>
      <c r="CW76">
        <v>46.811999999999998</v>
      </c>
      <c r="CX76">
        <v>46.75</v>
      </c>
      <c r="CY76">
        <v>47.503999999999998</v>
      </c>
      <c r="CZ76">
        <v>1525.5058064516099</v>
      </c>
      <c r="DA76">
        <v>169.49096774193501</v>
      </c>
      <c r="DB76">
        <v>0</v>
      </c>
      <c r="DC76">
        <v>120</v>
      </c>
      <c r="DD76">
        <v>832.82405882352896</v>
      </c>
      <c r="DE76">
        <v>-4.45906862704528</v>
      </c>
      <c r="DF76">
        <v>-72.034313829142803</v>
      </c>
      <c r="DG76">
        <v>11985.5117647059</v>
      </c>
      <c r="DH76">
        <v>10</v>
      </c>
      <c r="DI76">
        <v>1533055812.9000001</v>
      </c>
      <c r="DJ76" t="s">
        <v>564</v>
      </c>
      <c r="DK76">
        <v>79</v>
      </c>
      <c r="DL76">
        <v>-0.13600000000000001</v>
      </c>
      <c r="DM76">
        <v>-0.2</v>
      </c>
      <c r="DN76">
        <v>1000</v>
      </c>
      <c r="DO76">
        <v>13</v>
      </c>
      <c r="DP76">
        <v>0.03</v>
      </c>
      <c r="DQ76">
        <v>0.01</v>
      </c>
      <c r="DR76">
        <v>33.8143494699179</v>
      </c>
      <c r="DS76">
        <v>-0.34617804185304002</v>
      </c>
      <c r="DT76">
        <v>6.3781691391700507E-2</v>
      </c>
      <c r="DU76">
        <v>0</v>
      </c>
      <c r="DV76">
        <v>0.95129222431624505</v>
      </c>
      <c r="DW76">
        <v>5.0966105687335803E-4</v>
      </c>
      <c r="DX76">
        <v>2.4525279508351601E-3</v>
      </c>
      <c r="DY76">
        <v>1</v>
      </c>
      <c r="DZ76">
        <v>1</v>
      </c>
      <c r="EA76">
        <v>2</v>
      </c>
      <c r="EB76" t="s">
        <v>264</v>
      </c>
      <c r="EC76">
        <v>100</v>
      </c>
      <c r="ED76">
        <v>100</v>
      </c>
      <c r="EE76">
        <v>-0.13600000000000001</v>
      </c>
      <c r="EF76">
        <v>-0.2</v>
      </c>
      <c r="EG76">
        <v>2</v>
      </c>
      <c r="EH76">
        <v>395.77</v>
      </c>
      <c r="EI76">
        <v>603.952</v>
      </c>
      <c r="EJ76">
        <v>24.9999</v>
      </c>
      <c r="EK76">
        <v>29.518999999999998</v>
      </c>
      <c r="EL76">
        <v>30.0001</v>
      </c>
      <c r="EM76">
        <v>29.546500000000002</v>
      </c>
      <c r="EN76">
        <v>29.529900000000001</v>
      </c>
      <c r="EO76">
        <v>40.968800000000002</v>
      </c>
      <c r="EP76">
        <v>68.970399999999998</v>
      </c>
      <c r="EQ76">
        <v>0</v>
      </c>
      <c r="ER76">
        <v>25</v>
      </c>
      <c r="ES76">
        <v>1000</v>
      </c>
      <c r="ET76">
        <v>13.0626</v>
      </c>
      <c r="EU76">
        <v>109.892</v>
      </c>
      <c r="EV76">
        <v>101.44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/>
  </sheetViews>
  <sheetFormatPr defaultRowHeight="13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19</v>
      </c>
    </row>
    <row r="12" spans="1:2" x14ac:dyDescent="0.2">
      <c r="A12" t="s">
        <v>21</v>
      </c>
      <c r="B12" t="s">
        <v>17</v>
      </c>
    </row>
    <row r="13" spans="1:2" x14ac:dyDescent="0.2">
      <c r="A13" t="s">
        <v>22</v>
      </c>
      <c r="B13" t="s">
        <v>11</v>
      </c>
    </row>
    <row r="14" spans="1:2" x14ac:dyDescent="0.2">
      <c r="A14" t="s">
        <v>23</v>
      </c>
      <c r="B14" t="s">
        <v>24</v>
      </c>
    </row>
    <row r="15" spans="1:2" x14ac:dyDescent="0.2">
      <c r="A15" t="s">
        <v>25</v>
      </c>
      <c r="B15" t="s">
        <v>26</v>
      </c>
    </row>
    <row r="16" spans="1:2" x14ac:dyDescent="0.2">
      <c r="A16" t="s">
        <v>261</v>
      </c>
      <c r="B16" t="s">
        <v>24</v>
      </c>
    </row>
    <row r="17" spans="1:2" x14ac:dyDescent="0.2">
      <c r="A17" t="s">
        <v>262</v>
      </c>
      <c r="B17" t="s">
        <v>263</v>
      </c>
    </row>
    <row r="18" spans="1:2" x14ac:dyDescent="0.2">
      <c r="A18" t="s">
        <v>464</v>
      </c>
      <c r="B18" t="s">
        <v>465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熊谷　悦史</dc:creator>
  <cp:lastModifiedBy>Etsushi Kumagai</cp:lastModifiedBy>
  <dcterms:created xsi:type="dcterms:W3CDTF">2018-07-31T13:08:06Z</dcterms:created>
  <dcterms:modified xsi:type="dcterms:W3CDTF">2022-12-06T12:31:47Z</dcterms:modified>
</cp:coreProperties>
</file>