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UIUCexp\"/>
    </mc:Choice>
  </mc:AlternateContent>
  <xr:revisionPtr revIDLastSave="0" documentId="8_{7D7AA190-CF34-42DE-BFAB-3532A071B464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66" i="1" l="1"/>
  <c r="BL66" i="1"/>
  <c r="BJ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X66" i="1"/>
  <c r="W66" i="1"/>
  <c r="V66" i="1" s="1"/>
  <c r="O66" i="1"/>
  <c r="BM65" i="1"/>
  <c r="BL65" i="1"/>
  <c r="BK65" i="1" s="1"/>
  <c r="AW65" i="1" s="1"/>
  <c r="BJ65" i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X65" i="1"/>
  <c r="V65" i="1" s="1"/>
  <c r="W65" i="1"/>
  <c r="O65" i="1"/>
  <c r="BM64" i="1"/>
  <c r="BL64" i="1"/>
  <c r="BJ64" i="1"/>
  <c r="BI64" i="1"/>
  <c r="BH64" i="1"/>
  <c r="BG64" i="1"/>
  <c r="BF64" i="1"/>
  <c r="BE64" i="1"/>
  <c r="AZ64" i="1" s="1"/>
  <c r="BB64" i="1"/>
  <c r="AU64" i="1"/>
  <c r="AO64" i="1"/>
  <c r="AP64" i="1" s="1"/>
  <c r="AK64" i="1"/>
  <c r="AI64" i="1" s="1"/>
  <c r="M64" i="1" s="1"/>
  <c r="X64" i="1"/>
  <c r="V64" i="1" s="1"/>
  <c r="W64" i="1"/>
  <c r="O64" i="1"/>
  <c r="BM63" i="1"/>
  <c r="BL63" i="1"/>
  <c r="BJ63" i="1"/>
  <c r="BI63" i="1"/>
  <c r="BH63" i="1"/>
  <c r="BG63" i="1"/>
  <c r="BF63" i="1"/>
  <c r="BE63" i="1"/>
  <c r="BB63" i="1"/>
  <c r="AZ63" i="1"/>
  <c r="AU63" i="1"/>
  <c r="AO63" i="1"/>
  <c r="AP63" i="1" s="1"/>
  <c r="AK63" i="1"/>
  <c r="AI63" i="1" s="1"/>
  <c r="AJ63" i="1" s="1"/>
  <c r="X63" i="1"/>
  <c r="W63" i="1"/>
  <c r="O63" i="1"/>
  <c r="H63" i="1"/>
  <c r="BM62" i="1"/>
  <c r="BL62" i="1"/>
  <c r="BJ62" i="1"/>
  <c r="BI62" i="1"/>
  <c r="BH62" i="1"/>
  <c r="BG62" i="1"/>
  <c r="BF62" i="1"/>
  <c r="BE62" i="1"/>
  <c r="AZ62" i="1" s="1"/>
  <c r="BB62" i="1"/>
  <c r="AU62" i="1"/>
  <c r="AO62" i="1"/>
  <c r="AP62" i="1" s="1"/>
  <c r="AK62" i="1"/>
  <c r="AI62" i="1"/>
  <c r="J62" i="1" s="1"/>
  <c r="X62" i="1"/>
  <c r="W62" i="1"/>
  <c r="O62" i="1"/>
  <c r="BM61" i="1"/>
  <c r="BL61" i="1"/>
  <c r="BJ61" i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M61" i="1" s="1"/>
  <c r="X61" i="1"/>
  <c r="V61" i="1" s="1"/>
  <c r="W61" i="1"/>
  <c r="O61" i="1"/>
  <c r="I61" i="1"/>
  <c r="AX61" i="1" s="1"/>
  <c r="BM60" i="1"/>
  <c r="BL60" i="1"/>
  <c r="BJ60" i="1"/>
  <c r="BI60" i="1"/>
  <c r="BH60" i="1"/>
  <c r="BG60" i="1"/>
  <c r="BF60" i="1"/>
  <c r="BE60" i="1"/>
  <c r="AZ60" i="1" s="1"/>
  <c r="BB60" i="1"/>
  <c r="AU60" i="1"/>
  <c r="AO60" i="1"/>
  <c r="AP60" i="1" s="1"/>
  <c r="AK60" i="1"/>
  <c r="AI60" i="1" s="1"/>
  <c r="I60" i="1" s="1"/>
  <c r="AX60" i="1" s="1"/>
  <c r="X60" i="1"/>
  <c r="W60" i="1"/>
  <c r="O60" i="1"/>
  <c r="BM59" i="1"/>
  <c r="BL59" i="1"/>
  <c r="BJ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 s="1"/>
  <c r="AJ59" i="1" s="1"/>
  <c r="X59" i="1"/>
  <c r="W59" i="1"/>
  <c r="O59" i="1"/>
  <c r="BM58" i="1"/>
  <c r="BL58" i="1"/>
  <c r="BJ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X58" i="1"/>
  <c r="W58" i="1"/>
  <c r="V58" i="1" s="1"/>
  <c r="O58" i="1"/>
  <c r="BM57" i="1"/>
  <c r="BL57" i="1"/>
  <c r="BJ57" i="1"/>
  <c r="BI57" i="1"/>
  <c r="BH57" i="1"/>
  <c r="BG57" i="1"/>
  <c r="BF57" i="1"/>
  <c r="BE57" i="1"/>
  <c r="AZ57" i="1" s="1"/>
  <c r="BB57" i="1"/>
  <c r="AU57" i="1"/>
  <c r="AP57" i="1"/>
  <c r="AO57" i="1"/>
  <c r="AK57" i="1"/>
  <c r="AI57" i="1" s="1"/>
  <c r="X57" i="1"/>
  <c r="W57" i="1"/>
  <c r="V57" i="1" s="1"/>
  <c r="O57" i="1"/>
  <c r="BM56" i="1"/>
  <c r="BL56" i="1"/>
  <c r="BJ56" i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M56" i="1" s="1"/>
  <c r="X56" i="1"/>
  <c r="V56" i="1" s="1"/>
  <c r="W56" i="1"/>
  <c r="O56" i="1"/>
  <c r="BM55" i="1"/>
  <c r="BL55" i="1"/>
  <c r="BK55" i="1"/>
  <c r="R55" i="1" s="1"/>
  <c r="BJ55" i="1"/>
  <c r="BI55" i="1"/>
  <c r="BH55" i="1"/>
  <c r="BG55" i="1"/>
  <c r="BF55" i="1"/>
  <c r="BE55" i="1"/>
  <c r="BB55" i="1"/>
  <c r="AZ55" i="1"/>
  <c r="AU55" i="1"/>
  <c r="AO55" i="1"/>
  <c r="AP55" i="1" s="1"/>
  <c r="AK55" i="1"/>
  <c r="AI55" i="1" s="1"/>
  <c r="AJ55" i="1" s="1"/>
  <c r="X55" i="1"/>
  <c r="W55" i="1"/>
  <c r="O55" i="1"/>
  <c r="BM54" i="1"/>
  <c r="BL54" i="1"/>
  <c r="BJ54" i="1"/>
  <c r="BI54" i="1"/>
  <c r="BH54" i="1"/>
  <c r="BG54" i="1"/>
  <c r="BF54" i="1"/>
  <c r="BE54" i="1"/>
  <c r="BB54" i="1"/>
  <c r="AZ54" i="1"/>
  <c r="AU54" i="1"/>
  <c r="AO54" i="1"/>
  <c r="AP54" i="1" s="1"/>
  <c r="AK54" i="1"/>
  <c r="AI54" i="1" s="1"/>
  <c r="X54" i="1"/>
  <c r="W54" i="1"/>
  <c r="O54" i="1"/>
  <c r="BM53" i="1"/>
  <c r="BL53" i="1"/>
  <c r="BJ53" i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X53" i="1"/>
  <c r="W53" i="1"/>
  <c r="O53" i="1"/>
  <c r="BM52" i="1"/>
  <c r="BL52" i="1"/>
  <c r="BJ52" i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X52" i="1"/>
  <c r="W52" i="1"/>
  <c r="O52" i="1"/>
  <c r="BM51" i="1"/>
  <c r="BL51" i="1"/>
  <c r="BJ51" i="1"/>
  <c r="BK51" i="1" s="1"/>
  <c r="BI51" i="1"/>
  <c r="BH51" i="1"/>
  <c r="BG51" i="1"/>
  <c r="BF51" i="1"/>
  <c r="BE51" i="1"/>
  <c r="AZ51" i="1" s="1"/>
  <c r="BB51" i="1"/>
  <c r="AU51" i="1"/>
  <c r="AO51" i="1"/>
  <c r="AP51" i="1" s="1"/>
  <c r="AK51" i="1"/>
  <c r="AI51" i="1" s="1"/>
  <c r="X51" i="1"/>
  <c r="W51" i="1"/>
  <c r="O51" i="1"/>
  <c r="BM50" i="1"/>
  <c r="BL50" i="1"/>
  <c r="BJ50" i="1"/>
  <c r="BK50" i="1" s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X50" i="1"/>
  <c r="W50" i="1"/>
  <c r="V50" i="1"/>
  <c r="O50" i="1"/>
  <c r="BM49" i="1"/>
  <c r="BL49" i="1"/>
  <c r="BJ49" i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X49" i="1"/>
  <c r="W49" i="1"/>
  <c r="O49" i="1"/>
  <c r="BM48" i="1"/>
  <c r="BL48" i="1"/>
  <c r="BJ48" i="1"/>
  <c r="BK48" i="1" s="1"/>
  <c r="BI48" i="1"/>
  <c r="BH48" i="1"/>
  <c r="BG48" i="1"/>
  <c r="BF48" i="1"/>
  <c r="BE48" i="1"/>
  <c r="AZ48" i="1" s="1"/>
  <c r="BB48" i="1"/>
  <c r="AU48" i="1"/>
  <c r="AO48" i="1"/>
  <c r="AP48" i="1" s="1"/>
  <c r="AK48" i="1"/>
  <c r="AI48" i="1" s="1"/>
  <c r="X48" i="1"/>
  <c r="W48" i="1"/>
  <c r="O48" i="1"/>
  <c r="BM47" i="1"/>
  <c r="BL47" i="1"/>
  <c r="BJ47" i="1"/>
  <c r="BK47" i="1" s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 s="1"/>
  <c r="AJ47" i="1" s="1"/>
  <c r="X47" i="1"/>
  <c r="W47" i="1"/>
  <c r="O47" i="1"/>
  <c r="BM46" i="1"/>
  <c r="BL46" i="1"/>
  <c r="BJ46" i="1"/>
  <c r="BK46" i="1" s="1"/>
  <c r="AW46" i="1" s="1"/>
  <c r="BI46" i="1"/>
  <c r="BH46" i="1"/>
  <c r="BG46" i="1"/>
  <c r="BF46" i="1"/>
  <c r="BE46" i="1"/>
  <c r="AZ46" i="1" s="1"/>
  <c r="BB46" i="1"/>
  <c r="AU46" i="1"/>
  <c r="AP46" i="1"/>
  <c r="AO46" i="1"/>
  <c r="AK46" i="1"/>
  <c r="AI46" i="1" s="1"/>
  <c r="X46" i="1"/>
  <c r="W46" i="1"/>
  <c r="O46" i="1"/>
  <c r="BM45" i="1"/>
  <c r="BL45" i="1"/>
  <c r="BJ45" i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 s="1"/>
  <c r="M45" i="1" s="1"/>
  <c r="X45" i="1"/>
  <c r="V45" i="1" s="1"/>
  <c r="W45" i="1"/>
  <c r="O45" i="1"/>
  <c r="BM44" i="1"/>
  <c r="BL44" i="1"/>
  <c r="BJ44" i="1"/>
  <c r="BK44" i="1" s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H44" i="1" s="1"/>
  <c r="Z44" i="1" s="1"/>
  <c r="X44" i="1"/>
  <c r="W44" i="1"/>
  <c r="O44" i="1"/>
  <c r="BM43" i="1"/>
  <c r="BL43" i="1"/>
  <c r="BJ43" i="1"/>
  <c r="BI43" i="1"/>
  <c r="BH43" i="1"/>
  <c r="BG43" i="1"/>
  <c r="BF43" i="1"/>
  <c r="BE43" i="1"/>
  <c r="BB43" i="1"/>
  <c r="AZ43" i="1"/>
  <c r="AU43" i="1"/>
  <c r="AO43" i="1"/>
  <c r="AP43" i="1" s="1"/>
  <c r="AK43" i="1"/>
  <c r="AI43" i="1" s="1"/>
  <c r="X43" i="1"/>
  <c r="W43" i="1"/>
  <c r="O43" i="1"/>
  <c r="BM42" i="1"/>
  <c r="BL42" i="1"/>
  <c r="BJ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/>
  <c r="X42" i="1"/>
  <c r="W42" i="1"/>
  <c r="O42" i="1"/>
  <c r="BM41" i="1"/>
  <c r="BL41" i="1"/>
  <c r="BJ41" i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X41" i="1"/>
  <c r="W41" i="1"/>
  <c r="O41" i="1"/>
  <c r="BM40" i="1"/>
  <c r="BL40" i="1"/>
  <c r="BJ40" i="1"/>
  <c r="BK40" i="1" s="1"/>
  <c r="BI40" i="1"/>
  <c r="BH40" i="1"/>
  <c r="BG40" i="1"/>
  <c r="BF40" i="1"/>
  <c r="BE40" i="1"/>
  <c r="AZ40" i="1" s="1"/>
  <c r="BB40" i="1"/>
  <c r="AU40" i="1"/>
  <c r="AP40" i="1"/>
  <c r="AO40" i="1"/>
  <c r="AK40" i="1"/>
  <c r="AI40" i="1" s="1"/>
  <c r="H40" i="1" s="1"/>
  <c r="X40" i="1"/>
  <c r="W40" i="1"/>
  <c r="O40" i="1"/>
  <c r="BM39" i="1"/>
  <c r="BL39" i="1"/>
  <c r="BJ39" i="1"/>
  <c r="BK39" i="1" s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J39" i="1" s="1"/>
  <c r="AJ39" i="1"/>
  <c r="X39" i="1"/>
  <c r="W39" i="1"/>
  <c r="O39" i="1"/>
  <c r="BM38" i="1"/>
  <c r="BL38" i="1"/>
  <c r="BJ38" i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X38" i="1"/>
  <c r="W38" i="1"/>
  <c r="O38" i="1"/>
  <c r="BM37" i="1"/>
  <c r="BL37" i="1"/>
  <c r="BJ37" i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/>
  <c r="AJ37" i="1" s="1"/>
  <c r="X37" i="1"/>
  <c r="W37" i="1"/>
  <c r="O37" i="1"/>
  <c r="BM36" i="1"/>
  <c r="BL36" i="1"/>
  <c r="BJ36" i="1"/>
  <c r="BI36" i="1"/>
  <c r="BH36" i="1"/>
  <c r="BG36" i="1"/>
  <c r="BF36" i="1"/>
  <c r="BE36" i="1"/>
  <c r="AZ36" i="1" s="1"/>
  <c r="BB36" i="1"/>
  <c r="AU36" i="1"/>
  <c r="AO36" i="1"/>
  <c r="AP36" i="1" s="1"/>
  <c r="AK36" i="1"/>
  <c r="AI36" i="1" s="1"/>
  <c r="X36" i="1"/>
  <c r="W36" i="1"/>
  <c r="O36" i="1"/>
  <c r="BM35" i="1"/>
  <c r="BL35" i="1"/>
  <c r="BJ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I35" i="1" s="1"/>
  <c r="AX35" i="1" s="1"/>
  <c r="X35" i="1"/>
  <c r="W35" i="1"/>
  <c r="O35" i="1"/>
  <c r="BM34" i="1"/>
  <c r="BL34" i="1"/>
  <c r="BK34" i="1" s="1"/>
  <c r="BJ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X34" i="1"/>
  <c r="W34" i="1"/>
  <c r="O34" i="1"/>
  <c r="BM33" i="1"/>
  <c r="BL33" i="1"/>
  <c r="BJ33" i="1"/>
  <c r="BI33" i="1"/>
  <c r="BH33" i="1"/>
  <c r="BG33" i="1"/>
  <c r="BF33" i="1"/>
  <c r="BE33" i="1"/>
  <c r="BB33" i="1"/>
  <c r="AZ33" i="1"/>
  <c r="AU33" i="1"/>
  <c r="AO33" i="1"/>
  <c r="AP33" i="1" s="1"/>
  <c r="AK33" i="1"/>
  <c r="AI33" i="1" s="1"/>
  <c r="AJ33" i="1" s="1"/>
  <c r="X33" i="1"/>
  <c r="W33" i="1"/>
  <c r="O33" i="1"/>
  <c r="BM32" i="1"/>
  <c r="BL32" i="1"/>
  <c r="BJ32" i="1"/>
  <c r="BK32" i="1" s="1"/>
  <c r="AW32" i="1" s="1"/>
  <c r="BI32" i="1"/>
  <c r="BH32" i="1"/>
  <c r="BG32" i="1"/>
  <c r="BF32" i="1"/>
  <c r="BE32" i="1"/>
  <c r="AZ32" i="1" s="1"/>
  <c r="BB32" i="1"/>
  <c r="AU32" i="1"/>
  <c r="AP32" i="1"/>
  <c r="AO32" i="1"/>
  <c r="AK32" i="1"/>
  <c r="AI32" i="1" s="1"/>
  <c r="J32" i="1" s="1"/>
  <c r="X32" i="1"/>
  <c r="W32" i="1"/>
  <c r="O32" i="1"/>
  <c r="BM31" i="1"/>
  <c r="BL31" i="1"/>
  <c r="BJ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X31" i="1"/>
  <c r="W31" i="1"/>
  <c r="V31" i="1"/>
  <c r="O31" i="1"/>
  <c r="BM30" i="1"/>
  <c r="BL30" i="1"/>
  <c r="BK30" i="1"/>
  <c r="BJ30" i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H30" i="1" s="1"/>
  <c r="X30" i="1"/>
  <c r="W30" i="1"/>
  <c r="O30" i="1"/>
  <c r="BM29" i="1"/>
  <c r="BL29" i="1"/>
  <c r="BJ29" i="1"/>
  <c r="BK29" i="1" s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J29" i="1" s="1"/>
  <c r="X29" i="1"/>
  <c r="W29" i="1"/>
  <c r="O29" i="1"/>
  <c r="BM28" i="1"/>
  <c r="BL28" i="1"/>
  <c r="BJ28" i="1"/>
  <c r="BI28" i="1"/>
  <c r="BH28" i="1"/>
  <c r="BG28" i="1"/>
  <c r="BF28" i="1"/>
  <c r="BE28" i="1"/>
  <c r="AZ28" i="1" s="1"/>
  <c r="BB28" i="1"/>
  <c r="AU28" i="1"/>
  <c r="AP28" i="1"/>
  <c r="AO28" i="1"/>
  <c r="AK28" i="1"/>
  <c r="AI28" i="1"/>
  <c r="X28" i="1"/>
  <c r="W28" i="1"/>
  <c r="O28" i="1"/>
  <c r="BM27" i="1"/>
  <c r="BL27" i="1"/>
  <c r="BJ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I27" i="1" s="1"/>
  <c r="AX27" i="1" s="1"/>
  <c r="X27" i="1"/>
  <c r="W27" i="1"/>
  <c r="O27" i="1"/>
  <c r="BM26" i="1"/>
  <c r="BL26" i="1"/>
  <c r="BJ26" i="1"/>
  <c r="BK26" i="1" s="1"/>
  <c r="AW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J26" i="1" s="1"/>
  <c r="X26" i="1"/>
  <c r="W26" i="1"/>
  <c r="V26" i="1" s="1"/>
  <c r="O26" i="1"/>
  <c r="BM25" i="1"/>
  <c r="BL25" i="1"/>
  <c r="BJ25" i="1"/>
  <c r="BK25" i="1" s="1"/>
  <c r="BI25" i="1"/>
  <c r="BH25" i="1"/>
  <c r="BG25" i="1"/>
  <c r="BF25" i="1"/>
  <c r="BE25" i="1"/>
  <c r="AZ25" i="1" s="1"/>
  <c r="BB25" i="1"/>
  <c r="AU25" i="1"/>
  <c r="AP25" i="1"/>
  <c r="AO25" i="1"/>
  <c r="AK25" i="1"/>
  <c r="AI25" i="1" s="1"/>
  <c r="AJ25" i="1" s="1"/>
  <c r="X25" i="1"/>
  <c r="W25" i="1"/>
  <c r="V25" i="1" s="1"/>
  <c r="O25" i="1"/>
  <c r="M25" i="1"/>
  <c r="BM24" i="1"/>
  <c r="BL24" i="1"/>
  <c r="BJ24" i="1"/>
  <c r="BK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H24" i="1" s="1"/>
  <c r="X24" i="1"/>
  <c r="W24" i="1"/>
  <c r="O24" i="1"/>
  <c r="BM23" i="1"/>
  <c r="BL23" i="1"/>
  <c r="BJ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I23" i="1" s="1"/>
  <c r="AX23" i="1" s="1"/>
  <c r="X23" i="1"/>
  <c r="W23" i="1"/>
  <c r="O23" i="1"/>
  <c r="BM22" i="1"/>
  <c r="BL22" i="1"/>
  <c r="BJ22" i="1"/>
  <c r="BK22" i="1" s="1"/>
  <c r="AW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BM21" i="1"/>
  <c r="BL21" i="1"/>
  <c r="BJ21" i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M21" i="1" s="1"/>
  <c r="X21" i="1"/>
  <c r="W21" i="1"/>
  <c r="V21" i="1" s="1"/>
  <c r="O21" i="1"/>
  <c r="BM20" i="1"/>
  <c r="BL20" i="1"/>
  <c r="BJ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/>
  <c r="J20" i="1" s="1"/>
  <c r="X20" i="1"/>
  <c r="W20" i="1"/>
  <c r="O20" i="1"/>
  <c r="BM19" i="1"/>
  <c r="BL19" i="1"/>
  <c r="BJ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BM18" i="1"/>
  <c r="BL18" i="1"/>
  <c r="BJ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 s="1"/>
  <c r="O18" i="1"/>
  <c r="BM17" i="1"/>
  <c r="BL17" i="1"/>
  <c r="BJ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 s="1"/>
  <c r="O17" i="1"/>
  <c r="AW24" i="1" l="1"/>
  <c r="AY24" i="1" s="1"/>
  <c r="R24" i="1"/>
  <c r="BK31" i="1"/>
  <c r="AW31" i="1" s="1"/>
  <c r="AY31" i="1" s="1"/>
  <c r="R44" i="1"/>
  <c r="BK45" i="1"/>
  <c r="AW45" i="1" s="1"/>
  <c r="AY46" i="1"/>
  <c r="R48" i="1"/>
  <c r="V20" i="1"/>
  <c r="V23" i="1"/>
  <c r="V28" i="1"/>
  <c r="I29" i="1"/>
  <c r="AX29" i="1" s="1"/>
  <c r="BK35" i="1"/>
  <c r="BK36" i="1"/>
  <c r="BK37" i="1"/>
  <c r="AW37" i="1" s="1"/>
  <c r="AY37" i="1" s="1"/>
  <c r="BK56" i="1"/>
  <c r="R56" i="1" s="1"/>
  <c r="V62" i="1"/>
  <c r="R46" i="1"/>
  <c r="V30" i="1"/>
  <c r="V32" i="1"/>
  <c r="H60" i="1"/>
  <c r="Z60" i="1" s="1"/>
  <c r="BK60" i="1"/>
  <c r="AW60" i="1" s="1"/>
  <c r="BA60" i="1" s="1"/>
  <c r="BK64" i="1"/>
  <c r="R64" i="1" s="1"/>
  <c r="BK66" i="1"/>
  <c r="AW66" i="1" s="1"/>
  <c r="AY66" i="1" s="1"/>
  <c r="R22" i="1"/>
  <c r="AJ29" i="1"/>
  <c r="V36" i="1"/>
  <c r="V37" i="1"/>
  <c r="V38" i="1"/>
  <c r="V42" i="1"/>
  <c r="V44" i="1"/>
  <c r="M23" i="1"/>
  <c r="V39" i="1"/>
  <c r="V40" i="1"/>
  <c r="V41" i="1"/>
  <c r="M41" i="1"/>
  <c r="AJ41" i="1"/>
  <c r="I41" i="1"/>
  <c r="AX41" i="1" s="1"/>
  <c r="J41" i="1"/>
  <c r="H41" i="1"/>
  <c r="Z41" i="1" s="1"/>
  <c r="AJ52" i="1"/>
  <c r="M52" i="1"/>
  <c r="I52" i="1"/>
  <c r="AX52" i="1" s="1"/>
  <c r="H65" i="1"/>
  <c r="Z65" i="1" s="1"/>
  <c r="M65" i="1"/>
  <c r="J65" i="1"/>
  <c r="I65" i="1"/>
  <c r="AX65" i="1" s="1"/>
  <c r="BA65" i="1" s="1"/>
  <c r="R34" i="1"/>
  <c r="AW34" i="1"/>
  <c r="H57" i="1"/>
  <c r="M57" i="1"/>
  <c r="J57" i="1"/>
  <c r="I57" i="1"/>
  <c r="AX57" i="1" s="1"/>
  <c r="AY32" i="1"/>
  <c r="H37" i="1"/>
  <c r="J37" i="1"/>
  <c r="AY44" i="1"/>
  <c r="AY26" i="1"/>
  <c r="H52" i="1"/>
  <c r="AW64" i="1"/>
  <c r="AY64" i="1" s="1"/>
  <c r="BK19" i="1"/>
  <c r="I37" i="1"/>
  <c r="AX37" i="1" s="1"/>
  <c r="BA37" i="1" s="1"/>
  <c r="BK38" i="1"/>
  <c r="AW38" i="1" s="1"/>
  <c r="H39" i="1"/>
  <c r="Z39" i="1" s="1"/>
  <c r="M39" i="1"/>
  <c r="I39" i="1"/>
  <c r="AX39" i="1" s="1"/>
  <c r="I17" i="1"/>
  <c r="AX17" i="1" s="1"/>
  <c r="J17" i="1"/>
  <c r="BK28" i="1"/>
  <c r="J31" i="1"/>
  <c r="M31" i="1"/>
  <c r="I31" i="1"/>
  <c r="AX31" i="1" s="1"/>
  <c r="V54" i="1"/>
  <c r="AW44" i="1"/>
  <c r="R32" i="1"/>
  <c r="H20" i="1"/>
  <c r="Z20" i="1" s="1"/>
  <c r="M20" i="1"/>
  <c r="I20" i="1"/>
  <c r="AX20" i="1" s="1"/>
  <c r="AY22" i="1"/>
  <c r="V27" i="1"/>
  <c r="V19" i="1"/>
  <c r="V24" i="1"/>
  <c r="BK33" i="1"/>
  <c r="AW33" i="1" s="1"/>
  <c r="AY33" i="1" s="1"/>
  <c r="V35" i="1"/>
  <c r="V43" i="1"/>
  <c r="V46" i="1"/>
  <c r="V47" i="1"/>
  <c r="BK58" i="1"/>
  <c r="AW58" i="1" s="1"/>
  <c r="AY58" i="1" s="1"/>
  <c r="H64" i="1"/>
  <c r="S64" i="1" s="1"/>
  <c r="T64" i="1" s="1"/>
  <c r="P64" i="1" s="1"/>
  <c r="N64" i="1" s="1"/>
  <c r="Q64" i="1" s="1"/>
  <c r="K64" i="1" s="1"/>
  <c r="L64" i="1" s="1"/>
  <c r="BK20" i="1"/>
  <c r="H23" i="1"/>
  <c r="Z23" i="1" s="1"/>
  <c r="BK23" i="1"/>
  <c r="R23" i="1" s="1"/>
  <c r="AY34" i="1"/>
  <c r="AY45" i="1"/>
  <c r="V48" i="1"/>
  <c r="V49" i="1"/>
  <c r="V51" i="1"/>
  <c r="BK52" i="1"/>
  <c r="R58" i="1"/>
  <c r="S58" i="1" s="1"/>
  <c r="T58" i="1" s="1"/>
  <c r="AA58" i="1" s="1"/>
  <c r="BK59" i="1"/>
  <c r="BK17" i="1"/>
  <c r="BK18" i="1"/>
  <c r="AW18" i="1" s="1"/>
  <c r="AY18" i="1" s="1"/>
  <c r="V29" i="1"/>
  <c r="V33" i="1"/>
  <c r="BK62" i="1"/>
  <c r="R26" i="1"/>
  <c r="AY38" i="1"/>
  <c r="V59" i="1"/>
  <c r="V34" i="1"/>
  <c r="BK43" i="1"/>
  <c r="R43" i="1" s="1"/>
  <c r="BK49" i="1"/>
  <c r="V52" i="1"/>
  <c r="V53" i="1"/>
  <c r="BK54" i="1"/>
  <c r="AW54" i="1" s="1"/>
  <c r="AY54" i="1" s="1"/>
  <c r="R60" i="1"/>
  <c r="S60" i="1" s="1"/>
  <c r="T60" i="1" s="1"/>
  <c r="P60" i="1" s="1"/>
  <c r="N60" i="1" s="1"/>
  <c r="Q60" i="1" s="1"/>
  <c r="BK63" i="1"/>
  <c r="AY65" i="1"/>
  <c r="Z30" i="1"/>
  <c r="BA17" i="1"/>
  <c r="M18" i="1"/>
  <c r="AJ18" i="1"/>
  <c r="J18" i="1"/>
  <c r="I18" i="1"/>
  <c r="AX18" i="1" s="1"/>
  <c r="H18" i="1"/>
  <c r="J19" i="1"/>
  <c r="I19" i="1"/>
  <c r="AX19" i="1" s="1"/>
  <c r="H19" i="1"/>
  <c r="AJ19" i="1"/>
  <c r="M19" i="1"/>
  <c r="AW20" i="1"/>
  <c r="AY20" i="1" s="1"/>
  <c r="R20" i="1"/>
  <c r="AW17" i="1"/>
  <c r="AY17" i="1" s="1"/>
  <c r="R17" i="1"/>
  <c r="R18" i="1"/>
  <c r="AJ22" i="1"/>
  <c r="M22" i="1"/>
  <c r="J22" i="1"/>
  <c r="I22" i="1"/>
  <c r="AX22" i="1" s="1"/>
  <c r="BA22" i="1" s="1"/>
  <c r="H22" i="1"/>
  <c r="S22" i="1" s="1"/>
  <c r="T22" i="1" s="1"/>
  <c r="I54" i="1"/>
  <c r="AX54" i="1" s="1"/>
  <c r="H54" i="1"/>
  <c r="M54" i="1"/>
  <c r="J54" i="1"/>
  <c r="AJ54" i="1"/>
  <c r="AJ21" i="1"/>
  <c r="BK21" i="1"/>
  <c r="J34" i="1"/>
  <c r="I34" i="1"/>
  <c r="AX34" i="1" s="1"/>
  <c r="H34" i="1"/>
  <c r="AJ34" i="1"/>
  <c r="M34" i="1"/>
  <c r="H21" i="1"/>
  <c r="J25" i="1"/>
  <c r="I25" i="1"/>
  <c r="AX25" i="1" s="1"/>
  <c r="H25" i="1"/>
  <c r="I26" i="1"/>
  <c r="AX26" i="1" s="1"/>
  <c r="BA26" i="1" s="1"/>
  <c r="H26" i="1"/>
  <c r="AJ26" i="1"/>
  <c r="M26" i="1"/>
  <c r="BK27" i="1"/>
  <c r="R31" i="1"/>
  <c r="I32" i="1"/>
  <c r="AX32" i="1" s="1"/>
  <c r="BA32" i="1" s="1"/>
  <c r="H32" i="1"/>
  <c r="AJ32" i="1"/>
  <c r="M32" i="1"/>
  <c r="Z40" i="1"/>
  <c r="AW52" i="1"/>
  <c r="AY52" i="1" s="1"/>
  <c r="R52" i="1"/>
  <c r="M17" i="1"/>
  <c r="I21" i="1"/>
  <c r="AX21" i="1" s="1"/>
  <c r="Z24" i="1"/>
  <c r="AW30" i="1"/>
  <c r="AY30" i="1" s="1"/>
  <c r="R30" i="1"/>
  <c r="H27" i="1"/>
  <c r="M27" i="1"/>
  <c r="J27" i="1"/>
  <c r="M36" i="1"/>
  <c r="J36" i="1"/>
  <c r="I36" i="1"/>
  <c r="AX36" i="1" s="1"/>
  <c r="H36" i="1"/>
  <c r="AJ36" i="1"/>
  <c r="J21" i="1"/>
  <c r="I24" i="1"/>
  <c r="AX24" i="1" s="1"/>
  <c r="AJ24" i="1"/>
  <c r="M24" i="1"/>
  <c r="M33" i="1"/>
  <c r="J33" i="1"/>
  <c r="I33" i="1"/>
  <c r="AX33" i="1" s="1"/>
  <c r="H33" i="1"/>
  <c r="AW36" i="1"/>
  <c r="AY36" i="1" s="1"/>
  <c r="R36" i="1"/>
  <c r="R40" i="1"/>
  <c r="AW40" i="1"/>
  <c r="AY40" i="1" s="1"/>
  <c r="M42" i="1"/>
  <c r="H42" i="1"/>
  <c r="J42" i="1"/>
  <c r="I42" i="1"/>
  <c r="AX42" i="1" s="1"/>
  <c r="AJ42" i="1"/>
  <c r="J51" i="1"/>
  <c r="I51" i="1"/>
  <c r="AX51" i="1" s="1"/>
  <c r="AJ51" i="1"/>
  <c r="H51" i="1"/>
  <c r="M51" i="1"/>
  <c r="AJ17" i="1"/>
  <c r="J24" i="1"/>
  <c r="M28" i="1"/>
  <c r="J28" i="1"/>
  <c r="I28" i="1"/>
  <c r="AX28" i="1" s="1"/>
  <c r="H28" i="1"/>
  <c r="AJ28" i="1"/>
  <c r="I38" i="1"/>
  <c r="AX38" i="1" s="1"/>
  <c r="BA38" i="1" s="1"/>
  <c r="AJ38" i="1"/>
  <c r="H38" i="1"/>
  <c r="M38" i="1"/>
  <c r="AW47" i="1"/>
  <c r="AY47" i="1" s="1"/>
  <c r="R47" i="1"/>
  <c r="M66" i="1"/>
  <c r="I66" i="1"/>
  <c r="AX66" i="1" s="1"/>
  <c r="BA66" i="1" s="1"/>
  <c r="H66" i="1"/>
  <c r="AJ66" i="1"/>
  <c r="J66" i="1"/>
  <c r="R29" i="1"/>
  <c r="AW29" i="1"/>
  <c r="AY29" i="1" s="1"/>
  <c r="AW35" i="1"/>
  <c r="BA35" i="1" s="1"/>
  <c r="R35" i="1"/>
  <c r="Z63" i="1"/>
  <c r="H17" i="1"/>
  <c r="AJ20" i="1"/>
  <c r="AW25" i="1"/>
  <c r="AY25" i="1" s="1"/>
  <c r="R25" i="1"/>
  <c r="H35" i="1"/>
  <c r="AJ35" i="1"/>
  <c r="M35" i="1"/>
  <c r="J35" i="1"/>
  <c r="J38" i="1"/>
  <c r="J43" i="1"/>
  <c r="H43" i="1"/>
  <c r="M43" i="1"/>
  <c r="I43" i="1"/>
  <c r="AX43" i="1" s="1"/>
  <c r="AJ43" i="1"/>
  <c r="S24" i="1"/>
  <c r="T24" i="1" s="1"/>
  <c r="AJ30" i="1"/>
  <c r="M30" i="1"/>
  <c r="J30" i="1"/>
  <c r="I30" i="1"/>
  <c r="AX30" i="1" s="1"/>
  <c r="BA30" i="1" s="1"/>
  <c r="J23" i="1"/>
  <c r="AJ23" i="1"/>
  <c r="AJ27" i="1"/>
  <c r="Z37" i="1"/>
  <c r="AW39" i="1"/>
  <c r="BA39" i="1" s="1"/>
  <c r="R39" i="1"/>
  <c r="I40" i="1"/>
  <c r="AX40" i="1" s="1"/>
  <c r="M40" i="1"/>
  <c r="AJ40" i="1"/>
  <c r="J40" i="1"/>
  <c r="S44" i="1"/>
  <c r="T44" i="1" s="1"/>
  <c r="AJ44" i="1"/>
  <c r="M44" i="1"/>
  <c r="J44" i="1"/>
  <c r="J48" i="1"/>
  <c r="I48" i="1"/>
  <c r="AX48" i="1" s="1"/>
  <c r="H48" i="1"/>
  <c r="AJ48" i="1"/>
  <c r="M48" i="1"/>
  <c r="AW50" i="1"/>
  <c r="AY50" i="1" s="1"/>
  <c r="R50" i="1"/>
  <c r="M58" i="1"/>
  <c r="I58" i="1"/>
  <c r="AX58" i="1" s="1"/>
  <c r="BA58" i="1" s="1"/>
  <c r="H58" i="1"/>
  <c r="AJ58" i="1"/>
  <c r="M29" i="1"/>
  <c r="AJ31" i="1"/>
  <c r="M37" i="1"/>
  <c r="AY39" i="1"/>
  <c r="I44" i="1"/>
  <c r="AX44" i="1" s="1"/>
  <c r="H45" i="1"/>
  <c r="R51" i="1"/>
  <c r="AW51" i="1"/>
  <c r="H31" i="1"/>
  <c r="I45" i="1"/>
  <c r="AX45" i="1" s="1"/>
  <c r="BA45" i="1" s="1"/>
  <c r="I46" i="1"/>
  <c r="AX46" i="1" s="1"/>
  <c r="BA46" i="1" s="1"/>
  <c r="H46" i="1"/>
  <c r="S46" i="1" s="1"/>
  <c r="T46" i="1" s="1"/>
  <c r="AJ46" i="1"/>
  <c r="M46" i="1"/>
  <c r="J58" i="1"/>
  <c r="H29" i="1"/>
  <c r="AW43" i="1"/>
  <c r="AY43" i="1" s="1"/>
  <c r="J46" i="1"/>
  <c r="M47" i="1"/>
  <c r="J47" i="1"/>
  <c r="I47" i="1"/>
  <c r="AX47" i="1" s="1"/>
  <c r="H47" i="1"/>
  <c r="AW48" i="1"/>
  <c r="AY48" i="1" s="1"/>
  <c r="H49" i="1"/>
  <c r="AJ49" i="1"/>
  <c r="M49" i="1"/>
  <c r="J49" i="1"/>
  <c r="Z52" i="1"/>
  <c r="J45" i="1"/>
  <c r="AJ45" i="1"/>
  <c r="AW49" i="1"/>
  <c r="R49" i="1"/>
  <c r="M50" i="1"/>
  <c r="J50" i="1"/>
  <c r="I50" i="1"/>
  <c r="AX50" i="1" s="1"/>
  <c r="H50" i="1"/>
  <c r="AJ50" i="1"/>
  <c r="BA52" i="1"/>
  <c r="H53" i="1"/>
  <c r="M53" i="1"/>
  <c r="J53" i="1"/>
  <c r="I53" i="1"/>
  <c r="AX53" i="1" s="1"/>
  <c r="AJ53" i="1"/>
  <c r="R37" i="1"/>
  <c r="BK41" i="1"/>
  <c r="BK42" i="1"/>
  <c r="P44" i="1"/>
  <c r="N44" i="1" s="1"/>
  <c r="Q44" i="1" s="1"/>
  <c r="I49" i="1"/>
  <c r="AX49" i="1" s="1"/>
  <c r="BA49" i="1" s="1"/>
  <c r="AY49" i="1"/>
  <c r="AW63" i="1"/>
  <c r="R63" i="1"/>
  <c r="AY51" i="1"/>
  <c r="V55" i="1"/>
  <c r="AW55" i="1"/>
  <c r="AY55" i="1" s="1"/>
  <c r="V60" i="1"/>
  <c r="I62" i="1"/>
  <c r="AX62" i="1" s="1"/>
  <c r="H62" i="1"/>
  <c r="AJ62" i="1"/>
  <c r="M62" i="1"/>
  <c r="M63" i="1"/>
  <c r="J63" i="1"/>
  <c r="I63" i="1"/>
  <c r="AX63" i="1" s="1"/>
  <c r="BA63" i="1" s="1"/>
  <c r="R65" i="1"/>
  <c r="J52" i="1"/>
  <c r="H55" i="1"/>
  <c r="J56" i="1"/>
  <c r="AJ56" i="1"/>
  <c r="J59" i="1"/>
  <c r="I59" i="1"/>
  <c r="AX59" i="1" s="1"/>
  <c r="H59" i="1"/>
  <c r="M59" i="1"/>
  <c r="BK61" i="1"/>
  <c r="AY63" i="1"/>
  <c r="J64" i="1"/>
  <c r="I64" i="1"/>
  <c r="AX64" i="1" s="1"/>
  <c r="AJ64" i="1"/>
  <c r="R45" i="1"/>
  <c r="BK57" i="1"/>
  <c r="AJ60" i="1"/>
  <c r="M60" i="1"/>
  <c r="J60" i="1"/>
  <c r="V63" i="1"/>
  <c r="M55" i="1"/>
  <c r="J55" i="1"/>
  <c r="I55" i="1"/>
  <c r="AX55" i="1" s="1"/>
  <c r="H56" i="1"/>
  <c r="BK53" i="1"/>
  <c r="S55" i="1"/>
  <c r="T55" i="1" s="1"/>
  <c r="I56" i="1"/>
  <c r="AX56" i="1" s="1"/>
  <c r="Z57" i="1"/>
  <c r="AY60" i="1"/>
  <c r="J61" i="1"/>
  <c r="H61" i="1"/>
  <c r="AJ61" i="1"/>
  <c r="AJ57" i="1"/>
  <c r="AJ65" i="1"/>
  <c r="Z64" i="1" l="1"/>
  <c r="BA24" i="1"/>
  <c r="BA64" i="1"/>
  <c r="S48" i="1"/>
  <c r="T48" i="1" s="1"/>
  <c r="AA48" i="1" s="1"/>
  <c r="R66" i="1"/>
  <c r="S66" i="1" s="1"/>
  <c r="T66" i="1" s="1"/>
  <c r="AA66" i="1" s="1"/>
  <c r="BA56" i="1"/>
  <c r="BA40" i="1"/>
  <c r="S26" i="1"/>
  <c r="T26" i="1" s="1"/>
  <c r="AB26" i="1" s="1"/>
  <c r="S34" i="1"/>
  <c r="T34" i="1" s="1"/>
  <c r="U34" i="1" s="1"/>
  <c r="Y34" i="1" s="1"/>
  <c r="R38" i="1"/>
  <c r="AW56" i="1"/>
  <c r="AY56" i="1" s="1"/>
  <c r="BA44" i="1"/>
  <c r="BA34" i="1"/>
  <c r="R59" i="1"/>
  <c r="AW59" i="1"/>
  <c r="AY59" i="1" s="1"/>
  <c r="AW62" i="1"/>
  <c r="AY62" i="1" s="1"/>
  <c r="R62" i="1"/>
  <c r="AA64" i="1"/>
  <c r="BA54" i="1"/>
  <c r="R28" i="1"/>
  <c r="S28" i="1" s="1"/>
  <c r="T28" i="1" s="1"/>
  <c r="AW28" i="1"/>
  <c r="AY28" i="1" s="1"/>
  <c r="BA47" i="1"/>
  <c r="R33" i="1"/>
  <c r="AW23" i="1"/>
  <c r="AY23" i="1" s="1"/>
  <c r="R19" i="1"/>
  <c r="S19" i="1" s="1"/>
  <c r="T19" i="1" s="1"/>
  <c r="AW19" i="1"/>
  <c r="AY19" i="1" s="1"/>
  <c r="R54" i="1"/>
  <c r="S54" i="1" s="1"/>
  <c r="T54" i="1" s="1"/>
  <c r="P54" i="1" s="1"/>
  <c r="N54" i="1" s="1"/>
  <c r="Q54" i="1" s="1"/>
  <c r="K54" i="1" s="1"/>
  <c r="L54" i="1" s="1"/>
  <c r="U46" i="1"/>
  <c r="Y46" i="1" s="1"/>
  <c r="AB46" i="1"/>
  <c r="AA46" i="1"/>
  <c r="S49" i="1"/>
  <c r="T49" i="1" s="1"/>
  <c r="Z43" i="1"/>
  <c r="S43" i="1"/>
  <c r="T43" i="1" s="1"/>
  <c r="S35" i="1"/>
  <c r="T35" i="1" s="1"/>
  <c r="P35" i="1" s="1"/>
  <c r="N35" i="1" s="1"/>
  <c r="Q35" i="1" s="1"/>
  <c r="K35" i="1" s="1"/>
  <c r="L35" i="1" s="1"/>
  <c r="Z42" i="1"/>
  <c r="BA25" i="1"/>
  <c r="U55" i="1"/>
  <c r="Y55" i="1" s="1"/>
  <c r="AB55" i="1"/>
  <c r="AA55" i="1"/>
  <c r="Z53" i="1"/>
  <c r="Z29" i="1"/>
  <c r="Z31" i="1"/>
  <c r="S47" i="1"/>
  <c r="T47" i="1" s="1"/>
  <c r="P47" i="1" s="1"/>
  <c r="N47" i="1" s="1"/>
  <c r="Q47" i="1" s="1"/>
  <c r="K47" i="1" s="1"/>
  <c r="L47" i="1" s="1"/>
  <c r="Z51" i="1"/>
  <c r="Z32" i="1"/>
  <c r="BA20" i="1"/>
  <c r="AW27" i="1"/>
  <c r="R27" i="1"/>
  <c r="Z61" i="1"/>
  <c r="AW53" i="1"/>
  <c r="AY53" i="1" s="1"/>
  <c r="R53" i="1"/>
  <c r="AW61" i="1"/>
  <c r="R61" i="1"/>
  <c r="S50" i="1"/>
  <c r="T50" i="1" s="1"/>
  <c r="U22" i="1"/>
  <c r="Y22" i="1" s="1"/>
  <c r="AB22" i="1"/>
  <c r="AA22" i="1"/>
  <c r="Z38" i="1"/>
  <c r="S38" i="1"/>
  <c r="T38" i="1" s="1"/>
  <c r="Z33" i="1"/>
  <c r="Z27" i="1"/>
  <c r="S52" i="1"/>
  <c r="T52" i="1" s="1"/>
  <c r="S23" i="1"/>
  <c r="T23" i="1" s="1"/>
  <c r="Z34" i="1"/>
  <c r="U26" i="1"/>
  <c r="Y26" i="1" s="1"/>
  <c r="AB48" i="1"/>
  <c r="AW57" i="1"/>
  <c r="R57" i="1"/>
  <c r="Z62" i="1"/>
  <c r="S62" i="1"/>
  <c r="T62" i="1" s="1"/>
  <c r="P62" i="1" s="1"/>
  <c r="N62" i="1" s="1"/>
  <c r="Q62" i="1" s="1"/>
  <c r="K62" i="1" s="1"/>
  <c r="L62" i="1" s="1"/>
  <c r="U60" i="1"/>
  <c r="Y60" i="1" s="1"/>
  <c r="AA60" i="1"/>
  <c r="AB60" i="1"/>
  <c r="AC60" i="1" s="1"/>
  <c r="S39" i="1"/>
  <c r="T39" i="1" s="1"/>
  <c r="U24" i="1"/>
  <c r="Y24" i="1" s="1"/>
  <c r="AB24" i="1"/>
  <c r="AA24" i="1"/>
  <c r="S29" i="1"/>
  <c r="T29" i="1" s="1"/>
  <c r="P29" i="1" s="1"/>
  <c r="N29" i="1" s="1"/>
  <c r="Q29" i="1" s="1"/>
  <c r="K29" i="1" s="1"/>
  <c r="L29" i="1" s="1"/>
  <c r="BA51" i="1"/>
  <c r="BA33" i="1"/>
  <c r="S31" i="1"/>
  <c r="T31" i="1" s="1"/>
  <c r="P24" i="1"/>
  <c r="N24" i="1" s="1"/>
  <c r="Q24" i="1" s="1"/>
  <c r="K24" i="1" s="1"/>
  <c r="L24" i="1" s="1"/>
  <c r="S18" i="1"/>
  <c r="T18" i="1" s="1"/>
  <c r="Z18" i="1"/>
  <c r="P18" i="1"/>
  <c r="N18" i="1" s="1"/>
  <c r="Q18" i="1" s="1"/>
  <c r="K18" i="1" s="1"/>
  <c r="L18" i="1" s="1"/>
  <c r="K60" i="1"/>
  <c r="L60" i="1" s="1"/>
  <c r="S45" i="1"/>
  <c r="T45" i="1" s="1"/>
  <c r="Z59" i="1"/>
  <c r="S59" i="1"/>
  <c r="T59" i="1" s="1"/>
  <c r="P59" i="1" s="1"/>
  <c r="N59" i="1" s="1"/>
  <c r="Q59" i="1" s="1"/>
  <c r="K59" i="1" s="1"/>
  <c r="L59" i="1" s="1"/>
  <c r="S65" i="1"/>
  <c r="T65" i="1" s="1"/>
  <c r="S63" i="1"/>
  <c r="T63" i="1" s="1"/>
  <c r="K44" i="1"/>
  <c r="L44" i="1" s="1"/>
  <c r="Z50" i="1"/>
  <c r="Z17" i="1"/>
  <c r="S40" i="1"/>
  <c r="T40" i="1" s="1"/>
  <c r="Z36" i="1"/>
  <c r="S30" i="1"/>
  <c r="T30" i="1" s="1"/>
  <c r="Z21" i="1"/>
  <c r="Z54" i="1"/>
  <c r="S32" i="1"/>
  <c r="T32" i="1" s="1"/>
  <c r="P32" i="1" s="1"/>
  <c r="N32" i="1" s="1"/>
  <c r="Q32" i="1" s="1"/>
  <c r="K32" i="1" s="1"/>
  <c r="L32" i="1" s="1"/>
  <c r="BA18" i="1"/>
  <c r="Z56" i="1"/>
  <c r="U64" i="1"/>
  <c r="Y64" i="1" s="1"/>
  <c r="AB64" i="1"/>
  <c r="AW42" i="1"/>
  <c r="AY42" i="1" s="1"/>
  <c r="R42" i="1"/>
  <c r="BA50" i="1"/>
  <c r="S51" i="1"/>
  <c r="T51" i="1" s="1"/>
  <c r="U44" i="1"/>
  <c r="Y44" i="1" s="1"/>
  <c r="AA44" i="1"/>
  <c r="AB44" i="1"/>
  <c r="BA29" i="1"/>
  <c r="BA36" i="1"/>
  <c r="BA31" i="1"/>
  <c r="Z26" i="1"/>
  <c r="BA23" i="1"/>
  <c r="Z47" i="1"/>
  <c r="Z19" i="1"/>
  <c r="BA55" i="1"/>
  <c r="U58" i="1"/>
  <c r="Y58" i="1" s="1"/>
  <c r="AB58" i="1"/>
  <c r="AW41" i="1"/>
  <c r="R41" i="1"/>
  <c r="BA53" i="1"/>
  <c r="P49" i="1"/>
  <c r="N49" i="1" s="1"/>
  <c r="Q49" i="1" s="1"/>
  <c r="K49" i="1" s="1"/>
  <c r="L49" i="1" s="1"/>
  <c r="Z49" i="1"/>
  <c r="P46" i="1"/>
  <c r="N46" i="1" s="1"/>
  <c r="Q46" i="1" s="1"/>
  <c r="K46" i="1" s="1"/>
  <c r="L46" i="1" s="1"/>
  <c r="Z46" i="1"/>
  <c r="Z48" i="1"/>
  <c r="P48" i="1"/>
  <c r="N48" i="1" s="1"/>
  <c r="Q48" i="1" s="1"/>
  <c r="K48" i="1" s="1"/>
  <c r="L48" i="1" s="1"/>
  <c r="AY35" i="1"/>
  <c r="BA43" i="1"/>
  <c r="Z35" i="1"/>
  <c r="Z66" i="1"/>
  <c r="S36" i="1"/>
  <c r="T36" i="1" s="1"/>
  <c r="P36" i="1" s="1"/>
  <c r="N36" i="1" s="1"/>
  <c r="Q36" i="1" s="1"/>
  <c r="K36" i="1" s="1"/>
  <c r="L36" i="1" s="1"/>
  <c r="Z22" i="1"/>
  <c r="P22" i="1"/>
  <c r="N22" i="1" s="1"/>
  <c r="Q22" i="1" s="1"/>
  <c r="K22" i="1" s="1"/>
  <c r="L22" i="1" s="1"/>
  <c r="S17" i="1"/>
  <c r="T17" i="1" s="1"/>
  <c r="P17" i="1" s="1"/>
  <c r="N17" i="1" s="1"/>
  <c r="Q17" i="1" s="1"/>
  <c r="K17" i="1" s="1"/>
  <c r="L17" i="1" s="1"/>
  <c r="S20" i="1"/>
  <c r="T20" i="1" s="1"/>
  <c r="Z55" i="1"/>
  <c r="P55" i="1"/>
  <c r="N55" i="1" s="1"/>
  <c r="Q55" i="1" s="1"/>
  <c r="K55" i="1" s="1"/>
  <c r="L55" i="1" s="1"/>
  <c r="S56" i="1"/>
  <c r="T56" i="1" s="1"/>
  <c r="S37" i="1"/>
  <c r="T37" i="1" s="1"/>
  <c r="Z45" i="1"/>
  <c r="P45" i="1"/>
  <c r="N45" i="1" s="1"/>
  <c r="Q45" i="1" s="1"/>
  <c r="K45" i="1" s="1"/>
  <c r="L45" i="1" s="1"/>
  <c r="P58" i="1"/>
  <c r="N58" i="1" s="1"/>
  <c r="Q58" i="1" s="1"/>
  <c r="K58" i="1" s="1"/>
  <c r="L58" i="1" s="1"/>
  <c r="Z58" i="1"/>
  <c r="BA48" i="1"/>
  <c r="S33" i="1"/>
  <c r="T33" i="1" s="1"/>
  <c r="S25" i="1"/>
  <c r="T25" i="1" s="1"/>
  <c r="Z28" i="1"/>
  <c r="Z25" i="1"/>
  <c r="P25" i="1"/>
  <c r="N25" i="1" s="1"/>
  <c r="Q25" i="1" s="1"/>
  <c r="K25" i="1" s="1"/>
  <c r="L25" i="1" s="1"/>
  <c r="AW21" i="1"/>
  <c r="AY21" i="1" s="1"/>
  <c r="R21" i="1"/>
  <c r="P34" i="1" l="1"/>
  <c r="N34" i="1" s="1"/>
  <c r="Q34" i="1" s="1"/>
  <c r="K34" i="1" s="1"/>
  <c r="L34" i="1" s="1"/>
  <c r="AA26" i="1"/>
  <c r="AC26" i="1" s="1"/>
  <c r="P26" i="1"/>
  <c r="N26" i="1" s="1"/>
  <c r="Q26" i="1" s="1"/>
  <c r="K26" i="1" s="1"/>
  <c r="L26" i="1" s="1"/>
  <c r="BA19" i="1"/>
  <c r="BA62" i="1"/>
  <c r="P66" i="1"/>
  <c r="N66" i="1" s="1"/>
  <c r="Q66" i="1" s="1"/>
  <c r="K66" i="1" s="1"/>
  <c r="L66" i="1" s="1"/>
  <c r="AB66" i="1"/>
  <c r="BA28" i="1"/>
  <c r="AC64" i="1"/>
  <c r="AA34" i="1"/>
  <c r="U48" i="1"/>
  <c r="Y48" i="1" s="1"/>
  <c r="AB34" i="1"/>
  <c r="AC34" i="1" s="1"/>
  <c r="U66" i="1"/>
  <c r="Y66" i="1" s="1"/>
  <c r="P28" i="1"/>
  <c r="N28" i="1" s="1"/>
  <c r="Q28" i="1" s="1"/>
  <c r="K28" i="1" s="1"/>
  <c r="L28" i="1" s="1"/>
  <c r="U28" i="1"/>
  <c r="Y28" i="1" s="1"/>
  <c r="AA28" i="1"/>
  <c r="AB28" i="1"/>
  <c r="U19" i="1"/>
  <c r="Y19" i="1" s="1"/>
  <c r="AA19" i="1"/>
  <c r="P19" i="1"/>
  <c r="N19" i="1" s="1"/>
  <c r="Q19" i="1" s="1"/>
  <c r="K19" i="1" s="1"/>
  <c r="L19" i="1" s="1"/>
  <c r="AB19" i="1"/>
  <c r="AC19" i="1" s="1"/>
  <c r="BA59" i="1"/>
  <c r="BA42" i="1"/>
  <c r="U56" i="1"/>
  <c r="Y56" i="1" s="1"/>
  <c r="AB56" i="1"/>
  <c r="AA56" i="1"/>
  <c r="P56" i="1"/>
  <c r="N56" i="1" s="1"/>
  <c r="Q56" i="1" s="1"/>
  <c r="K56" i="1" s="1"/>
  <c r="L56" i="1" s="1"/>
  <c r="U54" i="1"/>
  <c r="Y54" i="1" s="1"/>
  <c r="AB54" i="1"/>
  <c r="AC54" i="1" s="1"/>
  <c r="AA54" i="1"/>
  <c r="U63" i="1"/>
  <c r="Y63" i="1" s="1"/>
  <c r="AB63" i="1"/>
  <c r="P63" i="1"/>
  <c r="N63" i="1" s="1"/>
  <c r="Q63" i="1" s="1"/>
  <c r="K63" i="1" s="1"/>
  <c r="L63" i="1" s="1"/>
  <c r="AA63" i="1"/>
  <c r="AC24" i="1"/>
  <c r="AC48" i="1"/>
  <c r="AY27" i="1"/>
  <c r="BA27" i="1"/>
  <c r="U43" i="1"/>
  <c r="Y43" i="1" s="1"/>
  <c r="AB43" i="1"/>
  <c r="AA43" i="1"/>
  <c r="U51" i="1"/>
  <c r="Y51" i="1" s="1"/>
  <c r="AB51" i="1"/>
  <c r="AA51" i="1"/>
  <c r="AB31" i="1"/>
  <c r="AA31" i="1"/>
  <c r="U31" i="1"/>
  <c r="Y31" i="1" s="1"/>
  <c r="AB23" i="1"/>
  <c r="AA23" i="1"/>
  <c r="U23" i="1"/>
  <c r="Y23" i="1" s="1"/>
  <c r="P23" i="1"/>
  <c r="N23" i="1" s="1"/>
  <c r="Q23" i="1" s="1"/>
  <c r="K23" i="1" s="1"/>
  <c r="L23" i="1" s="1"/>
  <c r="AA38" i="1"/>
  <c r="U38" i="1"/>
  <c r="Y38" i="1" s="1"/>
  <c r="AB38" i="1"/>
  <c r="AC55" i="1"/>
  <c r="P43" i="1"/>
  <c r="N43" i="1" s="1"/>
  <c r="Q43" i="1" s="1"/>
  <c r="K43" i="1" s="1"/>
  <c r="L43" i="1" s="1"/>
  <c r="AC28" i="1"/>
  <c r="U33" i="1"/>
  <c r="Y33" i="1" s="1"/>
  <c r="AB33" i="1"/>
  <c r="AC33" i="1" s="1"/>
  <c r="AA33" i="1"/>
  <c r="U62" i="1"/>
  <c r="Y62" i="1" s="1"/>
  <c r="AB62" i="1"/>
  <c r="AA62" i="1"/>
  <c r="AB40" i="1"/>
  <c r="U40" i="1"/>
  <c r="Y40" i="1" s="1"/>
  <c r="P40" i="1"/>
  <c r="N40" i="1" s="1"/>
  <c r="Q40" i="1" s="1"/>
  <c r="K40" i="1" s="1"/>
  <c r="L40" i="1" s="1"/>
  <c r="AA40" i="1"/>
  <c r="AB45" i="1"/>
  <c r="AA45" i="1"/>
  <c r="U45" i="1"/>
  <c r="Y45" i="1" s="1"/>
  <c r="P38" i="1"/>
  <c r="N38" i="1" s="1"/>
  <c r="Q38" i="1" s="1"/>
  <c r="K38" i="1" s="1"/>
  <c r="L38" i="1" s="1"/>
  <c r="P51" i="1"/>
  <c r="N51" i="1" s="1"/>
  <c r="Q51" i="1" s="1"/>
  <c r="K51" i="1" s="1"/>
  <c r="L51" i="1" s="1"/>
  <c r="S21" i="1"/>
  <c r="T21" i="1" s="1"/>
  <c r="AY61" i="1"/>
  <c r="BA61" i="1"/>
  <c r="AB65" i="1"/>
  <c r="AA65" i="1"/>
  <c r="U65" i="1"/>
  <c r="Y65" i="1" s="1"/>
  <c r="P65" i="1"/>
  <c r="N65" i="1" s="1"/>
  <c r="Q65" i="1" s="1"/>
  <c r="K65" i="1" s="1"/>
  <c r="L65" i="1" s="1"/>
  <c r="AB39" i="1"/>
  <c r="U39" i="1"/>
  <c r="Y39" i="1" s="1"/>
  <c r="AA39" i="1"/>
  <c r="P39" i="1"/>
  <c r="N39" i="1" s="1"/>
  <c r="Q39" i="1" s="1"/>
  <c r="K39" i="1" s="1"/>
  <c r="L39" i="1" s="1"/>
  <c r="S53" i="1"/>
  <c r="T53" i="1" s="1"/>
  <c r="BA21" i="1"/>
  <c r="U49" i="1"/>
  <c r="Y49" i="1" s="1"/>
  <c r="AB49" i="1"/>
  <c r="AC49" i="1" s="1"/>
  <c r="AA49" i="1"/>
  <c r="U50" i="1"/>
  <c r="Y50" i="1" s="1"/>
  <c r="AB50" i="1"/>
  <c r="AA50" i="1"/>
  <c r="S27" i="1"/>
  <c r="T27" i="1" s="1"/>
  <c r="U36" i="1"/>
  <c r="Y36" i="1" s="1"/>
  <c r="AB36" i="1"/>
  <c r="AA36" i="1"/>
  <c r="S41" i="1"/>
  <c r="T41" i="1" s="1"/>
  <c r="S42" i="1"/>
  <c r="T42" i="1" s="1"/>
  <c r="S57" i="1"/>
  <c r="T57" i="1" s="1"/>
  <c r="AA52" i="1"/>
  <c r="AB52" i="1"/>
  <c r="U52" i="1"/>
  <c r="Y52" i="1" s="1"/>
  <c r="P52" i="1"/>
  <c r="N52" i="1" s="1"/>
  <c r="Q52" i="1" s="1"/>
  <c r="K52" i="1" s="1"/>
  <c r="L52" i="1" s="1"/>
  <c r="U47" i="1"/>
  <c r="Y47" i="1" s="1"/>
  <c r="AB47" i="1"/>
  <c r="AA47" i="1"/>
  <c r="AC66" i="1"/>
  <c r="AC46" i="1"/>
  <c r="U17" i="1"/>
  <c r="Y17" i="1" s="1"/>
  <c r="AB17" i="1"/>
  <c r="AA17" i="1"/>
  <c r="U20" i="1"/>
  <c r="Y20" i="1" s="1"/>
  <c r="AB20" i="1"/>
  <c r="AA20" i="1"/>
  <c r="P20" i="1"/>
  <c r="N20" i="1" s="1"/>
  <c r="Q20" i="1" s="1"/>
  <c r="K20" i="1" s="1"/>
  <c r="L20" i="1" s="1"/>
  <c r="BA41" i="1"/>
  <c r="AY41" i="1"/>
  <c r="U30" i="1"/>
  <c r="Y30" i="1" s="1"/>
  <c r="AB30" i="1"/>
  <c r="AA30" i="1"/>
  <c r="P30" i="1"/>
  <c r="N30" i="1" s="1"/>
  <c r="Q30" i="1" s="1"/>
  <c r="K30" i="1" s="1"/>
  <c r="L30" i="1" s="1"/>
  <c r="P50" i="1"/>
  <c r="N50" i="1" s="1"/>
  <c r="Q50" i="1" s="1"/>
  <c r="K50" i="1" s="1"/>
  <c r="L50" i="1" s="1"/>
  <c r="U18" i="1"/>
  <c r="Y18" i="1" s="1"/>
  <c r="AB18" i="1"/>
  <c r="AA18" i="1"/>
  <c r="U29" i="1"/>
  <c r="Y29" i="1" s="1"/>
  <c r="AB29" i="1"/>
  <c r="AA29" i="1"/>
  <c r="AY57" i="1"/>
  <c r="BA57" i="1"/>
  <c r="AC22" i="1"/>
  <c r="U32" i="1"/>
  <c r="Y32" i="1" s="1"/>
  <c r="AB32" i="1"/>
  <c r="AA32" i="1"/>
  <c r="P33" i="1"/>
  <c r="N33" i="1" s="1"/>
  <c r="Q33" i="1" s="1"/>
  <c r="K33" i="1" s="1"/>
  <c r="L33" i="1" s="1"/>
  <c r="AB25" i="1"/>
  <c r="U25" i="1"/>
  <c r="Y25" i="1" s="1"/>
  <c r="AA25" i="1"/>
  <c r="U37" i="1"/>
  <c r="Y37" i="1" s="1"/>
  <c r="AB37" i="1"/>
  <c r="AC37" i="1" s="1"/>
  <c r="AA37" i="1"/>
  <c r="P37" i="1"/>
  <c r="N37" i="1" s="1"/>
  <c r="Q37" i="1" s="1"/>
  <c r="K37" i="1" s="1"/>
  <c r="L37" i="1" s="1"/>
  <c r="AC58" i="1"/>
  <c r="AC44" i="1"/>
  <c r="U59" i="1"/>
  <c r="Y59" i="1" s="1"/>
  <c r="AB59" i="1"/>
  <c r="AA59" i="1"/>
  <c r="S61" i="1"/>
  <c r="T61" i="1" s="1"/>
  <c r="P31" i="1"/>
  <c r="N31" i="1" s="1"/>
  <c r="Q31" i="1" s="1"/>
  <c r="K31" i="1" s="1"/>
  <c r="L31" i="1" s="1"/>
  <c r="U35" i="1"/>
  <c r="Y35" i="1" s="1"/>
  <c r="AB35" i="1"/>
  <c r="AA35" i="1"/>
  <c r="AC36" i="1" l="1"/>
  <c r="AC38" i="1"/>
  <c r="AC32" i="1"/>
  <c r="AC52" i="1"/>
  <c r="AC59" i="1"/>
  <c r="AC40" i="1"/>
  <c r="AC43" i="1"/>
  <c r="AC35" i="1"/>
  <c r="AC20" i="1"/>
  <c r="AC51" i="1"/>
  <c r="U27" i="1"/>
  <c r="Y27" i="1" s="1"/>
  <c r="AB27" i="1"/>
  <c r="AC27" i="1" s="1"/>
  <c r="AA27" i="1"/>
  <c r="P27" i="1"/>
  <c r="N27" i="1" s="1"/>
  <c r="Q27" i="1" s="1"/>
  <c r="K27" i="1" s="1"/>
  <c r="L27" i="1" s="1"/>
  <c r="AC25" i="1"/>
  <c r="AC17" i="1"/>
  <c r="AC65" i="1"/>
  <c r="AC47" i="1"/>
  <c r="AC29" i="1"/>
  <c r="AC30" i="1"/>
  <c r="AC50" i="1"/>
  <c r="AC45" i="1"/>
  <c r="AC31" i="1"/>
  <c r="AC56" i="1"/>
  <c r="AB61" i="1"/>
  <c r="U61" i="1"/>
  <c r="Y61" i="1" s="1"/>
  <c r="AA61" i="1"/>
  <c r="P61" i="1"/>
  <c r="N61" i="1" s="1"/>
  <c r="Q61" i="1" s="1"/>
  <c r="K61" i="1" s="1"/>
  <c r="L61" i="1" s="1"/>
  <c r="AB53" i="1"/>
  <c r="U53" i="1"/>
  <c r="Y53" i="1" s="1"/>
  <c r="AA53" i="1"/>
  <c r="P53" i="1"/>
  <c r="N53" i="1" s="1"/>
  <c r="Q53" i="1" s="1"/>
  <c r="K53" i="1" s="1"/>
  <c r="L53" i="1" s="1"/>
  <c r="AC63" i="1"/>
  <c r="AB57" i="1"/>
  <c r="AA57" i="1"/>
  <c r="U57" i="1"/>
  <c r="Y57" i="1" s="1"/>
  <c r="P57" i="1"/>
  <c r="N57" i="1" s="1"/>
  <c r="Q57" i="1" s="1"/>
  <c r="K57" i="1" s="1"/>
  <c r="L57" i="1" s="1"/>
  <c r="AC39" i="1"/>
  <c r="AC62" i="1"/>
  <c r="AC23" i="1"/>
  <c r="AC18" i="1"/>
  <c r="U42" i="1"/>
  <c r="Y42" i="1" s="1"/>
  <c r="AB42" i="1"/>
  <c r="AA42" i="1"/>
  <c r="P42" i="1"/>
  <c r="N42" i="1" s="1"/>
  <c r="Q42" i="1" s="1"/>
  <c r="K42" i="1" s="1"/>
  <c r="L42" i="1" s="1"/>
  <c r="AB41" i="1"/>
  <c r="U41" i="1"/>
  <c r="Y41" i="1" s="1"/>
  <c r="P41" i="1"/>
  <c r="N41" i="1" s="1"/>
  <c r="Q41" i="1" s="1"/>
  <c r="K41" i="1" s="1"/>
  <c r="L41" i="1" s="1"/>
  <c r="AA41" i="1"/>
  <c r="U21" i="1"/>
  <c r="Y21" i="1" s="1"/>
  <c r="AB21" i="1"/>
  <c r="AA21" i="1"/>
  <c r="P21" i="1"/>
  <c r="N21" i="1" s="1"/>
  <c r="Q21" i="1" s="1"/>
  <c r="K21" i="1" s="1"/>
  <c r="L21" i="1" s="1"/>
  <c r="AC57" i="1" l="1"/>
  <c r="AC21" i="1"/>
  <c r="AC42" i="1"/>
  <c r="AC61" i="1"/>
  <c r="AC41" i="1"/>
  <c r="AC53" i="1"/>
</calcChain>
</file>

<file path=xl/sharedStrings.xml><?xml version="1.0" encoding="utf-8"?>
<sst xmlns="http://schemas.openxmlformats.org/spreadsheetml/2006/main" count="913" uniqueCount="500">
  <si>
    <t>File opened</t>
  </si>
  <si>
    <t>2018-08-23 08:40:27</t>
  </si>
  <si>
    <t>Console s/n</t>
  </si>
  <si>
    <t>68C-571070</t>
  </si>
  <si>
    <t>Console ver</t>
  </si>
  <si>
    <t>Bluestem v.1.3.4</t>
  </si>
  <si>
    <t>Scripts ver</t>
  </si>
  <si>
    <t>2018.05  1.3.4, Mar 2018</t>
  </si>
  <si>
    <t>Head s/n</t>
  </si>
  <si>
    <t>68H-581070</t>
  </si>
  <si>
    <t>Head ver</t>
  </si>
  <si>
    <t>1.3.0</t>
  </si>
  <si>
    <t>Head cal</t>
  </si>
  <si>
    <t>{"co2bspan2a": "0.16939", "ssb_ref": "34205.2", "h2obspanconc2": "0", "tbzero": "0.198231", "h2obspan2": "0", "h2obspanconc1": "12.16", "co2aspanconc2": "0", "h2obspan2b": "0.0655711", "flowmeterzero": "0.979318", "co2aspan2b": "0.165517", "h2oaspan2a": "0.0644093", "flowazero": "0.33549", "co2aspan2": "0", "co2bzero": "0.872422", "h2obzero": "1.0183", "h2oaspan2b": "0.0647945", "co2bspanconc1": "1002", "co2bspan1": "0.992007", "h2oazero": "0.998443", "flowbzero": "0.28572", "h2oaspanconc2": "0", "h2oaspan2": "0", "h2obspan2a": "0.065432", "co2aspan1": "0.992053", "chamberpressurezero": "2.53235", "ssa_ref": "37028.5", "co2aspan2a": "0.166843", "co2bspan2": "0", "tazero": "0.0966816", "h2obspan1": "1.00213", "co2bspan2b": "0.168036", "h2oaspanconc1": "12.16", "co2azero": "0.867142", "co2bspanconc2": "0", "oxygen": "21", "co2aspanconc1": "1002", "h2oaspan1": "1.00598"}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</si>
  <si>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</si>
  <si>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</si>
  <si>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</si>
  <si>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</si>
  <si>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</si>
  <si>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</si>
  <si>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</si>
  <si>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</si>
  <si>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</si>
  <si>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08:40:27</t>
  </si>
  <si>
    <t>Stability Definition:	A (GasEx): Slp&lt;1 Std&lt;0.5	Ci (GasEx): Std&lt;1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</si>
  <si>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</si>
  <si>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</si>
  <si>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</si>
  <si>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</si>
  <si>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</si>
  <si>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</si>
  <si>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</si>
  <si>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</si>
  <si>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</si>
  <si>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</si>
  <si>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</si>
  <si>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</si>
  <si>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</si>
  <si>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</si>
  <si>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</si>
  <si>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</si>
  <si>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</si>
  <si>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</si>
  <si>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</si>
  <si>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</si>
  <si>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</si>
  <si>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</si>
  <si>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</si>
  <si>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</si>
  <si>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</si>
  <si>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</si>
  <si>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</si>
  <si>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</si>
  <si>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</si>
  <si>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</si>
  <si>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</si>
  <si>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</si>
  <si>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</si>
  <si>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</si>
  <si>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</si>
  <si>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</si>
  <si>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</si>
  <si>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</si>
  <si>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</si>
  <si>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</si>
  <si>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</si>
  <si>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</si>
  <si>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</si>
  <si>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</si>
  <si>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4.23879 79.6868 385.588 621.28 866.218 1061.31 1245.6 1421.06</t>
  </si>
  <si>
    <t>Fs_true</t>
  </si>
  <si>
    <t>0.183768 99.2113 402.899 601.264 800.737 1001.19 1200.67 1401.52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</si>
  <si>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</si>
  <si>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</si>
  <si>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</si>
  <si>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</si>
  <si>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</si>
  <si>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</si>
  <si>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</si>
  <si>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</si>
  <si>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</si>
  <si>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</si>
  <si>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</si>
  <si>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</si>
  <si>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</si>
  <si>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</si>
  <si>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</si>
  <si>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</si>
  <si>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</si>
  <si>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</si>
  <si>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</si>
  <si>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</si>
  <si>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</si>
  <si>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</si>
  <si>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</si>
  <si>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</si>
  <si>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</si>
  <si>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</si>
  <si>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</si>
  <si>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</si>
  <si>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</si>
  <si>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</si>
  <si>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</si>
  <si>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</si>
  <si>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</si>
  <si>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</si>
  <si>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</si>
  <si>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</si>
  <si>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</si>
  <si>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</si>
  <si>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</si>
  <si>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</si>
  <si>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</si>
  <si>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</si>
  <si>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</si>
  <si>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</si>
  <si>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</si>
  <si>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</si>
  <si>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</si>
  <si>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</si>
  <si>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</si>
  <si>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</si>
  <si>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</si>
  <si>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</si>
  <si>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</si>
  <si>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</si>
  <si>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</si>
  <si>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</si>
  <si>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</si>
  <si>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</si>
  <si>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</si>
  <si>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</si>
  <si>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</si>
  <si>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</si>
  <si>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</si>
  <si>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</si>
  <si>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</si>
  <si>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</si>
  <si>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</si>
  <si>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</si>
  <si>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</si>
  <si>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</si>
  <si>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</si>
  <si>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</si>
  <si>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</si>
  <si>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</si>
  <si>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</si>
  <si>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</si>
  <si>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</si>
  <si>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</si>
  <si>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</si>
  <si>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</si>
  <si>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</si>
  <si>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</si>
  <si>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</si>
  <si>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</si>
  <si>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</si>
  <si>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</si>
  <si>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</si>
  <si>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</si>
  <si>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</si>
  <si>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</si>
  <si>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</si>
  <si>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</si>
  <si>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</si>
  <si>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</si>
  <si>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</si>
  <si>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</si>
  <si>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</si>
  <si>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</si>
  <si>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</si>
  <si>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</si>
  <si>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</si>
  <si>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</si>
  <si>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</si>
  <si>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</si>
  <si>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</si>
  <si>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</si>
  <si>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</si>
  <si>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</si>
  <si>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</si>
  <si>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</si>
  <si>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</si>
  <si>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</si>
  <si>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</si>
  <si>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</si>
  <si>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</si>
  <si>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</si>
  <si>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</si>
  <si>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</si>
  <si>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</si>
  <si>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</si>
  <si>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</si>
  <si>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</si>
  <si>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</si>
  <si>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</si>
  <si>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</si>
  <si>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</si>
  <si>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Ci:MN</t>
  </si>
  <si>
    <t>Ci:SLP</t>
  </si>
  <si>
    <t>Ci:SD</t>
  </si>
  <si>
    <t>Ci:OK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</si>
  <si>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</si>
  <si>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</si>
  <si>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</si>
  <si>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</si>
  <si>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</si>
  <si>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</si>
  <si>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</si>
  <si>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</si>
  <si>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</si>
  <si>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</si>
  <si>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</si>
  <si>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</si>
  <si>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</si>
  <si>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</si>
  <si>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</si>
  <si>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</si>
  <si>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</si>
  <si>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</si>
  <si>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</si>
  <si>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</si>
  <si>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</si>
  <si>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</si>
  <si>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</si>
  <si>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</si>
  <si>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</si>
  <si>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</si>
  <si>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</si>
  <si>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</si>
  <si>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</si>
  <si>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</si>
  <si>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</si>
  <si>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</si>
  <si>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</si>
  <si>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</si>
  <si>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</si>
  <si>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</si>
  <si>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</si>
  <si>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</si>
  <si>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</si>
  <si>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</si>
  <si>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</si>
  <si>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</si>
  <si>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</si>
  <si>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20180823 08:47:06</t>
  </si>
  <si>
    <t>08:47:06</t>
  </si>
  <si>
    <t>RECT-2023-20180823-08_13_01</t>
  </si>
  <si>
    <t>MPF-2024-20180823-08_47_07</t>
  </si>
  <si>
    <t>DARK-2025-20180823-08_47_15</t>
  </si>
  <si>
    <t>0: Broadleaf</t>
  </si>
  <si>
    <t>08:46:33</t>
  </si>
  <si>
    <t>2/2</t>
  </si>
  <si>
    <t>20180823 08:48:42</t>
  </si>
  <si>
    <t>08:48:42</t>
  </si>
  <si>
    <t>MPF-2026-20180823-08_48_44</t>
  </si>
  <si>
    <t>DARK-2027-20180823-08_48_51</t>
  </si>
  <si>
    <t>08:48:12</t>
  </si>
  <si>
    <t>20180823 08:49:46</t>
  </si>
  <si>
    <t>08:49:46</t>
  </si>
  <si>
    <t>MPF-2028-20180823-08_49_47</t>
  </si>
  <si>
    <t>DARK-2029-20180823-08_49_55</t>
  </si>
  <si>
    <t>20180823 08:51:19</t>
  </si>
  <si>
    <t>08:51:19</t>
  </si>
  <si>
    <t>18331-2</t>
  </si>
  <si>
    <t>MPF-2030-20180823-08_51_20</t>
  </si>
  <si>
    <t>DARK-2031-20180823-08_51_28</t>
  </si>
  <si>
    <t>08:50:50</t>
  </si>
  <si>
    <t>20180823 08:52:48</t>
  </si>
  <si>
    <t>08:52:48</t>
  </si>
  <si>
    <t>MPF-2032-20180823-08_52_49</t>
  </si>
  <si>
    <t>DARK-2033-20180823-08_52_57</t>
  </si>
  <si>
    <t>08:52:26</t>
  </si>
  <si>
    <t>20180823 08:54:15</t>
  </si>
  <si>
    <t>08:54:15</t>
  </si>
  <si>
    <t>MPF-2034-20180823-08_54_16</t>
  </si>
  <si>
    <t>DARK-2035-20180823-08_54_24</t>
  </si>
  <si>
    <t>08:53:53</t>
  </si>
  <si>
    <t>20180823 08:55:59</t>
  </si>
  <si>
    <t>08:55:59</t>
  </si>
  <si>
    <t>MPF-2036-20180823-08_56_00</t>
  </si>
  <si>
    <t>DARK-2037-20180823-08_56_08</t>
  </si>
  <si>
    <t>08:55:28</t>
  </si>
  <si>
    <t>20180823 08:57:40</t>
  </si>
  <si>
    <t>08:57:40</t>
  </si>
  <si>
    <t>MPF-2038-20180823-08_57_42</t>
  </si>
  <si>
    <t>DARK-2039-20180823-08_57_49</t>
  </si>
  <si>
    <t>08:57:06</t>
  </si>
  <si>
    <t>20180823 08:59:27</t>
  </si>
  <si>
    <t>08:59:27</t>
  </si>
  <si>
    <t>MPF-2040-20180823-08_59_29</t>
  </si>
  <si>
    <t>DARK-2041-20180823-08_59_36</t>
  </si>
  <si>
    <t>08:58:49</t>
  </si>
  <si>
    <t>20180823 09:01:17</t>
  </si>
  <si>
    <t>09:01:17</t>
  </si>
  <si>
    <t>MPF-2042-20180823-09_01_19</t>
  </si>
  <si>
    <t>DARK-2043-20180823-09_01_26</t>
  </si>
  <si>
    <t>09:00:45</t>
  </si>
  <si>
    <t>20180823 09:15:06</t>
  </si>
  <si>
    <t>09:15:06</t>
  </si>
  <si>
    <t>18411-2</t>
  </si>
  <si>
    <t>MPF-2044-20180823-09_15_08</t>
  </si>
  <si>
    <t>DARK-2045-20180823-09_15_15</t>
  </si>
  <si>
    <t>09:14:35</t>
  </si>
  <si>
    <t>20180823 09:16:54</t>
  </si>
  <si>
    <t>09:16:54</t>
  </si>
  <si>
    <t>MPF-2046-20180823-09_16_56</t>
  </si>
  <si>
    <t>DARK-2047-20180823-09_17_03</t>
  </si>
  <si>
    <t>09:16:23</t>
  </si>
  <si>
    <t>20180823 09:17:56</t>
  </si>
  <si>
    <t>09:17:56</t>
  </si>
  <si>
    <t>MPF-2048-20180823-09_17_57</t>
  </si>
  <si>
    <t>DARK-2049-20180823-09_18_05</t>
  </si>
  <si>
    <t>20180823 09:19:27</t>
  </si>
  <si>
    <t>09:19:27</t>
  </si>
  <si>
    <t>MPF-2050-20180823-09_19_28</t>
  </si>
  <si>
    <t>DARK-2051-20180823-09_19_36</t>
  </si>
  <si>
    <t>09:19:06</t>
  </si>
  <si>
    <t>20180823 09:21:16</t>
  </si>
  <si>
    <t>09:21:16</t>
  </si>
  <si>
    <t>MPF-2052-20180823-09_21_17</t>
  </si>
  <si>
    <t>DARK-2053-20180823-09_21_25</t>
  </si>
  <si>
    <t>09:20:54</t>
  </si>
  <si>
    <t>20180823 09:23:04</t>
  </si>
  <si>
    <t>09:23:04</t>
  </si>
  <si>
    <t>MPF-2054-20180823-09_23_06</t>
  </si>
  <si>
    <t>DARK-2055-20180823-09_23_13</t>
  </si>
  <si>
    <t>09:22:42</t>
  </si>
  <si>
    <t>20180823 09:24:49</t>
  </si>
  <si>
    <t>09:24:49</t>
  </si>
  <si>
    <t>MPF-2056-20180823-09_24_51</t>
  </si>
  <si>
    <t>DARK-2057-20180823-09_24_58</t>
  </si>
  <si>
    <t>09:24:14</t>
  </si>
  <si>
    <t>20180823 09:26:30</t>
  </si>
  <si>
    <t>09:26:30</t>
  </si>
  <si>
    <t>MPF-2058-20180823-09_26_31</t>
  </si>
  <si>
    <t>DARK-2059-20180823-09_26_39</t>
  </si>
  <si>
    <t>09:25:55</t>
  </si>
  <si>
    <t>20180823 09:28:18</t>
  </si>
  <si>
    <t>09:28:18</t>
  </si>
  <si>
    <t>MPF-2060-20180823-09_28_20</t>
  </si>
  <si>
    <t>DARK-2061-20180823-09_28_27</t>
  </si>
  <si>
    <t>09:27:41</t>
  </si>
  <si>
    <t>20180823 09:30:12</t>
  </si>
  <si>
    <t>09:30:12</t>
  </si>
  <si>
    <t>MPF-2062-20180823-09_30_13</t>
  </si>
  <si>
    <t>DARK-2063-20180823-09_30_21</t>
  </si>
  <si>
    <t>09:29:36</t>
  </si>
  <si>
    <t>20180823 09:36:35</t>
  </si>
  <si>
    <t>09:36:35</t>
  </si>
  <si>
    <t>18422-1</t>
  </si>
  <si>
    <t>MPF-2064-20180823-09_36_37</t>
  </si>
  <si>
    <t>DARK-2065-20180823-09_36_44</t>
  </si>
  <si>
    <t>09:36:07</t>
  </si>
  <si>
    <t>20180823 09:38:13</t>
  </si>
  <si>
    <t>09:38:13</t>
  </si>
  <si>
    <t>MPF-2066-20180823-09_38_14</t>
  </si>
  <si>
    <t>DARK-2067-20180823-09_38_22</t>
  </si>
  <si>
    <t>09:37:45</t>
  </si>
  <si>
    <t>20180823 09:39:14</t>
  </si>
  <si>
    <t>09:39:14</t>
  </si>
  <si>
    <t>MPF-2068-20180823-09_39_16</t>
  </si>
  <si>
    <t>DARK-2069-20180823-09_39_23</t>
  </si>
  <si>
    <t>20180823 09:40:51</t>
  </si>
  <si>
    <t>09:40:51</t>
  </si>
  <si>
    <t>MPF-2070-20180823-09_40_53</t>
  </si>
  <si>
    <t>DARK-2071-20180823-09_41_00</t>
  </si>
  <si>
    <t>09:40:24</t>
  </si>
  <si>
    <t>20180823 09:42:22</t>
  </si>
  <si>
    <t>09:42:22</t>
  </si>
  <si>
    <t>MPF-2072-20180823-09_42_23</t>
  </si>
  <si>
    <t>DARK-2073-20180823-09_42_31</t>
  </si>
  <si>
    <t>09:42:00</t>
  </si>
  <si>
    <t>20180823 09:43:59</t>
  </si>
  <si>
    <t>09:43:59</t>
  </si>
  <si>
    <t>MPF-2074-20180823-09_44_00</t>
  </si>
  <si>
    <t>DARK-2075-20180823-09_44_08</t>
  </si>
  <si>
    <t>09:43:37</t>
  </si>
  <si>
    <t>20180823 09:45:44</t>
  </si>
  <si>
    <t>09:45:44</t>
  </si>
  <si>
    <t>MPF-2076-20180823-09_45_45</t>
  </si>
  <si>
    <t>DARK-2077-20180823-09_45_53</t>
  </si>
  <si>
    <t>09:45:14</t>
  </si>
  <si>
    <t>20180823 09:47:33</t>
  </si>
  <si>
    <t>09:47:33</t>
  </si>
  <si>
    <t>MPF-2078-20180823-09_47_34</t>
  </si>
  <si>
    <t>DARK-2079-20180823-09_47_42</t>
  </si>
  <si>
    <t>09:47:01</t>
  </si>
  <si>
    <t>20180823 09:49:18</t>
  </si>
  <si>
    <t>09:49:18</t>
  </si>
  <si>
    <t>MPF-2080-20180823-09_49_20</t>
  </si>
  <si>
    <t>DARK-2081-20180823-09_49_28</t>
  </si>
  <si>
    <t>09:48:47</t>
  </si>
  <si>
    <t>20180823 09:51:01</t>
  </si>
  <si>
    <t>09:51:01</t>
  </si>
  <si>
    <t>MPF-2082-20180823-09_51_03</t>
  </si>
  <si>
    <t>DARK-2083-20180823-09_51_11</t>
  </si>
  <si>
    <t>09:50:33</t>
  </si>
  <si>
    <t>20180823 09:57:10</t>
  </si>
  <si>
    <t>09:57:10</t>
  </si>
  <si>
    <t>18321-2</t>
  </si>
  <si>
    <t>MPF-2084-20180823-09_57_11</t>
  </si>
  <si>
    <t>DARK-2085-20180823-09_57_19</t>
  </si>
  <si>
    <t>09:56:40</t>
  </si>
  <si>
    <t>20180823 09:58:55</t>
  </si>
  <si>
    <t>09:58:55</t>
  </si>
  <si>
    <t>MPF-2086-20180823-09_58_56</t>
  </si>
  <si>
    <t>DARK-2087-20180823-09_59_04</t>
  </si>
  <si>
    <t>09:58:25</t>
  </si>
  <si>
    <t>20180823 09:59:55</t>
  </si>
  <si>
    <t>09:59:55</t>
  </si>
  <si>
    <t>MPF-2088-20180823-09_59_57</t>
  </si>
  <si>
    <t>DARK-2089-20180823-10_00_05</t>
  </si>
  <si>
    <t>20180823 10:01:36</t>
  </si>
  <si>
    <t>10:01:36</t>
  </si>
  <si>
    <t>MPF-2090-20180823-10_01_37</t>
  </si>
  <si>
    <t>DARK-2091-20180823-10_01_45</t>
  </si>
  <si>
    <t>10:01:08</t>
  </si>
  <si>
    <t>20180823 10:03:15</t>
  </si>
  <si>
    <t>10:03:15</t>
  </si>
  <si>
    <t>MPF-2092-20180823-10_03_17</t>
  </si>
  <si>
    <t>DARK-2093-20180823-10_03_24</t>
  </si>
  <si>
    <t>10:02:54</t>
  </si>
  <si>
    <t>20180823 10:04:42</t>
  </si>
  <si>
    <t>10:04:42</t>
  </si>
  <si>
    <t>MPF-2094-20180823-10_04_44</t>
  </si>
  <si>
    <t>DARK-2095-20180823-10_04_51</t>
  </si>
  <si>
    <t>10:04:20</t>
  </si>
  <si>
    <t>20180823 10:06:23</t>
  </si>
  <si>
    <t>10:06:23</t>
  </si>
  <si>
    <t>MPF-2096-20180823-10_06_24</t>
  </si>
  <si>
    <t>DARK-2097-20180823-10_06_32</t>
  </si>
  <si>
    <t>10:05:54</t>
  </si>
  <si>
    <t>20180823 10:08:23</t>
  </si>
  <si>
    <t>10:08:23</t>
  </si>
  <si>
    <t>MPF-2098-20180823-10_08_25</t>
  </si>
  <si>
    <t>DARK-2099-20180823-10_08_32</t>
  </si>
  <si>
    <t>10:07:35</t>
  </si>
  <si>
    <t>1/2</t>
  </si>
  <si>
    <t>20180823 10:10:05</t>
  </si>
  <si>
    <t>10:10:05</t>
  </si>
  <si>
    <t>MPF-2100-20180823-10_10_06</t>
  </si>
  <si>
    <t>DARK-2101-20180823-10_10_14</t>
  </si>
  <si>
    <t>10:09:26</t>
  </si>
  <si>
    <t>20180823 10:12:05</t>
  </si>
  <si>
    <t>10:12:05</t>
  </si>
  <si>
    <t>MPF-2102-20180823-10_12_06</t>
  </si>
  <si>
    <t>DARK-2103-20180823-10_12_14</t>
  </si>
  <si>
    <t>10:11:29</t>
  </si>
  <si>
    <t>20180823 10:17:51</t>
  </si>
  <si>
    <t>10:17:51</t>
  </si>
  <si>
    <t>18312-2</t>
  </si>
  <si>
    <t>MPF-2104-20180823-10_17_53</t>
  </si>
  <si>
    <t>DARK-2105-20180823-10_18_00</t>
  </si>
  <si>
    <t>10:17:24</t>
  </si>
  <si>
    <t>20180823 10:19:42</t>
  </si>
  <si>
    <t>10:19:42</t>
  </si>
  <si>
    <t>MPF-2106-20180823-10_19_43</t>
  </si>
  <si>
    <t>DARK-2107-20180823-10_19_51</t>
  </si>
  <si>
    <t>10:19:14</t>
  </si>
  <si>
    <t>20180823 10:20:42</t>
  </si>
  <si>
    <t>10:20:42</t>
  </si>
  <si>
    <t>MPF-2108-20180823-10_20_44</t>
  </si>
  <si>
    <t>DARK-2109-20180823-10_20_51</t>
  </si>
  <si>
    <t>20180823 10:22:30</t>
  </si>
  <si>
    <t>10:22:30</t>
  </si>
  <si>
    <t>MPF-2110-20180823-10_22_31</t>
  </si>
  <si>
    <t>DARK-2111-20180823-10_22_39</t>
  </si>
  <si>
    <t>10:22:05</t>
  </si>
  <si>
    <t>20180823 10:24:12</t>
  </si>
  <si>
    <t>10:24:12</t>
  </si>
  <si>
    <t>MPF-2112-20180823-10_24_14</t>
  </si>
  <si>
    <t>DARK-2113-20180823-10_24_21</t>
  </si>
  <si>
    <t>10:23:50</t>
  </si>
  <si>
    <t>20180823 10:25:44</t>
  </si>
  <si>
    <t>10:25:44</t>
  </si>
  <si>
    <t>MPF-2114-20180823-10_25_46</t>
  </si>
  <si>
    <t>DARK-2115-20180823-10_25_53</t>
  </si>
  <si>
    <t>10:25:23</t>
  </si>
  <si>
    <t>20180823 10:27:23</t>
  </si>
  <si>
    <t>10:27:23</t>
  </si>
  <si>
    <t>MPF-2116-20180823-10_27_25</t>
  </si>
  <si>
    <t>DARK-2117-20180823-10_27_32</t>
  </si>
  <si>
    <t>10:26:52</t>
  </si>
  <si>
    <t>20180823 10:29:11</t>
  </si>
  <si>
    <t>10:29:11</t>
  </si>
  <si>
    <t>MPF-2118-20180823-10_29_13</t>
  </si>
  <si>
    <t>DARK-2119-20180823-10_29_20</t>
  </si>
  <si>
    <t>10:28:40</t>
  </si>
  <si>
    <t>20180823 10:31:07</t>
  </si>
  <si>
    <t>10:31:07</t>
  </si>
  <si>
    <t>MPF-2120-20180823-10_31_09</t>
  </si>
  <si>
    <t>DARK-2121-20180823-10_31_16</t>
  </si>
  <si>
    <t>10:30:23</t>
  </si>
  <si>
    <t>20180823 10:33:08</t>
  </si>
  <si>
    <t>10:33:08</t>
  </si>
  <si>
    <t>MPF-2122-20180823-10_33_09</t>
  </si>
  <si>
    <t>DARK-2123-20180823-10_33_17</t>
  </si>
  <si>
    <t>10:33:38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</si>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</sst>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N66"/>
  <sheetViews>
    <sheetView tabSelected="1" workbookViewId="0">
      <selection activeCell="A67" sqref="A67:XFD126"/>
    </sheetView>
  </sheetViews>
  <sheetFormatPr defaultRowHeight="13" x14ac:dyDescent="0.2"/>
  <sheetData>
    <row r="2" spans="1:144" x14ac:dyDescent="0.2">
      <c r="A2" t="s">
        <v>25</v>
      </c>
      <c r="B2" t="s">
        <v>26</v>
      </c>
      <c r="C2" t="s">
        <v>28</v>
      </c>
      <c r="D2" t="s">
        <v>30</v>
      </c>
    </row>
    <row r="3" spans="1:144" x14ac:dyDescent="0.2">
      <c r="B3" t="s">
        <v>27</v>
      </c>
      <c r="C3" t="s">
        <v>29</v>
      </c>
      <c r="D3" t="s">
        <v>15</v>
      </c>
    </row>
    <row r="4" spans="1:144" x14ac:dyDescent="0.2">
      <c r="A4" t="s">
        <v>31</v>
      </c>
      <c r="B4" t="s">
        <v>32</v>
      </c>
    </row>
    <row r="5" spans="1:144" x14ac:dyDescent="0.2">
      <c r="B5">
        <v>2</v>
      </c>
    </row>
    <row r="6" spans="1:144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4" x14ac:dyDescent="0.2">
      <c r="B7">
        <v>0</v>
      </c>
      <c r="C7">
        <v>1</v>
      </c>
      <c r="D7">
        <v>0</v>
      </c>
      <c r="E7">
        <v>0</v>
      </c>
    </row>
    <row r="8" spans="1:144" x14ac:dyDescent="0.2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4" x14ac:dyDescent="0.2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4" x14ac:dyDescent="0.2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4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44" x14ac:dyDescent="0.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4" x14ac:dyDescent="0.2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2</v>
      </c>
    </row>
    <row r="14" spans="1:144" x14ac:dyDescent="0.2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31</v>
      </c>
      <c r="BO14" t="s">
        <v>31</v>
      </c>
      <c r="BP14" t="s">
        <v>31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79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84</v>
      </c>
      <c r="DV14" t="s">
        <v>84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</row>
    <row r="15" spans="1:144" x14ac:dyDescent="0.2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76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91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186</v>
      </c>
      <c r="DA15" t="s">
        <v>86</v>
      </c>
      <c r="DB15" t="s">
        <v>89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</row>
    <row r="16" spans="1:144" x14ac:dyDescent="0.2">
      <c r="B16" t="s">
        <v>225</v>
      </c>
      <c r="C16" t="s">
        <v>225</v>
      </c>
      <c r="G16" t="s">
        <v>225</v>
      </c>
      <c r="H16" t="s">
        <v>226</v>
      </c>
      <c r="I16" t="s">
        <v>227</v>
      </c>
      <c r="J16" t="s">
        <v>228</v>
      </c>
      <c r="K16" t="s">
        <v>228</v>
      </c>
      <c r="L16" t="s">
        <v>157</v>
      </c>
      <c r="M16" t="s">
        <v>157</v>
      </c>
      <c r="N16" t="s">
        <v>226</v>
      </c>
      <c r="O16" t="s">
        <v>226</v>
      </c>
      <c r="P16" t="s">
        <v>226</v>
      </c>
      <c r="Q16" t="s">
        <v>226</v>
      </c>
      <c r="R16" t="s">
        <v>229</v>
      </c>
      <c r="S16" t="s">
        <v>230</v>
      </c>
      <c r="T16" t="s">
        <v>230</v>
      </c>
      <c r="U16" t="s">
        <v>231</v>
      </c>
      <c r="V16" t="s">
        <v>232</v>
      </c>
      <c r="W16" t="s">
        <v>231</v>
      </c>
      <c r="X16" t="s">
        <v>231</v>
      </c>
      <c r="Y16" t="s">
        <v>231</v>
      </c>
      <c r="Z16" t="s">
        <v>229</v>
      </c>
      <c r="AA16" t="s">
        <v>229</v>
      </c>
      <c r="AB16" t="s">
        <v>229</v>
      </c>
      <c r="AC16" t="s">
        <v>229</v>
      </c>
      <c r="AG16" t="s">
        <v>233</v>
      </c>
      <c r="AH16" t="s">
        <v>232</v>
      </c>
      <c r="AJ16" t="s">
        <v>232</v>
      </c>
      <c r="AK16" t="s">
        <v>233</v>
      </c>
      <c r="AQ16" t="s">
        <v>227</v>
      </c>
      <c r="AW16" t="s">
        <v>227</v>
      </c>
      <c r="AX16" t="s">
        <v>227</v>
      </c>
      <c r="AY16" t="s">
        <v>227</v>
      </c>
      <c r="BA16" t="s">
        <v>234</v>
      </c>
      <c r="BJ16" t="s">
        <v>227</v>
      </c>
      <c r="BK16" t="s">
        <v>227</v>
      </c>
      <c r="BM16" t="s">
        <v>235</v>
      </c>
      <c r="BN16" t="s">
        <v>236</v>
      </c>
      <c r="BQ16" t="s">
        <v>225</v>
      </c>
      <c r="BR16" t="s">
        <v>228</v>
      </c>
      <c r="BS16" t="s">
        <v>228</v>
      </c>
      <c r="BT16" t="s">
        <v>237</v>
      </c>
      <c r="BU16" t="s">
        <v>237</v>
      </c>
      <c r="BV16" t="s">
        <v>233</v>
      </c>
      <c r="BW16" t="s">
        <v>231</v>
      </c>
      <c r="BX16" t="s">
        <v>231</v>
      </c>
      <c r="BY16" t="s">
        <v>230</v>
      </c>
      <c r="BZ16" t="s">
        <v>230</v>
      </c>
      <c r="CA16" t="s">
        <v>230</v>
      </c>
      <c r="CB16" t="s">
        <v>238</v>
      </c>
      <c r="CC16" t="s">
        <v>227</v>
      </c>
      <c r="CD16" t="s">
        <v>227</v>
      </c>
      <c r="CE16" t="s">
        <v>227</v>
      </c>
      <c r="CJ16" t="s">
        <v>227</v>
      </c>
      <c r="CM16" t="s">
        <v>230</v>
      </c>
      <c r="CN16" t="s">
        <v>230</v>
      </c>
      <c r="CO16" t="s">
        <v>230</v>
      </c>
      <c r="CP16" t="s">
        <v>230</v>
      </c>
      <c r="CQ16" t="s">
        <v>230</v>
      </c>
      <c r="CR16" t="s">
        <v>227</v>
      </c>
      <c r="CS16" t="s">
        <v>227</v>
      </c>
      <c r="CT16" t="s">
        <v>227</v>
      </c>
      <c r="CU16" t="s">
        <v>225</v>
      </c>
      <c r="CW16" t="s">
        <v>239</v>
      </c>
      <c r="CX16" t="s">
        <v>239</v>
      </c>
      <c r="CZ16" t="s">
        <v>225</v>
      </c>
      <c r="DA16" t="s">
        <v>240</v>
      </c>
      <c r="DD16" t="s">
        <v>241</v>
      </c>
      <c r="DE16" t="s">
        <v>242</v>
      </c>
      <c r="DF16" t="s">
        <v>241</v>
      </c>
      <c r="DG16" t="s">
        <v>242</v>
      </c>
      <c r="DH16" t="s">
        <v>232</v>
      </c>
      <c r="DI16" t="s">
        <v>232</v>
      </c>
      <c r="DJ16" t="s">
        <v>227</v>
      </c>
      <c r="DK16" t="s">
        <v>243</v>
      </c>
      <c r="DL16" t="s">
        <v>227</v>
      </c>
      <c r="DN16" t="s">
        <v>228</v>
      </c>
      <c r="DO16" t="s">
        <v>244</v>
      </c>
      <c r="DP16" t="s">
        <v>228</v>
      </c>
      <c r="DU16" t="s">
        <v>232</v>
      </c>
      <c r="DV16" t="s">
        <v>232</v>
      </c>
      <c r="DW16" t="s">
        <v>241</v>
      </c>
      <c r="DX16" t="s">
        <v>242</v>
      </c>
      <c r="DZ16" t="s">
        <v>233</v>
      </c>
      <c r="EA16" t="s">
        <v>233</v>
      </c>
      <c r="EB16" t="s">
        <v>230</v>
      </c>
      <c r="EC16" t="s">
        <v>230</v>
      </c>
      <c r="ED16" t="s">
        <v>230</v>
      </c>
      <c r="EE16" t="s">
        <v>230</v>
      </c>
      <c r="EF16" t="s">
        <v>230</v>
      </c>
      <c r="EG16" t="s">
        <v>232</v>
      </c>
      <c r="EH16" t="s">
        <v>232</v>
      </c>
      <c r="EI16" t="s">
        <v>232</v>
      </c>
      <c r="EJ16" t="s">
        <v>230</v>
      </c>
      <c r="EK16" t="s">
        <v>228</v>
      </c>
      <c r="EL16" t="s">
        <v>237</v>
      </c>
      <c r="EM16" t="s">
        <v>232</v>
      </c>
      <c r="EN16" t="s">
        <v>232</v>
      </c>
    </row>
    <row r="17" spans="1:144" x14ac:dyDescent="0.2">
      <c r="A17">
        <v>1</v>
      </c>
      <c r="B17">
        <v>1535032026</v>
      </c>
      <c r="C17">
        <v>0</v>
      </c>
      <c r="D17" t="s">
        <v>245</v>
      </c>
      <c r="E17" t="s">
        <v>246</v>
      </c>
      <c r="F17" t="s">
        <v>264</v>
      </c>
      <c r="G17">
        <v>1535032018</v>
      </c>
      <c r="H17">
        <f t="shared" ref="H17:H48" si="0">BV17*AI17*(BT17-BU17)/(100*BN17*(1000-AI17*BT17))</f>
        <v>4.1429417769314565E-3</v>
      </c>
      <c r="I17">
        <f t="shared" ref="I17:I48" si="1">BV17*AI17*(BS17-BR17*(1000-AI17*BU17)/(1000-AI17*BT17))/(100*BN17)</f>
        <v>25.381316321942993</v>
      </c>
      <c r="J17">
        <f t="shared" ref="J17:J48" si="2">BR17 - IF(AI17&gt;1, I17*BN17*100/(AK17*CB17), 0)</f>
        <v>359.69580645161301</v>
      </c>
      <c r="K17">
        <f t="shared" ref="K17:K48" si="3">((Q17-H17/2)*J17-I17)/(Q17+H17/2)</f>
        <v>217.14065303067417</v>
      </c>
      <c r="L17">
        <f t="shared" ref="L17:L48" si="4">K17*(BW17+BX17)/1000</f>
        <v>21.676048633439432</v>
      </c>
      <c r="M17">
        <f t="shared" ref="M17:M48" si="5">(BR17 - IF(AI17&gt;1, I17*BN17*100/(AK17*CB17), 0))*(BW17+BX17)/1000</f>
        <v>35.90660562666713</v>
      </c>
      <c r="N17">
        <f t="shared" ref="N17:N48" si="6">2/((1/P17-1/O17)+SIGN(P17)*SQRT((1/P17-1/O17)*(1/P17-1/O17) + 4*BO17/((BO17+1)*(BO17+1))*(2*1/P17*1/O17-1/O17*1/O17)))</f>
        <v>0.31818655595332701</v>
      </c>
      <c r="O17">
        <f t="shared" ref="O17:O48" si="7">AF17+AE17*BN17+AD17*BN17*BN17</f>
        <v>2.2569293886608151</v>
      </c>
      <c r="P17">
        <f t="shared" ref="P17:P48" si="8">H17*(1000-(1000*0.61365*EXP(17.502*T17/(240.97+T17))/(BW17+BX17)+BT17)/2)/(1000*0.61365*EXP(17.502*T17/(240.97+T17))/(BW17+BX17)-BT17)</f>
        <v>0.29520169706484822</v>
      </c>
      <c r="Q17">
        <f t="shared" ref="Q17:Q48" si="9">1/((BO17+1)/(N17/1.6)+1/(O17/1.37)) + BO17/((BO17+1)/(N17/1.6) + BO17/(O17/1.37))</f>
        <v>0.1864276079637161</v>
      </c>
      <c r="R17">
        <f t="shared" ref="R17:R48" si="10">(BK17*BM17)</f>
        <v>273.59806799357995</v>
      </c>
      <c r="S17">
        <f t="shared" ref="S17:S48" si="11">(BY17+(R17+2*0.95*0.0000000567*(((BY17+$B$7)+273)^4-(BY17+273)^4)-44100*H17)/(1.84*29.3*O17+8*0.95*0.0000000567*(BY17+273)^3))</f>
        <v>26.937315576693749</v>
      </c>
      <c r="T17">
        <f t="shared" ref="T17:T48" si="12">($C$7*BZ17+$D$7*CA17+$E$7*S17)</f>
        <v>27.033519354838699</v>
      </c>
      <c r="U17">
        <f t="shared" ref="U17:U48" si="13">0.61365*EXP(17.502*T17/(240.97+T17))</f>
        <v>3.586211951222682</v>
      </c>
      <c r="V17">
        <f t="shared" ref="V17:V48" si="14">(W17/X17*100)</f>
        <v>64.983621951024389</v>
      </c>
      <c r="W17">
        <f t="shared" ref="W17:W48" si="15">BT17*(BW17+BX17)/1000</f>
        <v>2.2260268370455165</v>
      </c>
      <c r="X17">
        <f t="shared" ref="X17:X48" si="16">0.61365*EXP(17.502*BY17/(240.97+BY17))</f>
        <v>3.425519800547876</v>
      </c>
      <c r="Y17">
        <f t="shared" ref="Y17:Y48" si="17">(U17-BT17*(BW17+BX17)/1000)</f>
        <v>1.3601851141771655</v>
      </c>
      <c r="Z17">
        <f t="shared" ref="Z17:Z48" si="18">(-H17*44100)</f>
        <v>-182.70373236267724</v>
      </c>
      <c r="AA17">
        <f t="shared" ref="AA17:AA48" si="19">2*29.3*O17*0.92*(BY17-T17)</f>
        <v>-94.720904334591793</v>
      </c>
      <c r="AB17">
        <f t="shared" ref="AB17:AB48" si="20">2*0.95*0.0000000567*(((BY17+$B$7)+273)^4-(T17+273)^4)</f>
        <v>-9.0252199905375008</v>
      </c>
      <c r="AC17">
        <f t="shared" ref="AC17:AC48" si="21">R17+AB17+Z17+AA17</f>
        <v>-12.851788694226585</v>
      </c>
      <c r="AD17">
        <v>-4.1370556923002899E-2</v>
      </c>
      <c r="AE17">
        <v>4.6442074405911603E-2</v>
      </c>
      <c r="AF17">
        <v>3.46761699145345</v>
      </c>
      <c r="AG17">
        <v>0</v>
      </c>
      <c r="AH17">
        <v>0</v>
      </c>
      <c r="AI17">
        <f t="shared" ref="AI17:AI48" si="22">IF(AG17*$H$13&gt;=AK17,1,(AK17/(AK17-AG17*$H$13)))</f>
        <v>1</v>
      </c>
      <c r="AJ17">
        <f t="shared" ref="AJ17:AJ48" si="23">(AI17-1)*100</f>
        <v>0</v>
      </c>
      <c r="AK17">
        <f t="shared" ref="AK17:AK48" si="24">MAX(0,($B$13+$C$13*CB17)/(1+$D$13*CB17)*BW17/(BY17+273)*$E$13)</f>
        <v>52884.433309290078</v>
      </c>
      <c r="AL17" t="s">
        <v>247</v>
      </c>
      <c r="AM17">
        <v>608.65384615384596</v>
      </c>
      <c r="AN17">
        <v>3163.45</v>
      </c>
      <c r="AO17">
        <f t="shared" ref="AO17:AO48" si="25">AN17-AM17</f>
        <v>2554.7961538461541</v>
      </c>
      <c r="AP17">
        <f t="shared" ref="AP17:AP48" si="26">AO17/AN17</f>
        <v>0.80759808242461684</v>
      </c>
      <c r="AQ17">
        <v>2.7432534460018899E-2</v>
      </c>
      <c r="AR17" t="s">
        <v>248</v>
      </c>
      <c r="AS17">
        <v>1015.465</v>
      </c>
      <c r="AT17">
        <v>1547.58</v>
      </c>
      <c r="AU17">
        <f t="shared" ref="AU17:AU48" si="27">1-AS17/AT17</f>
        <v>0.34383682911384217</v>
      </c>
      <c r="AV17">
        <v>0.5</v>
      </c>
      <c r="AW17">
        <f t="shared" ref="AW17:AW48" si="28">BK17</f>
        <v>1429.2002424446912</v>
      </c>
      <c r="AX17">
        <f t="shared" ref="AX17:AX48" si="29">I17</f>
        <v>25.381316321942993</v>
      </c>
      <c r="AY17">
        <f t="shared" ref="AY17:AY48" si="30">AU17*AV17*AW17</f>
        <v>245.70583976545853</v>
      </c>
      <c r="AZ17">
        <f t="shared" ref="AZ17:AZ48" si="31">BE17/AT17</f>
        <v>0.61514105894364102</v>
      </c>
      <c r="BA17">
        <f t="shared" ref="BA17:BA48" si="32">(AX17-AQ17)/AW17</f>
        <v>1.7739910080139906E-2</v>
      </c>
      <c r="BB17">
        <f t="shared" ref="BB17:BB48" si="33">(AN17-AT17)/AT17</f>
        <v>1.0441269595109783</v>
      </c>
      <c r="BC17" t="s">
        <v>249</v>
      </c>
      <c r="BD17">
        <v>595.6</v>
      </c>
      <c r="BE17">
        <f t="shared" ref="BE17:BE48" si="34">AT17-BD17</f>
        <v>951.9799999999999</v>
      </c>
      <c r="BF17">
        <f t="shared" ref="BF17:BF48" si="35">(AT17-AS17)/(AT17-BD17)</f>
        <v>0.55895607050568286</v>
      </c>
      <c r="BG17">
        <f t="shared" ref="BG17:BG48" si="36">(AN17-AT17)/(AN17-BD17)</f>
        <v>0.62926962244679396</v>
      </c>
      <c r="BH17">
        <f t="shared" ref="BH17:BH48" si="37">(AT17-AS17)/(AT17-AM17)</f>
        <v>0.56672721046301644</v>
      </c>
      <c r="BI17">
        <f t="shared" ref="BI17:BI48" si="38">(AN17-AT17)/(AN17-AM17)</f>
        <v>0.63248490395891876</v>
      </c>
      <c r="BJ17">
        <f t="shared" ref="BJ17:BJ48" si="39">$B$11*CC17+$C$11*CD17+$F$11*CE17</f>
        <v>1699.9774193548401</v>
      </c>
      <c r="BK17">
        <f t="shared" ref="BK17:BK48" si="40">BJ17*BL17</f>
        <v>1429.2002424446912</v>
      </c>
      <c r="BL17">
        <f t="shared" ref="BL17:BL48" si="41">($B$11*$D$9+$C$11*$D$9+$F$11*((CR17+CJ17)/MAX(CR17+CJ17+CS17, 0.1)*$I$9+CS17/MAX(CR17+CJ17+CS17, 0.1)*$J$9))/($B$11+$C$11+$F$11)</f>
        <v>0.8407171919889902</v>
      </c>
      <c r="BM17">
        <f t="shared" ref="BM17:BM48" si="42">($B$11*$K$9+$C$11*$K$9+$F$11*((CR17+CJ17)/MAX(CR17+CJ17+CS17, 0.1)*$P$9+CS17/MAX(CR17+CJ17+CS17, 0.1)*$Q$9))/($B$11+$C$11+$F$11)</f>
        <v>0.19143438397798057</v>
      </c>
      <c r="BN17">
        <v>6</v>
      </c>
      <c r="BO17">
        <v>0.5</v>
      </c>
      <c r="BP17" t="s">
        <v>250</v>
      </c>
      <c r="BQ17">
        <v>1535032018</v>
      </c>
      <c r="BR17">
        <v>359.69580645161301</v>
      </c>
      <c r="BS17">
        <v>400.00158064516103</v>
      </c>
      <c r="BT17">
        <v>22.299309677419402</v>
      </c>
      <c r="BU17">
        <v>16.223700000000001</v>
      </c>
      <c r="BV17">
        <v>400.01487096774201</v>
      </c>
      <c r="BW17">
        <v>99.7249129032258</v>
      </c>
      <c r="BX17">
        <v>0.10000855161290299</v>
      </c>
      <c r="BY17">
        <v>26.255048387096799</v>
      </c>
      <c r="BZ17">
        <v>27.033519354838699</v>
      </c>
      <c r="CA17">
        <v>999.9</v>
      </c>
      <c r="CB17">
        <v>10004.231290322599</v>
      </c>
      <c r="CC17">
        <v>0</v>
      </c>
      <c r="CD17">
        <v>21.3860548387097</v>
      </c>
      <c r="CE17">
        <v>1699.9774193548401</v>
      </c>
      <c r="CF17">
        <v>0.97602251612903201</v>
      </c>
      <c r="CG17">
        <v>2.39776838709677E-2</v>
      </c>
      <c r="CH17">
        <v>0</v>
      </c>
      <c r="CI17">
        <v>1015.59193548387</v>
      </c>
      <c r="CJ17">
        <v>4.9992900000000002</v>
      </c>
      <c r="CK17">
        <v>16929.880645161302</v>
      </c>
      <c r="CL17">
        <v>14683.1483870968</v>
      </c>
      <c r="CM17">
        <v>38.868645161290303</v>
      </c>
      <c r="CN17">
        <v>39.993709677419297</v>
      </c>
      <c r="CO17">
        <v>39.328322580645199</v>
      </c>
      <c r="CP17">
        <v>40.556129032258099</v>
      </c>
      <c r="CQ17">
        <v>41.302129032258101</v>
      </c>
      <c r="CR17">
        <v>1654.3370967741901</v>
      </c>
      <c r="CS17">
        <v>40.640322580645197</v>
      </c>
      <c r="CT17">
        <v>0</v>
      </c>
      <c r="CU17">
        <v>2045.39999985695</v>
      </c>
      <c r="CV17">
        <v>1015.465</v>
      </c>
      <c r="CW17">
        <v>-17.871794867991401</v>
      </c>
      <c r="CX17">
        <v>-250.950427223372</v>
      </c>
      <c r="CY17">
        <v>16928.788461538501</v>
      </c>
      <c r="CZ17">
        <v>15</v>
      </c>
      <c r="DA17">
        <v>1535031993.5</v>
      </c>
      <c r="DB17" t="s">
        <v>251</v>
      </c>
      <c r="DC17">
        <v>1</v>
      </c>
      <c r="DD17">
        <v>-2.1360000000000001</v>
      </c>
      <c r="DE17">
        <v>-0.17199999999999999</v>
      </c>
      <c r="DF17">
        <v>400</v>
      </c>
      <c r="DG17">
        <v>16</v>
      </c>
      <c r="DH17">
        <v>0.04</v>
      </c>
      <c r="DI17">
        <v>0.01</v>
      </c>
      <c r="DJ17">
        <v>25.382618005941701</v>
      </c>
      <c r="DK17">
        <v>-5.5760614952575699E-2</v>
      </c>
      <c r="DL17">
        <v>2.36789911738923E-2</v>
      </c>
      <c r="DM17">
        <v>1</v>
      </c>
      <c r="DN17">
        <v>217.02481153872401</v>
      </c>
      <c r="DO17">
        <v>10.6199035880441</v>
      </c>
      <c r="DP17">
        <v>0.98321025013589403</v>
      </c>
      <c r="DQ17">
        <v>1</v>
      </c>
      <c r="DR17">
        <v>2</v>
      </c>
      <c r="DS17">
        <v>2</v>
      </c>
      <c r="DT17" t="s">
        <v>252</v>
      </c>
      <c r="DU17">
        <v>100</v>
      </c>
      <c r="DV17">
        <v>100</v>
      </c>
      <c r="DW17">
        <v>-2.1360000000000001</v>
      </c>
      <c r="DX17">
        <v>-0.17199999999999999</v>
      </c>
      <c r="DY17">
        <v>2</v>
      </c>
      <c r="DZ17">
        <v>389.85</v>
      </c>
      <c r="EA17">
        <v>712.649</v>
      </c>
      <c r="EB17">
        <v>25.000299999999999</v>
      </c>
      <c r="EC17">
        <v>25.145800000000001</v>
      </c>
      <c r="ED17">
        <v>30.000299999999999</v>
      </c>
      <c r="EE17">
        <v>25.115300000000001</v>
      </c>
      <c r="EF17">
        <v>25.1371</v>
      </c>
      <c r="EG17">
        <v>19.046500000000002</v>
      </c>
      <c r="EH17">
        <v>40.072299999999998</v>
      </c>
      <c r="EI17">
        <v>91.599400000000003</v>
      </c>
      <c r="EJ17">
        <v>25</v>
      </c>
      <c r="EK17">
        <v>400</v>
      </c>
      <c r="EL17">
        <v>16.149799999999999</v>
      </c>
      <c r="EM17">
        <v>101.14700000000001</v>
      </c>
      <c r="EN17">
        <v>101.96899999999999</v>
      </c>
    </row>
    <row r="18" spans="1:144" x14ac:dyDescent="0.2">
      <c r="A18">
        <v>2</v>
      </c>
      <c r="B18">
        <v>1535032122.5</v>
      </c>
      <c r="C18">
        <v>96.5</v>
      </c>
      <c r="D18" t="s">
        <v>253</v>
      </c>
      <c r="E18" t="s">
        <v>254</v>
      </c>
      <c r="F18" t="s">
        <v>264</v>
      </c>
      <c r="G18">
        <v>1535032114.5</v>
      </c>
      <c r="H18">
        <f t="shared" si="0"/>
        <v>4.2025799329737067E-3</v>
      </c>
      <c r="I18">
        <f t="shared" si="1"/>
        <v>18.817537816575054</v>
      </c>
      <c r="J18">
        <f t="shared" si="2"/>
        <v>270.064387096774</v>
      </c>
      <c r="K18">
        <f t="shared" si="3"/>
        <v>164.56187060265111</v>
      </c>
      <c r="L18">
        <f t="shared" si="4"/>
        <v>16.428159970695784</v>
      </c>
      <c r="M18">
        <f t="shared" si="5"/>
        <v>26.960443129176724</v>
      </c>
      <c r="N18">
        <f t="shared" si="6"/>
        <v>0.3192627790806461</v>
      </c>
      <c r="O18">
        <f t="shared" si="7"/>
        <v>2.2566721041097888</v>
      </c>
      <c r="P18">
        <f t="shared" si="8"/>
        <v>0.2961257957733564</v>
      </c>
      <c r="Q18">
        <f t="shared" si="9"/>
        <v>0.18701746903022648</v>
      </c>
      <c r="R18">
        <f t="shared" si="10"/>
        <v>273.59582530056804</v>
      </c>
      <c r="S18">
        <f t="shared" si="11"/>
        <v>27.045662096787591</v>
      </c>
      <c r="T18">
        <f t="shared" si="12"/>
        <v>27.226322580645199</v>
      </c>
      <c r="U18">
        <f t="shared" si="13"/>
        <v>3.6270125426612103</v>
      </c>
      <c r="V18">
        <f t="shared" si="14"/>
        <v>65.245357700123265</v>
      </c>
      <c r="W18">
        <f t="shared" si="15"/>
        <v>2.2519590367076159</v>
      </c>
      <c r="X18">
        <f t="shared" si="16"/>
        <v>3.4515237805238694</v>
      </c>
      <c r="Y18">
        <f t="shared" si="17"/>
        <v>1.3750535059535944</v>
      </c>
      <c r="Z18">
        <f t="shared" si="18"/>
        <v>-185.33377504414045</v>
      </c>
      <c r="AA18">
        <f t="shared" si="19"/>
        <v>-102.58083387292379</v>
      </c>
      <c r="AB18">
        <f t="shared" si="20"/>
        <v>-9.790960925017707</v>
      </c>
      <c r="AC18">
        <f t="shared" si="21"/>
        <v>-24.109744541513919</v>
      </c>
      <c r="AD18">
        <v>-4.1363611444008602E-2</v>
      </c>
      <c r="AE18">
        <v>4.64342774972831E-2</v>
      </c>
      <c r="AF18">
        <v>3.4671564511103998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52853.395373633968</v>
      </c>
      <c r="AL18" t="s">
        <v>247</v>
      </c>
      <c r="AM18">
        <v>608.65384615384596</v>
      </c>
      <c r="AN18">
        <v>3163.45</v>
      </c>
      <c r="AO18">
        <f t="shared" si="25"/>
        <v>2554.7961538461541</v>
      </c>
      <c r="AP18">
        <f t="shared" si="26"/>
        <v>0.80759808242461684</v>
      </c>
      <c r="AQ18">
        <v>2.7432534460018899E-2</v>
      </c>
      <c r="AR18" t="s">
        <v>255</v>
      </c>
      <c r="AS18">
        <v>980.74415384615395</v>
      </c>
      <c r="AT18">
        <v>1457.81</v>
      </c>
      <c r="AU18">
        <f t="shared" si="27"/>
        <v>0.32724830132448401</v>
      </c>
      <c r="AV18">
        <v>0.5</v>
      </c>
      <c r="AW18">
        <f t="shared" si="28"/>
        <v>1429.1910101865089</v>
      </c>
      <c r="AX18">
        <f t="shared" si="29"/>
        <v>18.817537816575054</v>
      </c>
      <c r="AY18">
        <f t="shared" si="30"/>
        <v>233.8501651758792</v>
      </c>
      <c r="AZ18">
        <f t="shared" si="31"/>
        <v>0.58211289537045285</v>
      </c>
      <c r="BA18">
        <f t="shared" si="32"/>
        <v>1.3147371588674444E-2</v>
      </c>
      <c r="BB18">
        <f t="shared" si="33"/>
        <v>1.1700015777090294</v>
      </c>
      <c r="BC18" t="s">
        <v>256</v>
      </c>
      <c r="BD18">
        <v>609.20000000000005</v>
      </c>
      <c r="BE18">
        <f t="shared" si="34"/>
        <v>848.6099999999999</v>
      </c>
      <c r="BF18">
        <f t="shared" si="35"/>
        <v>0.56217325526902351</v>
      </c>
      <c r="BG18">
        <f t="shared" si="36"/>
        <v>0.66776548889106391</v>
      </c>
      <c r="BH18">
        <f t="shared" si="37"/>
        <v>0.56181168091761657</v>
      </c>
      <c r="BI18">
        <f t="shared" si="38"/>
        <v>0.66762273672293582</v>
      </c>
      <c r="BJ18">
        <f t="shared" si="39"/>
        <v>1699.96677419355</v>
      </c>
      <c r="BK18">
        <f t="shared" si="40"/>
        <v>1429.1910101865089</v>
      </c>
      <c r="BL18">
        <f t="shared" si="41"/>
        <v>0.8407170256986376</v>
      </c>
      <c r="BM18">
        <f t="shared" si="42"/>
        <v>0.19143405139727535</v>
      </c>
      <c r="BN18">
        <v>6</v>
      </c>
      <c r="BO18">
        <v>0.5</v>
      </c>
      <c r="BP18" t="s">
        <v>250</v>
      </c>
      <c r="BQ18">
        <v>1535032114.5</v>
      </c>
      <c r="BR18">
        <v>270.064387096774</v>
      </c>
      <c r="BS18">
        <v>299.99158064516098</v>
      </c>
      <c r="BT18">
        <v>22.558009677419399</v>
      </c>
      <c r="BU18">
        <v>16.396664516129</v>
      </c>
      <c r="BV18">
        <v>400.02090322580602</v>
      </c>
      <c r="BW18">
        <v>99.729670967741896</v>
      </c>
      <c r="BX18">
        <v>0.10001564516129</v>
      </c>
      <c r="BY18">
        <v>26.383158064516099</v>
      </c>
      <c r="BZ18">
        <v>27.226322580645199</v>
      </c>
      <c r="CA18">
        <v>999.9</v>
      </c>
      <c r="CB18">
        <v>10002.074516129</v>
      </c>
      <c r="CC18">
        <v>0</v>
      </c>
      <c r="CD18">
        <v>19.148812903225799</v>
      </c>
      <c r="CE18">
        <v>1699.96677419355</v>
      </c>
      <c r="CF18">
        <v>0.97602716129032296</v>
      </c>
      <c r="CG18">
        <v>2.39730677419355E-2</v>
      </c>
      <c r="CH18">
        <v>0</v>
      </c>
      <c r="CI18">
        <v>980.83154838709697</v>
      </c>
      <c r="CJ18">
        <v>4.9992900000000002</v>
      </c>
      <c r="CK18">
        <v>16386.0419354839</v>
      </c>
      <c r="CL18">
        <v>14683.106451612901</v>
      </c>
      <c r="CM18">
        <v>39.427258064516103</v>
      </c>
      <c r="CN18">
        <v>40.447258064516099</v>
      </c>
      <c r="CO18">
        <v>39.862580645161302</v>
      </c>
      <c r="CP18">
        <v>40.848516129032198</v>
      </c>
      <c r="CQ18">
        <v>41.795999999999999</v>
      </c>
      <c r="CR18">
        <v>1654.33612903226</v>
      </c>
      <c r="CS18">
        <v>40.630645161290303</v>
      </c>
      <c r="CT18">
        <v>0</v>
      </c>
      <c r="CU18">
        <v>95.699999809265094</v>
      </c>
      <c r="CV18">
        <v>980.74415384615395</v>
      </c>
      <c r="CW18">
        <v>-13.398222232896799</v>
      </c>
      <c r="CX18">
        <v>-167.97606858885899</v>
      </c>
      <c r="CY18">
        <v>16384.819230769201</v>
      </c>
      <c r="CZ18">
        <v>15</v>
      </c>
      <c r="DA18">
        <v>1535032092.5</v>
      </c>
      <c r="DB18" t="s">
        <v>257</v>
      </c>
      <c r="DC18">
        <v>2</v>
      </c>
      <c r="DD18">
        <v>-2.0150000000000001</v>
      </c>
      <c r="DE18">
        <v>-0.158</v>
      </c>
      <c r="DF18">
        <v>300</v>
      </c>
      <c r="DG18">
        <v>16</v>
      </c>
      <c r="DH18">
        <v>0.05</v>
      </c>
      <c r="DI18">
        <v>0.02</v>
      </c>
      <c r="DJ18">
        <v>18.817684944760799</v>
      </c>
      <c r="DK18">
        <v>-0.26996875151647998</v>
      </c>
      <c r="DL18">
        <v>3.00070219532316E-2</v>
      </c>
      <c r="DM18">
        <v>1</v>
      </c>
      <c r="DN18">
        <v>164.48241175753799</v>
      </c>
      <c r="DO18">
        <v>9.8591050272916192</v>
      </c>
      <c r="DP18">
        <v>0.83820685606242795</v>
      </c>
      <c r="DQ18">
        <v>1</v>
      </c>
      <c r="DR18">
        <v>2</v>
      </c>
      <c r="DS18">
        <v>2</v>
      </c>
      <c r="DT18" t="s">
        <v>252</v>
      </c>
      <c r="DU18">
        <v>100</v>
      </c>
      <c r="DV18">
        <v>100</v>
      </c>
      <c r="DW18">
        <v>-2.0150000000000001</v>
      </c>
      <c r="DX18">
        <v>-0.158</v>
      </c>
      <c r="DY18">
        <v>2</v>
      </c>
      <c r="DZ18">
        <v>390.03</v>
      </c>
      <c r="EA18">
        <v>711.87400000000002</v>
      </c>
      <c r="EB18">
        <v>25.000699999999998</v>
      </c>
      <c r="EC18">
        <v>25.213699999999999</v>
      </c>
      <c r="ED18">
        <v>30.000299999999999</v>
      </c>
      <c r="EE18">
        <v>25.173100000000002</v>
      </c>
      <c r="EF18">
        <v>25.192399999999999</v>
      </c>
      <c r="EG18">
        <v>15.194800000000001</v>
      </c>
      <c r="EH18">
        <v>39.525399999999998</v>
      </c>
      <c r="EI18">
        <v>89.962400000000002</v>
      </c>
      <c r="EJ18">
        <v>25</v>
      </c>
      <c r="EK18">
        <v>300</v>
      </c>
      <c r="EL18">
        <v>16.289300000000001</v>
      </c>
      <c r="EM18">
        <v>101.13800000000001</v>
      </c>
      <c r="EN18">
        <v>101.95699999999999</v>
      </c>
    </row>
    <row r="19" spans="1:144" x14ac:dyDescent="0.2">
      <c r="A19">
        <v>3</v>
      </c>
      <c r="B19">
        <v>1535032186</v>
      </c>
      <c r="C19">
        <v>160</v>
      </c>
      <c r="D19" t="s">
        <v>258</v>
      </c>
      <c r="E19" t="s">
        <v>259</v>
      </c>
      <c r="F19" t="s">
        <v>264</v>
      </c>
      <c r="G19">
        <v>1535032178</v>
      </c>
      <c r="H19">
        <f t="shared" si="0"/>
        <v>4.292454248014799E-3</v>
      </c>
      <c r="I19">
        <f t="shared" si="1"/>
        <v>15.308892280010417</v>
      </c>
      <c r="J19">
        <f t="shared" si="2"/>
        <v>225.57177419354801</v>
      </c>
      <c r="K19">
        <f t="shared" si="3"/>
        <v>140.5991757092728</v>
      </c>
      <c r="L19">
        <f t="shared" si="4"/>
        <v>14.036131583372862</v>
      </c>
      <c r="M19">
        <f t="shared" si="5"/>
        <v>22.519016118717516</v>
      </c>
      <c r="N19">
        <f t="shared" si="6"/>
        <v>0.32362915311635032</v>
      </c>
      <c r="O19">
        <f t="shared" si="7"/>
        <v>2.2562867456898918</v>
      </c>
      <c r="P19">
        <f t="shared" si="8"/>
        <v>0.29987646632955983</v>
      </c>
      <c r="Q19">
        <f t="shared" si="9"/>
        <v>0.18941139369409604</v>
      </c>
      <c r="R19">
        <f t="shared" si="10"/>
        <v>273.59748800828373</v>
      </c>
      <c r="S19">
        <f t="shared" si="11"/>
        <v>27.088215635870892</v>
      </c>
      <c r="T19">
        <f t="shared" si="12"/>
        <v>27.261435483871001</v>
      </c>
      <c r="U19">
        <f t="shared" si="13"/>
        <v>3.6344865073230443</v>
      </c>
      <c r="V19">
        <f t="shared" si="14"/>
        <v>64.842162158236221</v>
      </c>
      <c r="W19">
        <f t="shared" si="15"/>
        <v>2.2475989033516512</v>
      </c>
      <c r="X19">
        <f t="shared" si="16"/>
        <v>3.4662615010689652</v>
      </c>
      <c r="Y19">
        <f t="shared" si="17"/>
        <v>1.3868876039713931</v>
      </c>
      <c r="Z19">
        <f t="shared" si="18"/>
        <v>-189.29723233745264</v>
      </c>
      <c r="AA19">
        <f t="shared" si="19"/>
        <v>-98.048083874507284</v>
      </c>
      <c r="AB19">
        <f t="shared" si="20"/>
        <v>-9.3649513372103517</v>
      </c>
      <c r="AC19">
        <f t="shared" si="21"/>
        <v>-23.11277954088655</v>
      </c>
      <c r="AD19">
        <v>-4.1353209920241503E-2</v>
      </c>
      <c r="AE19">
        <v>4.6422600875631E-2</v>
      </c>
      <c r="AF19">
        <v>3.4664666975648002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52827.927185147775</v>
      </c>
      <c r="AL19" t="s">
        <v>247</v>
      </c>
      <c r="AM19">
        <v>608.65384615384596</v>
      </c>
      <c r="AN19">
        <v>3163.45</v>
      </c>
      <c r="AO19">
        <f t="shared" si="25"/>
        <v>2554.7961538461541</v>
      </c>
      <c r="AP19">
        <f t="shared" si="26"/>
        <v>0.80759808242461684</v>
      </c>
      <c r="AQ19">
        <v>2.7432534460018899E-2</v>
      </c>
      <c r="AR19" t="s">
        <v>260</v>
      </c>
      <c r="AS19">
        <v>969.35842307692303</v>
      </c>
      <c r="AT19">
        <v>1412.07</v>
      </c>
      <c r="AU19">
        <f t="shared" si="27"/>
        <v>0.3135195683805172</v>
      </c>
      <c r="AV19">
        <v>0.5</v>
      </c>
      <c r="AW19">
        <f t="shared" si="28"/>
        <v>1429.1999327671426</v>
      </c>
      <c r="AX19">
        <f t="shared" si="29"/>
        <v>15.308892280010417</v>
      </c>
      <c r="AY19">
        <f t="shared" si="30"/>
        <v>224.04107302530937</v>
      </c>
      <c r="AZ19">
        <f t="shared" si="31"/>
        <v>0.56914317278888438</v>
      </c>
      <c r="BA19">
        <f t="shared" si="32"/>
        <v>1.0692317705307493E-2</v>
      </c>
      <c r="BB19">
        <f t="shared" si="33"/>
        <v>1.2402926200542466</v>
      </c>
      <c r="BC19" t="s">
        <v>261</v>
      </c>
      <c r="BD19">
        <v>608.4</v>
      </c>
      <c r="BE19">
        <f t="shared" si="34"/>
        <v>803.67</v>
      </c>
      <c r="BF19">
        <f t="shared" si="35"/>
        <v>0.55086238993999648</v>
      </c>
      <c r="BG19">
        <f t="shared" si="36"/>
        <v>0.6854582102111505</v>
      </c>
      <c r="BH19">
        <f t="shared" si="37"/>
        <v>0.5510364395882581</v>
      </c>
      <c r="BI19">
        <f t="shared" si="38"/>
        <v>0.68552631777034734</v>
      </c>
      <c r="BJ19">
        <f t="shared" si="39"/>
        <v>1699.9774193548401</v>
      </c>
      <c r="BK19">
        <f t="shared" si="40"/>
        <v>1429.1999327671426</v>
      </c>
      <c r="BL19">
        <f t="shared" si="41"/>
        <v>0.84071700982330666</v>
      </c>
      <c r="BM19">
        <f t="shared" si="42"/>
        <v>0.19143401964661338</v>
      </c>
      <c r="BN19">
        <v>6</v>
      </c>
      <c r="BO19">
        <v>0.5</v>
      </c>
      <c r="BP19" t="s">
        <v>250</v>
      </c>
      <c r="BQ19">
        <v>1535032178</v>
      </c>
      <c r="BR19">
        <v>225.57177419354801</v>
      </c>
      <c r="BS19">
        <v>249.98696774193499</v>
      </c>
      <c r="BT19">
        <v>22.514077419354798</v>
      </c>
      <c r="BU19">
        <v>16.2204935483871</v>
      </c>
      <c r="BV19">
        <v>400.00867741935502</v>
      </c>
      <c r="BW19">
        <v>99.730825806451605</v>
      </c>
      <c r="BX19">
        <v>9.9998325806451599E-2</v>
      </c>
      <c r="BY19">
        <v>26.455390322580701</v>
      </c>
      <c r="BZ19">
        <v>27.261435483871001</v>
      </c>
      <c r="CA19">
        <v>999.9</v>
      </c>
      <c r="CB19">
        <v>9999.4435483871002</v>
      </c>
      <c r="CC19">
        <v>0</v>
      </c>
      <c r="CD19">
        <v>18.572861290322599</v>
      </c>
      <c r="CE19">
        <v>1699.9774193548401</v>
      </c>
      <c r="CF19">
        <v>0.97603051612903202</v>
      </c>
      <c r="CG19">
        <v>2.3969796774193499E-2</v>
      </c>
      <c r="CH19">
        <v>0</v>
      </c>
      <c r="CI19">
        <v>969.47538709677406</v>
      </c>
      <c r="CJ19">
        <v>4.9992900000000002</v>
      </c>
      <c r="CK19">
        <v>16224.874193548399</v>
      </c>
      <c r="CL19">
        <v>14683.2096774194</v>
      </c>
      <c r="CM19">
        <v>39.794129032257999</v>
      </c>
      <c r="CN19">
        <v>40.725677419354803</v>
      </c>
      <c r="CO19">
        <v>40.221483870967703</v>
      </c>
      <c r="CP19">
        <v>41.050193548387099</v>
      </c>
      <c r="CQ19">
        <v>42.167096774193503</v>
      </c>
      <c r="CR19">
        <v>1654.34741935484</v>
      </c>
      <c r="CS19">
        <v>40.630000000000003</v>
      </c>
      <c r="CT19">
        <v>0</v>
      </c>
      <c r="CU19">
        <v>62.899999856948902</v>
      </c>
      <c r="CV19">
        <v>969.35842307692303</v>
      </c>
      <c r="CW19">
        <v>-12.7185299352779</v>
      </c>
      <c r="CX19">
        <v>-246.98803411091899</v>
      </c>
      <c r="CY19">
        <v>16223.538461538499</v>
      </c>
      <c r="CZ19">
        <v>15</v>
      </c>
      <c r="DA19">
        <v>1535032092.5</v>
      </c>
      <c r="DB19" t="s">
        <v>257</v>
      </c>
      <c r="DC19">
        <v>2</v>
      </c>
      <c r="DD19">
        <v>-2.0150000000000001</v>
      </c>
      <c r="DE19">
        <v>-0.158</v>
      </c>
      <c r="DF19">
        <v>300</v>
      </c>
      <c r="DG19">
        <v>16</v>
      </c>
      <c r="DH19">
        <v>0.05</v>
      </c>
      <c r="DI19">
        <v>0.02</v>
      </c>
      <c r="DJ19">
        <v>15.30044878805</v>
      </c>
      <c r="DK19">
        <v>0.91883223643276801</v>
      </c>
      <c r="DL19">
        <v>7.5353482878583497E-2</v>
      </c>
      <c r="DM19">
        <v>1</v>
      </c>
      <c r="DN19">
        <v>140.644286983169</v>
      </c>
      <c r="DO19">
        <v>-5.0826772669021496</v>
      </c>
      <c r="DP19">
        <v>0.41830093305239002</v>
      </c>
      <c r="DQ19">
        <v>1</v>
      </c>
      <c r="DR19">
        <v>2</v>
      </c>
      <c r="DS19">
        <v>2</v>
      </c>
      <c r="DT19" t="s">
        <v>252</v>
      </c>
      <c r="DU19">
        <v>100</v>
      </c>
      <c r="DV19">
        <v>100</v>
      </c>
      <c r="DW19">
        <v>-2.0150000000000001</v>
      </c>
      <c r="DX19">
        <v>-0.158</v>
      </c>
      <c r="DY19">
        <v>2</v>
      </c>
      <c r="DZ19">
        <v>390.51100000000002</v>
      </c>
      <c r="EA19">
        <v>711.42499999999995</v>
      </c>
      <c r="EB19">
        <v>25.000800000000002</v>
      </c>
      <c r="EC19">
        <v>25.272600000000001</v>
      </c>
      <c r="ED19">
        <v>30.000499999999999</v>
      </c>
      <c r="EE19">
        <v>25.215699999999998</v>
      </c>
      <c r="EF19">
        <v>25.242100000000001</v>
      </c>
      <c r="EG19">
        <v>13.2151</v>
      </c>
      <c r="EH19">
        <v>39.845599999999997</v>
      </c>
      <c r="EI19">
        <v>88.070400000000006</v>
      </c>
      <c r="EJ19">
        <v>25</v>
      </c>
      <c r="EK19">
        <v>250</v>
      </c>
      <c r="EL19">
        <v>16.221699999999998</v>
      </c>
      <c r="EM19">
        <v>101.127</v>
      </c>
      <c r="EN19">
        <v>101.947</v>
      </c>
    </row>
    <row r="20" spans="1:144" x14ac:dyDescent="0.2">
      <c r="A20">
        <v>4</v>
      </c>
      <c r="B20">
        <v>1535032279</v>
      </c>
      <c r="C20">
        <v>253</v>
      </c>
      <c r="D20" t="s">
        <v>262</v>
      </c>
      <c r="E20" t="s">
        <v>263</v>
      </c>
      <c r="F20" t="s">
        <v>264</v>
      </c>
      <c r="G20">
        <v>1535032271</v>
      </c>
      <c r="H20">
        <f t="shared" si="0"/>
        <v>4.3915187815033981E-3</v>
      </c>
      <c r="I20">
        <f t="shared" si="1"/>
        <v>9.9678204811718203</v>
      </c>
      <c r="J20">
        <f t="shared" si="2"/>
        <v>159.00358064516101</v>
      </c>
      <c r="K20">
        <f t="shared" si="3"/>
        <v>104.97965504032675</v>
      </c>
      <c r="L20">
        <f t="shared" si="4"/>
        <v>10.480118873273787</v>
      </c>
      <c r="M20">
        <f t="shared" si="5"/>
        <v>15.873327320396916</v>
      </c>
      <c r="N20">
        <f t="shared" si="6"/>
        <v>0.33426081576933053</v>
      </c>
      <c r="O20">
        <f t="shared" si="7"/>
        <v>2.2578267923446207</v>
      </c>
      <c r="P20">
        <f t="shared" si="8"/>
        <v>0.30900301173845274</v>
      </c>
      <c r="Q20">
        <f t="shared" si="9"/>
        <v>0.19523690720071302</v>
      </c>
      <c r="R20">
        <f t="shared" si="10"/>
        <v>273.60073795354151</v>
      </c>
      <c r="S20">
        <f t="shared" si="11"/>
        <v>27.142573678738792</v>
      </c>
      <c r="T20">
        <f t="shared" si="12"/>
        <v>27.3654032258064</v>
      </c>
      <c r="U20">
        <f t="shared" si="13"/>
        <v>3.6566954671256564</v>
      </c>
      <c r="V20">
        <f t="shared" si="14"/>
        <v>65.441418285945076</v>
      </c>
      <c r="W20">
        <f t="shared" si="15"/>
        <v>2.2801084856782663</v>
      </c>
      <c r="X20">
        <f t="shared" si="16"/>
        <v>3.4841978450335143</v>
      </c>
      <c r="Y20">
        <f t="shared" si="17"/>
        <v>1.3765869814473901</v>
      </c>
      <c r="Z20">
        <f t="shared" si="18"/>
        <v>-193.66597826429987</v>
      </c>
      <c r="AA20">
        <f t="shared" si="19"/>
        <v>-100.11363624153202</v>
      </c>
      <c r="AB20">
        <f t="shared" si="20"/>
        <v>-9.5648762073326008</v>
      </c>
      <c r="AC20">
        <f t="shared" si="21"/>
        <v>-29.743752759622964</v>
      </c>
      <c r="AD20">
        <v>-4.1394788277296202E-2</v>
      </c>
      <c r="AE20">
        <v>4.6469276223889001E-2</v>
      </c>
      <c r="AF20">
        <v>3.4692235129839499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52863.391572849963</v>
      </c>
      <c r="AL20" t="s">
        <v>247</v>
      </c>
      <c r="AM20">
        <v>608.65384615384596</v>
      </c>
      <c r="AN20">
        <v>3163.45</v>
      </c>
      <c r="AO20">
        <f t="shared" si="25"/>
        <v>2554.7961538461541</v>
      </c>
      <c r="AP20">
        <f t="shared" si="26"/>
        <v>0.80759808242461684</v>
      </c>
      <c r="AQ20">
        <v>2.7432534460018899E-2</v>
      </c>
      <c r="AR20" t="s">
        <v>265</v>
      </c>
      <c r="AS20">
        <v>959.73707692307698</v>
      </c>
      <c r="AT20">
        <v>1363.1</v>
      </c>
      <c r="AU20">
        <f t="shared" si="27"/>
        <v>0.29591587049880641</v>
      </c>
      <c r="AV20">
        <v>0.5</v>
      </c>
      <c r="AW20">
        <f t="shared" si="28"/>
        <v>1429.2194419819666</v>
      </c>
      <c r="AX20">
        <f t="shared" si="29"/>
        <v>9.9678204811718203</v>
      </c>
      <c r="AY20">
        <f t="shared" si="30"/>
        <v>211.464357653956</v>
      </c>
      <c r="AZ20">
        <f t="shared" si="31"/>
        <v>0.55102340253833171</v>
      </c>
      <c r="BA20">
        <f t="shared" si="32"/>
        <v>6.9551166564925763E-3</v>
      </c>
      <c r="BB20">
        <f t="shared" si="33"/>
        <v>1.3207761719609714</v>
      </c>
      <c r="BC20" t="s">
        <v>266</v>
      </c>
      <c r="BD20">
        <v>612</v>
      </c>
      <c r="BE20">
        <f t="shared" si="34"/>
        <v>751.09999999999991</v>
      </c>
      <c r="BF20">
        <f t="shared" si="35"/>
        <v>0.53702958737441486</v>
      </c>
      <c r="BG20">
        <f t="shared" si="36"/>
        <v>0.70561837386584103</v>
      </c>
      <c r="BH20">
        <f t="shared" si="37"/>
        <v>0.53464772935826554</v>
      </c>
      <c r="BI20">
        <f t="shared" si="38"/>
        <v>0.70469418755372615</v>
      </c>
      <c r="BJ20">
        <f t="shared" si="39"/>
        <v>1700.00096774194</v>
      </c>
      <c r="BK20">
        <f t="shared" si="40"/>
        <v>1429.2194419819666</v>
      </c>
      <c r="BL20">
        <f t="shared" si="41"/>
        <v>0.84071684022648274</v>
      </c>
      <c r="BM20">
        <f t="shared" si="42"/>
        <v>0.19143368045296552</v>
      </c>
      <c r="BN20">
        <v>6</v>
      </c>
      <c r="BO20">
        <v>0.5</v>
      </c>
      <c r="BP20" t="s">
        <v>250</v>
      </c>
      <c r="BQ20">
        <v>1535032271</v>
      </c>
      <c r="BR20">
        <v>159.00358064516101</v>
      </c>
      <c r="BS20">
        <v>175.001967741936</v>
      </c>
      <c r="BT20">
        <v>22.839912903225802</v>
      </c>
      <c r="BU20">
        <v>16.4033870967742</v>
      </c>
      <c r="BV20">
        <v>400.01861290322603</v>
      </c>
      <c r="BW20">
        <v>99.7299838709677</v>
      </c>
      <c r="BX20">
        <v>0.10001527741935499</v>
      </c>
      <c r="BY20">
        <v>26.542938709677401</v>
      </c>
      <c r="BZ20">
        <v>27.3654032258064</v>
      </c>
      <c r="CA20">
        <v>999.9</v>
      </c>
      <c r="CB20">
        <v>10009.5819354839</v>
      </c>
      <c r="CC20">
        <v>0</v>
      </c>
      <c r="CD20">
        <v>21.634338709677401</v>
      </c>
      <c r="CE20">
        <v>1700.00096774194</v>
      </c>
      <c r="CF20">
        <v>0.97603554838709605</v>
      </c>
      <c r="CG20">
        <v>2.3964851612903199E-2</v>
      </c>
      <c r="CH20">
        <v>0</v>
      </c>
      <c r="CI20">
        <v>959.77877419354797</v>
      </c>
      <c r="CJ20">
        <v>4.9992900000000002</v>
      </c>
      <c r="CK20">
        <v>16108.916129032301</v>
      </c>
      <c r="CL20">
        <v>14683.445161290299</v>
      </c>
      <c r="CM20">
        <v>40.342548387096798</v>
      </c>
      <c r="CN20">
        <v>41.346451612903202</v>
      </c>
      <c r="CO20">
        <v>40.826419354838698</v>
      </c>
      <c r="CP20">
        <v>41.771870967741897</v>
      </c>
      <c r="CQ20">
        <v>42.872935483870997</v>
      </c>
      <c r="CR20">
        <v>1654.38064516129</v>
      </c>
      <c r="CS20">
        <v>40.620967741935502</v>
      </c>
      <c r="CT20">
        <v>0</v>
      </c>
      <c r="CU20">
        <v>92.5</v>
      </c>
      <c r="CV20">
        <v>959.73707692307698</v>
      </c>
      <c r="CW20">
        <v>-8.5498119700356501</v>
      </c>
      <c r="CX20">
        <v>-90.410256502872997</v>
      </c>
      <c r="CY20">
        <v>16107.557692307701</v>
      </c>
      <c r="CZ20">
        <v>15</v>
      </c>
      <c r="DA20">
        <v>1535032250</v>
      </c>
      <c r="DB20" t="s">
        <v>267</v>
      </c>
      <c r="DC20">
        <v>3</v>
      </c>
      <c r="DD20">
        <v>-2.298</v>
      </c>
      <c r="DE20">
        <v>-0.161</v>
      </c>
      <c r="DF20">
        <v>175</v>
      </c>
      <c r="DG20">
        <v>16</v>
      </c>
      <c r="DH20">
        <v>0.08</v>
      </c>
      <c r="DI20">
        <v>0.02</v>
      </c>
      <c r="DJ20">
        <v>9.97013189182125</v>
      </c>
      <c r="DK20">
        <v>-0.384633180856292</v>
      </c>
      <c r="DL20">
        <v>3.7290574058531797E-2</v>
      </c>
      <c r="DM20">
        <v>1</v>
      </c>
      <c r="DN20">
        <v>104.89066527250699</v>
      </c>
      <c r="DO20">
        <v>8.6958578856609794</v>
      </c>
      <c r="DP20">
        <v>0.80668676314794396</v>
      </c>
      <c r="DQ20">
        <v>1</v>
      </c>
      <c r="DR20">
        <v>2</v>
      </c>
      <c r="DS20">
        <v>2</v>
      </c>
      <c r="DT20" t="s">
        <v>252</v>
      </c>
      <c r="DU20">
        <v>100</v>
      </c>
      <c r="DV20">
        <v>100</v>
      </c>
      <c r="DW20">
        <v>-2.298</v>
      </c>
      <c r="DX20">
        <v>-0.161</v>
      </c>
      <c r="DY20">
        <v>2</v>
      </c>
      <c r="DZ20">
        <v>390.33800000000002</v>
      </c>
      <c r="EA20">
        <v>710.07799999999997</v>
      </c>
      <c r="EB20">
        <v>25.000499999999999</v>
      </c>
      <c r="EC20">
        <v>25.3734</v>
      </c>
      <c r="ED20">
        <v>30.000499999999999</v>
      </c>
      <c r="EE20">
        <v>25.309699999999999</v>
      </c>
      <c r="EF20">
        <v>25.326499999999999</v>
      </c>
      <c r="EG20">
        <v>10.183400000000001</v>
      </c>
      <c r="EH20">
        <v>39.808900000000001</v>
      </c>
      <c r="EI20">
        <v>86.463999999999999</v>
      </c>
      <c r="EJ20">
        <v>25</v>
      </c>
      <c r="EK20">
        <v>175</v>
      </c>
      <c r="EL20">
        <v>16.222999999999999</v>
      </c>
      <c r="EM20">
        <v>101.107</v>
      </c>
      <c r="EN20">
        <v>101.93300000000001</v>
      </c>
    </row>
    <row r="21" spans="1:144" x14ac:dyDescent="0.2">
      <c r="A21">
        <v>5</v>
      </c>
      <c r="B21">
        <v>1535032368</v>
      </c>
      <c r="C21">
        <v>342</v>
      </c>
      <c r="D21" t="s">
        <v>268</v>
      </c>
      <c r="E21" t="s">
        <v>269</v>
      </c>
      <c r="F21" t="s">
        <v>264</v>
      </c>
      <c r="G21">
        <v>1535032360.0032301</v>
      </c>
      <c r="H21">
        <f t="shared" si="0"/>
        <v>4.4129778636959605E-3</v>
      </c>
      <c r="I21">
        <f t="shared" si="1"/>
        <v>4.1859646653460629</v>
      </c>
      <c r="J21">
        <f t="shared" si="2"/>
        <v>93.064648387096796</v>
      </c>
      <c r="K21">
        <f t="shared" si="3"/>
        <v>69.811265060804942</v>
      </c>
      <c r="L21">
        <f t="shared" si="4"/>
        <v>6.9692504235525385</v>
      </c>
      <c r="M21">
        <f t="shared" si="5"/>
        <v>9.2906329605204263</v>
      </c>
      <c r="N21">
        <f t="shared" si="6"/>
        <v>0.33469854835368801</v>
      </c>
      <c r="O21">
        <f t="shared" si="7"/>
        <v>2.2568548115717388</v>
      </c>
      <c r="P21">
        <f t="shared" si="8"/>
        <v>0.30936721122618221</v>
      </c>
      <c r="Q21">
        <f t="shared" si="9"/>
        <v>0.19547041829797779</v>
      </c>
      <c r="R21">
        <f t="shared" si="10"/>
        <v>273.60242564133586</v>
      </c>
      <c r="S21">
        <f t="shared" si="11"/>
        <v>27.222004770808923</v>
      </c>
      <c r="T21">
        <f t="shared" si="12"/>
        <v>27.418519354838701</v>
      </c>
      <c r="U21">
        <f t="shared" si="13"/>
        <v>3.6680874566504329</v>
      </c>
      <c r="V21">
        <f t="shared" si="14"/>
        <v>65.292824972821649</v>
      </c>
      <c r="W21">
        <f t="shared" si="15"/>
        <v>2.286531013089625</v>
      </c>
      <c r="X21">
        <f t="shared" si="16"/>
        <v>3.5019636752451757</v>
      </c>
      <c r="Y21">
        <f t="shared" si="17"/>
        <v>1.3815564435608079</v>
      </c>
      <c r="Z21">
        <f t="shared" si="18"/>
        <v>-194.61232378899186</v>
      </c>
      <c r="AA21">
        <f t="shared" si="19"/>
        <v>-96.029472292141847</v>
      </c>
      <c r="AB21">
        <f t="shared" si="20"/>
        <v>-9.1850264018155539</v>
      </c>
      <c r="AC21">
        <f t="shared" si="21"/>
        <v>-26.224396841613398</v>
      </c>
      <c r="AD21">
        <v>-4.1368543616240698E-2</v>
      </c>
      <c r="AE21">
        <v>4.6439814292695697E-2</v>
      </c>
      <c r="AF21">
        <v>3.4674834960002299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52816.026190077311</v>
      </c>
      <c r="AL21" t="s">
        <v>247</v>
      </c>
      <c r="AM21">
        <v>608.65384615384596</v>
      </c>
      <c r="AN21">
        <v>3163.45</v>
      </c>
      <c r="AO21">
        <f t="shared" si="25"/>
        <v>2554.7961538461541</v>
      </c>
      <c r="AP21">
        <f t="shared" si="26"/>
        <v>0.80759808242461684</v>
      </c>
      <c r="AQ21">
        <v>2.7432534460018899E-2</v>
      </c>
      <c r="AR21" t="s">
        <v>270</v>
      </c>
      <c r="AS21">
        <v>962.378923076923</v>
      </c>
      <c r="AT21">
        <v>1313.37</v>
      </c>
      <c r="AU21">
        <f t="shared" si="27"/>
        <v>0.26724462788329029</v>
      </c>
      <c r="AV21">
        <v>0.5</v>
      </c>
      <c r="AW21">
        <f t="shared" si="28"/>
        <v>1429.2186387561987</v>
      </c>
      <c r="AX21">
        <f t="shared" si="29"/>
        <v>4.1859646653460629</v>
      </c>
      <c r="AY21">
        <f t="shared" si="30"/>
        <v>190.97550163913152</v>
      </c>
      <c r="AZ21">
        <f t="shared" si="31"/>
        <v>0.52732284124047302</v>
      </c>
      <c r="BA21">
        <f t="shared" si="32"/>
        <v>2.9096542811008091E-3</v>
      </c>
      <c r="BB21">
        <f t="shared" si="33"/>
        <v>1.4086510275093844</v>
      </c>
      <c r="BC21" t="s">
        <v>271</v>
      </c>
      <c r="BD21">
        <v>620.79999999999995</v>
      </c>
      <c r="BE21">
        <f t="shared" si="34"/>
        <v>692.56999999999994</v>
      </c>
      <c r="BF21">
        <f t="shared" si="35"/>
        <v>0.50679509208177786</v>
      </c>
      <c r="BG21">
        <f t="shared" si="36"/>
        <v>0.72761882288163926</v>
      </c>
      <c r="BH21">
        <f t="shared" si="37"/>
        <v>0.49806021191292499</v>
      </c>
      <c r="BI21">
        <f t="shared" si="38"/>
        <v>0.7241595370396855</v>
      </c>
      <c r="BJ21">
        <f t="shared" si="39"/>
        <v>1699.99870967742</v>
      </c>
      <c r="BK21">
        <f t="shared" si="40"/>
        <v>1429.2186387561987</v>
      </c>
      <c r="BL21">
        <f t="shared" si="41"/>
        <v>0.84071748444291305</v>
      </c>
      <c r="BM21">
        <f t="shared" si="42"/>
        <v>0.19143496888582626</v>
      </c>
      <c r="BN21">
        <v>6</v>
      </c>
      <c r="BO21">
        <v>0.5</v>
      </c>
      <c r="BP21" t="s">
        <v>250</v>
      </c>
      <c r="BQ21">
        <v>1535032360.0032301</v>
      </c>
      <c r="BR21">
        <v>93.064648387096796</v>
      </c>
      <c r="BS21">
        <v>99.959783870967797</v>
      </c>
      <c r="BT21">
        <v>22.9042741935484</v>
      </c>
      <c r="BU21">
        <v>16.4362806451613</v>
      </c>
      <c r="BV21">
        <v>399.99129032258099</v>
      </c>
      <c r="BW21">
        <v>99.729870967741903</v>
      </c>
      <c r="BX21">
        <v>0.100012038709677</v>
      </c>
      <c r="BY21">
        <v>26.6292677419355</v>
      </c>
      <c r="BZ21">
        <v>27.418519354838701</v>
      </c>
      <c r="CA21">
        <v>999.9</v>
      </c>
      <c r="CB21">
        <v>10003.247096774199</v>
      </c>
      <c r="CC21">
        <v>0</v>
      </c>
      <c r="CD21">
        <v>21.598580645161299</v>
      </c>
      <c r="CE21">
        <v>1699.99870967742</v>
      </c>
      <c r="CF21">
        <v>0.976011870967742</v>
      </c>
      <c r="CG21">
        <v>2.3987974193548402E-2</v>
      </c>
      <c r="CH21">
        <v>0</v>
      </c>
      <c r="CI21">
        <v>962.42516129032299</v>
      </c>
      <c r="CJ21">
        <v>4.9992900000000002</v>
      </c>
      <c r="CK21">
        <v>16189.729032258099</v>
      </c>
      <c r="CL21">
        <v>14683.2677419355</v>
      </c>
      <c r="CM21">
        <v>40.765999999999998</v>
      </c>
      <c r="CN21">
        <v>41.667193548387097</v>
      </c>
      <c r="CO21">
        <v>41.267935483871</v>
      </c>
      <c r="CP21">
        <v>42.378903225806397</v>
      </c>
      <c r="CQ21">
        <v>43.2194838709677</v>
      </c>
      <c r="CR21">
        <v>1654.34193548387</v>
      </c>
      <c r="CS21">
        <v>40.657419354838702</v>
      </c>
      <c r="CT21">
        <v>0</v>
      </c>
      <c r="CU21">
        <v>88.200000047683702</v>
      </c>
      <c r="CV21">
        <v>962.378923076923</v>
      </c>
      <c r="CW21">
        <v>-5.7381880229605899</v>
      </c>
      <c r="CX21">
        <v>-178.77264931732299</v>
      </c>
      <c r="CY21">
        <v>16188.365384615399</v>
      </c>
      <c r="CZ21">
        <v>15</v>
      </c>
      <c r="DA21">
        <v>1535032346.5</v>
      </c>
      <c r="DB21" t="s">
        <v>272</v>
      </c>
      <c r="DC21">
        <v>4</v>
      </c>
      <c r="DD21">
        <v>-2.4079999999999999</v>
      </c>
      <c r="DE21">
        <v>-0.16300000000000001</v>
      </c>
      <c r="DF21">
        <v>100</v>
      </c>
      <c r="DG21">
        <v>16</v>
      </c>
      <c r="DH21">
        <v>0.18</v>
      </c>
      <c r="DI21">
        <v>0.01</v>
      </c>
      <c r="DJ21">
        <v>4.1785549891318601</v>
      </c>
      <c r="DK21">
        <v>5.3793808311309498E-2</v>
      </c>
      <c r="DL21">
        <v>6.2334249655006002E-2</v>
      </c>
      <c r="DM21">
        <v>1</v>
      </c>
      <c r="DN21">
        <v>69.789285103778695</v>
      </c>
      <c r="DO21">
        <v>7.9402234717596096</v>
      </c>
      <c r="DP21">
        <v>0.72821375153213297</v>
      </c>
      <c r="DQ21">
        <v>1</v>
      </c>
      <c r="DR21">
        <v>2</v>
      </c>
      <c r="DS21">
        <v>2</v>
      </c>
      <c r="DT21" t="s">
        <v>252</v>
      </c>
      <c r="DU21">
        <v>100</v>
      </c>
      <c r="DV21">
        <v>100</v>
      </c>
      <c r="DW21">
        <v>-2.4079999999999999</v>
      </c>
      <c r="DX21">
        <v>-0.16300000000000001</v>
      </c>
      <c r="DY21">
        <v>2</v>
      </c>
      <c r="DZ21">
        <v>390.17899999999997</v>
      </c>
      <c r="EA21">
        <v>708.44299999999998</v>
      </c>
      <c r="EB21">
        <v>25.000800000000002</v>
      </c>
      <c r="EC21">
        <v>25.483499999999999</v>
      </c>
      <c r="ED21">
        <v>30.000599999999999</v>
      </c>
      <c r="EE21">
        <v>25.414200000000001</v>
      </c>
      <c r="EF21">
        <v>25.422799999999999</v>
      </c>
      <c r="EG21">
        <v>7.0740800000000004</v>
      </c>
      <c r="EH21">
        <v>40.0242</v>
      </c>
      <c r="EI21">
        <v>84.468000000000004</v>
      </c>
      <c r="EJ21">
        <v>25</v>
      </c>
      <c r="EK21">
        <v>100</v>
      </c>
      <c r="EL21">
        <v>16.165900000000001</v>
      </c>
      <c r="EM21">
        <v>101.086</v>
      </c>
      <c r="EN21">
        <v>101.917</v>
      </c>
    </row>
    <row r="22" spans="1:144" x14ac:dyDescent="0.2">
      <c r="A22">
        <v>6</v>
      </c>
      <c r="B22">
        <v>1535032455</v>
      </c>
      <c r="C22">
        <v>429</v>
      </c>
      <c r="D22" t="s">
        <v>273</v>
      </c>
      <c r="E22" t="s">
        <v>274</v>
      </c>
      <c r="F22" t="s">
        <v>264</v>
      </c>
      <c r="G22">
        <v>1535032447</v>
      </c>
      <c r="H22">
        <f t="shared" si="0"/>
        <v>4.5058097057849925E-3</v>
      </c>
      <c r="I22">
        <f t="shared" si="1"/>
        <v>8.1711264757935442E-2</v>
      </c>
      <c r="J22">
        <f t="shared" si="2"/>
        <v>49.498370967741998</v>
      </c>
      <c r="K22">
        <f t="shared" si="3"/>
        <v>47.99122681628608</v>
      </c>
      <c r="L22">
        <f t="shared" si="4"/>
        <v>4.7911009352170035</v>
      </c>
      <c r="M22">
        <f t="shared" si="5"/>
        <v>4.9415634308141536</v>
      </c>
      <c r="N22">
        <f t="shared" si="6"/>
        <v>0.34293065253716731</v>
      </c>
      <c r="O22">
        <f t="shared" si="7"/>
        <v>2.2547835306275283</v>
      </c>
      <c r="P22">
        <f t="shared" si="8"/>
        <v>0.31636847724771366</v>
      </c>
      <c r="Q22">
        <f t="shared" si="9"/>
        <v>0.19994507653498644</v>
      </c>
      <c r="R22">
        <f t="shared" si="10"/>
        <v>273.60331328895751</v>
      </c>
      <c r="S22">
        <f t="shared" si="11"/>
        <v>27.272935582460406</v>
      </c>
      <c r="T22">
        <f t="shared" si="12"/>
        <v>27.4742161290323</v>
      </c>
      <c r="U22">
        <f t="shared" si="13"/>
        <v>3.6800661807483506</v>
      </c>
      <c r="V22">
        <f t="shared" si="14"/>
        <v>65.387135516876569</v>
      </c>
      <c r="W22">
        <f t="shared" si="15"/>
        <v>2.3008090428052617</v>
      </c>
      <c r="X22">
        <f t="shared" si="16"/>
        <v>3.5187487945720108</v>
      </c>
      <c r="Y22">
        <f t="shared" si="17"/>
        <v>1.3792571379430889</v>
      </c>
      <c r="Z22">
        <f t="shared" si="18"/>
        <v>-198.70620802511817</v>
      </c>
      <c r="AA22">
        <f t="shared" si="19"/>
        <v>-92.839601181772068</v>
      </c>
      <c r="AB22">
        <f t="shared" si="20"/>
        <v>-8.8941631078008836</v>
      </c>
      <c r="AC22">
        <f t="shared" si="21"/>
        <v>-26.836659025733596</v>
      </c>
      <c r="AD22">
        <v>-4.1312650882145897E-2</v>
      </c>
      <c r="AE22">
        <v>4.6377069802201798E-2</v>
      </c>
      <c r="AF22">
        <v>3.4637765435715702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52733.346728733282</v>
      </c>
      <c r="AL22" t="s">
        <v>247</v>
      </c>
      <c r="AM22">
        <v>608.65384615384596</v>
      </c>
      <c r="AN22">
        <v>3163.45</v>
      </c>
      <c r="AO22">
        <f t="shared" si="25"/>
        <v>2554.7961538461541</v>
      </c>
      <c r="AP22">
        <f t="shared" si="26"/>
        <v>0.80759808242461684</v>
      </c>
      <c r="AQ22">
        <v>2.7432534460018899E-2</v>
      </c>
      <c r="AR22" t="s">
        <v>275</v>
      </c>
      <c r="AS22">
        <v>968.81819230769202</v>
      </c>
      <c r="AT22">
        <v>1284.03</v>
      </c>
      <c r="AU22">
        <f t="shared" si="27"/>
        <v>0.2454863264038285</v>
      </c>
      <c r="AV22">
        <v>0.5</v>
      </c>
      <c r="AW22">
        <f t="shared" si="28"/>
        <v>1429.2222779288193</v>
      </c>
      <c r="AX22">
        <f t="shared" si="29"/>
        <v>8.1711264757935442E-2</v>
      </c>
      <c r="AY22">
        <f t="shared" si="30"/>
        <v>175.42726331162871</v>
      </c>
      <c r="AZ22">
        <f t="shared" si="31"/>
        <v>0.52275258366237554</v>
      </c>
      <c r="BA22">
        <f t="shared" si="32"/>
        <v>3.7977808725858551E-5</v>
      </c>
      <c r="BB22">
        <f t="shared" si="33"/>
        <v>1.4636885431025755</v>
      </c>
      <c r="BC22" t="s">
        <v>276</v>
      </c>
      <c r="BD22">
        <v>612.79999999999995</v>
      </c>
      <c r="BE22">
        <f t="shared" si="34"/>
        <v>671.23</v>
      </c>
      <c r="BF22">
        <f t="shared" si="35"/>
        <v>0.46960327710666677</v>
      </c>
      <c r="BG22">
        <f t="shared" si="36"/>
        <v>0.73683962911414747</v>
      </c>
      <c r="BH22">
        <f t="shared" si="37"/>
        <v>0.46672036893400742</v>
      </c>
      <c r="BI22">
        <f t="shared" si="38"/>
        <v>0.73564381924193845</v>
      </c>
      <c r="BJ22">
        <f t="shared" si="39"/>
        <v>1700.0029032258101</v>
      </c>
      <c r="BK22">
        <f t="shared" si="40"/>
        <v>1429.2222779288193</v>
      </c>
      <c r="BL22">
        <f t="shared" si="41"/>
        <v>0.84071755125642678</v>
      </c>
      <c r="BM22">
        <f t="shared" si="42"/>
        <v>0.19143510251285351</v>
      </c>
      <c r="BN22">
        <v>6</v>
      </c>
      <c r="BO22">
        <v>0.5</v>
      </c>
      <c r="BP22" t="s">
        <v>250</v>
      </c>
      <c r="BQ22">
        <v>1535032447</v>
      </c>
      <c r="BR22">
        <v>49.498370967741998</v>
      </c>
      <c r="BS22">
        <v>49.9555193548387</v>
      </c>
      <c r="BT22">
        <v>23.0466129032258</v>
      </c>
      <c r="BU22">
        <v>16.443141935483901</v>
      </c>
      <c r="BV22">
        <v>399.96838709677399</v>
      </c>
      <c r="BW22">
        <v>99.732861290322603</v>
      </c>
      <c r="BX22">
        <v>9.9988441935483896E-2</v>
      </c>
      <c r="BY22">
        <v>26.710480645161301</v>
      </c>
      <c r="BZ22">
        <v>27.4742161290323</v>
      </c>
      <c r="CA22">
        <v>999.9</v>
      </c>
      <c r="CB22">
        <v>9989.4322580645203</v>
      </c>
      <c r="CC22">
        <v>0</v>
      </c>
      <c r="CD22">
        <v>19.469522580645201</v>
      </c>
      <c r="CE22">
        <v>1700.0029032258101</v>
      </c>
      <c r="CF22">
        <v>0.97601167741935502</v>
      </c>
      <c r="CG22">
        <v>2.3988164516129E-2</v>
      </c>
      <c r="CH22">
        <v>0</v>
      </c>
      <c r="CI22">
        <v>968.83503225806498</v>
      </c>
      <c r="CJ22">
        <v>4.9992900000000002</v>
      </c>
      <c r="CK22">
        <v>16335.7903225806</v>
      </c>
      <c r="CL22">
        <v>14683.3064516129</v>
      </c>
      <c r="CM22">
        <v>41.090451612903202</v>
      </c>
      <c r="CN22">
        <v>42.0622258064516</v>
      </c>
      <c r="CO22">
        <v>41.5741935483871</v>
      </c>
      <c r="CP22">
        <v>42.5179677419355</v>
      </c>
      <c r="CQ22">
        <v>43.402903225806398</v>
      </c>
      <c r="CR22">
        <v>1654.34161290323</v>
      </c>
      <c r="CS22">
        <v>40.661290322580697</v>
      </c>
      <c r="CT22">
        <v>0</v>
      </c>
      <c r="CU22">
        <v>86.200000047683702</v>
      </c>
      <c r="CV22">
        <v>968.81819230769202</v>
      </c>
      <c r="CW22">
        <v>-1.2975384532960601</v>
      </c>
      <c r="CX22">
        <v>338.15042667401002</v>
      </c>
      <c r="CY22">
        <v>16336.0115384615</v>
      </c>
      <c r="CZ22">
        <v>15</v>
      </c>
      <c r="DA22">
        <v>1535032433.5</v>
      </c>
      <c r="DB22" t="s">
        <v>277</v>
      </c>
      <c r="DC22">
        <v>5</v>
      </c>
      <c r="DD22">
        <v>-2.3330000000000002</v>
      </c>
      <c r="DE22">
        <v>-0.16500000000000001</v>
      </c>
      <c r="DF22">
        <v>50</v>
      </c>
      <c r="DG22">
        <v>16</v>
      </c>
      <c r="DH22">
        <v>0.27</v>
      </c>
      <c r="DI22">
        <v>0.01</v>
      </c>
      <c r="DJ22">
        <v>6.9148913099978795E-2</v>
      </c>
      <c r="DK22">
        <v>0.57043924945807301</v>
      </c>
      <c r="DL22">
        <v>7.6037774605404604E-2</v>
      </c>
      <c r="DM22">
        <v>1</v>
      </c>
      <c r="DN22">
        <v>48.074312819790997</v>
      </c>
      <c r="DO22">
        <v>-3.0967631043756101</v>
      </c>
      <c r="DP22">
        <v>0.47634213337228898</v>
      </c>
      <c r="DQ22">
        <v>1</v>
      </c>
      <c r="DR22">
        <v>2</v>
      </c>
      <c r="DS22">
        <v>2</v>
      </c>
      <c r="DT22" t="s">
        <v>252</v>
      </c>
      <c r="DU22">
        <v>100</v>
      </c>
      <c r="DV22">
        <v>100</v>
      </c>
      <c r="DW22">
        <v>-2.3330000000000002</v>
      </c>
      <c r="DX22">
        <v>-0.16500000000000001</v>
      </c>
      <c r="DY22">
        <v>2</v>
      </c>
      <c r="DZ22">
        <v>390.41300000000001</v>
      </c>
      <c r="EA22">
        <v>707.38099999999997</v>
      </c>
      <c r="EB22">
        <v>25.001000000000001</v>
      </c>
      <c r="EC22">
        <v>25.595700000000001</v>
      </c>
      <c r="ED22">
        <v>30.000499999999999</v>
      </c>
      <c r="EE22">
        <v>25.5184</v>
      </c>
      <c r="EF22">
        <v>25.523700000000002</v>
      </c>
      <c r="EG22">
        <v>4.99519</v>
      </c>
      <c r="EH22">
        <v>40.028599999999997</v>
      </c>
      <c r="EI22">
        <v>82.580100000000002</v>
      </c>
      <c r="EJ22">
        <v>25</v>
      </c>
      <c r="EK22">
        <v>50</v>
      </c>
      <c r="EL22">
        <v>16.090699999999998</v>
      </c>
      <c r="EM22">
        <v>101.071</v>
      </c>
      <c r="EN22">
        <v>101.902</v>
      </c>
    </row>
    <row r="23" spans="1:144" x14ac:dyDescent="0.2">
      <c r="A23">
        <v>7</v>
      </c>
      <c r="B23">
        <v>1535032559</v>
      </c>
      <c r="C23">
        <v>533</v>
      </c>
      <c r="D23" t="s">
        <v>278</v>
      </c>
      <c r="E23" t="s">
        <v>279</v>
      </c>
      <c r="F23" t="s">
        <v>264</v>
      </c>
      <c r="G23">
        <v>1535032551.0032301</v>
      </c>
      <c r="H23">
        <f t="shared" si="0"/>
        <v>4.8087477198272936E-3</v>
      </c>
      <c r="I23">
        <f t="shared" si="1"/>
        <v>27.894731675219184</v>
      </c>
      <c r="J23">
        <f t="shared" si="2"/>
        <v>355.62903225806502</v>
      </c>
      <c r="K23">
        <f t="shared" si="3"/>
        <v>221.61714540674097</v>
      </c>
      <c r="L23">
        <f t="shared" si="4"/>
        <v>22.125395568297417</v>
      </c>
      <c r="M23">
        <f t="shared" si="5"/>
        <v>35.504622170993606</v>
      </c>
      <c r="N23">
        <f t="shared" si="6"/>
        <v>0.37725047936237921</v>
      </c>
      <c r="O23">
        <f t="shared" si="7"/>
        <v>2.2564906015874611</v>
      </c>
      <c r="P23">
        <f t="shared" si="8"/>
        <v>0.34539221737440767</v>
      </c>
      <c r="Q23">
        <f t="shared" si="9"/>
        <v>0.21850783526403428</v>
      </c>
      <c r="R23">
        <f t="shared" si="10"/>
        <v>273.60513779510057</v>
      </c>
      <c r="S23">
        <f t="shared" si="11"/>
        <v>27.230909175368947</v>
      </c>
      <c r="T23">
        <f t="shared" si="12"/>
        <v>27.387387096774201</v>
      </c>
      <c r="U23">
        <f t="shared" si="13"/>
        <v>3.6614066688897808</v>
      </c>
      <c r="V23">
        <f t="shared" si="14"/>
        <v>65.507786352198394</v>
      </c>
      <c r="W23">
        <f t="shared" si="15"/>
        <v>2.3130209039509131</v>
      </c>
      <c r="X23">
        <f t="shared" si="16"/>
        <v>3.5309098852999021</v>
      </c>
      <c r="Y23">
        <f t="shared" si="17"/>
        <v>1.3483857649388677</v>
      </c>
      <c r="Z23">
        <f t="shared" si="18"/>
        <v>-212.06577444438364</v>
      </c>
      <c r="AA23">
        <f t="shared" si="19"/>
        <v>-75.21463596883298</v>
      </c>
      <c r="AB23">
        <f t="shared" si="20"/>
        <v>-7.1991968023616542</v>
      </c>
      <c r="AC23">
        <f t="shared" si="21"/>
        <v>-20.874469420477695</v>
      </c>
      <c r="AD23">
        <v>-4.1358712159502299E-2</v>
      </c>
      <c r="AE23">
        <v>4.6428777621224E-2</v>
      </c>
      <c r="AF23">
        <v>3.4668315736022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52779.489906010269</v>
      </c>
      <c r="AL23" t="s">
        <v>247</v>
      </c>
      <c r="AM23">
        <v>608.65384615384596</v>
      </c>
      <c r="AN23">
        <v>3163.45</v>
      </c>
      <c r="AO23">
        <f t="shared" si="25"/>
        <v>2554.7961538461541</v>
      </c>
      <c r="AP23">
        <f t="shared" si="26"/>
        <v>0.80759808242461684</v>
      </c>
      <c r="AQ23">
        <v>2.7432534460018899E-2</v>
      </c>
      <c r="AR23" t="s">
        <v>280</v>
      </c>
      <c r="AS23">
        <v>907.27115384615399</v>
      </c>
      <c r="AT23">
        <v>1413.69</v>
      </c>
      <c r="AU23">
        <f t="shared" si="27"/>
        <v>0.35822482026034419</v>
      </c>
      <c r="AV23">
        <v>0.5</v>
      </c>
      <c r="AW23">
        <f t="shared" si="28"/>
        <v>1429.2344521222358</v>
      </c>
      <c r="AX23">
        <f t="shared" si="29"/>
        <v>27.894731675219184</v>
      </c>
      <c r="AY23">
        <f t="shared" si="30"/>
        <v>255.99362736068971</v>
      </c>
      <c r="AZ23">
        <f t="shared" si="31"/>
        <v>0.59269712596113722</v>
      </c>
      <c r="BA23">
        <f t="shared" si="32"/>
        <v>1.9498060027436145E-2</v>
      </c>
      <c r="BB23">
        <f t="shared" si="33"/>
        <v>1.2377253853390771</v>
      </c>
      <c r="BC23" t="s">
        <v>281</v>
      </c>
      <c r="BD23">
        <v>575.79999999999995</v>
      </c>
      <c r="BE23">
        <f t="shared" si="34"/>
        <v>837.8900000000001</v>
      </c>
      <c r="BF23">
        <f t="shared" si="35"/>
        <v>0.60439776838707471</v>
      </c>
      <c r="BG23">
        <f t="shared" si="36"/>
        <v>0.67619654899232895</v>
      </c>
      <c r="BH23">
        <f t="shared" si="37"/>
        <v>0.62906348209874918</v>
      </c>
      <c r="BI23">
        <f t="shared" si="38"/>
        <v>0.68489221629905728</v>
      </c>
      <c r="BJ23">
        <f t="shared" si="39"/>
        <v>1700.01774193548</v>
      </c>
      <c r="BK23">
        <f t="shared" si="40"/>
        <v>1429.2344521222358</v>
      </c>
      <c r="BL23">
        <f t="shared" si="41"/>
        <v>0.84071737421695614</v>
      </c>
      <c r="BM23">
        <f t="shared" si="42"/>
        <v>0.19143474843391223</v>
      </c>
      <c r="BN23">
        <v>6</v>
      </c>
      <c r="BO23">
        <v>0.5</v>
      </c>
      <c r="BP23" t="s">
        <v>250</v>
      </c>
      <c r="BQ23">
        <v>1535032551.0032301</v>
      </c>
      <c r="BR23">
        <v>355.62903225806502</v>
      </c>
      <c r="BS23">
        <v>400.03522580645199</v>
      </c>
      <c r="BT23">
        <v>23.168177419354802</v>
      </c>
      <c r="BU23">
        <v>16.122345161290301</v>
      </c>
      <c r="BV23">
        <v>400.00990322580702</v>
      </c>
      <c r="BW23">
        <v>99.736116129032297</v>
      </c>
      <c r="BX23">
        <v>0.100002270967742</v>
      </c>
      <c r="BY23">
        <v>26.769109677419301</v>
      </c>
      <c r="BZ23">
        <v>27.387387096774201</v>
      </c>
      <c r="CA23">
        <v>999.9</v>
      </c>
      <c r="CB23">
        <v>10000.2435483871</v>
      </c>
      <c r="CC23">
        <v>0</v>
      </c>
      <c r="CD23">
        <v>18.220806451612901</v>
      </c>
      <c r="CE23">
        <v>1700.01774193548</v>
      </c>
      <c r="CF23">
        <v>0.97601541935483904</v>
      </c>
      <c r="CG23">
        <v>2.39845161290323E-2</v>
      </c>
      <c r="CH23">
        <v>0</v>
      </c>
      <c r="CI23">
        <v>907.29419354838706</v>
      </c>
      <c r="CJ23">
        <v>4.9992900000000002</v>
      </c>
      <c r="CK23">
        <v>15323.896774193499</v>
      </c>
      <c r="CL23">
        <v>14683.464516128999</v>
      </c>
      <c r="CM23">
        <v>41.409064516129</v>
      </c>
      <c r="CN23">
        <v>42.507741935483899</v>
      </c>
      <c r="CO23">
        <v>41.949258064516101</v>
      </c>
      <c r="CP23">
        <v>42.834451612903202</v>
      </c>
      <c r="CQ23">
        <v>43.497677419354801</v>
      </c>
      <c r="CR23">
        <v>1654.36612903226</v>
      </c>
      <c r="CS23">
        <v>40.651612903225796</v>
      </c>
      <c r="CT23">
        <v>0</v>
      </c>
      <c r="CU23">
        <v>103.60000014305101</v>
      </c>
      <c r="CV23">
        <v>907.27115384615399</v>
      </c>
      <c r="CW23">
        <v>-1.8993504104846499</v>
      </c>
      <c r="CX23">
        <v>315.49401688038</v>
      </c>
      <c r="CY23">
        <v>15326.6076923077</v>
      </c>
      <c r="CZ23">
        <v>15</v>
      </c>
      <c r="DA23">
        <v>1535032528</v>
      </c>
      <c r="DB23" t="s">
        <v>282</v>
      </c>
      <c r="DC23">
        <v>6</v>
      </c>
      <c r="DD23">
        <v>-2.0569999999999999</v>
      </c>
      <c r="DE23">
        <v>-0.16800000000000001</v>
      </c>
      <c r="DF23">
        <v>400</v>
      </c>
      <c r="DG23">
        <v>16</v>
      </c>
      <c r="DH23">
        <v>0.02</v>
      </c>
      <c r="DI23">
        <v>0.01</v>
      </c>
      <c r="DJ23">
        <v>27.891123023113501</v>
      </c>
      <c r="DK23">
        <v>2.0756871224552401E-2</v>
      </c>
      <c r="DL23">
        <v>4.6541529134117299E-2</v>
      </c>
      <c r="DM23">
        <v>1</v>
      </c>
      <c r="DN23">
        <v>221.537568691063</v>
      </c>
      <c r="DO23">
        <v>9.2952286303904792</v>
      </c>
      <c r="DP23">
        <v>0.78517799604757099</v>
      </c>
      <c r="DQ23">
        <v>1</v>
      </c>
      <c r="DR23">
        <v>2</v>
      </c>
      <c r="DS23">
        <v>2</v>
      </c>
      <c r="DT23" t="s">
        <v>252</v>
      </c>
      <c r="DU23">
        <v>100</v>
      </c>
      <c r="DV23">
        <v>100</v>
      </c>
      <c r="DW23">
        <v>-2.0569999999999999</v>
      </c>
      <c r="DX23">
        <v>-0.16800000000000001</v>
      </c>
      <c r="DY23">
        <v>2</v>
      </c>
      <c r="DZ23">
        <v>390.85300000000001</v>
      </c>
      <c r="EA23">
        <v>707.73900000000003</v>
      </c>
      <c r="EB23">
        <v>24.9999</v>
      </c>
      <c r="EC23">
        <v>25.727599999999999</v>
      </c>
      <c r="ED23">
        <v>30.000499999999999</v>
      </c>
      <c r="EE23">
        <v>25.633700000000001</v>
      </c>
      <c r="EF23">
        <v>25.646000000000001</v>
      </c>
      <c r="EG23">
        <v>19.136299999999999</v>
      </c>
      <c r="EH23">
        <v>40.360100000000003</v>
      </c>
      <c r="EI23">
        <v>80.510199999999998</v>
      </c>
      <c r="EJ23">
        <v>25</v>
      </c>
      <c r="EK23">
        <v>400</v>
      </c>
      <c r="EL23">
        <v>15.9762</v>
      </c>
      <c r="EM23">
        <v>101.05</v>
      </c>
      <c r="EN23">
        <v>101.88800000000001</v>
      </c>
    </row>
    <row r="24" spans="1:144" x14ac:dyDescent="0.2">
      <c r="A24">
        <v>8</v>
      </c>
      <c r="B24">
        <v>1535032660.5</v>
      </c>
      <c r="C24">
        <v>634.5</v>
      </c>
      <c r="D24" t="s">
        <v>283</v>
      </c>
      <c r="E24" t="s">
        <v>284</v>
      </c>
      <c r="F24" t="s">
        <v>264</v>
      </c>
      <c r="G24">
        <v>1535032652.5</v>
      </c>
      <c r="H24">
        <f t="shared" si="0"/>
        <v>4.9571478437676645E-3</v>
      </c>
      <c r="I24">
        <f t="shared" si="1"/>
        <v>39.687967689480473</v>
      </c>
      <c r="J24">
        <f t="shared" si="2"/>
        <v>536.50812903225801</v>
      </c>
      <c r="K24">
        <f t="shared" si="3"/>
        <v>352.69950341218862</v>
      </c>
      <c r="L24">
        <f t="shared" si="4"/>
        <v>35.212836870978961</v>
      </c>
      <c r="M24">
        <f t="shared" si="5"/>
        <v>53.563934864656133</v>
      </c>
      <c r="N24">
        <f t="shared" si="6"/>
        <v>0.39484799840899065</v>
      </c>
      <c r="O24">
        <f t="shared" si="7"/>
        <v>2.2544586713543895</v>
      </c>
      <c r="P24">
        <f t="shared" si="8"/>
        <v>0.36006636992826291</v>
      </c>
      <c r="Q24">
        <f t="shared" si="9"/>
        <v>0.22791060211171782</v>
      </c>
      <c r="R24">
        <f t="shared" si="10"/>
        <v>273.60031068677984</v>
      </c>
      <c r="S24">
        <f t="shared" si="11"/>
        <v>27.226018494501623</v>
      </c>
      <c r="T24">
        <f t="shared" si="12"/>
        <v>27.3382419354839</v>
      </c>
      <c r="U24">
        <f t="shared" si="13"/>
        <v>3.6508820376481514</v>
      </c>
      <c r="V24">
        <f t="shared" si="14"/>
        <v>65.464217584380421</v>
      </c>
      <c r="W24">
        <f t="shared" si="15"/>
        <v>2.3174637696602485</v>
      </c>
      <c r="X24">
        <f t="shared" si="16"/>
        <v>3.5400465401929568</v>
      </c>
      <c r="Y24">
        <f t="shared" si="17"/>
        <v>1.333418267987903</v>
      </c>
      <c r="Z24">
        <f t="shared" si="18"/>
        <v>-218.610219910154</v>
      </c>
      <c r="AA24">
        <f t="shared" si="19"/>
        <v>-63.834055817458591</v>
      </c>
      <c r="AB24">
        <f t="shared" si="20"/>
        <v>-6.1152460064241332</v>
      </c>
      <c r="AC24">
        <f t="shared" si="21"/>
        <v>-14.959211047256872</v>
      </c>
      <c r="AD24">
        <v>-4.1303888915446299E-2</v>
      </c>
      <c r="AE24">
        <v>4.63672337269911E-2</v>
      </c>
      <c r="AF24">
        <v>3.46319526994851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52704.692389655058</v>
      </c>
      <c r="AL24" t="s">
        <v>247</v>
      </c>
      <c r="AM24">
        <v>608.65384615384596</v>
      </c>
      <c r="AN24">
        <v>3163.45</v>
      </c>
      <c r="AO24">
        <f t="shared" si="25"/>
        <v>2554.7961538461541</v>
      </c>
      <c r="AP24">
        <f t="shared" si="26"/>
        <v>0.80759808242461684</v>
      </c>
      <c r="AQ24">
        <v>2.7432534460018899E-2</v>
      </c>
      <c r="AR24" t="s">
        <v>285</v>
      </c>
      <c r="AS24">
        <v>908.173615384615</v>
      </c>
      <c r="AT24">
        <v>1484.11</v>
      </c>
      <c r="AU24">
        <f t="shared" si="27"/>
        <v>0.38806852902775735</v>
      </c>
      <c r="AV24">
        <v>0.5</v>
      </c>
      <c r="AW24">
        <f t="shared" si="28"/>
        <v>1429.2094747028734</v>
      </c>
      <c r="AX24">
        <f t="shared" si="29"/>
        <v>39.687967689480473</v>
      </c>
      <c r="AY24">
        <f t="shared" si="30"/>
        <v>277.31560926023894</v>
      </c>
      <c r="AZ24">
        <f t="shared" si="31"/>
        <v>0.62415184858265227</v>
      </c>
      <c r="BA24">
        <f t="shared" si="32"/>
        <v>2.774998057108858E-2</v>
      </c>
      <c r="BB24">
        <f t="shared" si="33"/>
        <v>1.1315468529960717</v>
      </c>
      <c r="BC24" t="s">
        <v>286</v>
      </c>
      <c r="BD24">
        <v>557.79999999999995</v>
      </c>
      <c r="BE24">
        <f t="shared" si="34"/>
        <v>926.31</v>
      </c>
      <c r="BF24">
        <f t="shared" si="35"/>
        <v>0.62175339207758196</v>
      </c>
      <c r="BG24">
        <f t="shared" si="36"/>
        <v>0.64449945311150769</v>
      </c>
      <c r="BH24">
        <f t="shared" si="37"/>
        <v>0.65787005104152319</v>
      </c>
      <c r="BI24">
        <f t="shared" si="38"/>
        <v>0.6573283733310048</v>
      </c>
      <c r="BJ24">
        <f t="shared" si="39"/>
        <v>1699.98806451613</v>
      </c>
      <c r="BK24">
        <f t="shared" si="40"/>
        <v>1429.2094747028734</v>
      </c>
      <c r="BL24">
        <f t="shared" si="41"/>
        <v>0.84071735827726024</v>
      </c>
      <c r="BM24">
        <f t="shared" si="42"/>
        <v>0.1914347165545206</v>
      </c>
      <c r="BN24">
        <v>6</v>
      </c>
      <c r="BO24">
        <v>0.5</v>
      </c>
      <c r="BP24" t="s">
        <v>250</v>
      </c>
      <c r="BQ24">
        <v>1535032652.5</v>
      </c>
      <c r="BR24">
        <v>536.50812903225801</v>
      </c>
      <c r="BS24">
        <v>600.02641935483905</v>
      </c>
      <c r="BT24">
        <v>23.212225806451599</v>
      </c>
      <c r="BU24">
        <v>15.949445161290299</v>
      </c>
      <c r="BV24">
        <v>400.01880645161299</v>
      </c>
      <c r="BW24">
        <v>99.738061290322605</v>
      </c>
      <c r="BX24">
        <v>0.10000632903225801</v>
      </c>
      <c r="BY24">
        <v>26.813041935483898</v>
      </c>
      <c r="BZ24">
        <v>27.3382419354839</v>
      </c>
      <c r="CA24">
        <v>999.9</v>
      </c>
      <c r="CB24">
        <v>9986.7929032258107</v>
      </c>
      <c r="CC24">
        <v>0</v>
      </c>
      <c r="CD24">
        <v>21.975764516129001</v>
      </c>
      <c r="CE24">
        <v>1699.98806451613</v>
      </c>
      <c r="CF24">
        <v>0.97601851612903201</v>
      </c>
      <c r="CG24">
        <v>2.3981483870967699E-2</v>
      </c>
      <c r="CH24">
        <v>0</v>
      </c>
      <c r="CI24">
        <v>908.21348387096805</v>
      </c>
      <c r="CJ24">
        <v>4.9992900000000002</v>
      </c>
      <c r="CK24">
        <v>15383.4516129032</v>
      </c>
      <c r="CL24">
        <v>14683.2322580645</v>
      </c>
      <c r="CM24">
        <v>41.753999999999998</v>
      </c>
      <c r="CN24">
        <v>42.731612903225802</v>
      </c>
      <c r="CO24">
        <v>42.265935483870997</v>
      </c>
      <c r="CP24">
        <v>43.146870967741897</v>
      </c>
      <c r="CQ24">
        <v>43.967451612903197</v>
      </c>
      <c r="CR24">
        <v>1654.3380645161301</v>
      </c>
      <c r="CS24">
        <v>40.65</v>
      </c>
      <c r="CT24">
        <v>0</v>
      </c>
      <c r="CU24">
        <v>100.90000009536701</v>
      </c>
      <c r="CV24">
        <v>908.173615384615</v>
      </c>
      <c r="CW24">
        <v>-2.7850256341437301</v>
      </c>
      <c r="CX24">
        <v>-25.391453027888002</v>
      </c>
      <c r="CY24">
        <v>15383.8576923077</v>
      </c>
      <c r="CZ24">
        <v>15</v>
      </c>
      <c r="DA24">
        <v>1535032626.5</v>
      </c>
      <c r="DB24" t="s">
        <v>287</v>
      </c>
      <c r="DC24">
        <v>7</v>
      </c>
      <c r="DD24">
        <v>-2.6389999999999998</v>
      </c>
      <c r="DE24">
        <v>-0.17399999999999999</v>
      </c>
      <c r="DF24">
        <v>600</v>
      </c>
      <c r="DG24">
        <v>16</v>
      </c>
      <c r="DH24">
        <v>0.02</v>
      </c>
      <c r="DI24">
        <v>0.02</v>
      </c>
      <c r="DJ24">
        <v>39.692570534584299</v>
      </c>
      <c r="DK24">
        <v>-0.74139761139064098</v>
      </c>
      <c r="DL24">
        <v>6.3771089115813501E-2</v>
      </c>
      <c r="DM24">
        <v>1</v>
      </c>
      <c r="DN24">
        <v>352.59485759809002</v>
      </c>
      <c r="DO24">
        <v>11.5502003716995</v>
      </c>
      <c r="DP24">
        <v>0.90703113937180002</v>
      </c>
      <c r="DQ24">
        <v>1</v>
      </c>
      <c r="DR24">
        <v>2</v>
      </c>
      <c r="DS24">
        <v>2</v>
      </c>
      <c r="DT24" t="s">
        <v>252</v>
      </c>
      <c r="DU24">
        <v>100</v>
      </c>
      <c r="DV24">
        <v>100</v>
      </c>
      <c r="DW24">
        <v>-2.6389999999999998</v>
      </c>
      <c r="DX24">
        <v>-0.17399999999999999</v>
      </c>
      <c r="DY24">
        <v>2</v>
      </c>
      <c r="DZ24">
        <v>391.06200000000001</v>
      </c>
      <c r="EA24">
        <v>707.80100000000004</v>
      </c>
      <c r="EB24">
        <v>25.000399999999999</v>
      </c>
      <c r="EC24">
        <v>25.843299999999999</v>
      </c>
      <c r="ED24">
        <v>30.000499999999999</v>
      </c>
      <c r="EE24">
        <v>25.746200000000002</v>
      </c>
      <c r="EF24">
        <v>25.759699999999999</v>
      </c>
      <c r="EG24">
        <v>26.555299999999999</v>
      </c>
      <c r="EH24">
        <v>40.645800000000001</v>
      </c>
      <c r="EI24">
        <v>78.150400000000005</v>
      </c>
      <c r="EJ24">
        <v>25</v>
      </c>
      <c r="EK24">
        <v>600</v>
      </c>
      <c r="EL24">
        <v>15.842000000000001</v>
      </c>
      <c r="EM24">
        <v>101.03100000000001</v>
      </c>
      <c r="EN24">
        <v>101.875</v>
      </c>
    </row>
    <row r="25" spans="1:144" x14ac:dyDescent="0.2">
      <c r="A25">
        <v>9</v>
      </c>
      <c r="B25">
        <v>1535032767.5</v>
      </c>
      <c r="C25">
        <v>741.5</v>
      </c>
      <c r="D25" t="s">
        <v>288</v>
      </c>
      <c r="E25" t="s">
        <v>289</v>
      </c>
      <c r="F25" t="s">
        <v>264</v>
      </c>
      <c r="G25">
        <v>1535032759.5</v>
      </c>
      <c r="H25">
        <f t="shared" si="0"/>
        <v>5.0728900825676489E-3</v>
      </c>
      <c r="I25">
        <f t="shared" si="1"/>
        <v>44.494517407723116</v>
      </c>
      <c r="J25">
        <f t="shared" si="2"/>
        <v>727.73532258064495</v>
      </c>
      <c r="K25">
        <f t="shared" si="3"/>
        <v>524.71808560703334</v>
      </c>
      <c r="L25">
        <f t="shared" si="4"/>
        <v>52.388656446746516</v>
      </c>
      <c r="M25">
        <f t="shared" si="5"/>
        <v>72.65820798750191</v>
      </c>
      <c r="N25">
        <f t="shared" si="6"/>
        <v>0.40778335551363948</v>
      </c>
      <c r="O25">
        <f t="shared" si="7"/>
        <v>2.2571073215929442</v>
      </c>
      <c r="P25">
        <f t="shared" si="8"/>
        <v>0.37083884446760546</v>
      </c>
      <c r="Q25">
        <f t="shared" si="9"/>
        <v>0.23481403527601033</v>
      </c>
      <c r="R25">
        <f t="shared" si="10"/>
        <v>273.60215412624319</v>
      </c>
      <c r="S25">
        <f t="shared" si="11"/>
        <v>27.202925270955344</v>
      </c>
      <c r="T25">
        <f t="shared" si="12"/>
        <v>27.288170967741902</v>
      </c>
      <c r="U25">
        <f t="shared" si="13"/>
        <v>3.6401863051756989</v>
      </c>
      <c r="V25">
        <f t="shared" si="14"/>
        <v>65.338393748539289</v>
      </c>
      <c r="W25">
        <f t="shared" si="15"/>
        <v>2.3151369904198544</v>
      </c>
      <c r="X25">
        <f t="shared" si="16"/>
        <v>3.5433025784653784</v>
      </c>
      <c r="Y25">
        <f t="shared" si="17"/>
        <v>1.3250493147558444</v>
      </c>
      <c r="Z25">
        <f t="shared" si="18"/>
        <v>-223.71445264123332</v>
      </c>
      <c r="AA25">
        <f t="shared" si="19"/>
        <v>-55.913943046217717</v>
      </c>
      <c r="AB25">
        <f t="shared" si="20"/>
        <v>-5.3492985639739894</v>
      </c>
      <c r="AC25">
        <f t="shared" si="21"/>
        <v>-11.37554012518185</v>
      </c>
      <c r="AD25">
        <v>-4.1375360702000201E-2</v>
      </c>
      <c r="AE25">
        <v>4.6447467068670201E-2</v>
      </c>
      <c r="AF25">
        <v>3.4679355044529299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52789.4937069199</v>
      </c>
      <c r="AL25" t="s">
        <v>247</v>
      </c>
      <c r="AM25">
        <v>608.65384615384596</v>
      </c>
      <c r="AN25">
        <v>3163.45</v>
      </c>
      <c r="AO25">
        <f t="shared" si="25"/>
        <v>2554.7961538461541</v>
      </c>
      <c r="AP25">
        <f t="shared" si="26"/>
        <v>0.80759808242461684</v>
      </c>
      <c r="AQ25">
        <v>2.7432534460018899E-2</v>
      </c>
      <c r="AR25" t="s">
        <v>290</v>
      </c>
      <c r="AS25">
        <v>914.28507692307699</v>
      </c>
      <c r="AT25">
        <v>1471.35</v>
      </c>
      <c r="AU25">
        <f t="shared" si="27"/>
        <v>0.3786080287334237</v>
      </c>
      <c r="AV25">
        <v>0.5</v>
      </c>
      <c r="AW25">
        <f t="shared" si="28"/>
        <v>1429.2192242192966</v>
      </c>
      <c r="AX25">
        <f t="shared" si="29"/>
        <v>44.494517407723116</v>
      </c>
      <c r="AY25">
        <f t="shared" si="30"/>
        <v>270.55693655479047</v>
      </c>
      <c r="AZ25">
        <f t="shared" si="31"/>
        <v>0.62945594182213604</v>
      </c>
      <c r="BA25">
        <f t="shared" si="32"/>
        <v>3.1112851072621839E-2</v>
      </c>
      <c r="BB25">
        <f t="shared" si="33"/>
        <v>1.1500322832772625</v>
      </c>
      <c r="BC25" t="s">
        <v>291</v>
      </c>
      <c r="BD25">
        <v>545.20000000000005</v>
      </c>
      <c r="BE25">
        <f t="shared" si="34"/>
        <v>926.14999999999986</v>
      </c>
      <c r="BF25">
        <f t="shared" si="35"/>
        <v>0.6014845576601231</v>
      </c>
      <c r="BG25">
        <f t="shared" si="36"/>
        <v>0.64627136446099487</v>
      </c>
      <c r="BH25">
        <f t="shared" si="37"/>
        <v>0.64572552061738442</v>
      </c>
      <c r="BI25">
        <f t="shared" si="38"/>
        <v>0.6623229009690671</v>
      </c>
      <c r="BJ25">
        <f t="shared" si="39"/>
        <v>1699.9996774193501</v>
      </c>
      <c r="BK25">
        <f t="shared" si="40"/>
        <v>1429.2192242192966</v>
      </c>
      <c r="BL25">
        <f t="shared" si="41"/>
        <v>0.84071735024614458</v>
      </c>
      <c r="BM25">
        <f t="shared" si="42"/>
        <v>0.19143470049228936</v>
      </c>
      <c r="BN25">
        <v>6</v>
      </c>
      <c r="BO25">
        <v>0.5</v>
      </c>
      <c r="BP25" t="s">
        <v>250</v>
      </c>
      <c r="BQ25">
        <v>1535032759.5</v>
      </c>
      <c r="BR25">
        <v>727.73532258064495</v>
      </c>
      <c r="BS25">
        <v>800.00958064516101</v>
      </c>
      <c r="BT25">
        <v>23.188116129032299</v>
      </c>
      <c r="BU25">
        <v>15.7557516129032</v>
      </c>
      <c r="BV25">
        <v>400.02822580645199</v>
      </c>
      <c r="BW25">
        <v>99.741509677419401</v>
      </c>
      <c r="BX25">
        <v>0.100020248387097</v>
      </c>
      <c r="BY25">
        <v>26.828674193548402</v>
      </c>
      <c r="BZ25">
        <v>27.288170967741902</v>
      </c>
      <c r="CA25">
        <v>999.9</v>
      </c>
      <c r="CB25">
        <v>10003.728064516101</v>
      </c>
      <c r="CC25">
        <v>0</v>
      </c>
      <c r="CD25">
        <v>21.660022580645201</v>
      </c>
      <c r="CE25">
        <v>1699.9996774193501</v>
      </c>
      <c r="CF25">
        <v>0.97601980645161301</v>
      </c>
      <c r="CG25">
        <v>2.39801935483871E-2</v>
      </c>
      <c r="CH25">
        <v>0</v>
      </c>
      <c r="CI25">
        <v>914.33877419354803</v>
      </c>
      <c r="CJ25">
        <v>4.9992900000000002</v>
      </c>
      <c r="CK25">
        <v>15485.080645161301</v>
      </c>
      <c r="CL25">
        <v>14683.3387096774</v>
      </c>
      <c r="CM25">
        <v>42.012</v>
      </c>
      <c r="CN25">
        <v>43.005838709677398</v>
      </c>
      <c r="CO25">
        <v>42.566129032257997</v>
      </c>
      <c r="CP25">
        <v>43.314161290322602</v>
      </c>
      <c r="CQ25">
        <v>44.203451612903201</v>
      </c>
      <c r="CR25">
        <v>1654.35709677419</v>
      </c>
      <c r="CS25">
        <v>40.65</v>
      </c>
      <c r="CT25">
        <v>0</v>
      </c>
      <c r="CU25">
        <v>106.200000047684</v>
      </c>
      <c r="CV25">
        <v>914.28507692307699</v>
      </c>
      <c r="CW25">
        <v>-7.3940512617124803</v>
      </c>
      <c r="CX25">
        <v>-117.85641003510599</v>
      </c>
      <c r="CY25">
        <v>15484.557692307701</v>
      </c>
      <c r="CZ25">
        <v>15</v>
      </c>
      <c r="DA25">
        <v>1535032729.5</v>
      </c>
      <c r="DB25" t="s">
        <v>292</v>
      </c>
      <c r="DC25">
        <v>8</v>
      </c>
      <c r="DD25">
        <v>-3.2949999999999999</v>
      </c>
      <c r="DE25">
        <v>-0.17599999999999999</v>
      </c>
      <c r="DF25">
        <v>800</v>
      </c>
      <c r="DG25">
        <v>16</v>
      </c>
      <c r="DH25">
        <v>0.02</v>
      </c>
      <c r="DI25">
        <v>0.01</v>
      </c>
      <c r="DJ25">
        <v>44.502714327841097</v>
      </c>
      <c r="DK25">
        <v>-0.68899490650392003</v>
      </c>
      <c r="DL25">
        <v>0.10889690961191099</v>
      </c>
      <c r="DM25">
        <v>1</v>
      </c>
      <c r="DN25">
        <v>524.68059958450999</v>
      </c>
      <c r="DO25">
        <v>0.44617451530775898</v>
      </c>
      <c r="DP25">
        <v>0.51396753925463701</v>
      </c>
      <c r="DQ25">
        <v>1</v>
      </c>
      <c r="DR25">
        <v>2</v>
      </c>
      <c r="DS25">
        <v>2</v>
      </c>
      <c r="DT25" t="s">
        <v>252</v>
      </c>
      <c r="DU25">
        <v>100</v>
      </c>
      <c r="DV25">
        <v>100</v>
      </c>
      <c r="DW25">
        <v>-3.2949999999999999</v>
      </c>
      <c r="DX25">
        <v>-0.17599999999999999</v>
      </c>
      <c r="DY25">
        <v>2</v>
      </c>
      <c r="DZ25">
        <v>391.41</v>
      </c>
      <c r="EA25">
        <v>707.77800000000002</v>
      </c>
      <c r="EB25">
        <v>25</v>
      </c>
      <c r="EC25">
        <v>25.951599999999999</v>
      </c>
      <c r="ED25">
        <v>30.000399999999999</v>
      </c>
      <c r="EE25">
        <v>25.8552</v>
      </c>
      <c r="EF25">
        <v>25.870799999999999</v>
      </c>
      <c r="EG25">
        <v>33.599800000000002</v>
      </c>
      <c r="EH25">
        <v>40.819499999999998</v>
      </c>
      <c r="EI25">
        <v>75.312700000000007</v>
      </c>
      <c r="EJ25">
        <v>25</v>
      </c>
      <c r="EK25">
        <v>800</v>
      </c>
      <c r="EL25">
        <v>15.7247</v>
      </c>
      <c r="EM25">
        <v>101.018</v>
      </c>
      <c r="EN25">
        <v>101.863</v>
      </c>
    </row>
    <row r="26" spans="1:144" x14ac:dyDescent="0.2">
      <c r="A26">
        <v>10</v>
      </c>
      <c r="B26">
        <v>1535032877.5999999</v>
      </c>
      <c r="C26">
        <v>851.59999990463302</v>
      </c>
      <c r="D26" t="s">
        <v>293</v>
      </c>
      <c r="E26" t="s">
        <v>294</v>
      </c>
      <c r="F26" t="s">
        <v>264</v>
      </c>
      <c r="G26">
        <v>1535032869.53548</v>
      </c>
      <c r="H26">
        <f t="shared" si="0"/>
        <v>5.0903461596564998E-3</v>
      </c>
      <c r="I26">
        <f t="shared" si="1"/>
        <v>44.936109169271596</v>
      </c>
      <c r="J26">
        <f t="shared" si="2"/>
        <v>925.56274193548404</v>
      </c>
      <c r="K26">
        <f t="shared" si="3"/>
        <v>718.14951314981795</v>
      </c>
      <c r="L26">
        <f t="shared" si="4"/>
        <v>71.700561854339568</v>
      </c>
      <c r="M26">
        <f t="shared" si="5"/>
        <v>92.408847201115918</v>
      </c>
      <c r="N26">
        <f t="shared" si="6"/>
        <v>0.41158950186573812</v>
      </c>
      <c r="O26">
        <f t="shared" si="7"/>
        <v>2.2555745019977129</v>
      </c>
      <c r="P26">
        <f t="shared" si="8"/>
        <v>0.37396306457924683</v>
      </c>
      <c r="Q26">
        <f t="shared" si="9"/>
        <v>0.23682019531481788</v>
      </c>
      <c r="R26">
        <f t="shared" si="10"/>
        <v>273.60306189685747</v>
      </c>
      <c r="S26">
        <f t="shared" si="11"/>
        <v>27.190171812570828</v>
      </c>
      <c r="T26">
        <f t="shared" si="12"/>
        <v>27.273822580645199</v>
      </c>
      <c r="U26">
        <f t="shared" si="13"/>
        <v>3.6371263711188062</v>
      </c>
      <c r="V26">
        <f t="shared" si="14"/>
        <v>65.465021246798443</v>
      </c>
      <c r="W26">
        <f t="shared" si="15"/>
        <v>2.3186396043022262</v>
      </c>
      <c r="X26">
        <f t="shared" si="16"/>
        <v>3.5417992084064571</v>
      </c>
      <c r="Y26">
        <f t="shared" si="17"/>
        <v>1.3184867668165801</v>
      </c>
      <c r="Z26">
        <f t="shared" si="18"/>
        <v>-224.48426564085165</v>
      </c>
      <c r="AA26">
        <f t="shared" si="19"/>
        <v>-55.008670797822965</v>
      </c>
      <c r="AB26">
        <f t="shared" si="20"/>
        <v>-5.2656995573575403</v>
      </c>
      <c r="AC26">
        <f t="shared" si="21"/>
        <v>-11.155574099174693</v>
      </c>
      <c r="AD26">
        <v>-4.1333989429725E-2</v>
      </c>
      <c r="AE26">
        <v>4.6401024191218901E-2</v>
      </c>
      <c r="AF26">
        <v>3.4651919763204999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52740.116170532703</v>
      </c>
      <c r="AL26" t="s">
        <v>247</v>
      </c>
      <c r="AM26">
        <v>608.65384615384596</v>
      </c>
      <c r="AN26">
        <v>3163.45</v>
      </c>
      <c r="AO26">
        <f t="shared" si="25"/>
        <v>2554.7961538461541</v>
      </c>
      <c r="AP26">
        <f t="shared" si="26"/>
        <v>0.80759808242461684</v>
      </c>
      <c r="AQ26">
        <v>2.7432534460018899E-2</v>
      </c>
      <c r="AR26" t="s">
        <v>295</v>
      </c>
      <c r="AS26">
        <v>916.400653846154</v>
      </c>
      <c r="AT26">
        <v>1426.71</v>
      </c>
      <c r="AU26">
        <f t="shared" si="27"/>
        <v>0.35768260273906116</v>
      </c>
      <c r="AV26">
        <v>0.5</v>
      </c>
      <c r="AW26">
        <f t="shared" si="28"/>
        <v>1429.2265263156489</v>
      </c>
      <c r="AX26">
        <f t="shared" si="29"/>
        <v>44.936109169271596</v>
      </c>
      <c r="AY26">
        <f t="shared" si="30"/>
        <v>255.6047319181443</v>
      </c>
      <c r="AZ26">
        <f t="shared" si="31"/>
        <v>0.6199648141528411</v>
      </c>
      <c r="BA26">
        <f t="shared" si="32"/>
        <v>3.1421664661220657E-2</v>
      </c>
      <c r="BB26">
        <f t="shared" si="33"/>
        <v>1.2173041473039368</v>
      </c>
      <c r="BC26" t="s">
        <v>296</v>
      </c>
      <c r="BD26">
        <v>542.20000000000005</v>
      </c>
      <c r="BE26">
        <f t="shared" si="34"/>
        <v>884.51</v>
      </c>
      <c r="BF26">
        <f t="shared" si="35"/>
        <v>0.57694016591541764</v>
      </c>
      <c r="BG26">
        <f t="shared" si="36"/>
        <v>0.66256175488793512</v>
      </c>
      <c r="BH26">
        <f t="shared" si="37"/>
        <v>0.62380723346996081</v>
      </c>
      <c r="BI26">
        <f t="shared" si="38"/>
        <v>0.67979591928905947</v>
      </c>
      <c r="BJ26">
        <f t="shared" si="39"/>
        <v>1700.00870967742</v>
      </c>
      <c r="BK26">
        <f t="shared" si="40"/>
        <v>1429.2265263156489</v>
      </c>
      <c r="BL26">
        <f t="shared" si="41"/>
        <v>0.84071717878836483</v>
      </c>
      <c r="BM26">
        <f t="shared" si="42"/>
        <v>0.19143435757672986</v>
      </c>
      <c r="BN26">
        <v>6</v>
      </c>
      <c r="BO26">
        <v>0.5</v>
      </c>
      <c r="BP26" t="s">
        <v>250</v>
      </c>
      <c r="BQ26">
        <v>1535032869.53548</v>
      </c>
      <c r="BR26">
        <v>925.56274193548404</v>
      </c>
      <c r="BS26">
        <v>1000.0305806451599</v>
      </c>
      <c r="BT26">
        <v>23.2233870967742</v>
      </c>
      <c r="BU26">
        <v>15.765538709677401</v>
      </c>
      <c r="BV26">
        <v>400.01867741935501</v>
      </c>
      <c r="BW26">
        <v>99.740703225806499</v>
      </c>
      <c r="BX26">
        <v>0.10001314516129001</v>
      </c>
      <c r="BY26">
        <v>26.821458064516101</v>
      </c>
      <c r="BZ26">
        <v>27.273822580645199</v>
      </c>
      <c r="CA26">
        <v>999.9</v>
      </c>
      <c r="CB26">
        <v>9993.8061290322603</v>
      </c>
      <c r="CC26">
        <v>0</v>
      </c>
      <c r="CD26">
        <v>20.703554838709699</v>
      </c>
      <c r="CE26">
        <v>1700.00870967742</v>
      </c>
      <c r="CF26">
        <v>0.97602148387096799</v>
      </c>
      <c r="CG26">
        <v>2.3978516129032301E-2</v>
      </c>
      <c r="CH26">
        <v>0</v>
      </c>
      <c r="CI26">
        <v>916.526322580645</v>
      </c>
      <c r="CJ26">
        <v>4.9992900000000002</v>
      </c>
      <c r="CK26">
        <v>15558.3838709677</v>
      </c>
      <c r="CL26">
        <v>14683.4258064516</v>
      </c>
      <c r="CM26">
        <v>42.28</v>
      </c>
      <c r="CN26">
        <v>43.271999999999998</v>
      </c>
      <c r="CO26">
        <v>42.858741935483899</v>
      </c>
      <c r="CP26">
        <v>43.433064516129001</v>
      </c>
      <c r="CQ26">
        <v>44.644903225806402</v>
      </c>
      <c r="CR26">
        <v>1654.36838709677</v>
      </c>
      <c r="CS26">
        <v>40.640322580645197</v>
      </c>
      <c r="CT26">
        <v>0</v>
      </c>
      <c r="CU26">
        <v>109.60000014305101</v>
      </c>
      <c r="CV26">
        <v>916.400653846154</v>
      </c>
      <c r="CW26">
        <v>-11.0131623938542</v>
      </c>
      <c r="CX26">
        <v>-78.451282112477301</v>
      </c>
      <c r="CY26">
        <v>15558.9807692308</v>
      </c>
      <c r="CZ26">
        <v>15</v>
      </c>
      <c r="DA26">
        <v>1535032845.0999999</v>
      </c>
      <c r="DB26" t="s">
        <v>297</v>
      </c>
      <c r="DC26">
        <v>9</v>
      </c>
      <c r="DD26">
        <v>-3.919</v>
      </c>
      <c r="DE26">
        <v>-0.18</v>
      </c>
      <c r="DF26">
        <v>1000</v>
      </c>
      <c r="DG26">
        <v>16</v>
      </c>
      <c r="DH26">
        <v>0.04</v>
      </c>
      <c r="DI26">
        <v>0.01</v>
      </c>
      <c r="DJ26">
        <v>44.943577447673597</v>
      </c>
      <c r="DK26">
        <v>-0.97793588349601701</v>
      </c>
      <c r="DL26">
        <v>0.107876344243187</v>
      </c>
      <c r="DM26">
        <v>1</v>
      </c>
      <c r="DN26">
        <v>718.02870991628401</v>
      </c>
      <c r="DO26">
        <v>11.355474603496001</v>
      </c>
      <c r="DP26">
        <v>0.96919118920056702</v>
      </c>
      <c r="DQ26">
        <v>1</v>
      </c>
      <c r="DR26">
        <v>2</v>
      </c>
      <c r="DS26">
        <v>2</v>
      </c>
      <c r="DT26" t="s">
        <v>252</v>
      </c>
      <c r="DU26">
        <v>100</v>
      </c>
      <c r="DV26">
        <v>100</v>
      </c>
      <c r="DW26">
        <v>-3.919</v>
      </c>
      <c r="DX26">
        <v>-0.18</v>
      </c>
      <c r="DY26">
        <v>2</v>
      </c>
      <c r="DZ26">
        <v>391.36500000000001</v>
      </c>
      <c r="EA26">
        <v>707.68200000000002</v>
      </c>
      <c r="EB26">
        <v>25.0002</v>
      </c>
      <c r="EC26">
        <v>26.044499999999999</v>
      </c>
      <c r="ED26">
        <v>30.000299999999999</v>
      </c>
      <c r="EE26">
        <v>25.959599999999998</v>
      </c>
      <c r="EF26">
        <v>25.973199999999999</v>
      </c>
      <c r="EG26">
        <v>40.355699999999999</v>
      </c>
      <c r="EH26">
        <v>40.380499999999998</v>
      </c>
      <c r="EI26">
        <v>73.234800000000007</v>
      </c>
      <c r="EJ26">
        <v>25</v>
      </c>
      <c r="EK26">
        <v>1000</v>
      </c>
      <c r="EL26">
        <v>15.6637</v>
      </c>
      <c r="EM26">
        <v>101.005</v>
      </c>
      <c r="EN26">
        <v>101.854</v>
      </c>
    </row>
    <row r="27" spans="1:144" x14ac:dyDescent="0.2">
      <c r="A27">
        <v>11</v>
      </c>
      <c r="B27">
        <v>1535033706.5999999</v>
      </c>
      <c r="C27">
        <v>1680.5999999046301</v>
      </c>
      <c r="D27" t="s">
        <v>298</v>
      </c>
      <c r="E27" t="s">
        <v>299</v>
      </c>
      <c r="F27" t="s">
        <v>300</v>
      </c>
      <c r="G27">
        <v>1535033698.5999999</v>
      </c>
      <c r="H27">
        <f t="shared" si="0"/>
        <v>4.5016622035290452E-3</v>
      </c>
      <c r="I27">
        <f t="shared" si="1"/>
        <v>21.213186425316348</v>
      </c>
      <c r="J27">
        <f t="shared" si="2"/>
        <v>365.73432258064503</v>
      </c>
      <c r="K27">
        <f t="shared" si="3"/>
        <v>240.32417256633278</v>
      </c>
      <c r="L27">
        <f t="shared" si="4"/>
        <v>23.99474566424329</v>
      </c>
      <c r="M27">
        <f t="shared" si="5"/>
        <v>36.516102218492705</v>
      </c>
      <c r="N27">
        <f t="shared" si="6"/>
        <v>0.30656903192471552</v>
      </c>
      <c r="O27">
        <f t="shared" si="7"/>
        <v>2.2564751170747299</v>
      </c>
      <c r="P27">
        <f t="shared" si="8"/>
        <v>0.28516748829175192</v>
      </c>
      <c r="Q27">
        <f t="shared" si="9"/>
        <v>0.1800278664295128</v>
      </c>
      <c r="R27">
        <f t="shared" si="10"/>
        <v>273.60332666281209</v>
      </c>
      <c r="S27">
        <f t="shared" si="11"/>
        <v>27.616809614321816</v>
      </c>
      <c r="T27">
        <f t="shared" si="12"/>
        <v>28.306761290322601</v>
      </c>
      <c r="U27">
        <f t="shared" si="13"/>
        <v>3.8632350254148604</v>
      </c>
      <c r="V27">
        <f t="shared" si="14"/>
        <v>65.062910267825487</v>
      </c>
      <c r="W27">
        <f t="shared" si="15"/>
        <v>2.3360375976737404</v>
      </c>
      <c r="X27">
        <f t="shared" si="16"/>
        <v>3.590428998730085</v>
      </c>
      <c r="Y27">
        <f t="shared" si="17"/>
        <v>1.52719742774112</v>
      </c>
      <c r="Z27">
        <f t="shared" si="18"/>
        <v>-198.5233031756309</v>
      </c>
      <c r="AA27">
        <f t="shared" si="19"/>
        <v>-152.45628099938011</v>
      </c>
      <c r="AB27">
        <f t="shared" si="20"/>
        <v>-14.68054350253543</v>
      </c>
      <c r="AC27">
        <f t="shared" si="21"/>
        <v>-92.056801014734361</v>
      </c>
      <c r="AD27">
        <v>-4.13582942037969E-2</v>
      </c>
      <c r="AE27">
        <v>4.6428308429329698E-2</v>
      </c>
      <c r="AF27">
        <v>3.4668038578354401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52729.102210400313</v>
      </c>
      <c r="AL27" t="s">
        <v>247</v>
      </c>
      <c r="AM27">
        <v>608.65384615384596</v>
      </c>
      <c r="AN27">
        <v>3163.45</v>
      </c>
      <c r="AO27">
        <f t="shared" si="25"/>
        <v>2554.7961538461541</v>
      </c>
      <c r="AP27">
        <f t="shared" si="26"/>
        <v>0.80759808242461684</v>
      </c>
      <c r="AQ27">
        <v>2.7432534460018899E-2</v>
      </c>
      <c r="AR27" t="s">
        <v>301</v>
      </c>
      <c r="AS27">
        <v>881.98184615384605</v>
      </c>
      <c r="AT27">
        <v>1302.79</v>
      </c>
      <c r="AU27">
        <f t="shared" si="27"/>
        <v>0.32300536068449548</v>
      </c>
      <c r="AV27">
        <v>0.5</v>
      </c>
      <c r="AW27">
        <f t="shared" si="28"/>
        <v>1429.2303198639236</v>
      </c>
      <c r="AX27">
        <f t="shared" si="29"/>
        <v>21.213186425316348</v>
      </c>
      <c r="AY27">
        <f t="shared" si="30"/>
        <v>230.82452748443174</v>
      </c>
      <c r="AZ27">
        <f t="shared" si="31"/>
        <v>0.56877163625757032</v>
      </c>
      <c r="BA27">
        <f t="shared" si="32"/>
        <v>1.4823190913605455E-2</v>
      </c>
      <c r="BB27">
        <f t="shared" si="33"/>
        <v>1.4282117609131171</v>
      </c>
      <c r="BC27" t="s">
        <v>302</v>
      </c>
      <c r="BD27">
        <v>561.79999999999995</v>
      </c>
      <c r="BE27">
        <f t="shared" si="34"/>
        <v>740.99</v>
      </c>
      <c r="BF27">
        <f t="shared" si="35"/>
        <v>0.56789990937280388</v>
      </c>
      <c r="BG27">
        <f t="shared" si="36"/>
        <v>0.71518459439202053</v>
      </c>
      <c r="BH27">
        <f t="shared" si="37"/>
        <v>0.6062328716268256</v>
      </c>
      <c r="BI27">
        <f t="shared" si="38"/>
        <v>0.72830076763613527</v>
      </c>
      <c r="BJ27">
        <f t="shared" si="39"/>
        <v>1700.0135483870999</v>
      </c>
      <c r="BK27">
        <f t="shared" si="40"/>
        <v>1429.2303198639236</v>
      </c>
      <c r="BL27">
        <f t="shared" si="41"/>
        <v>0.84071701735548876</v>
      </c>
      <c r="BM27">
        <f t="shared" si="42"/>
        <v>0.1914340347109777</v>
      </c>
      <c r="BN27">
        <v>6</v>
      </c>
      <c r="BO27">
        <v>0.5</v>
      </c>
      <c r="BP27" t="s">
        <v>250</v>
      </c>
      <c r="BQ27">
        <v>1535033698.5999999</v>
      </c>
      <c r="BR27">
        <v>365.73432258064503</v>
      </c>
      <c r="BS27">
        <v>400.02322580645199</v>
      </c>
      <c r="BT27">
        <v>23.397051612903201</v>
      </c>
      <c r="BU27">
        <v>16.802641935483901</v>
      </c>
      <c r="BV27">
        <v>400.00577419354801</v>
      </c>
      <c r="BW27">
        <v>99.743241935483894</v>
      </c>
      <c r="BX27">
        <v>0.10000482580645199</v>
      </c>
      <c r="BY27">
        <v>27.053535483870998</v>
      </c>
      <c r="BZ27">
        <v>28.306761290322601</v>
      </c>
      <c r="CA27">
        <v>999.9</v>
      </c>
      <c r="CB27">
        <v>9999.4280645161307</v>
      </c>
      <c r="CC27">
        <v>0</v>
      </c>
      <c r="CD27">
        <v>19.303100000000001</v>
      </c>
      <c r="CE27">
        <v>1700.0135483870999</v>
      </c>
      <c r="CF27">
        <v>0.97602729032258095</v>
      </c>
      <c r="CG27">
        <v>2.3972741935483901E-2</v>
      </c>
      <c r="CH27">
        <v>0</v>
      </c>
      <c r="CI27">
        <v>882.03222580645195</v>
      </c>
      <c r="CJ27">
        <v>4.9992900000000002</v>
      </c>
      <c r="CK27">
        <v>14957.3064516129</v>
      </c>
      <c r="CL27">
        <v>14683.5</v>
      </c>
      <c r="CM27">
        <v>43.215451612903202</v>
      </c>
      <c r="CN27">
        <v>44.296096774193501</v>
      </c>
      <c r="CO27">
        <v>43.8445161290323</v>
      </c>
      <c r="CP27">
        <v>44.646870967741897</v>
      </c>
      <c r="CQ27">
        <v>45.471612903225797</v>
      </c>
      <c r="CR27">
        <v>1654.3822580645201</v>
      </c>
      <c r="CS27">
        <v>40.631290322580703</v>
      </c>
      <c r="CT27">
        <v>0</v>
      </c>
      <c r="CU27">
        <v>828.60000014305103</v>
      </c>
      <c r="CV27">
        <v>881.98184615384605</v>
      </c>
      <c r="CW27">
        <v>-3.5344957378453699</v>
      </c>
      <c r="CX27">
        <v>-150.776067952581</v>
      </c>
      <c r="CY27">
        <v>14954.384615384601</v>
      </c>
      <c r="CZ27">
        <v>15</v>
      </c>
      <c r="DA27">
        <v>1535033675.5999999</v>
      </c>
      <c r="DB27" t="s">
        <v>303</v>
      </c>
      <c r="DC27">
        <v>10</v>
      </c>
      <c r="DD27">
        <v>-2.2240000000000002</v>
      </c>
      <c r="DE27">
        <v>-0.16500000000000001</v>
      </c>
      <c r="DF27">
        <v>400</v>
      </c>
      <c r="DG27">
        <v>16</v>
      </c>
      <c r="DH27">
        <v>0.04</v>
      </c>
      <c r="DI27">
        <v>0.01</v>
      </c>
      <c r="DJ27">
        <v>21.2202643650825</v>
      </c>
      <c r="DK27">
        <v>-0.77424467199298197</v>
      </c>
      <c r="DL27">
        <v>6.4060442511800597E-2</v>
      </c>
      <c r="DM27">
        <v>1</v>
      </c>
      <c r="DN27">
        <v>240.20500748102</v>
      </c>
      <c r="DO27">
        <v>12.3463161786967</v>
      </c>
      <c r="DP27">
        <v>0.99266748959749895</v>
      </c>
      <c r="DQ27">
        <v>1</v>
      </c>
      <c r="DR27">
        <v>2</v>
      </c>
      <c r="DS27">
        <v>2</v>
      </c>
      <c r="DT27" t="s">
        <v>252</v>
      </c>
      <c r="DU27">
        <v>100</v>
      </c>
      <c r="DV27">
        <v>100</v>
      </c>
      <c r="DW27">
        <v>-2.2240000000000002</v>
      </c>
      <c r="DX27">
        <v>-0.16500000000000001</v>
      </c>
      <c r="DY27">
        <v>2</v>
      </c>
      <c r="DZ27">
        <v>385.02</v>
      </c>
      <c r="EA27">
        <v>704.33900000000006</v>
      </c>
      <c r="EB27">
        <v>25.0001</v>
      </c>
      <c r="EC27">
        <v>26.628699999999998</v>
      </c>
      <c r="ED27">
        <v>30.000299999999999</v>
      </c>
      <c r="EE27">
        <v>26.5701</v>
      </c>
      <c r="EF27">
        <v>26.59</v>
      </c>
      <c r="EG27">
        <v>19.2559</v>
      </c>
      <c r="EH27">
        <v>33.809199999999997</v>
      </c>
      <c r="EI27">
        <v>63.402999999999999</v>
      </c>
      <c r="EJ27">
        <v>25</v>
      </c>
      <c r="EK27">
        <v>400</v>
      </c>
      <c r="EL27">
        <v>16.728300000000001</v>
      </c>
      <c r="EM27">
        <v>100.919</v>
      </c>
      <c r="EN27">
        <v>101.788</v>
      </c>
    </row>
    <row r="28" spans="1:144" x14ac:dyDescent="0.2">
      <c r="A28">
        <v>12</v>
      </c>
      <c r="B28">
        <v>1535033814.5999999</v>
      </c>
      <c r="C28">
        <v>1788.5999999046301</v>
      </c>
      <c r="D28" t="s">
        <v>304</v>
      </c>
      <c r="E28" t="s">
        <v>305</v>
      </c>
      <c r="F28" t="s">
        <v>300</v>
      </c>
      <c r="G28">
        <v>1535033806.5999999</v>
      </c>
      <c r="H28">
        <f t="shared" si="0"/>
        <v>4.244193632034177E-3</v>
      </c>
      <c r="I28">
        <f t="shared" si="1"/>
        <v>15.022423243650042</v>
      </c>
      <c r="J28">
        <f t="shared" si="2"/>
        <v>275.72380645161297</v>
      </c>
      <c r="K28">
        <f t="shared" si="3"/>
        <v>180.12619622638948</v>
      </c>
      <c r="L28">
        <f t="shared" si="4"/>
        <v>17.984766138323156</v>
      </c>
      <c r="M28">
        <f t="shared" si="5"/>
        <v>27.529744599547822</v>
      </c>
      <c r="N28">
        <f t="shared" si="6"/>
        <v>0.2835443313357684</v>
      </c>
      <c r="O28">
        <f t="shared" si="7"/>
        <v>2.2561311807671149</v>
      </c>
      <c r="P28">
        <f t="shared" si="8"/>
        <v>0.26513065626247045</v>
      </c>
      <c r="Q28">
        <f t="shared" si="9"/>
        <v>0.16726130543685383</v>
      </c>
      <c r="R28">
        <f t="shared" si="10"/>
        <v>273.59934141569062</v>
      </c>
      <c r="S28">
        <f t="shared" si="11"/>
        <v>27.73370699754177</v>
      </c>
      <c r="T28">
        <f t="shared" si="12"/>
        <v>28.424783870967701</v>
      </c>
      <c r="U28">
        <f t="shared" si="13"/>
        <v>3.8898342926856362</v>
      </c>
      <c r="V28">
        <f t="shared" si="14"/>
        <v>65.090883751216083</v>
      </c>
      <c r="W28">
        <f t="shared" si="15"/>
        <v>2.3413909225533582</v>
      </c>
      <c r="X28">
        <f t="shared" si="16"/>
        <v>3.5971103595741458</v>
      </c>
      <c r="Y28">
        <f t="shared" si="17"/>
        <v>1.548443370132278</v>
      </c>
      <c r="Z28">
        <f t="shared" si="18"/>
        <v>-187.16893917270721</v>
      </c>
      <c r="AA28">
        <f t="shared" si="19"/>
        <v>-162.93620969245961</v>
      </c>
      <c r="AB28">
        <f t="shared" si="20"/>
        <v>-15.703815015240147</v>
      </c>
      <c r="AC28">
        <f t="shared" si="21"/>
        <v>-92.209622464716347</v>
      </c>
      <c r="AD28">
        <v>-4.1349011399096199E-2</v>
      </c>
      <c r="AE28">
        <v>4.6417887667834702E-2</v>
      </c>
      <c r="AF28">
        <v>3.4661882651275699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52712.232449548166</v>
      </c>
      <c r="AL28" t="s">
        <v>247</v>
      </c>
      <c r="AM28">
        <v>608.65384615384596</v>
      </c>
      <c r="AN28">
        <v>3163.45</v>
      </c>
      <c r="AO28">
        <f t="shared" si="25"/>
        <v>2554.7961538461541</v>
      </c>
      <c r="AP28">
        <f t="shared" si="26"/>
        <v>0.80759808242461684</v>
      </c>
      <c r="AQ28">
        <v>2.7432534460018899E-2</v>
      </c>
      <c r="AR28" t="s">
        <v>306</v>
      </c>
      <c r="AS28">
        <v>870.36638461538496</v>
      </c>
      <c r="AT28">
        <v>1247.44</v>
      </c>
      <c r="AU28">
        <f t="shared" si="27"/>
        <v>0.30227795756478471</v>
      </c>
      <c r="AV28">
        <v>0.5</v>
      </c>
      <c r="AW28">
        <f t="shared" si="28"/>
        <v>1429.2096876058438</v>
      </c>
      <c r="AX28">
        <f t="shared" si="29"/>
        <v>15.022423243650042</v>
      </c>
      <c r="AY28">
        <f t="shared" si="30"/>
        <v>216.00929265064923</v>
      </c>
      <c r="AZ28">
        <f t="shared" si="31"/>
        <v>0.54402616558712247</v>
      </c>
      <c r="BA28">
        <f t="shared" si="32"/>
        <v>1.0491805953477019E-2</v>
      </c>
      <c r="BB28">
        <f t="shared" si="33"/>
        <v>1.5359536330404666</v>
      </c>
      <c r="BC28" t="s">
        <v>307</v>
      </c>
      <c r="BD28">
        <v>568.79999999999995</v>
      </c>
      <c r="BE28">
        <f t="shared" si="34"/>
        <v>678.6400000000001</v>
      </c>
      <c r="BF28">
        <f t="shared" si="35"/>
        <v>0.55563128519482352</v>
      </c>
      <c r="BG28">
        <f t="shared" si="36"/>
        <v>0.73844641859210303</v>
      </c>
      <c r="BH28">
        <f t="shared" si="37"/>
        <v>0.59029710195539065</v>
      </c>
      <c r="BI28">
        <f t="shared" si="38"/>
        <v>0.74996590123854512</v>
      </c>
      <c r="BJ28">
        <f t="shared" si="39"/>
        <v>1699.98903225806</v>
      </c>
      <c r="BK28">
        <f t="shared" si="40"/>
        <v>1429.2096876058438</v>
      </c>
      <c r="BL28">
        <f t="shared" si="41"/>
        <v>0.84071700492529311</v>
      </c>
      <c r="BM28">
        <f t="shared" si="42"/>
        <v>0.19143400985058642</v>
      </c>
      <c r="BN28">
        <v>6</v>
      </c>
      <c r="BO28">
        <v>0.5</v>
      </c>
      <c r="BP28" t="s">
        <v>250</v>
      </c>
      <c r="BQ28">
        <v>1535033806.5999999</v>
      </c>
      <c r="BR28">
        <v>275.72380645161297</v>
      </c>
      <c r="BS28">
        <v>300.01274193548397</v>
      </c>
      <c r="BT28">
        <v>23.450170967741901</v>
      </c>
      <c r="BU28">
        <v>17.233180645161301</v>
      </c>
      <c r="BV28">
        <v>400.000612903226</v>
      </c>
      <c r="BW28">
        <v>99.745367741935496</v>
      </c>
      <c r="BX28">
        <v>9.9999090322580697E-2</v>
      </c>
      <c r="BY28">
        <v>27.085206451612901</v>
      </c>
      <c r="BZ28">
        <v>28.424783870967701</v>
      </c>
      <c r="CA28">
        <v>999.9</v>
      </c>
      <c r="CB28">
        <v>9996.9706451612892</v>
      </c>
      <c r="CC28">
        <v>0</v>
      </c>
      <c r="CD28">
        <v>17.521829032258101</v>
      </c>
      <c r="CE28">
        <v>1699.98903225806</v>
      </c>
      <c r="CF28">
        <v>0.976029483870968</v>
      </c>
      <c r="CG28">
        <v>2.3970603225806499E-2</v>
      </c>
      <c r="CH28">
        <v>0</v>
      </c>
      <c r="CI28">
        <v>870.37806451612903</v>
      </c>
      <c r="CJ28">
        <v>4.9992900000000002</v>
      </c>
      <c r="CK28">
        <v>14799.793548387101</v>
      </c>
      <c r="CL28">
        <v>14683.3096774194</v>
      </c>
      <c r="CM28">
        <v>43.396999999999998</v>
      </c>
      <c r="CN28">
        <v>44.536129032258103</v>
      </c>
      <c r="CO28">
        <v>44.015903225806397</v>
      </c>
      <c r="CP28">
        <v>44.836451612903197</v>
      </c>
      <c r="CQ28">
        <v>45.443387096774202</v>
      </c>
      <c r="CR28">
        <v>1654.3590322580601</v>
      </c>
      <c r="CS28">
        <v>40.630000000000003</v>
      </c>
      <c r="CT28">
        <v>0</v>
      </c>
      <c r="CU28">
        <v>107.40000009536701</v>
      </c>
      <c r="CV28">
        <v>870.36638461538496</v>
      </c>
      <c r="CW28">
        <v>-2.1667008688351901</v>
      </c>
      <c r="CX28">
        <v>-4.8581199150888699</v>
      </c>
      <c r="CY28">
        <v>14799.473076923099</v>
      </c>
      <c r="CZ28">
        <v>15</v>
      </c>
      <c r="DA28">
        <v>1535033783.0999999</v>
      </c>
      <c r="DB28" t="s">
        <v>308</v>
      </c>
      <c r="DC28">
        <v>11</v>
      </c>
      <c r="DD28">
        <v>-2.11</v>
      </c>
      <c r="DE28">
        <v>-0.157</v>
      </c>
      <c r="DF28">
        <v>300</v>
      </c>
      <c r="DG28">
        <v>17</v>
      </c>
      <c r="DH28">
        <v>0.05</v>
      </c>
      <c r="DI28">
        <v>0.01</v>
      </c>
      <c r="DJ28">
        <v>15.0260158194365</v>
      </c>
      <c r="DK28">
        <v>-0.478573291995049</v>
      </c>
      <c r="DL28">
        <v>4.4053404857293803E-2</v>
      </c>
      <c r="DM28">
        <v>1</v>
      </c>
      <c r="DN28">
        <v>180.04609362929801</v>
      </c>
      <c r="DO28">
        <v>8.5285047813363803</v>
      </c>
      <c r="DP28">
        <v>0.78982851601476201</v>
      </c>
      <c r="DQ28">
        <v>1</v>
      </c>
      <c r="DR28">
        <v>2</v>
      </c>
      <c r="DS28">
        <v>2</v>
      </c>
      <c r="DT28" t="s">
        <v>252</v>
      </c>
      <c r="DU28">
        <v>100</v>
      </c>
      <c r="DV28">
        <v>100</v>
      </c>
      <c r="DW28">
        <v>-2.11</v>
      </c>
      <c r="DX28">
        <v>-0.157</v>
      </c>
      <c r="DY28">
        <v>2</v>
      </c>
      <c r="DZ28">
        <v>384.80500000000001</v>
      </c>
      <c r="EA28">
        <v>704.31700000000001</v>
      </c>
      <c r="EB28">
        <v>25.000599999999999</v>
      </c>
      <c r="EC28">
        <v>26.686699999999998</v>
      </c>
      <c r="ED28">
        <v>30.0002</v>
      </c>
      <c r="EE28">
        <v>26.6328</v>
      </c>
      <c r="EF28">
        <v>26.655200000000001</v>
      </c>
      <c r="EG28">
        <v>15.371600000000001</v>
      </c>
      <c r="EH28">
        <v>31.8476</v>
      </c>
      <c r="EI28">
        <v>62.563200000000002</v>
      </c>
      <c r="EJ28">
        <v>25</v>
      </c>
      <c r="EK28">
        <v>300</v>
      </c>
      <c r="EL28">
        <v>17.127400000000002</v>
      </c>
      <c r="EM28">
        <v>100.911</v>
      </c>
      <c r="EN28">
        <v>101.78100000000001</v>
      </c>
    </row>
    <row r="29" spans="1:144" x14ac:dyDescent="0.2">
      <c r="A29">
        <v>13</v>
      </c>
      <c r="B29">
        <v>1535033876.0999999</v>
      </c>
      <c r="C29">
        <v>1850.0999999046301</v>
      </c>
      <c r="D29" t="s">
        <v>309</v>
      </c>
      <c r="E29" t="s">
        <v>310</v>
      </c>
      <c r="F29" t="s">
        <v>300</v>
      </c>
      <c r="G29">
        <v>1535033868.0999999</v>
      </c>
      <c r="H29">
        <f t="shared" si="0"/>
        <v>4.1337945868171969E-3</v>
      </c>
      <c r="I29">
        <f t="shared" si="1"/>
        <v>11.828034755528428</v>
      </c>
      <c r="J29">
        <f t="shared" si="2"/>
        <v>230.80683870967701</v>
      </c>
      <c r="K29">
        <f t="shared" si="3"/>
        <v>152.80953294623737</v>
      </c>
      <c r="L29">
        <f t="shared" si="4"/>
        <v>15.257306153478352</v>
      </c>
      <c r="M29">
        <f t="shared" si="5"/>
        <v>23.044966715191769</v>
      </c>
      <c r="N29">
        <f t="shared" si="6"/>
        <v>0.27377071825621757</v>
      </c>
      <c r="O29">
        <f t="shared" si="7"/>
        <v>2.2573007589508727</v>
      </c>
      <c r="P29">
        <f t="shared" si="8"/>
        <v>0.25657158119470674</v>
      </c>
      <c r="Q29">
        <f t="shared" si="9"/>
        <v>0.16181238918802732</v>
      </c>
      <c r="R29">
        <f t="shared" si="10"/>
        <v>273.60162438276978</v>
      </c>
      <c r="S29">
        <f t="shared" si="11"/>
        <v>27.745189974806216</v>
      </c>
      <c r="T29">
        <f t="shared" si="12"/>
        <v>28.410819354838701</v>
      </c>
      <c r="U29">
        <f t="shared" si="13"/>
        <v>3.886678738938468</v>
      </c>
      <c r="V29">
        <f t="shared" si="14"/>
        <v>64.814697872806804</v>
      </c>
      <c r="W29">
        <f t="shared" si="15"/>
        <v>2.3280707794142446</v>
      </c>
      <c r="X29">
        <f t="shared" si="16"/>
        <v>3.5918871117518445</v>
      </c>
      <c r="Y29">
        <f t="shared" si="17"/>
        <v>1.5586079595242235</v>
      </c>
      <c r="Z29">
        <f t="shared" si="18"/>
        <v>-182.30034127863837</v>
      </c>
      <c r="AA29">
        <f t="shared" si="19"/>
        <v>-164.33381057229559</v>
      </c>
      <c r="AB29">
        <f t="shared" si="20"/>
        <v>-15.827254028743555</v>
      </c>
      <c r="AC29">
        <f t="shared" si="21"/>
        <v>-88.859781496907715</v>
      </c>
      <c r="AD29">
        <v>-4.13805834567035E-2</v>
      </c>
      <c r="AE29">
        <v>4.6453330068363101E-2</v>
      </c>
      <c r="AF29">
        <v>3.4682817829820198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52755.183942292024</v>
      </c>
      <c r="AL29" t="s">
        <v>247</v>
      </c>
      <c r="AM29">
        <v>608.65384615384596</v>
      </c>
      <c r="AN29">
        <v>3163.45</v>
      </c>
      <c r="AO29">
        <f t="shared" si="25"/>
        <v>2554.7961538461541</v>
      </c>
      <c r="AP29">
        <f t="shared" si="26"/>
        <v>0.80759808242461684</v>
      </c>
      <c r="AQ29">
        <v>2.7432534460018899E-2</v>
      </c>
      <c r="AR29" t="s">
        <v>311</v>
      </c>
      <c r="AS29">
        <v>867.86934615384598</v>
      </c>
      <c r="AT29">
        <v>1212.8800000000001</v>
      </c>
      <c r="AU29">
        <f t="shared" si="27"/>
        <v>0.28445572014226805</v>
      </c>
      <c r="AV29">
        <v>0.5</v>
      </c>
      <c r="AW29">
        <f t="shared" si="28"/>
        <v>1429.2216196326187</v>
      </c>
      <c r="AX29">
        <f t="shared" si="29"/>
        <v>11.828034755528428</v>
      </c>
      <c r="AY29">
        <f t="shared" si="30"/>
        <v>203.27513252774764</v>
      </c>
      <c r="AZ29">
        <f t="shared" si="31"/>
        <v>0.52971439878635984</v>
      </c>
      <c r="BA29">
        <f t="shared" si="32"/>
        <v>8.2566636685091239E-3</v>
      </c>
      <c r="BB29">
        <f t="shared" si="33"/>
        <v>1.6082135083437765</v>
      </c>
      <c r="BC29" t="s">
        <v>312</v>
      </c>
      <c r="BD29">
        <v>570.4</v>
      </c>
      <c r="BE29">
        <f t="shared" si="34"/>
        <v>642.48000000000013</v>
      </c>
      <c r="BF29">
        <f t="shared" si="35"/>
        <v>0.5369982783061793</v>
      </c>
      <c r="BG29">
        <f t="shared" si="36"/>
        <v>0.75222999942153057</v>
      </c>
      <c r="BH29">
        <f t="shared" si="37"/>
        <v>0.57099589557654185</v>
      </c>
      <c r="BI29">
        <f t="shared" si="38"/>
        <v>0.76349339929273274</v>
      </c>
      <c r="BJ29">
        <f t="shared" si="39"/>
        <v>1700.00322580645</v>
      </c>
      <c r="BK29">
        <f t="shared" si="40"/>
        <v>1429.2216196326187</v>
      </c>
      <c r="BL29">
        <f t="shared" si="41"/>
        <v>0.84071700449546061</v>
      </c>
      <c r="BM29">
        <f t="shared" si="42"/>
        <v>0.19143400899092125</v>
      </c>
      <c r="BN29">
        <v>6</v>
      </c>
      <c r="BO29">
        <v>0.5</v>
      </c>
      <c r="BP29" t="s">
        <v>250</v>
      </c>
      <c r="BQ29">
        <v>1535033868.0999999</v>
      </c>
      <c r="BR29">
        <v>230.80683870967701</v>
      </c>
      <c r="BS29">
        <v>249.97970967741901</v>
      </c>
      <c r="BT29">
        <v>23.316790322580601</v>
      </c>
      <c r="BU29">
        <v>17.260787096774202</v>
      </c>
      <c r="BV29">
        <v>400.00716129032298</v>
      </c>
      <c r="BW29">
        <v>99.745254838709698</v>
      </c>
      <c r="BX29">
        <v>9.9996038709677396E-2</v>
      </c>
      <c r="BY29">
        <v>27.060451612903201</v>
      </c>
      <c r="BZ29">
        <v>28.410819354838701</v>
      </c>
      <c r="CA29">
        <v>999.9</v>
      </c>
      <c r="CB29">
        <v>10004.6151612903</v>
      </c>
      <c r="CC29">
        <v>0</v>
      </c>
      <c r="CD29">
        <v>16.352499999999999</v>
      </c>
      <c r="CE29">
        <v>1700.00322580645</v>
      </c>
      <c r="CF29">
        <v>0.97603012903225805</v>
      </c>
      <c r="CG29">
        <v>2.3969974193548401E-2</v>
      </c>
      <c r="CH29">
        <v>0</v>
      </c>
      <c r="CI29">
        <v>867.91316129032202</v>
      </c>
      <c r="CJ29">
        <v>4.9992900000000002</v>
      </c>
      <c r="CK29">
        <v>14770.058064516101</v>
      </c>
      <c r="CL29">
        <v>14683.4548387097</v>
      </c>
      <c r="CM29">
        <v>43.536000000000001</v>
      </c>
      <c r="CN29">
        <v>44.556129032258099</v>
      </c>
      <c r="CO29">
        <v>44.154967741935501</v>
      </c>
      <c r="CP29">
        <v>44.890967741935498</v>
      </c>
      <c r="CQ29">
        <v>45.786064516129002</v>
      </c>
      <c r="CR29">
        <v>1654.3732258064499</v>
      </c>
      <c r="CS29">
        <v>40.630322580645199</v>
      </c>
      <c r="CT29">
        <v>0</v>
      </c>
      <c r="CU29">
        <v>61.200000047683702</v>
      </c>
      <c r="CV29">
        <v>867.86934615384598</v>
      </c>
      <c r="CW29">
        <v>-3.6926837727613799</v>
      </c>
      <c r="CX29">
        <v>256.646153236327</v>
      </c>
      <c r="CY29">
        <v>14772.55</v>
      </c>
      <c r="CZ29">
        <v>15</v>
      </c>
      <c r="DA29">
        <v>1535033783.0999999</v>
      </c>
      <c r="DB29" t="s">
        <v>308</v>
      </c>
      <c r="DC29">
        <v>11</v>
      </c>
      <c r="DD29">
        <v>-2.11</v>
      </c>
      <c r="DE29">
        <v>-0.157</v>
      </c>
      <c r="DF29">
        <v>300</v>
      </c>
      <c r="DG29">
        <v>17</v>
      </c>
      <c r="DH29">
        <v>0.05</v>
      </c>
      <c r="DI29">
        <v>0.01</v>
      </c>
      <c r="DJ29">
        <v>11.8207250158693</v>
      </c>
      <c r="DK29">
        <v>0.86568442134548695</v>
      </c>
      <c r="DL29">
        <v>7.3340320887815905E-2</v>
      </c>
      <c r="DM29">
        <v>1</v>
      </c>
      <c r="DN29">
        <v>152.881522128478</v>
      </c>
      <c r="DO29">
        <v>-7.4391277540491698</v>
      </c>
      <c r="DP29">
        <v>0.699989067946022</v>
      </c>
      <c r="DQ29">
        <v>1</v>
      </c>
      <c r="DR29">
        <v>2</v>
      </c>
      <c r="DS29">
        <v>2</v>
      </c>
      <c r="DT29" t="s">
        <v>252</v>
      </c>
      <c r="DU29">
        <v>100</v>
      </c>
      <c r="DV29">
        <v>100</v>
      </c>
      <c r="DW29">
        <v>-2.11</v>
      </c>
      <c r="DX29">
        <v>-0.157</v>
      </c>
      <c r="DY29">
        <v>2</v>
      </c>
      <c r="DZ29">
        <v>385.39600000000002</v>
      </c>
      <c r="EA29">
        <v>704.29600000000005</v>
      </c>
      <c r="EB29">
        <v>24.999600000000001</v>
      </c>
      <c r="EC29">
        <v>26.716799999999999</v>
      </c>
      <c r="ED29">
        <v>30.0002</v>
      </c>
      <c r="EE29">
        <v>26.658799999999999</v>
      </c>
      <c r="EF29">
        <v>26.686199999999999</v>
      </c>
      <c r="EG29">
        <v>13.3787</v>
      </c>
      <c r="EH29">
        <v>30.400600000000001</v>
      </c>
      <c r="EI29">
        <v>61.8095</v>
      </c>
      <c r="EJ29">
        <v>25</v>
      </c>
      <c r="EK29">
        <v>250</v>
      </c>
      <c r="EL29">
        <v>17.261199999999999</v>
      </c>
      <c r="EM29">
        <v>100.90600000000001</v>
      </c>
      <c r="EN29">
        <v>101.779</v>
      </c>
    </row>
    <row r="30" spans="1:144" x14ac:dyDescent="0.2">
      <c r="A30">
        <v>14</v>
      </c>
      <c r="B30">
        <v>1535033967.0999999</v>
      </c>
      <c r="C30">
        <v>1941.0999999046301</v>
      </c>
      <c r="D30" t="s">
        <v>313</v>
      </c>
      <c r="E30" t="s">
        <v>314</v>
      </c>
      <c r="F30" t="s">
        <v>300</v>
      </c>
      <c r="G30">
        <v>1535033959.11935</v>
      </c>
      <c r="H30">
        <f t="shared" si="0"/>
        <v>3.9814686148929614E-3</v>
      </c>
      <c r="I30">
        <f t="shared" si="1"/>
        <v>7.4535069552953743</v>
      </c>
      <c r="J30">
        <f t="shared" si="2"/>
        <v>162.811838709677</v>
      </c>
      <c r="K30">
        <f t="shared" si="3"/>
        <v>111.84817945560606</v>
      </c>
      <c r="L30">
        <f t="shared" si="4"/>
        <v>11.167617743825222</v>
      </c>
      <c r="M30">
        <f t="shared" si="5"/>
        <v>16.256146391731601</v>
      </c>
      <c r="N30">
        <f t="shared" si="6"/>
        <v>0.26515271325415385</v>
      </c>
      <c r="O30">
        <f t="shared" si="7"/>
        <v>2.255684589958566</v>
      </c>
      <c r="P30">
        <f t="shared" si="8"/>
        <v>0.24897422470135339</v>
      </c>
      <c r="Q30">
        <f t="shared" si="9"/>
        <v>0.15698013434350905</v>
      </c>
      <c r="R30">
        <f t="shared" si="10"/>
        <v>273.6005255370905</v>
      </c>
      <c r="S30">
        <f t="shared" si="11"/>
        <v>27.739134088438277</v>
      </c>
      <c r="T30">
        <f t="shared" si="12"/>
        <v>28.381864516128999</v>
      </c>
      <c r="U30">
        <f t="shared" si="13"/>
        <v>3.8801429444505344</v>
      </c>
      <c r="V30">
        <f t="shared" si="14"/>
        <v>65.173190324117058</v>
      </c>
      <c r="W30">
        <f t="shared" si="15"/>
        <v>2.3331329942527734</v>
      </c>
      <c r="X30">
        <f t="shared" si="16"/>
        <v>3.5798968604263761</v>
      </c>
      <c r="Y30">
        <f t="shared" si="17"/>
        <v>1.547009950197761</v>
      </c>
      <c r="Z30">
        <f t="shared" si="18"/>
        <v>-175.58276591677961</v>
      </c>
      <c r="AA30">
        <f t="shared" si="19"/>
        <v>-167.62001204898985</v>
      </c>
      <c r="AB30">
        <f t="shared" si="20"/>
        <v>-16.148402863404772</v>
      </c>
      <c r="AC30">
        <f t="shared" si="21"/>
        <v>-85.750655292083735</v>
      </c>
      <c r="AD30">
        <v>-4.1336959884101999E-2</v>
      </c>
      <c r="AE30">
        <v>4.6404358786483101E-2</v>
      </c>
      <c r="AF30">
        <v>3.4653889930673398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52711.865158459499</v>
      </c>
      <c r="AL30" t="s">
        <v>247</v>
      </c>
      <c r="AM30">
        <v>608.65384615384596</v>
      </c>
      <c r="AN30">
        <v>3163.45</v>
      </c>
      <c r="AO30">
        <f t="shared" si="25"/>
        <v>2554.7961538461541</v>
      </c>
      <c r="AP30">
        <f t="shared" si="26"/>
        <v>0.80759808242461684</v>
      </c>
      <c r="AQ30">
        <v>2.7432534460018899E-2</v>
      </c>
      <c r="AR30" t="s">
        <v>315</v>
      </c>
      <c r="AS30">
        <v>867.617153846154</v>
      </c>
      <c r="AT30">
        <v>1178.8900000000001</v>
      </c>
      <c r="AU30">
        <f t="shared" si="27"/>
        <v>0.26403892318523869</v>
      </c>
      <c r="AV30">
        <v>0.5</v>
      </c>
      <c r="AW30">
        <f t="shared" si="28"/>
        <v>1429.2159198639072</v>
      </c>
      <c r="AX30">
        <f t="shared" si="29"/>
        <v>7.4535069552953743</v>
      </c>
      <c r="AY30">
        <f t="shared" si="30"/>
        <v>188.68431624003321</v>
      </c>
      <c r="AZ30">
        <f t="shared" si="31"/>
        <v>0.51106549381197575</v>
      </c>
      <c r="BA30">
        <f t="shared" si="32"/>
        <v>5.1959079923644298E-3</v>
      </c>
      <c r="BB30">
        <f t="shared" si="33"/>
        <v>1.6834140589876914</v>
      </c>
      <c r="BC30" t="s">
        <v>316</v>
      </c>
      <c r="BD30">
        <v>576.4</v>
      </c>
      <c r="BE30">
        <f t="shared" si="34"/>
        <v>602.49000000000012</v>
      </c>
      <c r="BF30">
        <f t="shared" si="35"/>
        <v>0.51664400430521007</v>
      </c>
      <c r="BG30">
        <f t="shared" si="36"/>
        <v>0.76711312112251406</v>
      </c>
      <c r="BH30">
        <f t="shared" si="37"/>
        <v>0.54586655731026379</v>
      </c>
      <c r="BI30">
        <f t="shared" si="38"/>
        <v>0.77679778756998508</v>
      </c>
      <c r="BJ30">
        <f t="shared" si="39"/>
        <v>1699.9964516129</v>
      </c>
      <c r="BK30">
        <f t="shared" si="40"/>
        <v>1429.2159198639072</v>
      </c>
      <c r="BL30">
        <f t="shared" si="41"/>
        <v>0.84071700179604181</v>
      </c>
      <c r="BM30">
        <f t="shared" si="42"/>
        <v>0.19143400359208376</v>
      </c>
      <c r="BN30">
        <v>6</v>
      </c>
      <c r="BO30">
        <v>0.5</v>
      </c>
      <c r="BP30" t="s">
        <v>250</v>
      </c>
      <c r="BQ30">
        <v>1535033959.11935</v>
      </c>
      <c r="BR30">
        <v>162.811838709677</v>
      </c>
      <c r="BS30">
        <v>174.96529032258101</v>
      </c>
      <c r="BT30">
        <v>23.367264516129001</v>
      </c>
      <c r="BU30">
        <v>17.534209677419401</v>
      </c>
      <c r="BV30">
        <v>399.97216129032302</v>
      </c>
      <c r="BW30">
        <v>99.746241935483894</v>
      </c>
      <c r="BX30">
        <v>9.9976377419354806E-2</v>
      </c>
      <c r="BY30">
        <v>27.0035064516129</v>
      </c>
      <c r="BZ30">
        <v>28.381864516128999</v>
      </c>
      <c r="CA30">
        <v>999.9</v>
      </c>
      <c r="CB30">
        <v>9993.9693548387095</v>
      </c>
      <c r="CC30">
        <v>0</v>
      </c>
      <c r="CD30">
        <v>21.2653</v>
      </c>
      <c r="CE30">
        <v>1699.9964516129</v>
      </c>
      <c r="CF30">
        <v>0.97603090322580699</v>
      </c>
      <c r="CG30">
        <v>2.39692193548387E-2</v>
      </c>
      <c r="CH30">
        <v>0</v>
      </c>
      <c r="CI30">
        <v>867.66606451612904</v>
      </c>
      <c r="CJ30">
        <v>4.9992900000000002</v>
      </c>
      <c r="CK30">
        <v>14804.135483870999</v>
      </c>
      <c r="CL30">
        <v>14683.3838709677</v>
      </c>
      <c r="CM30">
        <v>43.625</v>
      </c>
      <c r="CN30">
        <v>44.669129032258098</v>
      </c>
      <c r="CO30">
        <v>44.205290322580602</v>
      </c>
      <c r="CP30">
        <v>44.894935483871002</v>
      </c>
      <c r="CQ30">
        <v>45.622774193548402</v>
      </c>
      <c r="CR30">
        <v>1654.3664516128999</v>
      </c>
      <c r="CS30">
        <v>40.630000000000003</v>
      </c>
      <c r="CT30">
        <v>0</v>
      </c>
      <c r="CU30">
        <v>90.600000143051105</v>
      </c>
      <c r="CV30">
        <v>867.617153846154</v>
      </c>
      <c r="CW30">
        <v>-2.4704957265249301</v>
      </c>
      <c r="CX30">
        <v>-30.666666803134898</v>
      </c>
      <c r="CY30">
        <v>14803.007692307699</v>
      </c>
      <c r="CZ30">
        <v>15</v>
      </c>
      <c r="DA30">
        <v>1535033946.0999999</v>
      </c>
      <c r="DB30" t="s">
        <v>317</v>
      </c>
      <c r="DC30">
        <v>12</v>
      </c>
      <c r="DD30">
        <v>-2.3620000000000001</v>
      </c>
      <c r="DE30">
        <v>-0.15</v>
      </c>
      <c r="DF30">
        <v>175</v>
      </c>
      <c r="DG30">
        <v>17</v>
      </c>
      <c r="DH30">
        <v>0.1</v>
      </c>
      <c r="DI30">
        <v>0.02</v>
      </c>
      <c r="DJ30">
        <v>7.4231691497897998</v>
      </c>
      <c r="DK30">
        <v>0.92900866031580798</v>
      </c>
      <c r="DL30">
        <v>0.17542594814127499</v>
      </c>
      <c r="DM30">
        <v>1</v>
      </c>
      <c r="DN30">
        <v>111.885540740124</v>
      </c>
      <c r="DO30">
        <v>7.1886366313083698</v>
      </c>
      <c r="DP30">
        <v>0.98050892793614897</v>
      </c>
      <c r="DQ30">
        <v>1</v>
      </c>
      <c r="DR30">
        <v>2</v>
      </c>
      <c r="DS30">
        <v>2</v>
      </c>
      <c r="DT30" t="s">
        <v>252</v>
      </c>
      <c r="DU30">
        <v>100</v>
      </c>
      <c r="DV30">
        <v>100</v>
      </c>
      <c r="DW30">
        <v>-2.3620000000000001</v>
      </c>
      <c r="DX30">
        <v>-0.15</v>
      </c>
      <c r="DY30">
        <v>2</v>
      </c>
      <c r="DZ30">
        <v>384.95499999999998</v>
      </c>
      <c r="EA30">
        <v>703.58100000000002</v>
      </c>
      <c r="EB30">
        <v>24.999300000000002</v>
      </c>
      <c r="EC30">
        <v>26.735700000000001</v>
      </c>
      <c r="ED30">
        <v>30.0001</v>
      </c>
      <c r="EE30">
        <v>26.696400000000001</v>
      </c>
      <c r="EF30">
        <v>26.7119</v>
      </c>
      <c r="EG30">
        <v>10.3241</v>
      </c>
      <c r="EH30">
        <v>29.7273</v>
      </c>
      <c r="EI30">
        <v>61.065800000000003</v>
      </c>
      <c r="EJ30">
        <v>25</v>
      </c>
      <c r="EK30">
        <v>175</v>
      </c>
      <c r="EL30">
        <v>17.372299999999999</v>
      </c>
      <c r="EM30">
        <v>100.908</v>
      </c>
      <c r="EN30">
        <v>101.78100000000001</v>
      </c>
    </row>
    <row r="31" spans="1:144" x14ac:dyDescent="0.2">
      <c r="A31">
        <v>15</v>
      </c>
      <c r="B31">
        <v>1535034076.2</v>
      </c>
      <c r="C31">
        <v>2050.2000000476801</v>
      </c>
      <c r="D31" t="s">
        <v>318</v>
      </c>
      <c r="E31" t="s">
        <v>319</v>
      </c>
      <c r="F31" t="s">
        <v>300</v>
      </c>
      <c r="G31">
        <v>1535034068.15484</v>
      </c>
      <c r="H31">
        <f t="shared" si="0"/>
        <v>4.0292916624051611E-3</v>
      </c>
      <c r="I31">
        <f t="shared" si="1"/>
        <v>3.0055855606996555</v>
      </c>
      <c r="J31">
        <f t="shared" si="2"/>
        <v>94.905480645161305</v>
      </c>
      <c r="K31">
        <f t="shared" si="3"/>
        <v>73.881306960956422</v>
      </c>
      <c r="L31">
        <f t="shared" si="4"/>
        <v>7.3768255498614446</v>
      </c>
      <c r="M31">
        <f t="shared" si="5"/>
        <v>9.4760258479872963</v>
      </c>
      <c r="N31">
        <f t="shared" si="6"/>
        <v>0.26897808769919135</v>
      </c>
      <c r="O31">
        <f t="shared" si="7"/>
        <v>2.2578871362227608</v>
      </c>
      <c r="P31">
        <f t="shared" si="8"/>
        <v>0.25236027489457558</v>
      </c>
      <c r="Q31">
        <f t="shared" si="9"/>
        <v>0.15913258751405363</v>
      </c>
      <c r="R31">
        <f t="shared" si="10"/>
        <v>273.60006218523944</v>
      </c>
      <c r="S31">
        <f t="shared" si="11"/>
        <v>27.789648575043074</v>
      </c>
      <c r="T31">
        <f t="shared" si="12"/>
        <v>28.4401451612903</v>
      </c>
      <c r="U31">
        <f t="shared" si="13"/>
        <v>3.8933080556049702</v>
      </c>
      <c r="V31">
        <f t="shared" si="14"/>
        <v>65.357057837842518</v>
      </c>
      <c r="W31">
        <f t="shared" si="15"/>
        <v>2.3489418082909537</v>
      </c>
      <c r="X31">
        <f t="shared" si="16"/>
        <v>3.5940139994044964</v>
      </c>
      <c r="Y31">
        <f t="shared" si="17"/>
        <v>1.5443662473140165</v>
      </c>
      <c r="Z31">
        <f t="shared" si="18"/>
        <v>-177.6917623120676</v>
      </c>
      <c r="AA31">
        <f t="shared" si="19"/>
        <v>-166.71876658536524</v>
      </c>
      <c r="AB31">
        <f t="shared" si="20"/>
        <v>-16.055940921544341</v>
      </c>
      <c r="AC31">
        <f t="shared" si="21"/>
        <v>-86.866407633737737</v>
      </c>
      <c r="AD31">
        <v>-4.13964179753313E-2</v>
      </c>
      <c r="AE31">
        <v>4.6471105702702901E-2</v>
      </c>
      <c r="AF31">
        <v>3.4693315491184702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52772.806467088049</v>
      </c>
      <c r="AL31" t="s">
        <v>247</v>
      </c>
      <c r="AM31">
        <v>608.65384615384596</v>
      </c>
      <c r="AN31">
        <v>3163.45</v>
      </c>
      <c r="AO31">
        <f t="shared" si="25"/>
        <v>2554.7961538461541</v>
      </c>
      <c r="AP31">
        <f t="shared" si="26"/>
        <v>0.80759808242461684</v>
      </c>
      <c r="AQ31">
        <v>2.7432534460018899E-2</v>
      </c>
      <c r="AR31" t="s">
        <v>320</v>
      </c>
      <c r="AS31">
        <v>870.88988461538497</v>
      </c>
      <c r="AT31">
        <v>1143.25</v>
      </c>
      <c r="AU31">
        <f t="shared" si="27"/>
        <v>0.23823320829618633</v>
      </c>
      <c r="AV31">
        <v>0.5</v>
      </c>
      <c r="AW31">
        <f t="shared" si="28"/>
        <v>1429.213481154236</v>
      </c>
      <c r="AX31">
        <f t="shared" si="29"/>
        <v>3.0055855606996555</v>
      </c>
      <c r="AY31">
        <f t="shared" si="30"/>
        <v>170.24305647776734</v>
      </c>
      <c r="AZ31">
        <f t="shared" si="31"/>
        <v>0.49862234856767984</v>
      </c>
      <c r="BA31">
        <f t="shared" si="32"/>
        <v>2.0837705951629237E-3</v>
      </c>
      <c r="BB31">
        <f t="shared" si="33"/>
        <v>1.7670675705226326</v>
      </c>
      <c r="BC31" t="s">
        <v>321</v>
      </c>
      <c r="BD31">
        <v>573.20000000000005</v>
      </c>
      <c r="BE31">
        <f t="shared" si="34"/>
        <v>570.04999999999995</v>
      </c>
      <c r="BF31">
        <f t="shared" si="35"/>
        <v>0.4777828530560741</v>
      </c>
      <c r="BG31">
        <f t="shared" si="36"/>
        <v>0.77992471769134242</v>
      </c>
      <c r="BH31">
        <f t="shared" si="37"/>
        <v>0.50946890175905524</v>
      </c>
      <c r="BI31">
        <f t="shared" si="38"/>
        <v>0.79074801993836619</v>
      </c>
      <c r="BJ31">
        <f t="shared" si="39"/>
        <v>1699.9935483871</v>
      </c>
      <c r="BK31">
        <f t="shared" si="40"/>
        <v>1429.213481154236</v>
      </c>
      <c r="BL31">
        <f t="shared" si="41"/>
        <v>0.84071700302052821</v>
      </c>
      <c r="BM31">
        <f t="shared" si="42"/>
        <v>0.19143400604105654</v>
      </c>
      <c r="BN31">
        <v>6</v>
      </c>
      <c r="BO31">
        <v>0.5</v>
      </c>
      <c r="BP31" t="s">
        <v>250</v>
      </c>
      <c r="BQ31">
        <v>1535034068.15484</v>
      </c>
      <c r="BR31">
        <v>94.905480645161305</v>
      </c>
      <c r="BS31">
        <v>99.987406451612898</v>
      </c>
      <c r="BT31">
        <v>23.525416129032301</v>
      </c>
      <c r="BU31">
        <v>17.623729032258101</v>
      </c>
      <c r="BV31">
        <v>400.00435483871001</v>
      </c>
      <c r="BW31">
        <v>99.746974193548397</v>
      </c>
      <c r="BX31">
        <v>0.10000812580645201</v>
      </c>
      <c r="BY31">
        <v>27.070535483871002</v>
      </c>
      <c r="BZ31">
        <v>28.4401451612903</v>
      </c>
      <c r="CA31">
        <v>999.9</v>
      </c>
      <c r="CB31">
        <v>10008.270967741901</v>
      </c>
      <c r="CC31">
        <v>0</v>
      </c>
      <c r="CD31">
        <v>21.986338709677401</v>
      </c>
      <c r="CE31">
        <v>1699.9935483871</v>
      </c>
      <c r="CF31">
        <v>0.97603116129032297</v>
      </c>
      <c r="CG31">
        <v>2.39689677419355E-2</v>
      </c>
      <c r="CH31">
        <v>0</v>
      </c>
      <c r="CI31">
        <v>870.91229032258002</v>
      </c>
      <c r="CJ31">
        <v>4.9992900000000002</v>
      </c>
      <c r="CK31">
        <v>14843.1612903226</v>
      </c>
      <c r="CL31">
        <v>14683.3580645161</v>
      </c>
      <c r="CM31">
        <v>43.723580645161299</v>
      </c>
      <c r="CN31">
        <v>44.622677419354801</v>
      </c>
      <c r="CO31">
        <v>44.3445161290323</v>
      </c>
      <c r="CP31">
        <v>44.780096774193503</v>
      </c>
      <c r="CQ31">
        <v>45.941258064516099</v>
      </c>
      <c r="CR31">
        <v>1654.3635483871001</v>
      </c>
      <c r="CS31">
        <v>40.630000000000003</v>
      </c>
      <c r="CT31">
        <v>0</v>
      </c>
      <c r="CU31">
        <v>108.60000014305101</v>
      </c>
      <c r="CV31">
        <v>870.88988461538497</v>
      </c>
      <c r="CW31">
        <v>-2.8634871821700498</v>
      </c>
      <c r="CX31">
        <v>-47.032478685320697</v>
      </c>
      <c r="CY31">
        <v>14842.6115384615</v>
      </c>
      <c r="CZ31">
        <v>15</v>
      </c>
      <c r="DA31">
        <v>1535034054.0999999</v>
      </c>
      <c r="DB31" t="s">
        <v>322</v>
      </c>
      <c r="DC31">
        <v>13</v>
      </c>
      <c r="DD31">
        <v>-2.4750000000000001</v>
      </c>
      <c r="DE31">
        <v>-0.14699999999999999</v>
      </c>
      <c r="DF31">
        <v>100</v>
      </c>
      <c r="DG31">
        <v>17</v>
      </c>
      <c r="DH31">
        <v>0.34</v>
      </c>
      <c r="DI31">
        <v>0.01</v>
      </c>
      <c r="DJ31">
        <v>3.0030181449305999</v>
      </c>
      <c r="DK31">
        <v>0.111243974459955</v>
      </c>
      <c r="DL31">
        <v>3.1420087511868103E-2</v>
      </c>
      <c r="DM31">
        <v>1</v>
      </c>
      <c r="DN31">
        <v>73.852837001755702</v>
      </c>
      <c r="DO31">
        <v>5.0382849441110098</v>
      </c>
      <c r="DP31">
        <v>0.45120186304235299</v>
      </c>
      <c r="DQ31">
        <v>1</v>
      </c>
      <c r="DR31">
        <v>2</v>
      </c>
      <c r="DS31">
        <v>2</v>
      </c>
      <c r="DT31" t="s">
        <v>252</v>
      </c>
      <c r="DU31">
        <v>100</v>
      </c>
      <c r="DV31">
        <v>100</v>
      </c>
      <c r="DW31">
        <v>-2.4750000000000001</v>
      </c>
      <c r="DX31">
        <v>-0.14699999999999999</v>
      </c>
      <c r="DY31">
        <v>2</v>
      </c>
      <c r="DZ31">
        <v>385.03800000000001</v>
      </c>
      <c r="EA31">
        <v>703.23299999999995</v>
      </c>
      <c r="EB31">
        <v>25.000399999999999</v>
      </c>
      <c r="EC31">
        <v>26.738299999999999</v>
      </c>
      <c r="ED31">
        <v>30.0001</v>
      </c>
      <c r="EE31">
        <v>26.712299999999999</v>
      </c>
      <c r="EF31">
        <v>26.729900000000001</v>
      </c>
      <c r="EG31">
        <v>7.1926899999999998</v>
      </c>
      <c r="EH31">
        <v>30.314499999999999</v>
      </c>
      <c r="EI31">
        <v>60.2348</v>
      </c>
      <c r="EJ31">
        <v>25</v>
      </c>
      <c r="EK31">
        <v>100</v>
      </c>
      <c r="EL31">
        <v>17.313300000000002</v>
      </c>
      <c r="EM31">
        <v>100.91</v>
      </c>
      <c r="EN31">
        <v>101.78100000000001</v>
      </c>
    </row>
    <row r="32" spans="1:144" x14ac:dyDescent="0.2">
      <c r="A32">
        <v>16</v>
      </c>
      <c r="B32">
        <v>1535034184.5999999</v>
      </c>
      <c r="C32">
        <v>2158.5999999046298</v>
      </c>
      <c r="D32" t="s">
        <v>323</v>
      </c>
      <c r="E32" t="s">
        <v>324</v>
      </c>
      <c r="F32" t="s">
        <v>300</v>
      </c>
      <c r="G32">
        <v>1535034176.6354799</v>
      </c>
      <c r="H32">
        <f t="shared" si="0"/>
        <v>4.0688119399718021E-3</v>
      </c>
      <c r="I32">
        <f t="shared" si="1"/>
        <v>-5.8259347696279891E-2</v>
      </c>
      <c r="J32">
        <f t="shared" si="2"/>
        <v>49.7719290322581</v>
      </c>
      <c r="K32">
        <f t="shared" si="3"/>
        <v>48.885548388187061</v>
      </c>
      <c r="L32">
        <f t="shared" si="4"/>
        <v>4.881252175251646</v>
      </c>
      <c r="M32">
        <f t="shared" si="5"/>
        <v>4.9697578295733686</v>
      </c>
      <c r="N32">
        <f t="shared" si="6"/>
        <v>0.27179539663669144</v>
      </c>
      <c r="O32">
        <f t="shared" si="7"/>
        <v>2.2578650890184582</v>
      </c>
      <c r="P32">
        <f t="shared" si="8"/>
        <v>0.25483926396005763</v>
      </c>
      <c r="Q32">
        <f t="shared" si="9"/>
        <v>0.16070975184810921</v>
      </c>
      <c r="R32">
        <f t="shared" si="10"/>
        <v>273.59908399799605</v>
      </c>
      <c r="S32">
        <f t="shared" si="11"/>
        <v>27.830640030285853</v>
      </c>
      <c r="T32">
        <f t="shared" si="12"/>
        <v>28.477119354838699</v>
      </c>
      <c r="U32">
        <f t="shared" si="13"/>
        <v>3.9016804020382483</v>
      </c>
      <c r="V32">
        <f t="shared" si="14"/>
        <v>65.384864555501494</v>
      </c>
      <c r="W32">
        <f t="shared" si="15"/>
        <v>2.3574134821449437</v>
      </c>
      <c r="X32">
        <f t="shared" si="16"/>
        <v>3.605442174073588</v>
      </c>
      <c r="Y32">
        <f t="shared" si="17"/>
        <v>1.5442669198933046</v>
      </c>
      <c r="Z32">
        <f t="shared" si="18"/>
        <v>-179.43460655275646</v>
      </c>
      <c r="AA32">
        <f t="shared" si="19"/>
        <v>-164.63326767979476</v>
      </c>
      <c r="AB32">
        <f t="shared" si="20"/>
        <v>-15.862451042125141</v>
      </c>
      <c r="AC32">
        <f t="shared" si="21"/>
        <v>-86.331241276680316</v>
      </c>
      <c r="AD32">
        <v>-4.13958225451918E-2</v>
      </c>
      <c r="AE32">
        <v>4.6470437280208797E-2</v>
      </c>
      <c r="AF32">
        <v>3.46929207696411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52762.646135565075</v>
      </c>
      <c r="AL32" t="s">
        <v>247</v>
      </c>
      <c r="AM32">
        <v>608.65384615384596</v>
      </c>
      <c r="AN32">
        <v>3163.45</v>
      </c>
      <c r="AO32">
        <f t="shared" si="25"/>
        <v>2554.7961538461541</v>
      </c>
      <c r="AP32">
        <f t="shared" si="26"/>
        <v>0.80759808242461684</v>
      </c>
      <c r="AQ32">
        <v>2.7432534460018899E-2</v>
      </c>
      <c r="AR32" t="s">
        <v>325</v>
      </c>
      <c r="AS32">
        <v>875.42384615384594</v>
      </c>
      <c r="AT32">
        <v>1126.33</v>
      </c>
      <c r="AU32">
        <f t="shared" si="27"/>
        <v>0.2227643353601112</v>
      </c>
      <c r="AV32">
        <v>0.5</v>
      </c>
      <c r="AW32">
        <f t="shared" si="28"/>
        <v>1429.2083327671396</v>
      </c>
      <c r="AX32">
        <f t="shared" si="29"/>
        <v>-5.8259347696279891E-2</v>
      </c>
      <c r="AY32">
        <f t="shared" si="30"/>
        <v>159.18832217000224</v>
      </c>
      <c r="AZ32">
        <f t="shared" si="31"/>
        <v>0.48931485443875233</v>
      </c>
      <c r="BA32">
        <f t="shared" si="32"/>
        <v>-5.9957586442550176E-5</v>
      </c>
      <c r="BB32">
        <f t="shared" si="33"/>
        <v>1.8086351246970249</v>
      </c>
      <c r="BC32" t="s">
        <v>326</v>
      </c>
      <c r="BD32">
        <v>575.20000000000005</v>
      </c>
      <c r="BE32">
        <f t="shared" si="34"/>
        <v>551.12999999999988</v>
      </c>
      <c r="BF32">
        <f t="shared" si="35"/>
        <v>0.45525765943816165</v>
      </c>
      <c r="BG32">
        <f t="shared" si="36"/>
        <v>0.78706461895102864</v>
      </c>
      <c r="BH32">
        <f t="shared" si="37"/>
        <v>0.4846778279857174</v>
      </c>
      <c r="BI32">
        <f t="shared" si="38"/>
        <v>0.79737085752739556</v>
      </c>
      <c r="BJ32">
        <f t="shared" si="39"/>
        <v>1699.9874193548401</v>
      </c>
      <c r="BK32">
        <f t="shared" si="40"/>
        <v>1429.2083327671396</v>
      </c>
      <c r="BL32">
        <f t="shared" si="41"/>
        <v>0.84071700560556883</v>
      </c>
      <c r="BM32">
        <f t="shared" si="42"/>
        <v>0.19143401121113773</v>
      </c>
      <c r="BN32">
        <v>6</v>
      </c>
      <c r="BO32">
        <v>0.5</v>
      </c>
      <c r="BP32" t="s">
        <v>250</v>
      </c>
      <c r="BQ32">
        <v>1535034176.6354799</v>
      </c>
      <c r="BR32">
        <v>49.7719290322581</v>
      </c>
      <c r="BS32">
        <v>49.988316129032299</v>
      </c>
      <c r="BT32">
        <v>23.609403225806499</v>
      </c>
      <c r="BU32">
        <v>17.650080645161299</v>
      </c>
      <c r="BV32">
        <v>399.98670967741901</v>
      </c>
      <c r="BW32">
        <v>99.7506129032258</v>
      </c>
      <c r="BX32">
        <v>0.100004225806452</v>
      </c>
      <c r="BY32">
        <v>27.124629032258099</v>
      </c>
      <c r="BZ32">
        <v>28.477119354838699</v>
      </c>
      <c r="CA32">
        <v>999.9</v>
      </c>
      <c r="CB32">
        <v>10007.761935483901</v>
      </c>
      <c r="CC32">
        <v>0</v>
      </c>
      <c r="CD32">
        <v>22.196000000000002</v>
      </c>
      <c r="CE32">
        <v>1699.9874193548401</v>
      </c>
      <c r="CF32">
        <v>0.97603051612903302</v>
      </c>
      <c r="CG32">
        <v>2.39695967741935E-2</v>
      </c>
      <c r="CH32">
        <v>0</v>
      </c>
      <c r="CI32">
        <v>875.44390322580603</v>
      </c>
      <c r="CJ32">
        <v>4.9992900000000002</v>
      </c>
      <c r="CK32">
        <v>14920.8064516129</v>
      </c>
      <c r="CL32">
        <v>14683.296774193501</v>
      </c>
      <c r="CM32">
        <v>43.788064516128998</v>
      </c>
      <c r="CN32">
        <v>44.775935483871002</v>
      </c>
      <c r="CO32">
        <v>44.429064516129003</v>
      </c>
      <c r="CP32">
        <v>44.957451612903199</v>
      </c>
      <c r="CQ32">
        <v>46.0723225806451</v>
      </c>
      <c r="CR32">
        <v>1654.35741935484</v>
      </c>
      <c r="CS32">
        <v>40.630000000000003</v>
      </c>
      <c r="CT32">
        <v>0</v>
      </c>
      <c r="CU32">
        <v>108</v>
      </c>
      <c r="CV32">
        <v>875.42384615384594</v>
      </c>
      <c r="CW32">
        <v>-2.1654700740448098</v>
      </c>
      <c r="CX32">
        <v>-32.6290598705815</v>
      </c>
      <c r="CY32">
        <v>14920.7153846154</v>
      </c>
      <c r="CZ32">
        <v>15</v>
      </c>
      <c r="DA32">
        <v>1535034162.5999999</v>
      </c>
      <c r="DB32" t="s">
        <v>327</v>
      </c>
      <c r="DC32">
        <v>14</v>
      </c>
      <c r="DD32">
        <v>-2.3610000000000002</v>
      </c>
      <c r="DE32">
        <v>-0.14799999999999999</v>
      </c>
      <c r="DF32">
        <v>50</v>
      </c>
      <c r="DG32">
        <v>17</v>
      </c>
      <c r="DH32">
        <v>0.34</v>
      </c>
      <c r="DI32">
        <v>0.02</v>
      </c>
      <c r="DJ32">
        <v>-6.5522416704173095E-2</v>
      </c>
      <c r="DK32">
        <v>0.31403833911274098</v>
      </c>
      <c r="DL32">
        <v>4.2801837767485897E-2</v>
      </c>
      <c r="DM32">
        <v>1</v>
      </c>
      <c r="DN32">
        <v>48.942820436741499</v>
      </c>
      <c r="DO32">
        <v>-2.3114318018115099</v>
      </c>
      <c r="DP32">
        <v>0.31696893427075401</v>
      </c>
      <c r="DQ32">
        <v>1</v>
      </c>
      <c r="DR32">
        <v>2</v>
      </c>
      <c r="DS32">
        <v>2</v>
      </c>
      <c r="DT32" t="s">
        <v>252</v>
      </c>
      <c r="DU32">
        <v>100</v>
      </c>
      <c r="DV32">
        <v>100</v>
      </c>
      <c r="DW32">
        <v>-2.3610000000000002</v>
      </c>
      <c r="DX32">
        <v>-0.14799999999999999</v>
      </c>
      <c r="DY32">
        <v>2</v>
      </c>
      <c r="DZ32">
        <v>385.30500000000001</v>
      </c>
      <c r="EA32">
        <v>702.56799999999998</v>
      </c>
      <c r="EB32">
        <v>25.0002</v>
      </c>
      <c r="EC32">
        <v>26.769100000000002</v>
      </c>
      <c r="ED32">
        <v>30.0002</v>
      </c>
      <c r="EE32">
        <v>26.7441</v>
      </c>
      <c r="EF32">
        <v>26.761199999999999</v>
      </c>
      <c r="EG32">
        <v>5.0961699999999999</v>
      </c>
      <c r="EH32">
        <v>30.608000000000001</v>
      </c>
      <c r="EI32">
        <v>59.385100000000001</v>
      </c>
      <c r="EJ32">
        <v>25</v>
      </c>
      <c r="EK32">
        <v>50</v>
      </c>
      <c r="EL32">
        <v>17.257200000000001</v>
      </c>
      <c r="EM32">
        <v>100.908</v>
      </c>
      <c r="EN32">
        <v>101.777</v>
      </c>
    </row>
    <row r="33" spans="1:144" x14ac:dyDescent="0.2">
      <c r="A33">
        <v>17</v>
      </c>
      <c r="B33">
        <v>1535034289.7</v>
      </c>
      <c r="C33">
        <v>2263.7000000476801</v>
      </c>
      <c r="D33" t="s">
        <v>328</v>
      </c>
      <c r="E33" t="s">
        <v>329</v>
      </c>
      <c r="F33" t="s">
        <v>300</v>
      </c>
      <c r="G33">
        <v>1535034281.65484</v>
      </c>
      <c r="H33">
        <f t="shared" si="0"/>
        <v>4.3130234805027279E-3</v>
      </c>
      <c r="I33">
        <f t="shared" si="1"/>
        <v>21.225791359342203</v>
      </c>
      <c r="J33">
        <f t="shared" si="2"/>
        <v>365.83474193548398</v>
      </c>
      <c r="K33">
        <f t="shared" si="3"/>
        <v>235.66895582718283</v>
      </c>
      <c r="L33">
        <f t="shared" si="4"/>
        <v>23.531900221410602</v>
      </c>
      <c r="M33">
        <f t="shared" si="5"/>
        <v>36.529150029688971</v>
      </c>
      <c r="N33">
        <f t="shared" si="6"/>
        <v>0.29392747182215789</v>
      </c>
      <c r="O33">
        <f t="shared" si="7"/>
        <v>2.2563003713760175</v>
      </c>
      <c r="P33">
        <f t="shared" si="8"/>
        <v>0.2741922268397477</v>
      </c>
      <c r="Q33">
        <f t="shared" si="9"/>
        <v>0.17303272863602082</v>
      </c>
      <c r="R33">
        <f t="shared" si="10"/>
        <v>273.60237894449943</v>
      </c>
      <c r="S33">
        <f t="shared" si="11"/>
        <v>27.77866841522281</v>
      </c>
      <c r="T33">
        <f t="shared" si="12"/>
        <v>28.404664516128999</v>
      </c>
      <c r="U33">
        <f t="shared" si="13"/>
        <v>3.8852886426414281</v>
      </c>
      <c r="V33">
        <f t="shared" si="14"/>
        <v>65.452418774719803</v>
      </c>
      <c r="W33">
        <f t="shared" si="15"/>
        <v>2.3637805207077514</v>
      </c>
      <c r="X33">
        <f t="shared" si="16"/>
        <v>3.6114486904504326</v>
      </c>
      <c r="Y33">
        <f t="shared" si="17"/>
        <v>1.5215081219336768</v>
      </c>
      <c r="Z33">
        <f t="shared" si="18"/>
        <v>-190.20433549017031</v>
      </c>
      <c r="AA33">
        <f t="shared" si="19"/>
        <v>-152.25455654141555</v>
      </c>
      <c r="AB33">
        <f t="shared" si="20"/>
        <v>-14.676695316508438</v>
      </c>
      <c r="AC33">
        <f t="shared" si="21"/>
        <v>-83.533208403594841</v>
      </c>
      <c r="AD33">
        <v>-4.13535776746487E-2</v>
      </c>
      <c r="AE33">
        <v>4.64230137121701E-2</v>
      </c>
      <c r="AF33">
        <v>3.4664910853903499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52706.041314669645</v>
      </c>
      <c r="AL33" t="s">
        <v>247</v>
      </c>
      <c r="AM33">
        <v>608.65384615384596</v>
      </c>
      <c r="AN33">
        <v>3163.45</v>
      </c>
      <c r="AO33">
        <f t="shared" si="25"/>
        <v>2554.7961538461541</v>
      </c>
      <c r="AP33">
        <f t="shared" si="26"/>
        <v>0.80759808242461684</v>
      </c>
      <c r="AQ33">
        <v>2.7432534460018899E-2</v>
      </c>
      <c r="AR33" t="s">
        <v>330</v>
      </c>
      <c r="AS33">
        <v>838.35461538461504</v>
      </c>
      <c r="AT33">
        <v>1225.28</v>
      </c>
      <c r="AU33">
        <f t="shared" si="27"/>
        <v>0.31578527733692296</v>
      </c>
      <c r="AV33">
        <v>0.5</v>
      </c>
      <c r="AW33">
        <f t="shared" si="28"/>
        <v>1429.225674702617</v>
      </c>
      <c r="AX33">
        <f t="shared" si="29"/>
        <v>21.225791359342203</v>
      </c>
      <c r="AY33">
        <f t="shared" si="30"/>
        <v>225.66421303150838</v>
      </c>
      <c r="AZ33">
        <f t="shared" si="31"/>
        <v>0.54818490467484982</v>
      </c>
      <c r="BA33">
        <f t="shared" si="32"/>
        <v>1.4832058505591139E-2</v>
      </c>
      <c r="BB33">
        <f t="shared" si="33"/>
        <v>1.5818180334290937</v>
      </c>
      <c r="BC33" t="s">
        <v>331</v>
      </c>
      <c r="BD33">
        <v>553.6</v>
      </c>
      <c r="BE33">
        <f t="shared" si="34"/>
        <v>671.68</v>
      </c>
      <c r="BF33">
        <f t="shared" si="35"/>
        <v>0.57605613478946072</v>
      </c>
      <c r="BG33">
        <f t="shared" si="36"/>
        <v>0.74263654999329465</v>
      </c>
      <c r="BH33">
        <f t="shared" si="37"/>
        <v>0.62748779337686256</v>
      </c>
      <c r="BI33">
        <f t="shared" si="38"/>
        <v>0.75863978309273494</v>
      </c>
      <c r="BJ33">
        <f t="shared" si="39"/>
        <v>1700.0080645161299</v>
      </c>
      <c r="BK33">
        <f t="shared" si="40"/>
        <v>1429.225674702617</v>
      </c>
      <c r="BL33">
        <f t="shared" si="41"/>
        <v>0.84071699689813806</v>
      </c>
      <c r="BM33">
        <f t="shared" si="42"/>
        <v>0.19143399379627618</v>
      </c>
      <c r="BN33">
        <v>6</v>
      </c>
      <c r="BO33">
        <v>0.5</v>
      </c>
      <c r="BP33" t="s">
        <v>250</v>
      </c>
      <c r="BQ33">
        <v>1535034281.65484</v>
      </c>
      <c r="BR33">
        <v>365.83474193548398</v>
      </c>
      <c r="BS33">
        <v>400.03925806451599</v>
      </c>
      <c r="BT33">
        <v>23.672958064516099</v>
      </c>
      <c r="BU33">
        <v>17.356751612903199</v>
      </c>
      <c r="BV33">
        <v>400.011129032258</v>
      </c>
      <c r="BW33">
        <v>99.751503225806502</v>
      </c>
      <c r="BX33">
        <v>0.100003048387097</v>
      </c>
      <c r="BY33">
        <v>27.152999999999999</v>
      </c>
      <c r="BZ33">
        <v>28.404664516128999</v>
      </c>
      <c r="CA33">
        <v>999.9</v>
      </c>
      <c r="CB33">
        <v>9997.4596774193506</v>
      </c>
      <c r="CC33">
        <v>0</v>
      </c>
      <c r="CD33">
        <v>22.369154838709701</v>
      </c>
      <c r="CE33">
        <v>1700.0080645161299</v>
      </c>
      <c r="CF33">
        <v>0.97603103225806498</v>
      </c>
      <c r="CG33">
        <v>2.39690935483871E-2</v>
      </c>
      <c r="CH33">
        <v>0</v>
      </c>
      <c r="CI33">
        <v>838.37103225806402</v>
      </c>
      <c r="CJ33">
        <v>4.9992900000000002</v>
      </c>
      <c r="CK33">
        <v>14316.8290322581</v>
      </c>
      <c r="CL33">
        <v>14683.4806451613</v>
      </c>
      <c r="CM33">
        <v>43.828258064516099</v>
      </c>
      <c r="CN33">
        <v>44.7254516129032</v>
      </c>
      <c r="CO33">
        <v>44.507935483871002</v>
      </c>
      <c r="CP33">
        <v>45.024032258064501</v>
      </c>
      <c r="CQ33">
        <v>46.104548387096798</v>
      </c>
      <c r="CR33">
        <v>1654.3780645161301</v>
      </c>
      <c r="CS33">
        <v>40.630000000000003</v>
      </c>
      <c r="CT33">
        <v>0</v>
      </c>
      <c r="CU33">
        <v>104.5</v>
      </c>
      <c r="CV33">
        <v>838.35461538461504</v>
      </c>
      <c r="CW33">
        <v>-1.5333333324033001</v>
      </c>
      <c r="CX33">
        <v>-28.1230768482916</v>
      </c>
      <c r="CY33">
        <v>14316.2923076923</v>
      </c>
      <c r="CZ33">
        <v>15</v>
      </c>
      <c r="DA33">
        <v>1535034254.5999999</v>
      </c>
      <c r="DB33" t="s">
        <v>332</v>
      </c>
      <c r="DC33">
        <v>15</v>
      </c>
      <c r="DD33">
        <v>-2.1840000000000002</v>
      </c>
      <c r="DE33">
        <v>-0.151</v>
      </c>
      <c r="DF33">
        <v>400</v>
      </c>
      <c r="DG33">
        <v>17</v>
      </c>
      <c r="DH33">
        <v>0.03</v>
      </c>
      <c r="DI33">
        <v>0.02</v>
      </c>
      <c r="DJ33">
        <v>21.225461421136401</v>
      </c>
      <c r="DK33">
        <v>0.10573515321273699</v>
      </c>
      <c r="DL33">
        <v>2.3910132482629801E-2</v>
      </c>
      <c r="DM33">
        <v>1</v>
      </c>
      <c r="DN33">
        <v>235.579230161781</v>
      </c>
      <c r="DO33">
        <v>8.7441675856067107</v>
      </c>
      <c r="DP33">
        <v>0.72413138155645596</v>
      </c>
      <c r="DQ33">
        <v>1</v>
      </c>
      <c r="DR33">
        <v>2</v>
      </c>
      <c r="DS33">
        <v>2</v>
      </c>
      <c r="DT33" t="s">
        <v>252</v>
      </c>
      <c r="DU33">
        <v>100</v>
      </c>
      <c r="DV33">
        <v>100</v>
      </c>
      <c r="DW33">
        <v>-2.1840000000000002</v>
      </c>
      <c r="DX33">
        <v>-0.151</v>
      </c>
      <c r="DY33">
        <v>2</v>
      </c>
      <c r="DZ33">
        <v>385.70299999999997</v>
      </c>
      <c r="EA33">
        <v>703.07600000000002</v>
      </c>
      <c r="EB33">
        <v>24.999600000000001</v>
      </c>
      <c r="EC33">
        <v>26.817599999999999</v>
      </c>
      <c r="ED33">
        <v>30.000299999999999</v>
      </c>
      <c r="EE33">
        <v>26.781199999999998</v>
      </c>
      <c r="EF33">
        <v>26.803899999999999</v>
      </c>
      <c r="EG33">
        <v>19.3005</v>
      </c>
      <c r="EH33">
        <v>31.3659</v>
      </c>
      <c r="EI33">
        <v>58.695900000000002</v>
      </c>
      <c r="EJ33">
        <v>25</v>
      </c>
      <c r="EK33">
        <v>400</v>
      </c>
      <c r="EL33">
        <v>17.212900000000001</v>
      </c>
      <c r="EM33">
        <v>100.898</v>
      </c>
      <c r="EN33">
        <v>101.77</v>
      </c>
    </row>
    <row r="34" spans="1:144" x14ac:dyDescent="0.2">
      <c r="A34">
        <v>18</v>
      </c>
      <c r="B34">
        <v>1535034390.2</v>
      </c>
      <c r="C34">
        <v>2364.2000000476801</v>
      </c>
      <c r="D34" t="s">
        <v>333</v>
      </c>
      <c r="E34" t="s">
        <v>334</v>
      </c>
      <c r="F34" t="s">
        <v>300</v>
      </c>
      <c r="G34">
        <v>1535034382.2</v>
      </c>
      <c r="H34">
        <f t="shared" si="0"/>
        <v>4.3902638320473808E-3</v>
      </c>
      <c r="I34">
        <f t="shared" si="1"/>
        <v>31.133638411122543</v>
      </c>
      <c r="J34">
        <f t="shared" si="2"/>
        <v>549.67890322580604</v>
      </c>
      <c r="K34">
        <f t="shared" si="3"/>
        <v>363.67711520454333</v>
      </c>
      <c r="L34">
        <f t="shared" si="4"/>
        <v>36.315159183647538</v>
      </c>
      <c r="M34">
        <f t="shared" si="5"/>
        <v>54.888460219199835</v>
      </c>
      <c r="N34">
        <f t="shared" si="6"/>
        <v>0.30319771582959837</v>
      </c>
      <c r="O34">
        <f t="shared" si="7"/>
        <v>2.2557770292792036</v>
      </c>
      <c r="P34">
        <f t="shared" si="8"/>
        <v>0.2822410413789731</v>
      </c>
      <c r="Q34">
        <f t="shared" si="9"/>
        <v>0.17816267096358826</v>
      </c>
      <c r="R34">
        <f t="shared" si="10"/>
        <v>273.60438680252486</v>
      </c>
      <c r="S34">
        <f t="shared" si="11"/>
        <v>27.762663775610211</v>
      </c>
      <c r="T34">
        <f t="shared" si="12"/>
        <v>28.332809677419402</v>
      </c>
      <c r="U34">
        <f t="shared" si="13"/>
        <v>3.8690919801583981</v>
      </c>
      <c r="V34">
        <f t="shared" si="14"/>
        <v>65.431176070524785</v>
      </c>
      <c r="W34">
        <f t="shared" si="15"/>
        <v>2.3643185510072318</v>
      </c>
      <c r="X34">
        <f t="shared" si="16"/>
        <v>3.613443457685765</v>
      </c>
      <c r="Y34">
        <f t="shared" si="17"/>
        <v>1.5047734291511663</v>
      </c>
      <c r="Z34">
        <f t="shared" si="18"/>
        <v>-193.61063499328949</v>
      </c>
      <c r="AA34">
        <f t="shared" si="19"/>
        <v>-142.33599098595752</v>
      </c>
      <c r="AB34">
        <f t="shared" si="20"/>
        <v>-13.719490125767891</v>
      </c>
      <c r="AC34">
        <f t="shared" si="21"/>
        <v>-76.06172930249005</v>
      </c>
      <c r="AD34">
        <v>-4.1339454235055903E-2</v>
      </c>
      <c r="AE34">
        <v>4.6407158913945999E-2</v>
      </c>
      <c r="AF34">
        <v>3.4655544282575401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52687.208067364067</v>
      </c>
      <c r="AL34" t="s">
        <v>247</v>
      </c>
      <c r="AM34">
        <v>608.65384615384596</v>
      </c>
      <c r="AN34">
        <v>3163.45</v>
      </c>
      <c r="AO34">
        <f t="shared" si="25"/>
        <v>2554.7961538461541</v>
      </c>
      <c r="AP34">
        <f t="shared" si="26"/>
        <v>0.80759808242461684</v>
      </c>
      <c r="AQ34">
        <v>2.7432534460018899E-2</v>
      </c>
      <c r="AR34" t="s">
        <v>335</v>
      </c>
      <c r="AS34">
        <v>844.18799999999999</v>
      </c>
      <c r="AT34">
        <v>1300.72</v>
      </c>
      <c r="AU34">
        <f t="shared" si="27"/>
        <v>0.35098407036103085</v>
      </c>
      <c r="AV34">
        <v>0.5</v>
      </c>
      <c r="AW34">
        <f t="shared" si="28"/>
        <v>1429.2362424445473</v>
      </c>
      <c r="AX34">
        <f t="shared" si="29"/>
        <v>31.133638411122543</v>
      </c>
      <c r="AY34">
        <f t="shared" si="30"/>
        <v>250.81957694034617</v>
      </c>
      <c r="AZ34">
        <f t="shared" si="31"/>
        <v>0.58023248662279359</v>
      </c>
      <c r="BA34">
        <f t="shared" si="32"/>
        <v>2.1764215706886126E-2</v>
      </c>
      <c r="BB34">
        <f t="shared" si="33"/>
        <v>1.432076080939787</v>
      </c>
      <c r="BC34" t="s">
        <v>336</v>
      </c>
      <c r="BD34">
        <v>546</v>
      </c>
      <c r="BE34">
        <f t="shared" si="34"/>
        <v>754.72</v>
      </c>
      <c r="BF34">
        <f t="shared" si="35"/>
        <v>0.60490248039007843</v>
      </c>
      <c r="BG34">
        <f t="shared" si="36"/>
        <v>0.71165829337714182</v>
      </c>
      <c r="BH34">
        <f t="shared" si="37"/>
        <v>0.65966526099105671</v>
      </c>
      <c r="BI34">
        <f t="shared" si="38"/>
        <v>0.72911100840500587</v>
      </c>
      <c r="BJ34">
        <f t="shared" si="39"/>
        <v>1700.0206451612901</v>
      </c>
      <c r="BK34">
        <f t="shared" si="40"/>
        <v>1429.2362424445473</v>
      </c>
      <c r="BL34">
        <f t="shared" si="41"/>
        <v>0.84071699159215096</v>
      </c>
      <c r="BM34">
        <f t="shared" si="42"/>
        <v>0.1914339831843023</v>
      </c>
      <c r="BN34">
        <v>6</v>
      </c>
      <c r="BO34">
        <v>0.5</v>
      </c>
      <c r="BP34" t="s">
        <v>250</v>
      </c>
      <c r="BQ34">
        <v>1535034382.2</v>
      </c>
      <c r="BR34">
        <v>549.67890322580604</v>
      </c>
      <c r="BS34">
        <v>599.99790322580702</v>
      </c>
      <c r="BT34">
        <v>23.677399999999999</v>
      </c>
      <c r="BU34">
        <v>17.248096774193499</v>
      </c>
      <c r="BV34">
        <v>400.01041935483897</v>
      </c>
      <c r="BW34">
        <v>99.755496774193503</v>
      </c>
      <c r="BX34">
        <v>0.100000493548387</v>
      </c>
      <c r="BY34">
        <v>27.1624129032258</v>
      </c>
      <c r="BZ34">
        <v>28.332809677419402</v>
      </c>
      <c r="CA34">
        <v>999.9</v>
      </c>
      <c r="CB34">
        <v>9993.6451612903202</v>
      </c>
      <c r="CC34">
        <v>0</v>
      </c>
      <c r="CD34">
        <v>21.926764516129001</v>
      </c>
      <c r="CE34">
        <v>1700.0206451612901</v>
      </c>
      <c r="CF34">
        <v>0.97603090322580699</v>
      </c>
      <c r="CG34">
        <v>2.39692193548387E-2</v>
      </c>
      <c r="CH34">
        <v>0</v>
      </c>
      <c r="CI34">
        <v>844.218161290323</v>
      </c>
      <c r="CJ34">
        <v>4.9992900000000002</v>
      </c>
      <c r="CK34">
        <v>14413.035483871001</v>
      </c>
      <c r="CL34">
        <v>14683.583870967699</v>
      </c>
      <c r="CM34">
        <v>43.840451612903202</v>
      </c>
      <c r="CN34">
        <v>44.874806451612898</v>
      </c>
      <c r="CO34">
        <v>44.501870967741901</v>
      </c>
      <c r="CP34">
        <v>45.062258064516101</v>
      </c>
      <c r="CQ34">
        <v>45.959451612903202</v>
      </c>
      <c r="CR34">
        <v>1654.39064516129</v>
      </c>
      <c r="CS34">
        <v>40.630000000000003</v>
      </c>
      <c r="CT34">
        <v>0</v>
      </c>
      <c r="CU34">
        <v>100.200000047684</v>
      </c>
      <c r="CV34">
        <v>844.18799999999999</v>
      </c>
      <c r="CW34">
        <v>-3.13258120419064</v>
      </c>
      <c r="CX34">
        <v>-59.562393080951701</v>
      </c>
      <c r="CY34">
        <v>14412.015384615401</v>
      </c>
      <c r="CZ34">
        <v>15</v>
      </c>
      <c r="DA34">
        <v>1535034355.2</v>
      </c>
      <c r="DB34" t="s">
        <v>337</v>
      </c>
      <c r="DC34">
        <v>16</v>
      </c>
      <c r="DD34">
        <v>-2.7530000000000001</v>
      </c>
      <c r="DE34">
        <v>-0.157</v>
      </c>
      <c r="DF34">
        <v>600</v>
      </c>
      <c r="DG34">
        <v>17</v>
      </c>
      <c r="DH34">
        <v>0.03</v>
      </c>
      <c r="DI34">
        <v>0.01</v>
      </c>
      <c r="DJ34">
        <v>31.1378838567604</v>
      </c>
      <c r="DK34">
        <v>-0.373846078476952</v>
      </c>
      <c r="DL34">
        <v>5.2646979969711002E-2</v>
      </c>
      <c r="DM34">
        <v>1</v>
      </c>
      <c r="DN34">
        <v>363.611523383058</v>
      </c>
      <c r="DO34">
        <v>8.2142296481122301</v>
      </c>
      <c r="DP34">
        <v>0.96581297836811097</v>
      </c>
      <c r="DQ34">
        <v>1</v>
      </c>
      <c r="DR34">
        <v>2</v>
      </c>
      <c r="DS34">
        <v>2</v>
      </c>
      <c r="DT34" t="s">
        <v>252</v>
      </c>
      <c r="DU34">
        <v>100</v>
      </c>
      <c r="DV34">
        <v>100</v>
      </c>
      <c r="DW34">
        <v>-2.7530000000000001</v>
      </c>
      <c r="DX34">
        <v>-0.157</v>
      </c>
      <c r="DY34">
        <v>2</v>
      </c>
      <c r="DZ34">
        <v>385.83100000000002</v>
      </c>
      <c r="EA34">
        <v>703.26199999999994</v>
      </c>
      <c r="EB34">
        <v>24.999500000000001</v>
      </c>
      <c r="EC34">
        <v>26.8565</v>
      </c>
      <c r="ED34">
        <v>30</v>
      </c>
      <c r="EE34">
        <v>26.8188</v>
      </c>
      <c r="EF34">
        <v>26.842500000000001</v>
      </c>
      <c r="EG34">
        <v>26.742000000000001</v>
      </c>
      <c r="EH34">
        <v>31.807300000000001</v>
      </c>
      <c r="EI34">
        <v>58.085700000000003</v>
      </c>
      <c r="EJ34">
        <v>25</v>
      </c>
      <c r="EK34">
        <v>600</v>
      </c>
      <c r="EL34">
        <v>17.133700000000001</v>
      </c>
      <c r="EM34">
        <v>100.895</v>
      </c>
      <c r="EN34">
        <v>101.76600000000001</v>
      </c>
    </row>
    <row r="35" spans="1:144" x14ac:dyDescent="0.2">
      <c r="A35">
        <v>19</v>
      </c>
      <c r="B35">
        <v>1535034498.7</v>
      </c>
      <c r="C35">
        <v>2472.7000000476801</v>
      </c>
      <c r="D35" t="s">
        <v>338</v>
      </c>
      <c r="E35" t="s">
        <v>339</v>
      </c>
      <c r="F35" t="s">
        <v>300</v>
      </c>
      <c r="G35">
        <v>1535034490.7</v>
      </c>
      <c r="H35">
        <f t="shared" si="0"/>
        <v>4.4535141699298649E-3</v>
      </c>
      <c r="I35">
        <f t="shared" si="1"/>
        <v>37.478878066222229</v>
      </c>
      <c r="J35">
        <f t="shared" si="2"/>
        <v>738.90874193548404</v>
      </c>
      <c r="K35">
        <f t="shared" si="3"/>
        <v>518.11825034298852</v>
      </c>
      <c r="L35">
        <f t="shared" si="4"/>
        <v>51.739347512975755</v>
      </c>
      <c r="M35">
        <f t="shared" si="5"/>
        <v>73.787511159986096</v>
      </c>
      <c r="N35">
        <f t="shared" si="6"/>
        <v>0.31091274025863785</v>
      </c>
      <c r="O35">
        <f t="shared" si="7"/>
        <v>2.2570849324334046</v>
      </c>
      <c r="P35">
        <f t="shared" si="8"/>
        <v>0.28892923731953696</v>
      </c>
      <c r="Q35">
        <f t="shared" si="9"/>
        <v>0.18242620656694744</v>
      </c>
      <c r="R35">
        <f t="shared" si="10"/>
        <v>273.6026878457339</v>
      </c>
      <c r="S35">
        <f t="shared" si="11"/>
        <v>27.738312590137387</v>
      </c>
      <c r="T35">
        <f t="shared" si="12"/>
        <v>28.268583870967699</v>
      </c>
      <c r="U35">
        <f t="shared" si="13"/>
        <v>3.8546648439370834</v>
      </c>
      <c r="V35">
        <f t="shared" si="14"/>
        <v>65.416475989885811</v>
      </c>
      <c r="W35">
        <f t="shared" si="15"/>
        <v>2.3633571036474592</v>
      </c>
      <c r="X35">
        <f t="shared" si="16"/>
        <v>3.6127857208524397</v>
      </c>
      <c r="Y35">
        <f t="shared" si="17"/>
        <v>1.4913077402896242</v>
      </c>
      <c r="Z35">
        <f t="shared" si="18"/>
        <v>-196.39997489390703</v>
      </c>
      <c r="AA35">
        <f t="shared" si="19"/>
        <v>-134.98087978853317</v>
      </c>
      <c r="AB35">
        <f t="shared" si="20"/>
        <v>-12.99863503297829</v>
      </c>
      <c r="AC35">
        <f t="shared" si="21"/>
        <v>-70.776801869684618</v>
      </c>
      <c r="AD35">
        <v>-4.13747562273045E-2</v>
      </c>
      <c r="AE35">
        <v>4.6446788492869401E-2</v>
      </c>
      <c r="AF35">
        <v>3.4678954256591501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52731.008000235124</v>
      </c>
      <c r="AL35" t="s">
        <v>247</v>
      </c>
      <c r="AM35">
        <v>608.65384615384596</v>
      </c>
      <c r="AN35">
        <v>3163.45</v>
      </c>
      <c r="AO35">
        <f t="shared" si="25"/>
        <v>2554.7961538461541</v>
      </c>
      <c r="AP35">
        <f t="shared" si="26"/>
        <v>0.80759808242461684</v>
      </c>
      <c r="AQ35">
        <v>2.7432534460018899E-2</v>
      </c>
      <c r="AR35" t="s">
        <v>340</v>
      </c>
      <c r="AS35">
        <v>847.20403846153897</v>
      </c>
      <c r="AT35">
        <v>1329.54</v>
      </c>
      <c r="AU35">
        <f t="shared" si="27"/>
        <v>0.36278409189528782</v>
      </c>
      <c r="AV35">
        <v>0.5</v>
      </c>
      <c r="AW35">
        <f t="shared" si="28"/>
        <v>1429.2273005090669</v>
      </c>
      <c r="AX35">
        <f t="shared" si="29"/>
        <v>37.478878066222229</v>
      </c>
      <c r="AY35">
        <f t="shared" si="30"/>
        <v>259.25046416356776</v>
      </c>
      <c r="AZ35">
        <f t="shared" si="31"/>
        <v>0.59279149179415436</v>
      </c>
      <c r="BA35">
        <f t="shared" si="32"/>
        <v>2.6203981353016857E-2</v>
      </c>
      <c r="BB35">
        <f t="shared" si="33"/>
        <v>1.3793567700106804</v>
      </c>
      <c r="BC35" t="s">
        <v>341</v>
      </c>
      <c r="BD35">
        <v>541.4</v>
      </c>
      <c r="BE35">
        <f t="shared" si="34"/>
        <v>788.14</v>
      </c>
      <c r="BF35">
        <f t="shared" si="35"/>
        <v>0.6119927443581864</v>
      </c>
      <c r="BG35">
        <f t="shared" si="36"/>
        <v>0.69941839400469097</v>
      </c>
      <c r="BH35">
        <f t="shared" si="37"/>
        <v>0.66908756530424007</v>
      </c>
      <c r="BI35">
        <f t="shared" si="38"/>
        <v>0.71783026494662361</v>
      </c>
      <c r="BJ35">
        <f t="shared" si="39"/>
        <v>1700.01</v>
      </c>
      <c r="BK35">
        <f t="shared" si="40"/>
        <v>1429.2273005090669</v>
      </c>
      <c r="BL35">
        <f t="shared" si="41"/>
        <v>0.84071699608182715</v>
      </c>
      <c r="BM35">
        <f t="shared" si="42"/>
        <v>0.19143399216365459</v>
      </c>
      <c r="BN35">
        <v>6</v>
      </c>
      <c r="BO35">
        <v>0.5</v>
      </c>
      <c r="BP35" t="s">
        <v>250</v>
      </c>
      <c r="BQ35">
        <v>1535034490.7</v>
      </c>
      <c r="BR35">
        <v>738.90874193548404</v>
      </c>
      <c r="BS35">
        <v>800.06177419354901</v>
      </c>
      <c r="BT35">
        <v>23.666677419354802</v>
      </c>
      <c r="BU35">
        <v>17.144654838709702</v>
      </c>
      <c r="BV35">
        <v>400.00912903225799</v>
      </c>
      <c r="BW35">
        <v>99.760109677419393</v>
      </c>
      <c r="BX35">
        <v>0.100004261290323</v>
      </c>
      <c r="BY35">
        <v>27.159309677419401</v>
      </c>
      <c r="BZ35">
        <v>28.268583870967699</v>
      </c>
      <c r="CA35">
        <v>999.9</v>
      </c>
      <c r="CB35">
        <v>10001.716774193599</v>
      </c>
      <c r="CC35">
        <v>0</v>
      </c>
      <c r="CD35">
        <v>22.6743387096774</v>
      </c>
      <c r="CE35">
        <v>1700.01</v>
      </c>
      <c r="CF35">
        <v>0.97603090322580699</v>
      </c>
      <c r="CG35">
        <v>2.39692193548387E-2</v>
      </c>
      <c r="CH35">
        <v>0</v>
      </c>
      <c r="CI35">
        <v>847.25061290322606</v>
      </c>
      <c r="CJ35">
        <v>4.9992900000000002</v>
      </c>
      <c r="CK35">
        <v>14498.5741935484</v>
      </c>
      <c r="CL35">
        <v>14683.4967741935</v>
      </c>
      <c r="CM35">
        <v>43.907096774193498</v>
      </c>
      <c r="CN35">
        <v>44.949387096774203</v>
      </c>
      <c r="CO35">
        <v>44.564290322580597</v>
      </c>
      <c r="CP35">
        <v>45.171064516129</v>
      </c>
      <c r="CQ35">
        <v>46.0400322580645</v>
      </c>
      <c r="CR35">
        <v>1654.38</v>
      </c>
      <c r="CS35">
        <v>40.630000000000003</v>
      </c>
      <c r="CT35">
        <v>0</v>
      </c>
      <c r="CU35">
        <v>107.799999952316</v>
      </c>
      <c r="CV35">
        <v>847.20403846153897</v>
      </c>
      <c r="CW35">
        <v>-4.1661196509882101</v>
      </c>
      <c r="CX35">
        <v>-85.788034310110106</v>
      </c>
      <c r="CY35">
        <v>14497.9653846154</v>
      </c>
      <c r="CZ35">
        <v>15</v>
      </c>
      <c r="DA35">
        <v>1535034461.7</v>
      </c>
      <c r="DB35" t="s">
        <v>342</v>
      </c>
      <c r="DC35">
        <v>17</v>
      </c>
      <c r="DD35">
        <v>-3.431</v>
      </c>
      <c r="DE35">
        <v>-0.16</v>
      </c>
      <c r="DF35">
        <v>800</v>
      </c>
      <c r="DG35">
        <v>17</v>
      </c>
      <c r="DH35">
        <v>0.05</v>
      </c>
      <c r="DI35">
        <v>0.01</v>
      </c>
      <c r="DJ35">
        <v>37.485943834612598</v>
      </c>
      <c r="DK35">
        <v>-0.67268168379298998</v>
      </c>
      <c r="DL35">
        <v>8.2442448023505005E-2</v>
      </c>
      <c r="DM35">
        <v>1</v>
      </c>
      <c r="DN35">
        <v>518.03053433632101</v>
      </c>
      <c r="DO35">
        <v>10.688621754157101</v>
      </c>
      <c r="DP35">
        <v>0.98065549269906505</v>
      </c>
      <c r="DQ35">
        <v>1</v>
      </c>
      <c r="DR35">
        <v>2</v>
      </c>
      <c r="DS35">
        <v>2</v>
      </c>
      <c r="DT35" t="s">
        <v>252</v>
      </c>
      <c r="DU35">
        <v>100</v>
      </c>
      <c r="DV35">
        <v>100</v>
      </c>
      <c r="DW35">
        <v>-3.431</v>
      </c>
      <c r="DX35">
        <v>-0.16</v>
      </c>
      <c r="DY35">
        <v>2</v>
      </c>
      <c r="DZ35">
        <v>386.02300000000002</v>
      </c>
      <c r="EA35">
        <v>703.14</v>
      </c>
      <c r="EB35">
        <v>25.0002</v>
      </c>
      <c r="EC35">
        <v>26.879300000000001</v>
      </c>
      <c r="ED35">
        <v>30.0001</v>
      </c>
      <c r="EE35">
        <v>26.8444</v>
      </c>
      <c r="EF35">
        <v>26.869199999999999</v>
      </c>
      <c r="EG35">
        <v>33.7986</v>
      </c>
      <c r="EH35">
        <v>31.925000000000001</v>
      </c>
      <c r="EI35">
        <v>57.176900000000003</v>
      </c>
      <c r="EJ35">
        <v>25</v>
      </c>
      <c r="EK35">
        <v>800</v>
      </c>
      <c r="EL35">
        <v>17.0517</v>
      </c>
      <c r="EM35">
        <v>100.89700000000001</v>
      </c>
      <c r="EN35">
        <v>101.767</v>
      </c>
    </row>
    <row r="36" spans="1:144" x14ac:dyDescent="0.2">
      <c r="A36">
        <v>20</v>
      </c>
      <c r="B36">
        <v>1535034612.2</v>
      </c>
      <c r="C36">
        <v>2586.2000000476801</v>
      </c>
      <c r="D36" t="s">
        <v>343</v>
      </c>
      <c r="E36" t="s">
        <v>344</v>
      </c>
      <c r="F36" t="s">
        <v>300</v>
      </c>
      <c r="G36">
        <v>1535034604.2</v>
      </c>
      <c r="H36">
        <f t="shared" si="0"/>
        <v>4.4616512216500209E-3</v>
      </c>
      <c r="I36">
        <f t="shared" si="1"/>
        <v>40.260882339078961</v>
      </c>
      <c r="J36">
        <f t="shared" si="2"/>
        <v>933.41906451612897</v>
      </c>
      <c r="K36">
        <f t="shared" si="3"/>
        <v>693.28565501066953</v>
      </c>
      <c r="L36">
        <f t="shared" si="4"/>
        <v>69.238257337849006</v>
      </c>
      <c r="M36">
        <f t="shared" si="5"/>
        <v>93.22031824245289</v>
      </c>
      <c r="N36">
        <f t="shared" si="6"/>
        <v>0.31153890540252732</v>
      </c>
      <c r="O36">
        <f t="shared" si="7"/>
        <v>2.2573460351241104</v>
      </c>
      <c r="P36">
        <f t="shared" si="8"/>
        <v>0.28947249285200477</v>
      </c>
      <c r="Q36">
        <f t="shared" si="9"/>
        <v>0.18277247209806285</v>
      </c>
      <c r="R36">
        <f t="shared" si="10"/>
        <v>273.59593388369541</v>
      </c>
      <c r="S36">
        <f t="shared" si="11"/>
        <v>27.788263937080579</v>
      </c>
      <c r="T36">
        <f t="shared" si="12"/>
        <v>28.2785096774194</v>
      </c>
      <c r="U36">
        <f t="shared" si="13"/>
        <v>3.8568914217532995</v>
      </c>
      <c r="V36">
        <f t="shared" si="14"/>
        <v>65.274751023714444</v>
      </c>
      <c r="W36">
        <f t="shared" si="15"/>
        <v>2.3655484620504068</v>
      </c>
      <c r="X36">
        <f t="shared" si="16"/>
        <v>3.6239869550647517</v>
      </c>
      <c r="Y36">
        <f t="shared" si="17"/>
        <v>1.4913429597028927</v>
      </c>
      <c r="Z36">
        <f t="shared" si="18"/>
        <v>-196.75881887476592</v>
      </c>
      <c r="AA36">
        <f t="shared" si="19"/>
        <v>-129.78114471073536</v>
      </c>
      <c r="AB36">
        <f t="shared" si="20"/>
        <v>-12.500361767465391</v>
      </c>
      <c r="AC36">
        <f t="shared" si="21"/>
        <v>-65.444391469271267</v>
      </c>
      <c r="AD36">
        <v>-4.1381805959730497E-2</v>
      </c>
      <c r="AE36">
        <v>4.6454702435108103E-2</v>
      </c>
      <c r="AF36">
        <v>3.4683628350637599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52730.561040258326</v>
      </c>
      <c r="AL36" t="s">
        <v>247</v>
      </c>
      <c r="AM36">
        <v>608.65384615384596</v>
      </c>
      <c r="AN36">
        <v>3163.45</v>
      </c>
      <c r="AO36">
        <f t="shared" si="25"/>
        <v>2554.7961538461541</v>
      </c>
      <c r="AP36">
        <f t="shared" si="26"/>
        <v>0.80759808242461684</v>
      </c>
      <c r="AQ36">
        <v>2.7432534460018899E-2</v>
      </c>
      <c r="AR36" t="s">
        <v>345</v>
      </c>
      <c r="AS36">
        <v>845.09649999999999</v>
      </c>
      <c r="AT36">
        <v>1322.1</v>
      </c>
      <c r="AU36">
        <f t="shared" si="27"/>
        <v>0.36079230012858332</v>
      </c>
      <c r="AV36">
        <v>0.5</v>
      </c>
      <c r="AW36">
        <f t="shared" si="28"/>
        <v>1429.1939899065678</v>
      </c>
      <c r="AX36">
        <f t="shared" si="29"/>
        <v>40.260882339078961</v>
      </c>
      <c r="AY36">
        <f t="shared" si="30"/>
        <v>257.82109347416895</v>
      </c>
      <c r="AZ36">
        <f t="shared" si="31"/>
        <v>0.59155888359428177</v>
      </c>
      <c r="BA36">
        <f t="shared" si="32"/>
        <v>2.8151146792360332E-2</v>
      </c>
      <c r="BB36">
        <f t="shared" si="33"/>
        <v>1.3927463883216096</v>
      </c>
      <c r="BC36" t="s">
        <v>346</v>
      </c>
      <c r="BD36">
        <v>540</v>
      </c>
      <c r="BE36">
        <f t="shared" si="34"/>
        <v>782.09999999999991</v>
      </c>
      <c r="BF36">
        <f t="shared" si="35"/>
        <v>0.60990090781230022</v>
      </c>
      <c r="BG36">
        <f t="shared" si="36"/>
        <v>0.70188111075111015</v>
      </c>
      <c r="BH36">
        <f t="shared" si="37"/>
        <v>0.66859075128304635</v>
      </c>
      <c r="BI36">
        <f t="shared" si="38"/>
        <v>0.72074243466662236</v>
      </c>
      <c r="BJ36">
        <f t="shared" si="39"/>
        <v>1699.9706451612899</v>
      </c>
      <c r="BK36">
        <f t="shared" si="40"/>
        <v>1429.1939899065678</v>
      </c>
      <c r="BL36">
        <f t="shared" si="41"/>
        <v>0.8407168641261854</v>
      </c>
      <c r="BM36">
        <f t="shared" si="42"/>
        <v>0.19143372825237073</v>
      </c>
      <c r="BN36">
        <v>6</v>
      </c>
      <c r="BO36">
        <v>0.5</v>
      </c>
      <c r="BP36" t="s">
        <v>250</v>
      </c>
      <c r="BQ36">
        <v>1535034604.2</v>
      </c>
      <c r="BR36">
        <v>933.41906451612897</v>
      </c>
      <c r="BS36">
        <v>1000.0557096774201</v>
      </c>
      <c r="BT36">
        <v>23.686338709677401</v>
      </c>
      <c r="BU36">
        <v>17.152535483870999</v>
      </c>
      <c r="BV36">
        <v>400.00938709677399</v>
      </c>
      <c r="BW36">
        <v>99.769738709677398</v>
      </c>
      <c r="BX36">
        <v>0.10000017419354799</v>
      </c>
      <c r="BY36">
        <v>27.2120903225806</v>
      </c>
      <c r="BZ36">
        <v>28.2785096774194</v>
      </c>
      <c r="CA36">
        <v>999.9</v>
      </c>
      <c r="CB36">
        <v>10002.455483870999</v>
      </c>
      <c r="CC36">
        <v>0</v>
      </c>
      <c r="CD36">
        <v>22.872548387096799</v>
      </c>
      <c r="CE36">
        <v>1699.9706451612899</v>
      </c>
      <c r="CF36">
        <v>0.97603219354838699</v>
      </c>
      <c r="CG36">
        <v>2.3967961290322599E-2</v>
      </c>
      <c r="CH36">
        <v>0</v>
      </c>
      <c r="CI36">
        <v>845.11729032258097</v>
      </c>
      <c r="CJ36">
        <v>4.9992900000000002</v>
      </c>
      <c r="CK36">
        <v>14480.274193548399</v>
      </c>
      <c r="CL36">
        <v>14683.1709677419</v>
      </c>
      <c r="CM36">
        <v>44.072161290322597</v>
      </c>
      <c r="CN36">
        <v>45.144870967741902</v>
      </c>
      <c r="CO36">
        <v>44.707322580645098</v>
      </c>
      <c r="CP36">
        <v>45.265967741935498</v>
      </c>
      <c r="CQ36">
        <v>46.150967741935503</v>
      </c>
      <c r="CR36">
        <v>1654.3503225806501</v>
      </c>
      <c r="CS36">
        <v>40.621612903225802</v>
      </c>
      <c r="CT36">
        <v>0</v>
      </c>
      <c r="CU36">
        <v>112.700000047684</v>
      </c>
      <c r="CV36">
        <v>845.09649999999999</v>
      </c>
      <c r="CW36">
        <v>-4.5494358840921301</v>
      </c>
      <c r="CX36">
        <v>-119.965811838199</v>
      </c>
      <c r="CY36">
        <v>14479.5461538462</v>
      </c>
      <c r="CZ36">
        <v>15</v>
      </c>
      <c r="DA36">
        <v>1535034576.2</v>
      </c>
      <c r="DB36" t="s">
        <v>347</v>
      </c>
      <c r="DC36">
        <v>18</v>
      </c>
      <c r="DD36">
        <v>-4.0540000000000003</v>
      </c>
      <c r="DE36">
        <v>-0.16</v>
      </c>
      <c r="DF36">
        <v>1000</v>
      </c>
      <c r="DG36">
        <v>17</v>
      </c>
      <c r="DH36">
        <v>0.02</v>
      </c>
      <c r="DI36">
        <v>0.02</v>
      </c>
      <c r="DJ36">
        <v>40.270197269269403</v>
      </c>
      <c r="DK36">
        <v>-0.83674588140626005</v>
      </c>
      <c r="DL36">
        <v>8.3360236027470294E-2</v>
      </c>
      <c r="DM36">
        <v>1</v>
      </c>
      <c r="DN36">
        <v>693.13819181316205</v>
      </c>
      <c r="DO36">
        <v>8.4564998635269895</v>
      </c>
      <c r="DP36">
        <v>0.84724130211626403</v>
      </c>
      <c r="DQ36">
        <v>1</v>
      </c>
      <c r="DR36">
        <v>2</v>
      </c>
      <c r="DS36">
        <v>2</v>
      </c>
      <c r="DT36" t="s">
        <v>252</v>
      </c>
      <c r="DU36">
        <v>100</v>
      </c>
      <c r="DV36">
        <v>100</v>
      </c>
      <c r="DW36">
        <v>-4.0540000000000003</v>
      </c>
      <c r="DX36">
        <v>-0.16</v>
      </c>
      <c r="DY36">
        <v>2</v>
      </c>
      <c r="DZ36">
        <v>385.94600000000003</v>
      </c>
      <c r="EA36">
        <v>703.23400000000004</v>
      </c>
      <c r="EB36">
        <v>25.000599999999999</v>
      </c>
      <c r="EC36">
        <v>26.918800000000001</v>
      </c>
      <c r="ED36">
        <v>30.000399999999999</v>
      </c>
      <c r="EE36">
        <v>26.885100000000001</v>
      </c>
      <c r="EF36">
        <v>26.911100000000001</v>
      </c>
      <c r="EG36">
        <v>40.572200000000002</v>
      </c>
      <c r="EH36">
        <v>31.8934</v>
      </c>
      <c r="EI36">
        <v>56.272300000000001</v>
      </c>
      <c r="EJ36">
        <v>25</v>
      </c>
      <c r="EK36">
        <v>1000</v>
      </c>
      <c r="EL36">
        <v>17.0442</v>
      </c>
      <c r="EM36">
        <v>100.89</v>
      </c>
      <c r="EN36">
        <v>101.759</v>
      </c>
    </row>
    <row r="37" spans="1:144" x14ac:dyDescent="0.2">
      <c r="A37">
        <v>21</v>
      </c>
      <c r="B37">
        <v>1535034995.8</v>
      </c>
      <c r="C37">
        <v>2969.7999999523199</v>
      </c>
      <c r="D37" t="s">
        <v>348</v>
      </c>
      <c r="E37" t="s">
        <v>349</v>
      </c>
      <c r="F37" t="s">
        <v>350</v>
      </c>
      <c r="G37">
        <v>1535034987.8</v>
      </c>
      <c r="H37">
        <f t="shared" si="0"/>
        <v>6.0148764609292745E-3</v>
      </c>
      <c r="I37">
        <f t="shared" si="1"/>
        <v>26.173528243619604</v>
      </c>
      <c r="J37">
        <f t="shared" si="2"/>
        <v>357.53609677419303</v>
      </c>
      <c r="K37">
        <f t="shared" si="3"/>
        <v>257.1203193753953</v>
      </c>
      <c r="L37">
        <f t="shared" si="4"/>
        <v>25.675930428268579</v>
      </c>
      <c r="M37">
        <f t="shared" si="5"/>
        <v>35.703409083612684</v>
      </c>
      <c r="N37">
        <f t="shared" si="6"/>
        <v>0.49251622449375704</v>
      </c>
      <c r="O37">
        <f t="shared" si="7"/>
        <v>2.2556924763746897</v>
      </c>
      <c r="P37">
        <f t="shared" si="8"/>
        <v>0.43965671807675905</v>
      </c>
      <c r="Q37">
        <f t="shared" si="9"/>
        <v>0.27906042430821987</v>
      </c>
      <c r="R37">
        <f t="shared" si="10"/>
        <v>273.60155966627724</v>
      </c>
      <c r="S37">
        <f t="shared" si="11"/>
        <v>27.334360461528991</v>
      </c>
      <c r="T37">
        <f t="shared" si="12"/>
        <v>27.506841935483902</v>
      </c>
      <c r="U37">
        <f t="shared" si="13"/>
        <v>3.687098867974091</v>
      </c>
      <c r="V37">
        <f t="shared" si="14"/>
        <v>64.957976248368183</v>
      </c>
      <c r="W37">
        <f t="shared" si="15"/>
        <v>2.3623155751695051</v>
      </c>
      <c r="X37">
        <f t="shared" si="16"/>
        <v>3.6366828395902333</v>
      </c>
      <c r="Y37">
        <f t="shared" si="17"/>
        <v>1.324783292804586</v>
      </c>
      <c r="Z37">
        <f t="shared" si="18"/>
        <v>-265.256051926981</v>
      </c>
      <c r="AA37">
        <f t="shared" si="19"/>
        <v>-28.590250694062352</v>
      </c>
      <c r="AB37">
        <f t="shared" si="20"/>
        <v>-2.7460136288065846</v>
      </c>
      <c r="AC37">
        <f t="shared" si="21"/>
        <v>-22.990756583572679</v>
      </c>
      <c r="AD37">
        <v>-4.1337172684820303E-2</v>
      </c>
      <c r="AE37">
        <v>4.6404597673931798E-2</v>
      </c>
      <c r="AF37">
        <v>3.4654031069846298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52665.324089774454</v>
      </c>
      <c r="AL37" t="s">
        <v>247</v>
      </c>
      <c r="AM37">
        <v>608.65384615384596</v>
      </c>
      <c r="AN37">
        <v>3163.45</v>
      </c>
      <c r="AO37">
        <f t="shared" si="25"/>
        <v>2554.7961538461541</v>
      </c>
      <c r="AP37">
        <f t="shared" si="26"/>
        <v>0.80759808242461684</v>
      </c>
      <c r="AQ37">
        <v>2.7432534460018899E-2</v>
      </c>
      <c r="AR37" t="s">
        <v>351</v>
      </c>
      <c r="AS37">
        <v>881.42457692307698</v>
      </c>
      <c r="AT37">
        <v>1281.02</v>
      </c>
      <c r="AU37">
        <f t="shared" si="27"/>
        <v>0.3119353507961804</v>
      </c>
      <c r="AV37">
        <v>0.5</v>
      </c>
      <c r="AW37">
        <f t="shared" si="28"/>
        <v>1429.2240198637789</v>
      </c>
      <c r="AX37">
        <f t="shared" si="29"/>
        <v>26.173528243619604</v>
      </c>
      <c r="AY37">
        <f t="shared" si="30"/>
        <v>222.91274800126749</v>
      </c>
      <c r="AZ37">
        <f t="shared" si="31"/>
        <v>0.57408939751135812</v>
      </c>
      <c r="BA37">
        <f t="shared" si="32"/>
        <v>1.8293910083915049E-2</v>
      </c>
      <c r="BB37">
        <f t="shared" si="33"/>
        <v>1.4694774476588968</v>
      </c>
      <c r="BC37" t="s">
        <v>352</v>
      </c>
      <c r="BD37">
        <v>545.6</v>
      </c>
      <c r="BE37">
        <f t="shared" si="34"/>
        <v>735.42</v>
      </c>
      <c r="BF37">
        <f t="shared" si="35"/>
        <v>0.54335675270855155</v>
      </c>
      <c r="BG37">
        <f t="shared" si="36"/>
        <v>0.71907481330099121</v>
      </c>
      <c r="BH37">
        <f t="shared" si="37"/>
        <v>0.59431222227815406</v>
      </c>
      <c r="BI37">
        <f t="shared" si="38"/>
        <v>0.73682199543242188</v>
      </c>
      <c r="BJ37">
        <f t="shared" si="39"/>
        <v>1700.0064516129</v>
      </c>
      <c r="BK37">
        <f t="shared" si="40"/>
        <v>1429.2240198637789</v>
      </c>
      <c r="BL37">
        <f t="shared" si="41"/>
        <v>0.84071682110840629</v>
      </c>
      <c r="BM37">
        <f t="shared" si="42"/>
        <v>0.19143364221681256</v>
      </c>
      <c r="BN37">
        <v>6</v>
      </c>
      <c r="BO37">
        <v>0.5</v>
      </c>
      <c r="BP37" t="s">
        <v>250</v>
      </c>
      <c r="BQ37">
        <v>1535034987.8</v>
      </c>
      <c r="BR37">
        <v>357.53609677419303</v>
      </c>
      <c r="BS37">
        <v>400.02100000000002</v>
      </c>
      <c r="BT37">
        <v>23.6563709677419</v>
      </c>
      <c r="BU37">
        <v>14.847738709677399</v>
      </c>
      <c r="BV37">
        <v>400.01122580645199</v>
      </c>
      <c r="BW37">
        <v>99.759587096774197</v>
      </c>
      <c r="BX37">
        <v>0.100005838709677</v>
      </c>
      <c r="BY37">
        <v>27.271741935483899</v>
      </c>
      <c r="BZ37">
        <v>27.506841935483902</v>
      </c>
      <c r="CA37">
        <v>999.9</v>
      </c>
      <c r="CB37">
        <v>9992.6838709677395</v>
      </c>
      <c r="CC37">
        <v>0</v>
      </c>
      <c r="CD37">
        <v>21.448825806451602</v>
      </c>
      <c r="CE37">
        <v>1700.0064516129</v>
      </c>
      <c r="CF37">
        <v>0.97603399999999996</v>
      </c>
      <c r="CG37">
        <v>2.3966500000000002E-2</v>
      </c>
      <c r="CH37">
        <v>0</v>
      </c>
      <c r="CI37">
        <v>881.48003225806497</v>
      </c>
      <c r="CJ37">
        <v>4.9992900000000002</v>
      </c>
      <c r="CK37">
        <v>15073.7161290323</v>
      </c>
      <c r="CL37">
        <v>14683.4967741935</v>
      </c>
      <c r="CM37">
        <v>44.699451612903196</v>
      </c>
      <c r="CN37">
        <v>45.763903225806402</v>
      </c>
      <c r="CO37">
        <v>45.3887741935484</v>
      </c>
      <c r="CP37">
        <v>46.050193548387099</v>
      </c>
      <c r="CQ37">
        <v>46.838354838709698</v>
      </c>
      <c r="CR37">
        <v>1654.3864516128999</v>
      </c>
      <c r="CS37">
        <v>40.619999999999997</v>
      </c>
      <c r="CT37">
        <v>0</v>
      </c>
      <c r="CU37">
        <v>383.200000047684</v>
      </c>
      <c r="CV37">
        <v>881.42457692307698</v>
      </c>
      <c r="CW37">
        <v>-6.4046837392494798</v>
      </c>
      <c r="CX37">
        <v>-125.38461514716199</v>
      </c>
      <c r="CY37">
        <v>15072.503846153801</v>
      </c>
      <c r="CZ37">
        <v>15</v>
      </c>
      <c r="DA37">
        <v>1535034967.8</v>
      </c>
      <c r="DB37" t="s">
        <v>353</v>
      </c>
      <c r="DC37">
        <v>19</v>
      </c>
      <c r="DD37">
        <v>-2.149</v>
      </c>
      <c r="DE37">
        <v>-0.20100000000000001</v>
      </c>
      <c r="DF37">
        <v>400</v>
      </c>
      <c r="DG37">
        <v>14</v>
      </c>
      <c r="DH37">
        <v>0.03</v>
      </c>
      <c r="DI37">
        <v>0.01</v>
      </c>
      <c r="DJ37">
        <v>26.175437513927701</v>
      </c>
      <c r="DK37">
        <v>6.4328817028454693E-2</v>
      </c>
      <c r="DL37">
        <v>2.5339779782438902E-2</v>
      </c>
      <c r="DM37">
        <v>1</v>
      </c>
      <c r="DN37">
        <v>257.03050994138601</v>
      </c>
      <c r="DO37">
        <v>5.3418201086750203</v>
      </c>
      <c r="DP37">
        <v>0.70010933459687796</v>
      </c>
      <c r="DQ37">
        <v>1</v>
      </c>
      <c r="DR37">
        <v>2</v>
      </c>
      <c r="DS37">
        <v>2</v>
      </c>
      <c r="DT37" t="s">
        <v>252</v>
      </c>
      <c r="DU37">
        <v>100</v>
      </c>
      <c r="DV37">
        <v>100</v>
      </c>
      <c r="DW37">
        <v>-2.149</v>
      </c>
      <c r="DX37">
        <v>-0.20100000000000001</v>
      </c>
      <c r="DY37">
        <v>2</v>
      </c>
      <c r="DZ37">
        <v>387.79199999999997</v>
      </c>
      <c r="EA37">
        <v>696.34299999999996</v>
      </c>
      <c r="EB37">
        <v>25.000299999999999</v>
      </c>
      <c r="EC37">
        <v>27.254000000000001</v>
      </c>
      <c r="ED37">
        <v>30.000299999999999</v>
      </c>
      <c r="EE37">
        <v>27.188300000000002</v>
      </c>
      <c r="EF37">
        <v>27.205500000000001</v>
      </c>
      <c r="EG37">
        <v>19.276</v>
      </c>
      <c r="EH37">
        <v>41.305599999999998</v>
      </c>
      <c r="EI37">
        <v>56.739100000000001</v>
      </c>
      <c r="EJ37">
        <v>25</v>
      </c>
      <c r="EK37">
        <v>400</v>
      </c>
      <c r="EL37">
        <v>14.768700000000001</v>
      </c>
      <c r="EM37">
        <v>100.825</v>
      </c>
      <c r="EN37">
        <v>101.714</v>
      </c>
    </row>
    <row r="38" spans="1:144" x14ac:dyDescent="0.2">
      <c r="A38">
        <v>22</v>
      </c>
      <c r="B38">
        <v>1535035093.3</v>
      </c>
      <c r="C38">
        <v>3067.2999999523199</v>
      </c>
      <c r="D38" t="s">
        <v>354</v>
      </c>
      <c r="E38" t="s">
        <v>355</v>
      </c>
      <c r="F38" t="s">
        <v>350</v>
      </c>
      <c r="G38">
        <v>1535035085.3</v>
      </c>
      <c r="H38">
        <f t="shared" si="0"/>
        <v>5.8291705008372595E-3</v>
      </c>
      <c r="I38">
        <f t="shared" si="1"/>
        <v>19.864383685213927</v>
      </c>
      <c r="J38">
        <f t="shared" si="2"/>
        <v>267.883225806452</v>
      </c>
      <c r="K38">
        <f t="shared" si="3"/>
        <v>188.716916848491</v>
      </c>
      <c r="L38">
        <f t="shared" si="4"/>
        <v>18.845398260881399</v>
      </c>
      <c r="M38">
        <f t="shared" si="5"/>
        <v>26.750999126301046</v>
      </c>
      <c r="N38">
        <f t="shared" si="6"/>
        <v>0.47051471605700534</v>
      </c>
      <c r="O38">
        <f t="shared" si="7"/>
        <v>2.2581318902116925</v>
      </c>
      <c r="P38">
        <f t="shared" si="8"/>
        <v>0.42207071880745256</v>
      </c>
      <c r="Q38">
        <f t="shared" si="9"/>
        <v>0.26772984626061286</v>
      </c>
      <c r="R38">
        <f t="shared" si="10"/>
        <v>273.60161403986723</v>
      </c>
      <c r="S38">
        <f t="shared" si="11"/>
        <v>27.43391241017012</v>
      </c>
      <c r="T38">
        <f t="shared" si="12"/>
        <v>27.623751612903199</v>
      </c>
      <c r="U38">
        <f t="shared" si="13"/>
        <v>3.7123958528111136</v>
      </c>
      <c r="V38">
        <f t="shared" si="14"/>
        <v>65.168011416025294</v>
      </c>
      <c r="W38">
        <f t="shared" si="15"/>
        <v>2.375269531460332</v>
      </c>
      <c r="X38">
        <f t="shared" si="16"/>
        <v>3.6448396688014264</v>
      </c>
      <c r="Y38">
        <f t="shared" si="17"/>
        <v>1.3371263213507816</v>
      </c>
      <c r="Z38">
        <f t="shared" si="18"/>
        <v>-257.06641908692313</v>
      </c>
      <c r="AA38">
        <f t="shared" si="19"/>
        <v>-38.199783282815474</v>
      </c>
      <c r="AB38">
        <f t="shared" si="20"/>
        <v>-3.6678592535619048</v>
      </c>
      <c r="AC38">
        <f t="shared" si="21"/>
        <v>-25.332447583433293</v>
      </c>
      <c r="AD38">
        <v>-4.1403028417317203E-2</v>
      </c>
      <c r="AE38">
        <v>4.64785265029386E-2</v>
      </c>
      <c r="AF38">
        <v>3.4697697542174799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52739.102572185249</v>
      </c>
      <c r="AL38" t="s">
        <v>247</v>
      </c>
      <c r="AM38">
        <v>608.65384615384596</v>
      </c>
      <c r="AN38">
        <v>3163.45</v>
      </c>
      <c r="AO38">
        <f t="shared" si="25"/>
        <v>2554.7961538461541</v>
      </c>
      <c r="AP38">
        <f t="shared" si="26"/>
        <v>0.80759808242461684</v>
      </c>
      <c r="AQ38">
        <v>2.7432534460018899E-2</v>
      </c>
      <c r="AR38" t="s">
        <v>356</v>
      </c>
      <c r="AS38">
        <v>853.55303846153902</v>
      </c>
      <c r="AT38">
        <v>1201.71</v>
      </c>
      <c r="AU38">
        <f t="shared" si="27"/>
        <v>0.28971795319874261</v>
      </c>
      <c r="AV38">
        <v>0.5</v>
      </c>
      <c r="AW38">
        <f t="shared" si="28"/>
        <v>1429.224048896049</v>
      </c>
      <c r="AX38">
        <f t="shared" si="29"/>
        <v>19.864383685213927</v>
      </c>
      <c r="AY38">
        <f t="shared" si="30"/>
        <v>207.03593305429146</v>
      </c>
      <c r="AZ38">
        <f t="shared" si="31"/>
        <v>0.54215243278328384</v>
      </c>
      <c r="BA38">
        <f t="shared" si="32"/>
        <v>1.3879525163375346E-2</v>
      </c>
      <c r="BB38">
        <f t="shared" si="33"/>
        <v>1.6324570819914952</v>
      </c>
      <c r="BC38" t="s">
        <v>357</v>
      </c>
      <c r="BD38">
        <v>550.20000000000005</v>
      </c>
      <c r="BE38">
        <f t="shared" si="34"/>
        <v>651.51</v>
      </c>
      <c r="BF38">
        <f t="shared" si="35"/>
        <v>0.53438467796113798</v>
      </c>
      <c r="BG38">
        <f t="shared" si="36"/>
        <v>0.75068975413756811</v>
      </c>
      <c r="BH38">
        <f t="shared" si="37"/>
        <v>0.58705564267490451</v>
      </c>
      <c r="BI38">
        <f t="shared" si="38"/>
        <v>0.76786556807934381</v>
      </c>
      <c r="BJ38">
        <f t="shared" si="39"/>
        <v>1700.0064516129</v>
      </c>
      <c r="BK38">
        <f t="shared" si="40"/>
        <v>1429.224048896049</v>
      </c>
      <c r="BL38">
        <f t="shared" si="41"/>
        <v>0.8407168381861474</v>
      </c>
      <c r="BM38">
        <f t="shared" si="42"/>
        <v>0.19143367637229491</v>
      </c>
      <c r="BN38">
        <v>6</v>
      </c>
      <c r="BO38">
        <v>0.5</v>
      </c>
      <c r="BP38" t="s">
        <v>250</v>
      </c>
      <c r="BQ38">
        <v>1535035085.3</v>
      </c>
      <c r="BR38">
        <v>267.883225806452</v>
      </c>
      <c r="BS38">
        <v>300.02035483870998</v>
      </c>
      <c r="BT38">
        <v>23.785835483871001</v>
      </c>
      <c r="BU38">
        <v>15.2505225806452</v>
      </c>
      <c r="BV38">
        <v>400.02180645161297</v>
      </c>
      <c r="BW38">
        <v>99.760654838709698</v>
      </c>
      <c r="BX38">
        <v>0.100017832258065</v>
      </c>
      <c r="BY38">
        <v>27.309970967741901</v>
      </c>
      <c r="BZ38">
        <v>27.623751612903199</v>
      </c>
      <c r="CA38">
        <v>999.9</v>
      </c>
      <c r="CB38">
        <v>10008.4964516129</v>
      </c>
      <c r="CC38">
        <v>0</v>
      </c>
      <c r="CD38">
        <v>19.6315225806452</v>
      </c>
      <c r="CE38">
        <v>1700.0064516129</v>
      </c>
      <c r="CF38">
        <v>0.97603516129032297</v>
      </c>
      <c r="CG38">
        <v>2.3964951612903199E-2</v>
      </c>
      <c r="CH38">
        <v>0</v>
      </c>
      <c r="CI38">
        <v>853.66041935483895</v>
      </c>
      <c r="CJ38">
        <v>4.9992900000000002</v>
      </c>
      <c r="CK38">
        <v>14634.467741935499</v>
      </c>
      <c r="CL38">
        <v>14683.5032258065</v>
      </c>
      <c r="CM38">
        <v>44.900903225806402</v>
      </c>
      <c r="CN38">
        <v>45.893000000000001</v>
      </c>
      <c r="CO38">
        <v>45.580645161290299</v>
      </c>
      <c r="CP38">
        <v>46.247774193548402</v>
      </c>
      <c r="CQ38">
        <v>47.054225806451598</v>
      </c>
      <c r="CR38">
        <v>1654.3854838709699</v>
      </c>
      <c r="CS38">
        <v>40.620967741935502</v>
      </c>
      <c r="CT38">
        <v>0</v>
      </c>
      <c r="CU38">
        <v>97.199999809265094</v>
      </c>
      <c r="CV38">
        <v>853.55303846153902</v>
      </c>
      <c r="CW38">
        <v>-8.7254359025043406</v>
      </c>
      <c r="CX38">
        <v>-1066.84444428542</v>
      </c>
      <c r="CY38">
        <v>14624.3692307692</v>
      </c>
      <c r="CZ38">
        <v>15</v>
      </c>
      <c r="DA38">
        <v>1535035065.3</v>
      </c>
      <c r="DB38" t="s">
        <v>358</v>
      </c>
      <c r="DC38">
        <v>20</v>
      </c>
      <c r="DD38">
        <v>-2.1230000000000002</v>
      </c>
      <c r="DE38">
        <v>-0.19400000000000001</v>
      </c>
      <c r="DF38">
        <v>300</v>
      </c>
      <c r="DG38">
        <v>15</v>
      </c>
      <c r="DH38">
        <v>0.05</v>
      </c>
      <c r="DI38">
        <v>0.01</v>
      </c>
      <c r="DJ38">
        <v>19.867298242959301</v>
      </c>
      <c r="DK38">
        <v>-0.31595014966462198</v>
      </c>
      <c r="DL38">
        <v>2.4749318807722499E-2</v>
      </c>
      <c r="DM38">
        <v>1</v>
      </c>
      <c r="DN38">
        <v>188.60808804428501</v>
      </c>
      <c r="DO38">
        <v>10.223853314900801</v>
      </c>
      <c r="DP38">
        <v>0.81991005214347201</v>
      </c>
      <c r="DQ38">
        <v>1</v>
      </c>
      <c r="DR38">
        <v>2</v>
      </c>
      <c r="DS38">
        <v>2</v>
      </c>
      <c r="DT38" t="s">
        <v>252</v>
      </c>
      <c r="DU38">
        <v>100</v>
      </c>
      <c r="DV38">
        <v>100</v>
      </c>
      <c r="DW38">
        <v>-2.1230000000000002</v>
      </c>
      <c r="DX38">
        <v>-0.19400000000000001</v>
      </c>
      <c r="DY38">
        <v>2</v>
      </c>
      <c r="DZ38">
        <v>387.80200000000002</v>
      </c>
      <c r="EA38">
        <v>695.86699999999996</v>
      </c>
      <c r="EB38">
        <v>24.9999</v>
      </c>
      <c r="EC38">
        <v>27.3337</v>
      </c>
      <c r="ED38">
        <v>30.000399999999999</v>
      </c>
      <c r="EE38">
        <v>27.268799999999999</v>
      </c>
      <c r="EF38">
        <v>27.285</v>
      </c>
      <c r="EG38">
        <v>15.387700000000001</v>
      </c>
      <c r="EH38">
        <v>39.246499999999997</v>
      </c>
      <c r="EI38">
        <v>54.460599999999999</v>
      </c>
      <c r="EJ38">
        <v>25</v>
      </c>
      <c r="EK38">
        <v>300</v>
      </c>
      <c r="EL38">
        <v>15.1508</v>
      </c>
      <c r="EM38">
        <v>100.813</v>
      </c>
      <c r="EN38">
        <v>101.703</v>
      </c>
    </row>
    <row r="39" spans="1:144" x14ac:dyDescent="0.2">
      <c r="A39">
        <v>23</v>
      </c>
      <c r="B39">
        <v>1535035154.8</v>
      </c>
      <c r="C39">
        <v>3128.7999999523199</v>
      </c>
      <c r="D39" t="s">
        <v>359</v>
      </c>
      <c r="E39" t="s">
        <v>360</v>
      </c>
      <c r="F39" t="s">
        <v>350</v>
      </c>
      <c r="G39">
        <v>1535035146.8</v>
      </c>
      <c r="H39">
        <f t="shared" si="0"/>
        <v>5.7698992708999147E-3</v>
      </c>
      <c r="I39">
        <f t="shared" si="1"/>
        <v>16.105941952501052</v>
      </c>
      <c r="J39">
        <f t="shared" si="2"/>
        <v>223.88780645161299</v>
      </c>
      <c r="K39">
        <f t="shared" si="3"/>
        <v>157.95324911438814</v>
      </c>
      <c r="L39">
        <f t="shared" si="4"/>
        <v>15.773577263040066</v>
      </c>
      <c r="M39">
        <f t="shared" si="5"/>
        <v>22.357954857640138</v>
      </c>
      <c r="N39">
        <f t="shared" si="6"/>
        <v>0.45753523365073906</v>
      </c>
      <c r="O39">
        <f t="shared" si="7"/>
        <v>2.2575406008502554</v>
      </c>
      <c r="P39">
        <f t="shared" si="8"/>
        <v>0.41157693788430821</v>
      </c>
      <c r="Q39">
        <f t="shared" si="9"/>
        <v>0.26097898979661616</v>
      </c>
      <c r="R39">
        <f t="shared" si="10"/>
        <v>273.59855752036145</v>
      </c>
      <c r="S39">
        <f t="shared" si="11"/>
        <v>27.476729510008791</v>
      </c>
      <c r="T39">
        <f t="shared" si="12"/>
        <v>27.664132258064502</v>
      </c>
      <c r="U39">
        <f t="shared" si="13"/>
        <v>3.721168561827362</v>
      </c>
      <c r="V39">
        <f t="shared" si="14"/>
        <v>64.76657696061207</v>
      </c>
      <c r="W39">
        <f t="shared" si="15"/>
        <v>2.3638511884187912</v>
      </c>
      <c r="X39">
        <f t="shared" si="16"/>
        <v>3.6498010229201592</v>
      </c>
      <c r="Y39">
        <f t="shared" si="17"/>
        <v>1.3573173734085708</v>
      </c>
      <c r="Z39">
        <f t="shared" si="18"/>
        <v>-254.45255784668623</v>
      </c>
      <c r="AA39">
        <f t="shared" si="19"/>
        <v>-40.27884871829324</v>
      </c>
      <c r="AB39">
        <f t="shared" si="20"/>
        <v>-3.869727968084975</v>
      </c>
      <c r="AC39">
        <f t="shared" si="21"/>
        <v>-25.002577012703007</v>
      </c>
      <c r="AD39">
        <v>-4.1387059688213199E-2</v>
      </c>
      <c r="AE39">
        <v>4.6460600205581799E-2</v>
      </c>
      <c r="AF39">
        <v>3.46871114839244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52715.556490291732</v>
      </c>
      <c r="AL39" t="s">
        <v>247</v>
      </c>
      <c r="AM39">
        <v>608.65384615384596</v>
      </c>
      <c r="AN39">
        <v>3163.45</v>
      </c>
      <c r="AO39">
        <f t="shared" si="25"/>
        <v>2554.7961538461541</v>
      </c>
      <c r="AP39">
        <f t="shared" si="26"/>
        <v>0.80759808242461684</v>
      </c>
      <c r="AQ39">
        <v>2.7432534460018899E-2</v>
      </c>
      <c r="AR39" t="s">
        <v>361</v>
      </c>
      <c r="AS39">
        <v>851.13246153846103</v>
      </c>
      <c r="AT39">
        <v>1173.6099999999999</v>
      </c>
      <c r="AU39">
        <f t="shared" si="27"/>
        <v>0.27477402072369772</v>
      </c>
      <c r="AV39">
        <v>0.5</v>
      </c>
      <c r="AW39">
        <f t="shared" si="28"/>
        <v>1429.2080516593833</v>
      </c>
      <c r="AX39">
        <f t="shared" si="29"/>
        <v>16.105941952501052</v>
      </c>
      <c r="AY39">
        <f t="shared" si="30"/>
        <v>196.3546214025655</v>
      </c>
      <c r="AZ39">
        <f t="shared" si="31"/>
        <v>0.53033801688806326</v>
      </c>
      <c r="BA39">
        <f t="shared" si="32"/>
        <v>1.124994321111826E-2</v>
      </c>
      <c r="BB39">
        <f t="shared" si="33"/>
        <v>1.6954865756085924</v>
      </c>
      <c r="BC39" t="s">
        <v>362</v>
      </c>
      <c r="BD39">
        <v>551.20000000000005</v>
      </c>
      <c r="BE39">
        <f t="shared" si="34"/>
        <v>622.40999999999985</v>
      </c>
      <c r="BF39">
        <f t="shared" si="35"/>
        <v>0.51811111399485699</v>
      </c>
      <c r="BG39">
        <f t="shared" si="36"/>
        <v>0.7617341372380132</v>
      </c>
      <c r="BH39">
        <f t="shared" si="37"/>
        <v>0.57080100157534408</v>
      </c>
      <c r="BI39">
        <f t="shared" si="38"/>
        <v>0.77886448866159719</v>
      </c>
      <c r="BJ39">
        <f t="shared" si="39"/>
        <v>1699.9874193548401</v>
      </c>
      <c r="BK39">
        <f t="shared" si="40"/>
        <v>1429.2080516593833</v>
      </c>
      <c r="BL39">
        <f t="shared" si="41"/>
        <v>0.84071684024684146</v>
      </c>
      <c r="BM39">
        <f t="shared" si="42"/>
        <v>0.19143368049368292</v>
      </c>
      <c r="BN39">
        <v>6</v>
      </c>
      <c r="BO39">
        <v>0.5</v>
      </c>
      <c r="BP39" t="s">
        <v>250</v>
      </c>
      <c r="BQ39">
        <v>1535035146.8</v>
      </c>
      <c r="BR39">
        <v>223.88780645161299</v>
      </c>
      <c r="BS39">
        <v>249.98306451612899</v>
      </c>
      <c r="BT39">
        <v>23.671103225806501</v>
      </c>
      <c r="BU39">
        <v>15.2215677419355</v>
      </c>
      <c r="BV39">
        <v>400.02100000000002</v>
      </c>
      <c r="BW39">
        <v>99.762303225806505</v>
      </c>
      <c r="BX39">
        <v>0.100012690322581</v>
      </c>
      <c r="BY39">
        <v>27.3331870967742</v>
      </c>
      <c r="BZ39">
        <v>27.664132258064502</v>
      </c>
      <c r="CA39">
        <v>999.9</v>
      </c>
      <c r="CB39">
        <v>10004.4709677419</v>
      </c>
      <c r="CC39">
        <v>0</v>
      </c>
      <c r="CD39">
        <v>21.619154838709701</v>
      </c>
      <c r="CE39">
        <v>1699.9874193548401</v>
      </c>
      <c r="CF39">
        <v>0.97603545161290295</v>
      </c>
      <c r="CG39">
        <v>2.3964564516129001E-2</v>
      </c>
      <c r="CH39">
        <v>0</v>
      </c>
      <c r="CI39">
        <v>851.24993548387101</v>
      </c>
      <c r="CJ39">
        <v>4.9992900000000002</v>
      </c>
      <c r="CK39">
        <v>14569.3129032258</v>
      </c>
      <c r="CL39">
        <v>14683.3387096774</v>
      </c>
      <c r="CM39">
        <v>44.987612903225802</v>
      </c>
      <c r="CN39">
        <v>45.929129032258103</v>
      </c>
      <c r="CO39">
        <v>45.6488709677419</v>
      </c>
      <c r="CP39">
        <v>46.304096774193503</v>
      </c>
      <c r="CQ39">
        <v>47.158870967741898</v>
      </c>
      <c r="CR39">
        <v>1654.36741935484</v>
      </c>
      <c r="CS39">
        <v>40.620645161290298</v>
      </c>
      <c r="CT39">
        <v>0</v>
      </c>
      <c r="CU39">
        <v>61</v>
      </c>
      <c r="CV39">
        <v>851.13246153846103</v>
      </c>
      <c r="CW39">
        <v>-13.684102555145101</v>
      </c>
      <c r="CX39">
        <v>-204.22906021729401</v>
      </c>
      <c r="CY39">
        <v>14566.2269230769</v>
      </c>
      <c r="CZ39">
        <v>15</v>
      </c>
      <c r="DA39">
        <v>1535035065.3</v>
      </c>
      <c r="DB39" t="s">
        <v>358</v>
      </c>
      <c r="DC39">
        <v>20</v>
      </c>
      <c r="DD39">
        <v>-2.1230000000000002</v>
      </c>
      <c r="DE39">
        <v>-0.19400000000000001</v>
      </c>
      <c r="DF39">
        <v>300</v>
      </c>
      <c r="DG39">
        <v>15</v>
      </c>
      <c r="DH39">
        <v>0.05</v>
      </c>
      <c r="DI39">
        <v>0.01</v>
      </c>
      <c r="DJ39">
        <v>16.097251701539498</v>
      </c>
      <c r="DK39">
        <v>0.92907734962732202</v>
      </c>
      <c r="DL39">
        <v>7.5908213686012693E-2</v>
      </c>
      <c r="DM39">
        <v>1</v>
      </c>
      <c r="DN39">
        <v>157.99884621640999</v>
      </c>
      <c r="DO39">
        <v>-5.77919003483344</v>
      </c>
      <c r="DP39">
        <v>0.478563795876913</v>
      </c>
      <c r="DQ39">
        <v>1</v>
      </c>
      <c r="DR39">
        <v>2</v>
      </c>
      <c r="DS39">
        <v>2</v>
      </c>
      <c r="DT39" t="s">
        <v>252</v>
      </c>
      <c r="DU39">
        <v>100</v>
      </c>
      <c r="DV39">
        <v>100</v>
      </c>
      <c r="DW39">
        <v>-2.1230000000000002</v>
      </c>
      <c r="DX39">
        <v>-0.19400000000000001</v>
      </c>
      <c r="DY39">
        <v>2</v>
      </c>
      <c r="DZ39">
        <v>388.512</v>
      </c>
      <c r="EA39">
        <v>695.904</v>
      </c>
      <c r="EB39">
        <v>25</v>
      </c>
      <c r="EC39">
        <v>27.383600000000001</v>
      </c>
      <c r="ED39">
        <v>30.000399999999999</v>
      </c>
      <c r="EE39">
        <v>27.3096</v>
      </c>
      <c r="EF39">
        <v>27.335100000000001</v>
      </c>
      <c r="EG39">
        <v>13.391</v>
      </c>
      <c r="EH39">
        <v>37.575800000000001</v>
      </c>
      <c r="EI39">
        <v>52.5381</v>
      </c>
      <c r="EJ39">
        <v>25</v>
      </c>
      <c r="EK39">
        <v>250</v>
      </c>
      <c r="EL39">
        <v>15.2704</v>
      </c>
      <c r="EM39">
        <v>100.80500000000001</v>
      </c>
      <c r="EN39">
        <v>101.69799999999999</v>
      </c>
    </row>
    <row r="40" spans="1:144" x14ac:dyDescent="0.2">
      <c r="A40">
        <v>24</v>
      </c>
      <c r="B40">
        <v>1535035251.3</v>
      </c>
      <c r="C40">
        <v>3225.2999999523199</v>
      </c>
      <c r="D40" t="s">
        <v>363</v>
      </c>
      <c r="E40" t="s">
        <v>364</v>
      </c>
      <c r="F40" t="s">
        <v>350</v>
      </c>
      <c r="G40">
        <v>1535035243.3483901</v>
      </c>
      <c r="H40">
        <f t="shared" si="0"/>
        <v>5.697346115308974E-3</v>
      </c>
      <c r="I40">
        <f t="shared" si="1"/>
        <v>10.438466317010601</v>
      </c>
      <c r="J40">
        <f t="shared" si="2"/>
        <v>158.020677419355</v>
      </c>
      <c r="K40">
        <f t="shared" si="3"/>
        <v>114.96231258113947</v>
      </c>
      <c r="L40">
        <f t="shared" si="4"/>
        <v>11.480934412482439</v>
      </c>
      <c r="M40">
        <f t="shared" si="5"/>
        <v>15.781041565140699</v>
      </c>
      <c r="N40">
        <f t="shared" si="6"/>
        <v>0.45658828608549229</v>
      </c>
      <c r="O40">
        <f t="shared" si="7"/>
        <v>2.2575877971206251</v>
      </c>
      <c r="P40">
        <f t="shared" si="8"/>
        <v>0.41081071650431916</v>
      </c>
      <c r="Q40">
        <f t="shared" si="9"/>
        <v>0.2604861017822106</v>
      </c>
      <c r="R40">
        <f t="shared" si="10"/>
        <v>273.60243488644551</v>
      </c>
      <c r="S40">
        <f t="shared" si="11"/>
        <v>27.523020933098266</v>
      </c>
      <c r="T40">
        <f t="shared" si="12"/>
        <v>27.7252096774194</v>
      </c>
      <c r="U40">
        <f t="shared" si="13"/>
        <v>3.7344720254652226</v>
      </c>
      <c r="V40">
        <f t="shared" si="14"/>
        <v>65.450835812977317</v>
      </c>
      <c r="W40">
        <f t="shared" si="15"/>
        <v>2.3919453033490079</v>
      </c>
      <c r="X40">
        <f t="shared" si="16"/>
        <v>3.6545680030486993</v>
      </c>
      <c r="Y40">
        <f t="shared" si="17"/>
        <v>1.3425267221162147</v>
      </c>
      <c r="Z40">
        <f t="shared" si="18"/>
        <v>-251.25296368512576</v>
      </c>
      <c r="AA40">
        <f t="shared" si="19"/>
        <v>-45.001687818556086</v>
      </c>
      <c r="AB40">
        <f t="shared" si="20"/>
        <v>-4.3251765566998621</v>
      </c>
      <c r="AC40">
        <f t="shared" si="21"/>
        <v>-26.977393173936228</v>
      </c>
      <c r="AD40">
        <v>-4.1388334159895401E-2</v>
      </c>
      <c r="AE40">
        <v>4.6462030911694902E-2</v>
      </c>
      <c r="AF40">
        <v>3.4687956414066901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52713.30291314255</v>
      </c>
      <c r="AL40" t="s">
        <v>247</v>
      </c>
      <c r="AM40">
        <v>608.65384615384596</v>
      </c>
      <c r="AN40">
        <v>3163.45</v>
      </c>
      <c r="AO40">
        <f t="shared" si="25"/>
        <v>2554.7961538461541</v>
      </c>
      <c r="AP40">
        <f t="shared" si="26"/>
        <v>0.80759808242461684</v>
      </c>
      <c r="AQ40">
        <v>2.7432534460018899E-2</v>
      </c>
      <c r="AR40" t="s">
        <v>365</v>
      </c>
      <c r="AS40">
        <v>846.11253846153795</v>
      </c>
      <c r="AT40">
        <v>1128.52</v>
      </c>
      <c r="AU40">
        <f t="shared" si="27"/>
        <v>0.25024586319999831</v>
      </c>
      <c r="AV40">
        <v>0.5</v>
      </c>
      <c r="AW40">
        <f t="shared" si="28"/>
        <v>1429.2286263153924</v>
      </c>
      <c r="AX40">
        <f t="shared" si="29"/>
        <v>10.438466317010601</v>
      </c>
      <c r="AY40">
        <f t="shared" si="30"/>
        <v>178.82927565122159</v>
      </c>
      <c r="AZ40">
        <f t="shared" si="31"/>
        <v>0.50909155353914859</v>
      </c>
      <c r="BA40">
        <f t="shared" si="32"/>
        <v>7.2843725565381635E-3</v>
      </c>
      <c r="BB40">
        <f t="shared" si="33"/>
        <v>1.8031847020876899</v>
      </c>
      <c r="BC40" t="s">
        <v>366</v>
      </c>
      <c r="BD40">
        <v>554</v>
      </c>
      <c r="BE40">
        <f t="shared" si="34"/>
        <v>574.52</v>
      </c>
      <c r="BF40">
        <f t="shared" si="35"/>
        <v>0.49155375189455902</v>
      </c>
      <c r="BG40">
        <f t="shared" si="36"/>
        <v>0.77983099886949359</v>
      </c>
      <c r="BH40">
        <f t="shared" si="37"/>
        <v>0.54323109794532987</v>
      </c>
      <c r="BI40">
        <f t="shared" si="38"/>
        <v>0.7965136462791701</v>
      </c>
      <c r="BJ40">
        <f t="shared" si="39"/>
        <v>1700.01193548387</v>
      </c>
      <c r="BK40">
        <f t="shared" si="40"/>
        <v>1429.2286263153924</v>
      </c>
      <c r="BL40">
        <f t="shared" si="41"/>
        <v>0.8407168187960955</v>
      </c>
      <c r="BM40">
        <f t="shared" si="42"/>
        <v>0.19143363759219081</v>
      </c>
      <c r="BN40">
        <v>6</v>
      </c>
      <c r="BO40">
        <v>0.5</v>
      </c>
      <c r="BP40" t="s">
        <v>250</v>
      </c>
      <c r="BQ40">
        <v>1535035243.3483901</v>
      </c>
      <c r="BR40">
        <v>158.020677419355</v>
      </c>
      <c r="BS40">
        <v>175.028387096774</v>
      </c>
      <c r="BT40">
        <v>23.951322580645201</v>
      </c>
      <c r="BU40">
        <v>15.6102064516129</v>
      </c>
      <c r="BV40">
        <v>400.010290322581</v>
      </c>
      <c r="BW40">
        <v>99.7669322580645</v>
      </c>
      <c r="BX40">
        <v>0.100008087096774</v>
      </c>
      <c r="BY40">
        <v>27.355467741935499</v>
      </c>
      <c r="BZ40">
        <v>27.7252096774194</v>
      </c>
      <c r="CA40">
        <v>999.9</v>
      </c>
      <c r="CB40">
        <v>10004.314838709701</v>
      </c>
      <c r="CC40">
        <v>0</v>
      </c>
      <c r="CD40">
        <v>21.363183870967699</v>
      </c>
      <c r="CE40">
        <v>1700.01193548387</v>
      </c>
      <c r="CF40">
        <v>0.97603632258064499</v>
      </c>
      <c r="CG40">
        <v>2.39634032258065E-2</v>
      </c>
      <c r="CH40">
        <v>0</v>
      </c>
      <c r="CI40">
        <v>846.16087096774197</v>
      </c>
      <c r="CJ40">
        <v>4.9992900000000002</v>
      </c>
      <c r="CK40">
        <v>14520.722580645201</v>
      </c>
      <c r="CL40">
        <v>14683.5709677419</v>
      </c>
      <c r="CM40">
        <v>45.066193548387098</v>
      </c>
      <c r="CN40">
        <v>46.078258064516099</v>
      </c>
      <c r="CO40">
        <v>45.731516129032201</v>
      </c>
      <c r="CP40">
        <v>46.243741935483897</v>
      </c>
      <c r="CQ40">
        <v>47.241677419354801</v>
      </c>
      <c r="CR40">
        <v>1654.3919354838699</v>
      </c>
      <c r="CS40">
        <v>40.619999999999997</v>
      </c>
      <c r="CT40">
        <v>0</v>
      </c>
      <c r="CU40">
        <v>96</v>
      </c>
      <c r="CV40">
        <v>846.11253846153795</v>
      </c>
      <c r="CW40">
        <v>-8.2802051260426097</v>
      </c>
      <c r="CX40">
        <v>-49.839316723822598</v>
      </c>
      <c r="CY40">
        <v>14519.6307692308</v>
      </c>
      <c r="CZ40">
        <v>15</v>
      </c>
      <c r="DA40">
        <v>1535035224.3</v>
      </c>
      <c r="DB40" t="s">
        <v>367</v>
      </c>
      <c r="DC40">
        <v>21</v>
      </c>
      <c r="DD40">
        <v>-2.302</v>
      </c>
      <c r="DE40">
        <v>-0.186</v>
      </c>
      <c r="DF40">
        <v>175</v>
      </c>
      <c r="DG40">
        <v>15</v>
      </c>
      <c r="DH40">
        <v>0.09</v>
      </c>
      <c r="DI40">
        <v>0.01</v>
      </c>
      <c r="DJ40">
        <v>10.441081019565001</v>
      </c>
      <c r="DK40">
        <v>-0.39384682698823698</v>
      </c>
      <c r="DL40">
        <v>3.2385866054981297E-2</v>
      </c>
      <c r="DM40">
        <v>1</v>
      </c>
      <c r="DN40">
        <v>114.858849238651</v>
      </c>
      <c r="DO40">
        <v>10.290386094620899</v>
      </c>
      <c r="DP40">
        <v>0.88833012711355597</v>
      </c>
      <c r="DQ40">
        <v>1</v>
      </c>
      <c r="DR40">
        <v>2</v>
      </c>
      <c r="DS40">
        <v>2</v>
      </c>
      <c r="DT40" t="s">
        <v>252</v>
      </c>
      <c r="DU40">
        <v>100</v>
      </c>
      <c r="DV40">
        <v>100</v>
      </c>
      <c r="DW40">
        <v>-2.302</v>
      </c>
      <c r="DX40">
        <v>-0.186</v>
      </c>
      <c r="DY40">
        <v>2</v>
      </c>
      <c r="DZ40">
        <v>388.17899999999997</v>
      </c>
      <c r="EA40">
        <v>695.33199999999999</v>
      </c>
      <c r="EB40">
        <v>25.000299999999999</v>
      </c>
      <c r="EC40">
        <v>27.458300000000001</v>
      </c>
      <c r="ED40">
        <v>30.000399999999999</v>
      </c>
      <c r="EE40">
        <v>27.395700000000001</v>
      </c>
      <c r="EF40">
        <v>27.410799999999998</v>
      </c>
      <c r="EG40">
        <v>10.336499999999999</v>
      </c>
      <c r="EH40">
        <v>37.307699999999997</v>
      </c>
      <c r="EI40">
        <v>50.648899999999998</v>
      </c>
      <c r="EJ40">
        <v>25</v>
      </c>
      <c r="EK40">
        <v>175</v>
      </c>
      <c r="EL40">
        <v>15.3902</v>
      </c>
      <c r="EM40">
        <v>100.792</v>
      </c>
      <c r="EN40">
        <v>101.688</v>
      </c>
    </row>
    <row r="41" spans="1:144" x14ac:dyDescent="0.2">
      <c r="A41">
        <v>25</v>
      </c>
      <c r="B41">
        <v>1535035342.3</v>
      </c>
      <c r="C41">
        <v>3316.2999999523199</v>
      </c>
      <c r="D41" t="s">
        <v>368</v>
      </c>
      <c r="E41" t="s">
        <v>369</v>
      </c>
      <c r="F41" t="s">
        <v>350</v>
      </c>
      <c r="G41">
        <v>1535035334.34516</v>
      </c>
      <c r="H41">
        <f t="shared" si="0"/>
        <v>5.6105164306095804E-3</v>
      </c>
      <c r="I41">
        <f t="shared" si="1"/>
        <v>4.3272929558379234</v>
      </c>
      <c r="J41">
        <f t="shared" si="2"/>
        <v>92.695345161290305</v>
      </c>
      <c r="K41">
        <f t="shared" si="3"/>
        <v>73.922943781136837</v>
      </c>
      <c r="L41">
        <f t="shared" si="4"/>
        <v>7.3827168402021597</v>
      </c>
      <c r="M41">
        <f t="shared" si="5"/>
        <v>9.2575248052450512</v>
      </c>
      <c r="N41">
        <f t="shared" si="6"/>
        <v>0.44684937446116768</v>
      </c>
      <c r="O41">
        <f t="shared" si="7"/>
        <v>2.2586622857260377</v>
      </c>
      <c r="P41">
        <f t="shared" si="8"/>
        <v>0.40292211060988731</v>
      </c>
      <c r="Q41">
        <f t="shared" si="9"/>
        <v>0.25541219701293749</v>
      </c>
      <c r="R41">
        <f t="shared" si="10"/>
        <v>273.60109631442481</v>
      </c>
      <c r="S41">
        <f t="shared" si="11"/>
        <v>27.588452493717771</v>
      </c>
      <c r="T41">
        <f t="shared" si="12"/>
        <v>27.749125806451602</v>
      </c>
      <c r="U41">
        <f t="shared" si="13"/>
        <v>3.7396925679496471</v>
      </c>
      <c r="V41">
        <f t="shared" si="14"/>
        <v>65.303901389332424</v>
      </c>
      <c r="W41">
        <f t="shared" si="15"/>
        <v>2.3917285205596936</v>
      </c>
      <c r="X41">
        <f t="shared" si="16"/>
        <v>3.6624588572443071</v>
      </c>
      <c r="Y41">
        <f t="shared" si="17"/>
        <v>1.3479640473899535</v>
      </c>
      <c r="Z41">
        <f t="shared" si="18"/>
        <v>-247.4237745898825</v>
      </c>
      <c r="AA41">
        <f t="shared" si="19"/>
        <v>-43.451107641921737</v>
      </c>
      <c r="AB41">
        <f t="shared" si="20"/>
        <v>-4.1754268790962472</v>
      </c>
      <c r="AC41">
        <f t="shared" si="21"/>
        <v>-21.449212796475649</v>
      </c>
      <c r="AD41">
        <v>-4.1417355859206202E-2</v>
      </c>
      <c r="AE41">
        <v>4.6494610311611798E-2</v>
      </c>
      <c r="AF41">
        <v>3.4707194347877901</v>
      </c>
      <c r="AG41">
        <v>0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52742.357023279648</v>
      </c>
      <c r="AL41" t="s">
        <v>247</v>
      </c>
      <c r="AM41">
        <v>608.65384615384596</v>
      </c>
      <c r="AN41">
        <v>3163.45</v>
      </c>
      <c r="AO41">
        <f t="shared" si="25"/>
        <v>2554.7961538461541</v>
      </c>
      <c r="AP41">
        <f t="shared" si="26"/>
        <v>0.80759808242461684</v>
      </c>
      <c r="AQ41">
        <v>2.7432534460018899E-2</v>
      </c>
      <c r="AR41" t="s">
        <v>370</v>
      </c>
      <c r="AS41">
        <v>852.72853846153896</v>
      </c>
      <c r="AT41">
        <v>1097.95</v>
      </c>
      <c r="AU41">
        <f t="shared" si="27"/>
        <v>0.22334483495465285</v>
      </c>
      <c r="AV41">
        <v>0.5</v>
      </c>
      <c r="AW41">
        <f t="shared" si="28"/>
        <v>1429.221581154108</v>
      </c>
      <c r="AX41">
        <f t="shared" si="29"/>
        <v>4.3272929558379234</v>
      </c>
      <c r="AY41">
        <f t="shared" si="30"/>
        <v>159.60462907824612</v>
      </c>
      <c r="AZ41">
        <f t="shared" si="31"/>
        <v>0.48230793751992351</v>
      </c>
      <c r="BA41">
        <f t="shared" si="32"/>
        <v>3.0085330910730669E-3</v>
      </c>
      <c r="BB41">
        <f t="shared" si="33"/>
        <v>1.8812332073409535</v>
      </c>
      <c r="BC41" t="s">
        <v>371</v>
      </c>
      <c r="BD41">
        <v>568.4</v>
      </c>
      <c r="BE41">
        <f t="shared" si="34"/>
        <v>529.55000000000007</v>
      </c>
      <c r="BF41">
        <f t="shared" si="35"/>
        <v>0.46307517994233038</v>
      </c>
      <c r="BG41">
        <f t="shared" si="36"/>
        <v>0.79593842122502467</v>
      </c>
      <c r="BH41">
        <f t="shared" si="37"/>
        <v>0.50117185596264535</v>
      </c>
      <c r="BI41">
        <f t="shared" si="38"/>
        <v>0.80847937589481011</v>
      </c>
      <c r="BJ41">
        <f t="shared" si="39"/>
        <v>1700.0035483871</v>
      </c>
      <c r="BK41">
        <f t="shared" si="40"/>
        <v>1429.221581154108</v>
      </c>
      <c r="BL41">
        <f t="shared" si="41"/>
        <v>0.84071682233257694</v>
      </c>
      <c r="BM41">
        <f t="shared" si="42"/>
        <v>0.19143364466515381</v>
      </c>
      <c r="BN41">
        <v>6</v>
      </c>
      <c r="BO41">
        <v>0.5</v>
      </c>
      <c r="BP41" t="s">
        <v>250</v>
      </c>
      <c r="BQ41">
        <v>1535035334.34516</v>
      </c>
      <c r="BR41">
        <v>92.695345161290305</v>
      </c>
      <c r="BS41">
        <v>99.966625806451603</v>
      </c>
      <c r="BT41">
        <v>23.948312903225801</v>
      </c>
      <c r="BU41">
        <v>15.7338129032258</v>
      </c>
      <c r="BV41">
        <v>399.986903225807</v>
      </c>
      <c r="BW41">
        <v>99.770432258064503</v>
      </c>
      <c r="BX41">
        <v>0.100006641935484</v>
      </c>
      <c r="BY41">
        <v>27.392293548387102</v>
      </c>
      <c r="BZ41">
        <v>27.749125806451602</v>
      </c>
      <c r="CA41">
        <v>999.9</v>
      </c>
      <c r="CB41">
        <v>10010.9787096774</v>
      </c>
      <c r="CC41">
        <v>0</v>
      </c>
      <c r="CD41">
        <v>22.682877419354799</v>
      </c>
      <c r="CE41">
        <v>1700.0035483871</v>
      </c>
      <c r="CF41">
        <v>0.97603700000000004</v>
      </c>
      <c r="CG41">
        <v>2.3962500000000001E-2</v>
      </c>
      <c r="CH41">
        <v>0</v>
      </c>
      <c r="CI41">
        <v>852.80122580645195</v>
      </c>
      <c r="CJ41">
        <v>4.9992900000000002</v>
      </c>
      <c r="CK41">
        <v>14634.345161290301</v>
      </c>
      <c r="CL41">
        <v>14683.5032258065</v>
      </c>
      <c r="CM41">
        <v>45.183064516129001</v>
      </c>
      <c r="CN41">
        <v>46.146838709677397</v>
      </c>
      <c r="CO41">
        <v>45.866806451612902</v>
      </c>
      <c r="CP41">
        <v>46.310290322580599</v>
      </c>
      <c r="CQ41">
        <v>47.376612903225798</v>
      </c>
      <c r="CR41">
        <v>1654.3835483871001</v>
      </c>
      <c r="CS41">
        <v>40.619999999999997</v>
      </c>
      <c r="CT41">
        <v>0</v>
      </c>
      <c r="CU41">
        <v>90.699999809265094</v>
      </c>
      <c r="CV41">
        <v>852.72853846153896</v>
      </c>
      <c r="CW41">
        <v>-6.0637948720447303</v>
      </c>
      <c r="CX41">
        <v>-104.916239335509</v>
      </c>
      <c r="CY41">
        <v>14632.9769230769</v>
      </c>
      <c r="CZ41">
        <v>15</v>
      </c>
      <c r="DA41">
        <v>1535035320.9000001</v>
      </c>
      <c r="DB41" t="s">
        <v>372</v>
      </c>
      <c r="DC41">
        <v>22</v>
      </c>
      <c r="DD41">
        <v>-2.431</v>
      </c>
      <c r="DE41">
        <v>-0.185</v>
      </c>
      <c r="DF41">
        <v>100</v>
      </c>
      <c r="DG41">
        <v>15</v>
      </c>
      <c r="DH41">
        <v>0.22</v>
      </c>
      <c r="DI41">
        <v>0.01</v>
      </c>
      <c r="DJ41">
        <v>4.3149061956692796</v>
      </c>
      <c r="DK41">
        <v>0.34647999412999803</v>
      </c>
      <c r="DL41">
        <v>7.5133833798240998E-2</v>
      </c>
      <c r="DM41">
        <v>1</v>
      </c>
      <c r="DN41">
        <v>73.932183154439599</v>
      </c>
      <c r="DO41">
        <v>5.1148313559403196</v>
      </c>
      <c r="DP41">
        <v>0.55993947862229498</v>
      </c>
      <c r="DQ41">
        <v>1</v>
      </c>
      <c r="DR41">
        <v>2</v>
      </c>
      <c r="DS41">
        <v>2</v>
      </c>
      <c r="DT41" t="s">
        <v>252</v>
      </c>
      <c r="DU41">
        <v>100</v>
      </c>
      <c r="DV41">
        <v>100</v>
      </c>
      <c r="DW41">
        <v>-2.431</v>
      </c>
      <c r="DX41">
        <v>-0.185</v>
      </c>
      <c r="DY41">
        <v>2</v>
      </c>
      <c r="DZ41">
        <v>388.04</v>
      </c>
      <c r="EA41">
        <v>694.90599999999995</v>
      </c>
      <c r="EB41">
        <v>25.0002</v>
      </c>
      <c r="EC41">
        <v>27.528400000000001</v>
      </c>
      <c r="ED41">
        <v>30.000399999999999</v>
      </c>
      <c r="EE41">
        <v>27.4726</v>
      </c>
      <c r="EF41">
        <v>27.482299999999999</v>
      </c>
      <c r="EG41">
        <v>7.2065099999999997</v>
      </c>
      <c r="EH41">
        <v>36.625399999999999</v>
      </c>
      <c r="EI41">
        <v>49.190600000000003</v>
      </c>
      <c r="EJ41">
        <v>25</v>
      </c>
      <c r="EK41">
        <v>100</v>
      </c>
      <c r="EL41">
        <v>15.4049</v>
      </c>
      <c r="EM41">
        <v>100.779</v>
      </c>
      <c r="EN41">
        <v>101.679</v>
      </c>
    </row>
    <row r="42" spans="1:144" x14ac:dyDescent="0.2">
      <c r="A42">
        <v>26</v>
      </c>
      <c r="B42">
        <v>1535035439.4000001</v>
      </c>
      <c r="C42">
        <v>3413.4000000953702</v>
      </c>
      <c r="D42" t="s">
        <v>373</v>
      </c>
      <c r="E42" t="s">
        <v>374</v>
      </c>
      <c r="F42" t="s">
        <v>350</v>
      </c>
      <c r="G42">
        <v>1535035431.33548</v>
      </c>
      <c r="H42">
        <f t="shared" si="0"/>
        <v>5.6235735243970464E-3</v>
      </c>
      <c r="I42">
        <f t="shared" si="1"/>
        <v>3.5156271214314722E-2</v>
      </c>
      <c r="J42">
        <f t="shared" si="2"/>
        <v>49.512912903225804</v>
      </c>
      <c r="K42">
        <f t="shared" si="3"/>
        <v>48.310069090907582</v>
      </c>
      <c r="L42">
        <f t="shared" si="4"/>
        <v>4.8249997918354204</v>
      </c>
      <c r="M42">
        <f t="shared" si="5"/>
        <v>4.9451346054107184</v>
      </c>
      <c r="N42">
        <f t="shared" si="6"/>
        <v>0.45165172827709832</v>
      </c>
      <c r="O42">
        <f t="shared" si="7"/>
        <v>2.2564542511274235</v>
      </c>
      <c r="P42">
        <f t="shared" si="8"/>
        <v>0.40678660674589034</v>
      </c>
      <c r="Q42">
        <f t="shared" si="9"/>
        <v>0.25790018109361423</v>
      </c>
      <c r="R42">
        <f t="shared" si="10"/>
        <v>273.60187699150225</v>
      </c>
      <c r="S42">
        <f t="shared" si="11"/>
        <v>27.593013295633586</v>
      </c>
      <c r="T42">
        <f t="shared" si="12"/>
        <v>27.759145161290299</v>
      </c>
      <c r="U42">
        <f t="shared" si="13"/>
        <v>3.741881539111807</v>
      </c>
      <c r="V42">
        <f t="shared" si="14"/>
        <v>65.595742638507048</v>
      </c>
      <c r="W42">
        <f t="shared" si="15"/>
        <v>2.4036413412269177</v>
      </c>
      <c r="X42">
        <f t="shared" si="16"/>
        <v>3.6643252207284172</v>
      </c>
      <c r="Y42">
        <f t="shared" si="17"/>
        <v>1.3382401978848892</v>
      </c>
      <c r="Z42">
        <f t="shared" si="18"/>
        <v>-247.99959242590975</v>
      </c>
      <c r="AA42">
        <f t="shared" si="19"/>
        <v>-43.569129951918129</v>
      </c>
      <c r="AB42">
        <f t="shared" si="20"/>
        <v>-4.1912566701508069</v>
      </c>
      <c r="AC42">
        <f t="shared" si="21"/>
        <v>-22.158102056476466</v>
      </c>
      <c r="AD42">
        <v>-4.1357730997331102E-2</v>
      </c>
      <c r="AE42">
        <v>4.6427676180732201E-2</v>
      </c>
      <c r="AF42">
        <v>3.4667665099469498</v>
      </c>
      <c r="AG42">
        <v>0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52668.123565448914</v>
      </c>
      <c r="AL42" t="s">
        <v>247</v>
      </c>
      <c r="AM42">
        <v>608.65384615384596</v>
      </c>
      <c r="AN42">
        <v>3163.45</v>
      </c>
      <c r="AO42">
        <f t="shared" si="25"/>
        <v>2554.7961538461541</v>
      </c>
      <c r="AP42">
        <f t="shared" si="26"/>
        <v>0.80759808242461684</v>
      </c>
      <c r="AQ42">
        <v>2.7432534460018899E-2</v>
      </c>
      <c r="AR42" t="s">
        <v>375</v>
      </c>
      <c r="AS42">
        <v>859.09749999999997</v>
      </c>
      <c r="AT42">
        <v>1073.3800000000001</v>
      </c>
      <c r="AU42">
        <f t="shared" si="27"/>
        <v>0.19963340103225335</v>
      </c>
      <c r="AV42">
        <v>0.5</v>
      </c>
      <c r="AW42">
        <f t="shared" si="28"/>
        <v>1429.2188327673332</v>
      </c>
      <c r="AX42">
        <f t="shared" si="29"/>
        <v>3.5156271214314722E-2</v>
      </c>
      <c r="AY42">
        <f t="shared" si="30"/>
        <v>142.65990820234504</v>
      </c>
      <c r="AZ42">
        <f t="shared" si="31"/>
        <v>0.47157576999757778</v>
      </c>
      <c r="BA42">
        <f t="shared" si="32"/>
        <v>5.4041666518910144E-6</v>
      </c>
      <c r="BB42">
        <f t="shared" si="33"/>
        <v>1.9471855260951383</v>
      </c>
      <c r="BC42" t="s">
        <v>376</v>
      </c>
      <c r="BD42">
        <v>567.20000000000005</v>
      </c>
      <c r="BE42">
        <f t="shared" si="34"/>
        <v>506.18000000000006</v>
      </c>
      <c r="BF42">
        <f t="shared" si="35"/>
        <v>0.42333260895333696</v>
      </c>
      <c r="BG42">
        <f t="shared" si="36"/>
        <v>0.80503418391911397</v>
      </c>
      <c r="BH42">
        <f t="shared" si="37"/>
        <v>0.46109412656585186</v>
      </c>
      <c r="BI42">
        <f t="shared" si="38"/>
        <v>0.81809658154270903</v>
      </c>
      <c r="BJ42">
        <f t="shared" si="39"/>
        <v>1699.9993548387099</v>
      </c>
      <c r="BK42">
        <f t="shared" si="40"/>
        <v>1429.2188327673332</v>
      </c>
      <c r="BL42">
        <f t="shared" si="41"/>
        <v>0.84071727950916342</v>
      </c>
      <c r="BM42">
        <f t="shared" si="42"/>
        <v>0.19143455901832684</v>
      </c>
      <c r="BN42">
        <v>6</v>
      </c>
      <c r="BO42">
        <v>0.5</v>
      </c>
      <c r="BP42" t="s">
        <v>250</v>
      </c>
      <c r="BQ42">
        <v>1535035431.33548</v>
      </c>
      <c r="BR42">
        <v>49.512912903225804</v>
      </c>
      <c r="BS42">
        <v>49.983316129032303</v>
      </c>
      <c r="BT42">
        <v>24.0663387096774</v>
      </c>
      <c r="BU42">
        <v>15.833819354838701</v>
      </c>
      <c r="BV42">
        <v>399.99187096774199</v>
      </c>
      <c r="BW42">
        <v>99.775645161290299</v>
      </c>
      <c r="BX42">
        <v>0.10000980322580599</v>
      </c>
      <c r="BY42">
        <v>27.400993548387099</v>
      </c>
      <c r="BZ42">
        <v>27.759145161290299</v>
      </c>
      <c r="CA42">
        <v>999.9</v>
      </c>
      <c r="CB42">
        <v>9996.0445161290299</v>
      </c>
      <c r="CC42">
        <v>0</v>
      </c>
      <c r="CD42">
        <v>21.884264516129001</v>
      </c>
      <c r="CE42">
        <v>1699.9993548387099</v>
      </c>
      <c r="CF42">
        <v>0.97601964516129003</v>
      </c>
      <c r="CG42">
        <v>2.3980251612903201E-2</v>
      </c>
      <c r="CH42">
        <v>0</v>
      </c>
      <c r="CI42">
        <v>859.11796774193601</v>
      </c>
      <c r="CJ42">
        <v>4.9992900000000002</v>
      </c>
      <c r="CK42">
        <v>14714.0709677419</v>
      </c>
      <c r="CL42">
        <v>14683.345161290301</v>
      </c>
      <c r="CM42">
        <v>45.274000000000001</v>
      </c>
      <c r="CN42">
        <v>46.205516129032297</v>
      </c>
      <c r="CO42">
        <v>45.967483870967698</v>
      </c>
      <c r="CP42">
        <v>46.477483870967703</v>
      </c>
      <c r="CQ42">
        <v>47.521935483870998</v>
      </c>
      <c r="CR42">
        <v>1654.3535483871001</v>
      </c>
      <c r="CS42">
        <v>40.645806451612899</v>
      </c>
      <c r="CT42">
        <v>0</v>
      </c>
      <c r="CU42">
        <v>96.699999809265094</v>
      </c>
      <c r="CV42">
        <v>859.09749999999997</v>
      </c>
      <c r="CW42">
        <v>-3.6820170895939999</v>
      </c>
      <c r="CX42">
        <v>-47.883760665877098</v>
      </c>
      <c r="CY42">
        <v>14713.9461538462</v>
      </c>
      <c r="CZ42">
        <v>15</v>
      </c>
      <c r="DA42">
        <v>1535035417.9000001</v>
      </c>
      <c r="DB42" t="s">
        <v>377</v>
      </c>
      <c r="DC42">
        <v>23</v>
      </c>
      <c r="DD42">
        <v>-2.35</v>
      </c>
      <c r="DE42">
        <v>-0.185</v>
      </c>
      <c r="DF42">
        <v>50</v>
      </c>
      <c r="DG42">
        <v>15</v>
      </c>
      <c r="DH42">
        <v>0.24</v>
      </c>
      <c r="DI42">
        <v>0.01</v>
      </c>
      <c r="DJ42">
        <v>2.9595024684855999E-2</v>
      </c>
      <c r="DK42">
        <v>0.30729072829964499</v>
      </c>
      <c r="DL42">
        <v>3.9930986954750503E-2</v>
      </c>
      <c r="DM42">
        <v>1</v>
      </c>
      <c r="DN42">
        <v>48.3380374996797</v>
      </c>
      <c r="DO42">
        <v>-1.01638780931339</v>
      </c>
      <c r="DP42">
        <v>0.18375573734919401</v>
      </c>
      <c r="DQ42">
        <v>1</v>
      </c>
      <c r="DR42">
        <v>2</v>
      </c>
      <c r="DS42">
        <v>2</v>
      </c>
      <c r="DT42" t="s">
        <v>252</v>
      </c>
      <c r="DU42">
        <v>100</v>
      </c>
      <c r="DV42">
        <v>100</v>
      </c>
      <c r="DW42">
        <v>-2.35</v>
      </c>
      <c r="DX42">
        <v>-0.185</v>
      </c>
      <c r="DY42">
        <v>2</v>
      </c>
      <c r="DZ42">
        <v>388.23200000000003</v>
      </c>
      <c r="EA42">
        <v>694.51800000000003</v>
      </c>
      <c r="EB42">
        <v>25.000499999999999</v>
      </c>
      <c r="EC42">
        <v>27.597100000000001</v>
      </c>
      <c r="ED42">
        <v>30.0002</v>
      </c>
      <c r="EE42">
        <v>27.542200000000001</v>
      </c>
      <c r="EF42">
        <v>27.5518</v>
      </c>
      <c r="EG42">
        <v>5.1135599999999997</v>
      </c>
      <c r="EH42">
        <v>36.484900000000003</v>
      </c>
      <c r="EI42">
        <v>47.258800000000001</v>
      </c>
      <c r="EJ42">
        <v>25</v>
      </c>
      <c r="EK42">
        <v>50</v>
      </c>
      <c r="EL42">
        <v>15.355399999999999</v>
      </c>
      <c r="EM42">
        <v>100.768</v>
      </c>
      <c r="EN42">
        <v>101.673</v>
      </c>
    </row>
    <row r="43" spans="1:144" x14ac:dyDescent="0.2">
      <c r="A43">
        <v>27</v>
      </c>
      <c r="B43">
        <v>1535035544.4000001</v>
      </c>
      <c r="C43">
        <v>3518.4000000953702</v>
      </c>
      <c r="D43" t="s">
        <v>378</v>
      </c>
      <c r="E43" t="s">
        <v>379</v>
      </c>
      <c r="F43" t="s">
        <v>350</v>
      </c>
      <c r="G43">
        <v>1535035536.39677</v>
      </c>
      <c r="H43">
        <f t="shared" si="0"/>
        <v>5.8437519652776776E-3</v>
      </c>
      <c r="I43">
        <f t="shared" si="1"/>
        <v>25.886748993868089</v>
      </c>
      <c r="J43">
        <f t="shared" si="2"/>
        <v>358.07438709677399</v>
      </c>
      <c r="K43">
        <f t="shared" si="3"/>
        <v>256.75899150437061</v>
      </c>
      <c r="L43">
        <f t="shared" si="4"/>
        <v>25.644099226319863</v>
      </c>
      <c r="M43">
        <f t="shared" si="5"/>
        <v>35.763090746354777</v>
      </c>
      <c r="N43">
        <f t="shared" si="6"/>
        <v>0.48116893311956482</v>
      </c>
      <c r="O43">
        <f t="shared" si="7"/>
        <v>2.2577761785104293</v>
      </c>
      <c r="P43">
        <f t="shared" si="8"/>
        <v>0.43062495891772418</v>
      </c>
      <c r="Q43">
        <f t="shared" si="9"/>
        <v>0.27323799817648969</v>
      </c>
      <c r="R43">
        <f t="shared" si="10"/>
        <v>273.60877343418463</v>
      </c>
      <c r="S43">
        <f t="shared" si="11"/>
        <v>27.518431324913358</v>
      </c>
      <c r="T43">
        <f t="shared" si="12"/>
        <v>27.625906451612899</v>
      </c>
      <c r="U43">
        <f t="shared" si="13"/>
        <v>3.7128635360054965</v>
      </c>
      <c r="V43">
        <f t="shared" si="14"/>
        <v>65.475074806968337</v>
      </c>
      <c r="W43">
        <f t="shared" si="15"/>
        <v>2.3989745103446696</v>
      </c>
      <c r="X43">
        <f t="shared" si="16"/>
        <v>3.6639507742713615</v>
      </c>
      <c r="Y43">
        <f t="shared" si="17"/>
        <v>1.3138890256608269</v>
      </c>
      <c r="Z43">
        <f t="shared" si="18"/>
        <v>-257.70946166874558</v>
      </c>
      <c r="AA43">
        <f t="shared" si="19"/>
        <v>-27.589098251784801</v>
      </c>
      <c r="AB43">
        <f t="shared" si="20"/>
        <v>-2.6506711355999326</v>
      </c>
      <c r="AC43">
        <f t="shared" si="21"/>
        <v>-14.340457621945657</v>
      </c>
      <c r="AD43">
        <v>-4.13934213877621E-2</v>
      </c>
      <c r="AE43">
        <v>4.6467741770640898E-2</v>
      </c>
      <c r="AF43">
        <v>3.4691328978460199</v>
      </c>
      <c r="AG43">
        <v>0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52712.032653318704</v>
      </c>
      <c r="AL43" t="s">
        <v>247</v>
      </c>
      <c r="AM43">
        <v>608.65384615384596</v>
      </c>
      <c r="AN43">
        <v>3163.45</v>
      </c>
      <c r="AO43">
        <f t="shared" si="25"/>
        <v>2554.7961538461541</v>
      </c>
      <c r="AP43">
        <f t="shared" si="26"/>
        <v>0.80759808242461684</v>
      </c>
      <c r="AQ43">
        <v>2.7432534460018899E-2</v>
      </c>
      <c r="AR43" t="s">
        <v>380</v>
      </c>
      <c r="AS43">
        <v>828.17269230769205</v>
      </c>
      <c r="AT43">
        <v>1188.58</v>
      </c>
      <c r="AU43">
        <f t="shared" si="27"/>
        <v>0.30322511542538821</v>
      </c>
      <c r="AV43">
        <v>0.5</v>
      </c>
      <c r="AW43">
        <f t="shared" si="28"/>
        <v>1429.2507585739806</v>
      </c>
      <c r="AX43">
        <f t="shared" si="29"/>
        <v>25.886748993868089</v>
      </c>
      <c r="AY43">
        <f t="shared" si="30"/>
        <v>216.69236312020948</v>
      </c>
      <c r="AZ43">
        <f t="shared" si="31"/>
        <v>0.55223880597014918</v>
      </c>
      <c r="BA43">
        <f t="shared" si="32"/>
        <v>1.809291777826931E-2</v>
      </c>
      <c r="BB43">
        <f t="shared" si="33"/>
        <v>1.661537296606034</v>
      </c>
      <c r="BC43" t="s">
        <v>381</v>
      </c>
      <c r="BD43">
        <v>532.20000000000005</v>
      </c>
      <c r="BE43">
        <f t="shared" si="34"/>
        <v>656.37999999999988</v>
      </c>
      <c r="BF43">
        <f t="shared" si="35"/>
        <v>0.54908331712164893</v>
      </c>
      <c r="BG43">
        <f t="shared" si="36"/>
        <v>0.75054441805225647</v>
      </c>
      <c r="BH43">
        <f t="shared" si="37"/>
        <v>0.62147103610008725</v>
      </c>
      <c r="BI43">
        <f t="shared" si="38"/>
        <v>0.77300492136208354</v>
      </c>
      <c r="BJ43">
        <f t="shared" si="39"/>
        <v>1700.0367741935499</v>
      </c>
      <c r="BK43">
        <f t="shared" si="40"/>
        <v>1429.2507585739806</v>
      </c>
      <c r="BL43">
        <f t="shared" si="41"/>
        <v>0.84071755403760451</v>
      </c>
      <c r="BM43">
        <f t="shared" si="42"/>
        <v>0.19143510807520914</v>
      </c>
      <c r="BN43">
        <v>6</v>
      </c>
      <c r="BO43">
        <v>0.5</v>
      </c>
      <c r="BP43" t="s">
        <v>250</v>
      </c>
      <c r="BQ43">
        <v>1535035536.39677</v>
      </c>
      <c r="BR43">
        <v>358.07438709677399</v>
      </c>
      <c r="BS43">
        <v>400.04203225806498</v>
      </c>
      <c r="BT43">
        <v>24.0194935483871</v>
      </c>
      <c r="BU43">
        <v>15.464661290322599</v>
      </c>
      <c r="BV43">
        <v>400.01167741935501</v>
      </c>
      <c r="BW43">
        <v>99.776145161290302</v>
      </c>
      <c r="BX43">
        <v>0.100003580645161</v>
      </c>
      <c r="BY43">
        <v>27.399248387096801</v>
      </c>
      <c r="BZ43">
        <v>27.625906451612899</v>
      </c>
      <c r="CA43">
        <v>999.9</v>
      </c>
      <c r="CB43">
        <v>10004.6206451613</v>
      </c>
      <c r="CC43">
        <v>0</v>
      </c>
      <c r="CD43">
        <v>21.920841935483899</v>
      </c>
      <c r="CE43">
        <v>1700.0367741935499</v>
      </c>
      <c r="CF43">
        <v>0.97601103225806396</v>
      </c>
      <c r="CG43">
        <v>2.3988967741935499E-2</v>
      </c>
      <c r="CH43">
        <v>0</v>
      </c>
      <c r="CI43">
        <v>828.19877419354805</v>
      </c>
      <c r="CJ43">
        <v>4.9992900000000002</v>
      </c>
      <c r="CK43">
        <v>14233.7870967742</v>
      </c>
      <c r="CL43">
        <v>14683.606451612901</v>
      </c>
      <c r="CM43">
        <v>45.417000000000002</v>
      </c>
      <c r="CN43">
        <v>46.231645161290302</v>
      </c>
      <c r="CO43">
        <v>46.0621935483871</v>
      </c>
      <c r="CP43">
        <v>46.588580645161301</v>
      </c>
      <c r="CQ43">
        <v>47.572451612903201</v>
      </c>
      <c r="CR43">
        <v>1654.3745161290301</v>
      </c>
      <c r="CS43">
        <v>40.662258064516102</v>
      </c>
      <c r="CT43">
        <v>0</v>
      </c>
      <c r="CU43">
        <v>104.299999952316</v>
      </c>
      <c r="CV43">
        <v>828.17269230769205</v>
      </c>
      <c r="CW43">
        <v>-4.0958632550236</v>
      </c>
      <c r="CX43">
        <v>-73.305982977728604</v>
      </c>
      <c r="CY43">
        <v>14233.276923076901</v>
      </c>
      <c r="CZ43">
        <v>15</v>
      </c>
      <c r="DA43">
        <v>1535035514.3</v>
      </c>
      <c r="DB43" t="s">
        <v>382</v>
      </c>
      <c r="DC43">
        <v>24</v>
      </c>
      <c r="DD43">
        <v>-2.1840000000000002</v>
      </c>
      <c r="DE43">
        <v>-0.19</v>
      </c>
      <c r="DF43">
        <v>400</v>
      </c>
      <c r="DG43">
        <v>15</v>
      </c>
      <c r="DH43">
        <v>0.03</v>
      </c>
      <c r="DI43">
        <v>0.01</v>
      </c>
      <c r="DJ43">
        <v>25.888275206794599</v>
      </c>
      <c r="DK43">
        <v>-0.22417211424894801</v>
      </c>
      <c r="DL43">
        <v>2.45023483178195E-2</v>
      </c>
      <c r="DM43">
        <v>1</v>
      </c>
      <c r="DN43">
        <v>256.650429994364</v>
      </c>
      <c r="DO43">
        <v>12.074609366061001</v>
      </c>
      <c r="DP43">
        <v>0.98628635978570001</v>
      </c>
      <c r="DQ43">
        <v>1</v>
      </c>
      <c r="DR43">
        <v>2</v>
      </c>
      <c r="DS43">
        <v>2</v>
      </c>
      <c r="DT43" t="s">
        <v>252</v>
      </c>
      <c r="DU43">
        <v>100</v>
      </c>
      <c r="DV43">
        <v>100</v>
      </c>
      <c r="DW43">
        <v>-2.1840000000000002</v>
      </c>
      <c r="DX43">
        <v>-0.19</v>
      </c>
      <c r="DY43">
        <v>2</v>
      </c>
      <c r="DZ43">
        <v>388.77</v>
      </c>
      <c r="EA43">
        <v>695.101</v>
      </c>
      <c r="EB43">
        <v>24.999300000000002</v>
      </c>
      <c r="EC43">
        <v>27.658799999999999</v>
      </c>
      <c r="ED43">
        <v>30.000299999999999</v>
      </c>
      <c r="EE43">
        <v>27.600300000000001</v>
      </c>
      <c r="EF43">
        <v>27.6173</v>
      </c>
      <c r="EG43">
        <v>19.308</v>
      </c>
      <c r="EH43">
        <v>36.360500000000002</v>
      </c>
      <c r="EI43">
        <v>45.605200000000004</v>
      </c>
      <c r="EJ43">
        <v>25</v>
      </c>
      <c r="EK43">
        <v>400</v>
      </c>
      <c r="EL43">
        <v>15.355600000000001</v>
      </c>
      <c r="EM43">
        <v>100.762</v>
      </c>
      <c r="EN43">
        <v>101.66800000000001</v>
      </c>
    </row>
    <row r="44" spans="1:144" x14ac:dyDescent="0.2">
      <c r="A44">
        <v>28</v>
      </c>
      <c r="B44">
        <v>1535035653.4000001</v>
      </c>
      <c r="C44">
        <v>3627.4000000953702</v>
      </c>
      <c r="D44" t="s">
        <v>383</v>
      </c>
      <c r="E44" t="s">
        <v>384</v>
      </c>
      <c r="F44" t="s">
        <v>350</v>
      </c>
      <c r="G44">
        <v>1535035645.4000001</v>
      </c>
      <c r="H44">
        <f t="shared" si="0"/>
        <v>5.8636685629555015E-3</v>
      </c>
      <c r="I44">
        <f t="shared" si="1"/>
        <v>31.600960945563081</v>
      </c>
      <c r="J44">
        <f t="shared" si="2"/>
        <v>547.82138709677395</v>
      </c>
      <c r="K44">
        <f t="shared" si="3"/>
        <v>424.32230968980201</v>
      </c>
      <c r="L44">
        <f t="shared" si="4"/>
        <v>42.379484750686188</v>
      </c>
      <c r="M44">
        <f t="shared" si="5"/>
        <v>54.714040695950381</v>
      </c>
      <c r="N44">
        <f t="shared" si="6"/>
        <v>0.49228330681854793</v>
      </c>
      <c r="O44">
        <f t="shared" si="7"/>
        <v>2.2572519991321585</v>
      </c>
      <c r="P44">
        <f t="shared" si="8"/>
        <v>0.4395032336476461</v>
      </c>
      <c r="Q44">
        <f t="shared" si="9"/>
        <v>0.27895856297611166</v>
      </c>
      <c r="R44">
        <f t="shared" si="10"/>
        <v>273.60210815287672</v>
      </c>
      <c r="S44">
        <f t="shared" si="11"/>
        <v>27.436638292758019</v>
      </c>
      <c r="T44">
        <f t="shared" si="12"/>
        <v>27.4838806451613</v>
      </c>
      <c r="U44">
        <f t="shared" si="13"/>
        <v>3.6821482035786053</v>
      </c>
      <c r="V44">
        <f t="shared" si="14"/>
        <v>65.522317947738415</v>
      </c>
      <c r="W44">
        <f t="shared" si="15"/>
        <v>2.3901554949197252</v>
      </c>
      <c r="X44">
        <f t="shared" si="16"/>
        <v>3.6478494195308366</v>
      </c>
      <c r="Y44">
        <f t="shared" si="17"/>
        <v>1.2919927086588801</v>
      </c>
      <c r="Z44">
        <f t="shared" si="18"/>
        <v>-258.58778362633763</v>
      </c>
      <c r="AA44">
        <f t="shared" si="19"/>
        <v>-19.449284476172238</v>
      </c>
      <c r="AB44">
        <f t="shared" si="20"/>
        <v>-1.8670322572159432</v>
      </c>
      <c r="AC44">
        <f t="shared" si="21"/>
        <v>-6.3019922068490928</v>
      </c>
      <c r="AD44">
        <v>-4.13792669167053E-2</v>
      </c>
      <c r="AE44">
        <v>4.6451852136879898E-2</v>
      </c>
      <c r="AF44">
        <v>3.4681944953122699</v>
      </c>
      <c r="AG44">
        <v>0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52707.928481435963</v>
      </c>
      <c r="AL44" t="s">
        <v>247</v>
      </c>
      <c r="AM44">
        <v>608.65384615384596</v>
      </c>
      <c r="AN44">
        <v>3163.45</v>
      </c>
      <c r="AO44">
        <f t="shared" si="25"/>
        <v>2554.7961538461541</v>
      </c>
      <c r="AP44">
        <f t="shared" si="26"/>
        <v>0.80759808242461684</v>
      </c>
      <c r="AQ44">
        <v>2.7432534460018899E-2</v>
      </c>
      <c r="AR44" t="s">
        <v>385</v>
      </c>
      <c r="AS44">
        <v>834.08530769230799</v>
      </c>
      <c r="AT44">
        <v>1193.24</v>
      </c>
      <c r="AU44">
        <f t="shared" si="27"/>
        <v>0.30099116046033658</v>
      </c>
      <c r="AV44">
        <v>0.5</v>
      </c>
      <c r="AW44">
        <f t="shared" si="28"/>
        <v>1429.2162779287996</v>
      </c>
      <c r="AX44">
        <f t="shared" si="29"/>
        <v>31.600960945563081</v>
      </c>
      <c r="AY44">
        <f t="shared" si="30"/>
        <v>215.09073302129616</v>
      </c>
      <c r="AZ44">
        <f t="shared" si="31"/>
        <v>0.55951862156816734</v>
      </c>
      <c r="BA44">
        <f t="shared" si="32"/>
        <v>2.2091497906012503E-2</v>
      </c>
      <c r="BB44">
        <f t="shared" si="33"/>
        <v>1.6511431061647277</v>
      </c>
      <c r="BC44" t="s">
        <v>386</v>
      </c>
      <c r="BD44">
        <v>525.6</v>
      </c>
      <c r="BE44">
        <f t="shared" si="34"/>
        <v>667.64</v>
      </c>
      <c r="BF44">
        <f t="shared" si="35"/>
        <v>0.53794663637243423</v>
      </c>
      <c r="BG44">
        <f t="shared" si="36"/>
        <v>0.7468999374490588</v>
      </c>
      <c r="BH44">
        <f t="shared" si="37"/>
        <v>0.61437427134514544</v>
      </c>
      <c r="BI44">
        <f t="shared" si="38"/>
        <v>0.77118090108047144</v>
      </c>
      <c r="BJ44">
        <f t="shared" si="39"/>
        <v>1699.99580645161</v>
      </c>
      <c r="BK44">
        <f t="shared" si="40"/>
        <v>1429.2162779287996</v>
      </c>
      <c r="BL44">
        <f t="shared" si="41"/>
        <v>0.84071753148144135</v>
      </c>
      <c r="BM44">
        <f t="shared" si="42"/>
        <v>0.19143506296288276</v>
      </c>
      <c r="BN44">
        <v>6</v>
      </c>
      <c r="BO44">
        <v>0.5</v>
      </c>
      <c r="BP44" t="s">
        <v>250</v>
      </c>
      <c r="BQ44">
        <v>1535035645.4000001</v>
      </c>
      <c r="BR44">
        <v>547.82138709677395</v>
      </c>
      <c r="BS44">
        <v>600.03835483871001</v>
      </c>
      <c r="BT44">
        <v>23.931303225806399</v>
      </c>
      <c r="BU44">
        <v>15.3467548387097</v>
      </c>
      <c r="BV44">
        <v>400.02174193548399</v>
      </c>
      <c r="BW44">
        <v>99.775680645161302</v>
      </c>
      <c r="BX44">
        <v>0.100012390322581</v>
      </c>
      <c r="BY44">
        <v>27.324058064516102</v>
      </c>
      <c r="BZ44">
        <v>27.4838806451613</v>
      </c>
      <c r="CA44">
        <v>999.9</v>
      </c>
      <c r="CB44">
        <v>10001.246129032301</v>
      </c>
      <c r="CC44">
        <v>0</v>
      </c>
      <c r="CD44">
        <v>22.1042967741935</v>
      </c>
      <c r="CE44">
        <v>1699.99580645161</v>
      </c>
      <c r="CF44">
        <v>0.97601000000000004</v>
      </c>
      <c r="CG44">
        <v>2.3990000000000001E-2</v>
      </c>
      <c r="CH44">
        <v>0</v>
      </c>
      <c r="CI44">
        <v>834.14645161290298</v>
      </c>
      <c r="CJ44">
        <v>4.9992900000000002</v>
      </c>
      <c r="CK44">
        <v>14342.1709677419</v>
      </c>
      <c r="CL44">
        <v>14683.2387096774</v>
      </c>
      <c r="CM44">
        <v>45.387</v>
      </c>
      <c r="CN44">
        <v>46.386870967741899</v>
      </c>
      <c r="CO44">
        <v>46.074258064516101</v>
      </c>
      <c r="CP44">
        <v>46.776064516128997</v>
      </c>
      <c r="CQ44">
        <v>47.3989354838709</v>
      </c>
      <c r="CR44">
        <v>1654.3358064516101</v>
      </c>
      <c r="CS44">
        <v>40.659999999999997</v>
      </c>
      <c r="CT44">
        <v>0</v>
      </c>
      <c r="CU44">
        <v>108.5</v>
      </c>
      <c r="CV44">
        <v>834.08530769230799</v>
      </c>
      <c r="CW44">
        <v>-6.6811624012611404</v>
      </c>
      <c r="CX44">
        <v>-112.396581175951</v>
      </c>
      <c r="CY44">
        <v>14340.9538461538</v>
      </c>
      <c r="CZ44">
        <v>15</v>
      </c>
      <c r="DA44">
        <v>1535035621.4000001</v>
      </c>
      <c r="DB44" t="s">
        <v>387</v>
      </c>
      <c r="DC44">
        <v>25</v>
      </c>
      <c r="DD44">
        <v>-2.8010000000000002</v>
      </c>
      <c r="DE44">
        <v>-0.193</v>
      </c>
      <c r="DF44">
        <v>600</v>
      </c>
      <c r="DG44">
        <v>15</v>
      </c>
      <c r="DH44">
        <v>0.05</v>
      </c>
      <c r="DI44">
        <v>0.01</v>
      </c>
      <c r="DJ44">
        <v>31.611487480272199</v>
      </c>
      <c r="DK44">
        <v>-0.98927649808334095</v>
      </c>
      <c r="DL44">
        <v>8.4035945006713297E-2</v>
      </c>
      <c r="DM44">
        <v>1</v>
      </c>
      <c r="DN44">
        <v>424.22411403921501</v>
      </c>
      <c r="DO44">
        <v>6.7322381289900299</v>
      </c>
      <c r="DP44">
        <v>0.78434260604392902</v>
      </c>
      <c r="DQ44">
        <v>1</v>
      </c>
      <c r="DR44">
        <v>2</v>
      </c>
      <c r="DS44">
        <v>2</v>
      </c>
      <c r="DT44" t="s">
        <v>252</v>
      </c>
      <c r="DU44">
        <v>100</v>
      </c>
      <c r="DV44">
        <v>100</v>
      </c>
      <c r="DW44">
        <v>-2.8010000000000002</v>
      </c>
      <c r="DX44">
        <v>-0.193</v>
      </c>
      <c r="DY44">
        <v>2</v>
      </c>
      <c r="DZ44">
        <v>388.97699999999998</v>
      </c>
      <c r="EA44">
        <v>695.58100000000002</v>
      </c>
      <c r="EB44">
        <v>25.0001</v>
      </c>
      <c r="EC44">
        <v>27.655799999999999</v>
      </c>
      <c r="ED44">
        <v>29.9999</v>
      </c>
      <c r="EE44">
        <v>27.6159</v>
      </c>
      <c r="EF44">
        <v>27.6342</v>
      </c>
      <c r="EG44">
        <v>26.743400000000001</v>
      </c>
      <c r="EH44">
        <v>36.272199999999998</v>
      </c>
      <c r="EI44">
        <v>43.6374</v>
      </c>
      <c r="EJ44">
        <v>25</v>
      </c>
      <c r="EK44">
        <v>600</v>
      </c>
      <c r="EL44">
        <v>15.2072</v>
      </c>
      <c r="EM44">
        <v>100.771</v>
      </c>
      <c r="EN44">
        <v>101.675</v>
      </c>
    </row>
    <row r="45" spans="1:144" x14ac:dyDescent="0.2">
      <c r="A45">
        <v>29</v>
      </c>
      <c r="B45">
        <v>1535035758.9000001</v>
      </c>
      <c r="C45">
        <v>3732.9000000953702</v>
      </c>
      <c r="D45" t="s">
        <v>388</v>
      </c>
      <c r="E45" t="s">
        <v>389</v>
      </c>
      <c r="F45" t="s">
        <v>350</v>
      </c>
      <c r="G45">
        <v>1535035750.9000001</v>
      </c>
      <c r="H45">
        <f t="shared" si="0"/>
        <v>5.7963258049379867E-3</v>
      </c>
      <c r="I45">
        <f t="shared" si="1"/>
        <v>32.328902646339387</v>
      </c>
      <c r="J45">
        <f t="shared" si="2"/>
        <v>745.06016129032298</v>
      </c>
      <c r="K45">
        <f t="shared" si="3"/>
        <v>612.42293344066002</v>
      </c>
      <c r="L45">
        <f t="shared" si="4"/>
        <v>61.166501404978483</v>
      </c>
      <c r="M45">
        <f t="shared" si="5"/>
        <v>74.413809336507725</v>
      </c>
      <c r="N45">
        <f t="shared" si="6"/>
        <v>0.48149220776850993</v>
      </c>
      <c r="O45">
        <f t="shared" si="7"/>
        <v>2.2573937345092654</v>
      </c>
      <c r="P45">
        <f t="shared" si="8"/>
        <v>0.4308764973452453</v>
      </c>
      <c r="Q45">
        <f t="shared" si="9"/>
        <v>0.27340069134526668</v>
      </c>
      <c r="R45">
        <f t="shared" si="10"/>
        <v>273.60786852894552</v>
      </c>
      <c r="S45">
        <f t="shared" si="11"/>
        <v>27.483184294980294</v>
      </c>
      <c r="T45">
        <f t="shared" si="12"/>
        <v>27.506709677419401</v>
      </c>
      <c r="U45">
        <f t="shared" si="13"/>
        <v>3.6870703353000187</v>
      </c>
      <c r="V45">
        <f t="shared" si="14"/>
        <v>65.269900190918079</v>
      </c>
      <c r="W45">
        <f t="shared" si="15"/>
        <v>2.3843320052745081</v>
      </c>
      <c r="X45">
        <f t="shared" si="16"/>
        <v>3.6530345508422792</v>
      </c>
      <c r="Y45">
        <f t="shared" si="17"/>
        <v>1.3027383300255106</v>
      </c>
      <c r="Z45">
        <f t="shared" si="18"/>
        <v>-255.61796799776522</v>
      </c>
      <c r="AA45">
        <f t="shared" si="19"/>
        <v>-19.27816194998648</v>
      </c>
      <c r="AB45">
        <f t="shared" si="20"/>
        <v>-1.8509241693888274</v>
      </c>
      <c r="AC45">
        <f t="shared" si="21"/>
        <v>-3.1391855881949873</v>
      </c>
      <c r="AD45">
        <v>-4.1383093916164203E-2</v>
      </c>
      <c r="AE45">
        <v>4.6456148279036102E-2</v>
      </c>
      <c r="AF45">
        <v>3.4684482258169602</v>
      </c>
      <c r="AG45">
        <v>0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52708.360549565696</v>
      </c>
      <c r="AL45" t="s">
        <v>247</v>
      </c>
      <c r="AM45">
        <v>608.65384615384596</v>
      </c>
      <c r="AN45">
        <v>3163.45</v>
      </c>
      <c r="AO45">
        <f t="shared" si="25"/>
        <v>2554.7961538461541</v>
      </c>
      <c r="AP45">
        <f t="shared" si="26"/>
        <v>0.80759808242461684</v>
      </c>
      <c r="AQ45">
        <v>2.7432534460018899E-2</v>
      </c>
      <c r="AR45" t="s">
        <v>390</v>
      </c>
      <c r="AS45">
        <v>836.65480769230805</v>
      </c>
      <c r="AT45">
        <v>1167.9100000000001</v>
      </c>
      <c r="AU45">
        <f t="shared" si="27"/>
        <v>0.2836307526330728</v>
      </c>
      <c r="AV45">
        <v>0.5</v>
      </c>
      <c r="AW45">
        <f t="shared" si="28"/>
        <v>1429.2471101868302</v>
      </c>
      <c r="AX45">
        <f t="shared" si="29"/>
        <v>32.328902646339387</v>
      </c>
      <c r="AY45">
        <f t="shared" si="30"/>
        <v>202.68921678046749</v>
      </c>
      <c r="AZ45">
        <f t="shared" si="31"/>
        <v>0.55698641162418339</v>
      </c>
      <c r="BA45">
        <f t="shared" si="32"/>
        <v>2.2600339634520541E-2</v>
      </c>
      <c r="BB45">
        <f t="shared" si="33"/>
        <v>1.7086419330256608</v>
      </c>
      <c r="BC45" t="s">
        <v>391</v>
      </c>
      <c r="BD45">
        <v>517.4</v>
      </c>
      <c r="BE45">
        <f t="shared" si="34"/>
        <v>650.5100000000001</v>
      </c>
      <c r="BF45">
        <f t="shared" si="35"/>
        <v>0.50922382793145682</v>
      </c>
      <c r="BG45">
        <f t="shared" si="36"/>
        <v>0.75415808469227719</v>
      </c>
      <c r="BH45">
        <f t="shared" si="37"/>
        <v>0.59231389771853471</v>
      </c>
      <c r="BI45">
        <f t="shared" si="38"/>
        <v>0.78109558643095101</v>
      </c>
      <c r="BJ45">
        <f t="shared" si="39"/>
        <v>1700.0325806451599</v>
      </c>
      <c r="BK45">
        <f t="shared" si="40"/>
        <v>1429.2471101868302</v>
      </c>
      <c r="BL45">
        <f t="shared" si="41"/>
        <v>0.8407174818052211</v>
      </c>
      <c r="BM45">
        <f t="shared" si="42"/>
        <v>0.19143496361044221</v>
      </c>
      <c r="BN45">
        <v>6</v>
      </c>
      <c r="BO45">
        <v>0.5</v>
      </c>
      <c r="BP45" t="s">
        <v>250</v>
      </c>
      <c r="BQ45">
        <v>1535035750.9000001</v>
      </c>
      <c r="BR45">
        <v>745.06016129032298</v>
      </c>
      <c r="BS45">
        <v>800.02954838709695</v>
      </c>
      <c r="BT45">
        <v>23.872864516128999</v>
      </c>
      <c r="BU45">
        <v>15.3862290322581</v>
      </c>
      <c r="BV45">
        <v>400.013709677419</v>
      </c>
      <c r="BW45">
        <v>99.776232258064496</v>
      </c>
      <c r="BX45">
        <v>0.10001022903225799</v>
      </c>
      <c r="BY45">
        <v>27.3483032258065</v>
      </c>
      <c r="BZ45">
        <v>27.506709677419401</v>
      </c>
      <c r="CA45">
        <v>999.9</v>
      </c>
      <c r="CB45">
        <v>10002.1158064516</v>
      </c>
      <c r="CC45">
        <v>0</v>
      </c>
      <c r="CD45">
        <v>20.977264516129001</v>
      </c>
      <c r="CE45">
        <v>1700.0325806451599</v>
      </c>
      <c r="CF45">
        <v>0.97601212903225798</v>
      </c>
      <c r="CG45">
        <v>2.3987838709677401E-2</v>
      </c>
      <c r="CH45">
        <v>0</v>
      </c>
      <c r="CI45">
        <v>836.79441935483896</v>
      </c>
      <c r="CJ45">
        <v>4.9992900000000002</v>
      </c>
      <c r="CK45">
        <v>14352.916129032301</v>
      </c>
      <c r="CL45">
        <v>14683.5709677419</v>
      </c>
      <c r="CM45">
        <v>45.417064516129003</v>
      </c>
      <c r="CN45">
        <v>46.3122258064516</v>
      </c>
      <c r="CO45">
        <v>46.096483870967703</v>
      </c>
      <c r="CP45">
        <v>46.7074838709677</v>
      </c>
      <c r="CQ45">
        <v>47.483645161290298</v>
      </c>
      <c r="CR45">
        <v>1654.3745161290301</v>
      </c>
      <c r="CS45">
        <v>40.658064516129002</v>
      </c>
      <c r="CT45">
        <v>0</v>
      </c>
      <c r="CU45">
        <v>105</v>
      </c>
      <c r="CV45">
        <v>836.65480769230805</v>
      </c>
      <c r="CW45">
        <v>-10.9124444604782</v>
      </c>
      <c r="CX45">
        <v>-270.52307680523103</v>
      </c>
      <c r="CY45">
        <v>14349.807692307701</v>
      </c>
      <c r="CZ45">
        <v>15</v>
      </c>
      <c r="DA45">
        <v>1535035727.9000001</v>
      </c>
      <c r="DB45" t="s">
        <v>392</v>
      </c>
      <c r="DC45">
        <v>26</v>
      </c>
      <c r="DD45">
        <v>-3.4369999999999998</v>
      </c>
      <c r="DE45">
        <v>-0.19400000000000001</v>
      </c>
      <c r="DF45">
        <v>800</v>
      </c>
      <c r="DG45">
        <v>15</v>
      </c>
      <c r="DH45">
        <v>0.02</v>
      </c>
      <c r="DI45">
        <v>0.01</v>
      </c>
      <c r="DJ45">
        <v>32.338676324575601</v>
      </c>
      <c r="DK45">
        <v>-0.86408242705822702</v>
      </c>
      <c r="DL45">
        <v>7.3100866663702593E-2</v>
      </c>
      <c r="DM45">
        <v>1</v>
      </c>
      <c r="DN45">
        <v>612.32824040084199</v>
      </c>
      <c r="DO45">
        <v>7.8604622848597803</v>
      </c>
      <c r="DP45">
        <v>0.79495773529522595</v>
      </c>
      <c r="DQ45">
        <v>1</v>
      </c>
      <c r="DR45">
        <v>2</v>
      </c>
      <c r="DS45">
        <v>2</v>
      </c>
      <c r="DT45" t="s">
        <v>252</v>
      </c>
      <c r="DU45">
        <v>100</v>
      </c>
      <c r="DV45">
        <v>100</v>
      </c>
      <c r="DW45">
        <v>-3.4369999999999998</v>
      </c>
      <c r="DX45">
        <v>-0.19400000000000001</v>
      </c>
      <c r="DY45">
        <v>2</v>
      </c>
      <c r="DZ45">
        <v>389.10500000000002</v>
      </c>
      <c r="EA45">
        <v>695.77200000000005</v>
      </c>
      <c r="EB45">
        <v>25.0001</v>
      </c>
      <c r="EC45">
        <v>27.655799999999999</v>
      </c>
      <c r="ED45">
        <v>30.000299999999999</v>
      </c>
      <c r="EE45">
        <v>27.630800000000001</v>
      </c>
      <c r="EF45">
        <v>27.652899999999999</v>
      </c>
      <c r="EG45">
        <v>33.801099999999998</v>
      </c>
      <c r="EH45">
        <v>35.700499999999998</v>
      </c>
      <c r="EI45">
        <v>41.862699999999997</v>
      </c>
      <c r="EJ45">
        <v>25</v>
      </c>
      <c r="EK45">
        <v>800</v>
      </c>
      <c r="EL45">
        <v>15.277799999999999</v>
      </c>
      <c r="EM45">
        <v>100.771</v>
      </c>
      <c r="EN45">
        <v>101.673</v>
      </c>
    </row>
    <row r="46" spans="1:144" x14ac:dyDescent="0.2">
      <c r="A46">
        <v>30</v>
      </c>
      <c r="B46">
        <v>1535035861.9000001</v>
      </c>
      <c r="C46">
        <v>3835.9000000953702</v>
      </c>
      <c r="D46" t="s">
        <v>393</v>
      </c>
      <c r="E46" t="s">
        <v>394</v>
      </c>
      <c r="F46" t="s">
        <v>350</v>
      </c>
      <c r="G46">
        <v>1535035853.9000001</v>
      </c>
      <c r="H46">
        <f t="shared" si="0"/>
        <v>5.4901520276031436E-3</v>
      </c>
      <c r="I46">
        <f t="shared" si="1"/>
        <v>32.110040065019056</v>
      </c>
      <c r="J46">
        <f t="shared" si="2"/>
        <v>944.060967741936</v>
      </c>
      <c r="K46">
        <f t="shared" si="3"/>
        <v>799.09408454646371</v>
      </c>
      <c r="L46">
        <f t="shared" si="4"/>
        <v>79.813035862400511</v>
      </c>
      <c r="M46">
        <f t="shared" si="5"/>
        <v>94.292240841007626</v>
      </c>
      <c r="N46">
        <f t="shared" si="6"/>
        <v>0.44516886831105729</v>
      </c>
      <c r="O46">
        <f t="shared" si="7"/>
        <v>2.2559804919979141</v>
      </c>
      <c r="P46">
        <f t="shared" si="8"/>
        <v>0.40150774062322075</v>
      </c>
      <c r="Q46">
        <f t="shared" si="9"/>
        <v>0.25450732176978563</v>
      </c>
      <c r="R46">
        <f t="shared" si="10"/>
        <v>273.60211128843486</v>
      </c>
      <c r="S46">
        <f t="shared" si="11"/>
        <v>27.551546472138924</v>
      </c>
      <c r="T46">
        <f t="shared" si="12"/>
        <v>27.559000000000001</v>
      </c>
      <c r="U46">
        <f t="shared" si="13"/>
        <v>3.6983662135800843</v>
      </c>
      <c r="V46">
        <f t="shared" si="14"/>
        <v>65.116802003805901</v>
      </c>
      <c r="W46">
        <f t="shared" si="15"/>
        <v>2.3741487482960322</v>
      </c>
      <c r="X46">
        <f t="shared" si="16"/>
        <v>3.6459848690930325</v>
      </c>
      <c r="Y46">
        <f t="shared" si="17"/>
        <v>1.3242174652840522</v>
      </c>
      <c r="Z46">
        <f t="shared" si="18"/>
        <v>-242.11570441729864</v>
      </c>
      <c r="AA46">
        <f t="shared" si="19"/>
        <v>-29.635947854960641</v>
      </c>
      <c r="AB46">
        <f t="shared" si="20"/>
        <v>-2.8474475417288629</v>
      </c>
      <c r="AC46">
        <f t="shared" si="21"/>
        <v>-0.99698852555328443</v>
      </c>
      <c r="AD46">
        <v>-4.1344944731310902E-2</v>
      </c>
      <c r="AE46">
        <v>4.6413322476986103E-2</v>
      </c>
      <c r="AF46">
        <v>3.46591856746319</v>
      </c>
      <c r="AG46">
        <v>0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52667.602834602316</v>
      </c>
      <c r="AL46" t="s">
        <v>247</v>
      </c>
      <c r="AM46">
        <v>608.65384615384596</v>
      </c>
      <c r="AN46">
        <v>3163.45</v>
      </c>
      <c r="AO46">
        <f t="shared" si="25"/>
        <v>2554.7961538461541</v>
      </c>
      <c r="AP46">
        <f t="shared" si="26"/>
        <v>0.80759808242461684</v>
      </c>
      <c r="AQ46">
        <v>2.7432534460018899E-2</v>
      </c>
      <c r="AR46" t="s">
        <v>395</v>
      </c>
      <c r="AS46">
        <v>835.22184615384595</v>
      </c>
      <c r="AT46">
        <v>1143.9000000000001</v>
      </c>
      <c r="AU46">
        <f t="shared" si="27"/>
        <v>0.2698471490918386</v>
      </c>
      <c r="AV46">
        <v>0.5</v>
      </c>
      <c r="AW46">
        <f t="shared" si="28"/>
        <v>1429.2221230898181</v>
      </c>
      <c r="AX46">
        <f t="shared" si="29"/>
        <v>32.110040065019056</v>
      </c>
      <c r="AY46">
        <f t="shared" si="30"/>
        <v>192.8357576673861</v>
      </c>
      <c r="AZ46">
        <f t="shared" si="31"/>
        <v>0.54838709677419362</v>
      </c>
      <c r="BA46">
        <f t="shared" si="32"/>
        <v>2.2447600699882841E-2</v>
      </c>
      <c r="BB46">
        <f t="shared" si="33"/>
        <v>1.7654952355975169</v>
      </c>
      <c r="BC46" t="s">
        <v>396</v>
      </c>
      <c r="BD46">
        <v>516.6</v>
      </c>
      <c r="BE46">
        <f t="shared" si="34"/>
        <v>627.30000000000007</v>
      </c>
      <c r="BF46">
        <f t="shared" si="35"/>
        <v>0.49207421304982324</v>
      </c>
      <c r="BG46">
        <f t="shared" si="36"/>
        <v>0.76300130343615991</v>
      </c>
      <c r="BH46">
        <f t="shared" si="37"/>
        <v>0.57670317036015084</v>
      </c>
      <c r="BI46">
        <f t="shared" si="38"/>
        <v>0.79049359650852757</v>
      </c>
      <c r="BJ46">
        <f t="shared" si="39"/>
        <v>1700.0035483871</v>
      </c>
      <c r="BK46">
        <f t="shared" si="40"/>
        <v>1429.2221230898181</v>
      </c>
      <c r="BL46">
        <f t="shared" si="41"/>
        <v>0.84071714111762341</v>
      </c>
      <c r="BM46">
        <f t="shared" si="42"/>
        <v>0.19143428223524681</v>
      </c>
      <c r="BN46">
        <v>6</v>
      </c>
      <c r="BO46">
        <v>0.5</v>
      </c>
      <c r="BP46" t="s">
        <v>250</v>
      </c>
      <c r="BQ46">
        <v>1535035853.9000001</v>
      </c>
      <c r="BR46">
        <v>944.060967741936</v>
      </c>
      <c r="BS46">
        <v>999.99887096774205</v>
      </c>
      <c r="BT46">
        <v>23.770154838709701</v>
      </c>
      <c r="BU46">
        <v>15.7309258064516</v>
      </c>
      <c r="BV46">
        <v>400.012258064516</v>
      </c>
      <c r="BW46">
        <v>99.779393548387105</v>
      </c>
      <c r="BX46">
        <v>0.100004141935484</v>
      </c>
      <c r="BY46">
        <v>27.315332258064501</v>
      </c>
      <c r="BZ46">
        <v>27.559000000000001</v>
      </c>
      <c r="CA46">
        <v>999.9</v>
      </c>
      <c r="CB46">
        <v>9992.5787096774202</v>
      </c>
      <c r="CC46">
        <v>0</v>
      </c>
      <c r="CD46">
        <v>21.410225806451599</v>
      </c>
      <c r="CE46">
        <v>1700.0035483871</v>
      </c>
      <c r="CF46">
        <v>0.97602496774193603</v>
      </c>
      <c r="CG46">
        <v>2.39747741935484E-2</v>
      </c>
      <c r="CH46">
        <v>0</v>
      </c>
      <c r="CI46">
        <v>835.35406451612903</v>
      </c>
      <c r="CJ46">
        <v>4.9992900000000002</v>
      </c>
      <c r="CK46">
        <v>14336.5483870968</v>
      </c>
      <c r="CL46">
        <v>14683.4225806452</v>
      </c>
      <c r="CM46">
        <v>45.408999999999999</v>
      </c>
      <c r="CN46">
        <v>46.364645161290298</v>
      </c>
      <c r="CO46">
        <v>46.1046774193548</v>
      </c>
      <c r="CP46">
        <v>46.5502258064516</v>
      </c>
      <c r="CQ46">
        <v>47.471645161290297</v>
      </c>
      <c r="CR46">
        <v>1654.3654838709699</v>
      </c>
      <c r="CS46">
        <v>40.638064516128999</v>
      </c>
      <c r="CT46">
        <v>0</v>
      </c>
      <c r="CU46">
        <v>102.59999990463299</v>
      </c>
      <c r="CV46">
        <v>835.22184615384595</v>
      </c>
      <c r="CW46">
        <v>-8.3039999916918799</v>
      </c>
      <c r="CX46">
        <v>-246.63247815260101</v>
      </c>
      <c r="CY46">
        <v>14333.692307692299</v>
      </c>
      <c r="CZ46">
        <v>15</v>
      </c>
      <c r="DA46">
        <v>1535035833.9000001</v>
      </c>
      <c r="DB46" t="s">
        <v>397</v>
      </c>
      <c r="DC46">
        <v>27</v>
      </c>
      <c r="DD46">
        <v>-3.9820000000000002</v>
      </c>
      <c r="DE46">
        <v>-0.191</v>
      </c>
      <c r="DF46">
        <v>1000</v>
      </c>
      <c r="DG46">
        <v>15</v>
      </c>
      <c r="DH46">
        <v>0.05</v>
      </c>
      <c r="DI46">
        <v>0.01</v>
      </c>
      <c r="DJ46">
        <v>32.113596484675</v>
      </c>
      <c r="DK46">
        <v>-0.51424944141962903</v>
      </c>
      <c r="DL46">
        <v>5.7836969808397899E-2</v>
      </c>
      <c r="DM46">
        <v>1</v>
      </c>
      <c r="DN46">
        <v>799.01312695179104</v>
      </c>
      <c r="DO46">
        <v>7.8832723985682298</v>
      </c>
      <c r="DP46">
        <v>0.76830846940942499</v>
      </c>
      <c r="DQ46">
        <v>1</v>
      </c>
      <c r="DR46">
        <v>2</v>
      </c>
      <c r="DS46">
        <v>2</v>
      </c>
      <c r="DT46" t="s">
        <v>252</v>
      </c>
      <c r="DU46">
        <v>100</v>
      </c>
      <c r="DV46">
        <v>100</v>
      </c>
      <c r="DW46">
        <v>-3.9820000000000002</v>
      </c>
      <c r="DX46">
        <v>-0.191</v>
      </c>
      <c r="DY46">
        <v>2</v>
      </c>
      <c r="DZ46">
        <v>388.90699999999998</v>
      </c>
      <c r="EA46">
        <v>696.36900000000003</v>
      </c>
      <c r="EB46">
        <v>24.999500000000001</v>
      </c>
      <c r="EC46">
        <v>27.675899999999999</v>
      </c>
      <c r="ED46">
        <v>30</v>
      </c>
      <c r="EE46">
        <v>27.6524</v>
      </c>
      <c r="EF46">
        <v>27.6738</v>
      </c>
      <c r="EG46">
        <v>40.5715</v>
      </c>
      <c r="EH46">
        <v>32.827199999999998</v>
      </c>
      <c r="EI46">
        <v>40.632199999999997</v>
      </c>
      <c r="EJ46">
        <v>25</v>
      </c>
      <c r="EK46">
        <v>1000</v>
      </c>
      <c r="EL46">
        <v>15.638999999999999</v>
      </c>
      <c r="EM46">
        <v>100.77</v>
      </c>
      <c r="EN46">
        <v>101.67100000000001</v>
      </c>
    </row>
    <row r="47" spans="1:144" x14ac:dyDescent="0.2">
      <c r="A47">
        <v>31</v>
      </c>
      <c r="B47">
        <v>1535036230.4000001</v>
      </c>
      <c r="C47">
        <v>4204.4000000953702</v>
      </c>
      <c r="D47" t="s">
        <v>398</v>
      </c>
      <c r="E47" t="s">
        <v>399</v>
      </c>
      <c r="F47" t="s">
        <v>400</v>
      </c>
      <c r="G47">
        <v>1535036222.4000001</v>
      </c>
      <c r="H47">
        <f t="shared" si="0"/>
        <v>5.4632538421825584E-3</v>
      </c>
      <c r="I47">
        <f t="shared" si="1"/>
        <v>27.717708434274627</v>
      </c>
      <c r="J47">
        <f t="shared" si="2"/>
        <v>355.53393548387101</v>
      </c>
      <c r="K47">
        <f t="shared" si="3"/>
        <v>233.12551319858375</v>
      </c>
      <c r="L47">
        <f t="shared" si="4"/>
        <v>23.283905885556873</v>
      </c>
      <c r="M47">
        <f t="shared" si="5"/>
        <v>35.509707107331707</v>
      </c>
      <c r="N47">
        <f t="shared" si="6"/>
        <v>0.416750238628188</v>
      </c>
      <c r="O47">
        <f t="shared" si="7"/>
        <v>2.2579405381833757</v>
      </c>
      <c r="P47">
        <f t="shared" si="8"/>
        <v>0.37825793855148776</v>
      </c>
      <c r="Q47">
        <f t="shared" si="9"/>
        <v>0.23957261995668366</v>
      </c>
      <c r="R47">
        <f t="shared" si="10"/>
        <v>273.60198922605025</v>
      </c>
      <c r="S47">
        <f t="shared" si="11"/>
        <v>27.565639634347967</v>
      </c>
      <c r="T47">
        <f t="shared" si="12"/>
        <v>27.910880645161299</v>
      </c>
      <c r="U47">
        <f t="shared" si="13"/>
        <v>3.7751687755922174</v>
      </c>
      <c r="V47">
        <f t="shared" si="14"/>
        <v>65.175861363314823</v>
      </c>
      <c r="W47">
        <f t="shared" si="15"/>
        <v>2.3770526859437608</v>
      </c>
      <c r="X47">
        <f t="shared" si="16"/>
        <v>3.6471365874141237</v>
      </c>
      <c r="Y47">
        <f t="shared" si="17"/>
        <v>1.3981160896484566</v>
      </c>
      <c r="Z47">
        <f t="shared" si="18"/>
        <v>-240.92949444025083</v>
      </c>
      <c r="AA47">
        <f t="shared" si="19"/>
        <v>-71.83999448159706</v>
      </c>
      <c r="AB47">
        <f t="shared" si="20"/>
        <v>-6.9087715342822058</v>
      </c>
      <c r="AC47">
        <f t="shared" si="21"/>
        <v>-46.076271230079854</v>
      </c>
      <c r="AD47">
        <v>-4.1397860227217302E-2</v>
      </c>
      <c r="AE47">
        <v>4.64727247567931E-2</v>
      </c>
      <c r="AF47">
        <v>3.46942715782244</v>
      </c>
      <c r="AG47">
        <v>0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52731.258460614954</v>
      </c>
      <c r="AL47" t="s">
        <v>247</v>
      </c>
      <c r="AM47">
        <v>608.65384615384596</v>
      </c>
      <c r="AN47">
        <v>3163.45</v>
      </c>
      <c r="AO47">
        <f t="shared" si="25"/>
        <v>2554.7961538461541</v>
      </c>
      <c r="AP47">
        <f t="shared" si="26"/>
        <v>0.80759808242461684</v>
      </c>
      <c r="AQ47">
        <v>2.7432534460018899E-2</v>
      </c>
      <c r="AR47" t="s">
        <v>401</v>
      </c>
      <c r="AS47">
        <v>941.83565384615395</v>
      </c>
      <c r="AT47">
        <v>1449.75</v>
      </c>
      <c r="AU47">
        <f t="shared" si="27"/>
        <v>0.35034616047859701</v>
      </c>
      <c r="AV47">
        <v>0.5</v>
      </c>
      <c r="AW47">
        <f t="shared" si="28"/>
        <v>1429.2261970519021</v>
      </c>
      <c r="AX47">
        <f t="shared" si="29"/>
        <v>27.717708434274627</v>
      </c>
      <c r="AY47">
        <f t="shared" si="30"/>
        <v>250.36195529628031</v>
      </c>
      <c r="AZ47">
        <f t="shared" si="31"/>
        <v>0.59303328160027591</v>
      </c>
      <c r="BA47">
        <f t="shared" si="32"/>
        <v>1.9374313147164514E-2</v>
      </c>
      <c r="BB47">
        <f t="shared" si="33"/>
        <v>1.1820658734264526</v>
      </c>
      <c r="BC47" t="s">
        <v>402</v>
      </c>
      <c r="BD47">
        <v>590</v>
      </c>
      <c r="BE47">
        <f t="shared" si="34"/>
        <v>859.75</v>
      </c>
      <c r="BF47">
        <f t="shared" si="35"/>
        <v>0.5907698123336389</v>
      </c>
      <c r="BG47">
        <f t="shared" si="36"/>
        <v>0.66591540538965199</v>
      </c>
      <c r="BH47">
        <f t="shared" si="37"/>
        <v>0.60387191622653558</v>
      </c>
      <c r="BI47">
        <f t="shared" si="38"/>
        <v>0.67077758725293435</v>
      </c>
      <c r="BJ47">
        <f t="shared" si="39"/>
        <v>1700.00903225806</v>
      </c>
      <c r="BK47">
        <f t="shared" si="40"/>
        <v>1429.2261970519021</v>
      </c>
      <c r="BL47">
        <f t="shared" si="41"/>
        <v>0.8407168255768106</v>
      </c>
      <c r="BM47">
        <f t="shared" si="42"/>
        <v>0.19143365115362102</v>
      </c>
      <c r="BN47">
        <v>6</v>
      </c>
      <c r="BO47">
        <v>0.5</v>
      </c>
      <c r="BP47" t="s">
        <v>250</v>
      </c>
      <c r="BQ47">
        <v>1535036222.4000001</v>
      </c>
      <c r="BR47">
        <v>355.53393548387101</v>
      </c>
      <c r="BS47">
        <v>400.02138709677399</v>
      </c>
      <c r="BT47">
        <v>23.7997709677419</v>
      </c>
      <c r="BU47">
        <v>15.800406451612901</v>
      </c>
      <c r="BV47">
        <v>400.024</v>
      </c>
      <c r="BW47">
        <v>99.777103225806499</v>
      </c>
      <c r="BX47">
        <v>0.100021187096774</v>
      </c>
      <c r="BY47">
        <v>27.320722580645199</v>
      </c>
      <c r="BZ47">
        <v>27.910880645161299</v>
      </c>
      <c r="CA47">
        <v>999.9</v>
      </c>
      <c r="CB47">
        <v>10005.597419354801</v>
      </c>
      <c r="CC47">
        <v>0</v>
      </c>
      <c r="CD47">
        <v>23.3447064516129</v>
      </c>
      <c r="CE47">
        <v>1700.00903225806</v>
      </c>
      <c r="CF47">
        <v>0.97603593548387102</v>
      </c>
      <c r="CG47">
        <v>2.3964364516128999E-2</v>
      </c>
      <c r="CH47">
        <v>0</v>
      </c>
      <c r="CI47">
        <v>941.90793548387103</v>
      </c>
      <c r="CJ47">
        <v>4.9992900000000002</v>
      </c>
      <c r="CK47">
        <v>16061.3096774194</v>
      </c>
      <c r="CL47">
        <v>14683.5193548387</v>
      </c>
      <c r="CM47">
        <v>45.253870967741904</v>
      </c>
      <c r="CN47">
        <v>46.324290322580602</v>
      </c>
      <c r="CO47">
        <v>45.983612903225797</v>
      </c>
      <c r="CP47">
        <v>46.556258064516101</v>
      </c>
      <c r="CQ47">
        <v>47.3708064516129</v>
      </c>
      <c r="CR47">
        <v>1654.3890322580601</v>
      </c>
      <c r="CS47">
        <v>40.620322580645102</v>
      </c>
      <c r="CT47">
        <v>0</v>
      </c>
      <c r="CU47">
        <v>367.799999952316</v>
      </c>
      <c r="CV47">
        <v>941.83565384615395</v>
      </c>
      <c r="CW47">
        <v>-13.3075897544766</v>
      </c>
      <c r="CX47">
        <v>-270.20512855555</v>
      </c>
      <c r="CY47">
        <v>16059.5423076923</v>
      </c>
      <c r="CZ47">
        <v>15</v>
      </c>
      <c r="DA47">
        <v>1535036200.4000001</v>
      </c>
      <c r="DB47" t="s">
        <v>403</v>
      </c>
      <c r="DC47">
        <v>28</v>
      </c>
      <c r="DD47">
        <v>-2.202</v>
      </c>
      <c r="DE47">
        <v>-0.19</v>
      </c>
      <c r="DF47">
        <v>400</v>
      </c>
      <c r="DG47">
        <v>15</v>
      </c>
      <c r="DH47">
        <v>0.05</v>
      </c>
      <c r="DI47">
        <v>0.01</v>
      </c>
      <c r="DJ47">
        <v>27.719039379999298</v>
      </c>
      <c r="DK47">
        <v>-0.13634867896595401</v>
      </c>
      <c r="DL47">
        <v>2.7080341601706501E-2</v>
      </c>
      <c r="DM47">
        <v>1</v>
      </c>
      <c r="DN47">
        <v>233.058290201104</v>
      </c>
      <c r="DO47">
        <v>5.7185594384099998</v>
      </c>
      <c r="DP47">
        <v>0.73721677649087902</v>
      </c>
      <c r="DQ47">
        <v>1</v>
      </c>
      <c r="DR47">
        <v>2</v>
      </c>
      <c r="DS47">
        <v>2</v>
      </c>
      <c r="DT47" t="s">
        <v>252</v>
      </c>
      <c r="DU47">
        <v>100</v>
      </c>
      <c r="DV47">
        <v>100</v>
      </c>
      <c r="DW47">
        <v>-2.202</v>
      </c>
      <c r="DX47">
        <v>-0.19</v>
      </c>
      <c r="DY47">
        <v>2</v>
      </c>
      <c r="DZ47">
        <v>388.30700000000002</v>
      </c>
      <c r="EA47">
        <v>694.85900000000004</v>
      </c>
      <c r="EB47">
        <v>25.0001</v>
      </c>
      <c r="EC47">
        <v>27.573699999999999</v>
      </c>
      <c r="ED47">
        <v>30</v>
      </c>
      <c r="EE47">
        <v>27.579699999999999</v>
      </c>
      <c r="EF47">
        <v>27.608599999999999</v>
      </c>
      <c r="EG47">
        <v>19.3217</v>
      </c>
      <c r="EH47">
        <v>36.9863</v>
      </c>
      <c r="EI47">
        <v>49.547600000000003</v>
      </c>
      <c r="EJ47">
        <v>25</v>
      </c>
      <c r="EK47">
        <v>400</v>
      </c>
      <c r="EL47">
        <v>15.736800000000001</v>
      </c>
      <c r="EM47">
        <v>100.804</v>
      </c>
      <c r="EN47">
        <v>101.693</v>
      </c>
    </row>
    <row r="48" spans="1:144" x14ac:dyDescent="0.2">
      <c r="A48">
        <v>32</v>
      </c>
      <c r="B48">
        <v>1535036335.4000001</v>
      </c>
      <c r="C48">
        <v>4309.4000000953702</v>
      </c>
      <c r="D48" t="s">
        <v>404</v>
      </c>
      <c r="E48" t="s">
        <v>405</v>
      </c>
      <c r="F48" t="s">
        <v>400</v>
      </c>
      <c r="G48">
        <v>1535036327.4000001</v>
      </c>
      <c r="H48">
        <f t="shared" si="0"/>
        <v>5.2469626095403695E-3</v>
      </c>
      <c r="I48">
        <f t="shared" si="1"/>
        <v>20.461096973250058</v>
      </c>
      <c r="J48">
        <f t="shared" si="2"/>
        <v>267.231290322581</v>
      </c>
      <c r="K48">
        <f t="shared" si="3"/>
        <v>169.47250760012315</v>
      </c>
      <c r="L48">
        <f t="shared" si="4"/>
        <v>16.926860784050817</v>
      </c>
      <c r="M48">
        <f t="shared" si="5"/>
        <v>26.690977271108174</v>
      </c>
      <c r="N48">
        <f t="shared" si="6"/>
        <v>0.38193578102629361</v>
      </c>
      <c r="O48">
        <f t="shared" si="7"/>
        <v>2.2564514457966851</v>
      </c>
      <c r="P48">
        <f t="shared" si="8"/>
        <v>0.34931736954892029</v>
      </c>
      <c r="Q48">
        <f t="shared" si="9"/>
        <v>0.2210213816201575</v>
      </c>
      <c r="R48">
        <f t="shared" si="10"/>
        <v>273.6013051386318</v>
      </c>
      <c r="S48">
        <f t="shared" si="11"/>
        <v>27.688450931849605</v>
      </c>
      <c r="T48">
        <f t="shared" si="12"/>
        <v>28.184919354838701</v>
      </c>
      <c r="U48">
        <f t="shared" si="13"/>
        <v>3.8359415578695137</v>
      </c>
      <c r="V48">
        <f t="shared" si="14"/>
        <v>65.126768585276153</v>
      </c>
      <c r="W48">
        <f t="shared" si="15"/>
        <v>2.3823885787801533</v>
      </c>
      <c r="X48">
        <f t="shared" si="16"/>
        <v>3.6580788983268597</v>
      </c>
      <c r="Y48">
        <f t="shared" si="17"/>
        <v>1.4535529790893604</v>
      </c>
      <c r="Z48">
        <f t="shared" si="18"/>
        <v>-231.39105108073031</v>
      </c>
      <c r="AA48">
        <f t="shared" si="19"/>
        <v>-98.908359348499687</v>
      </c>
      <c r="AB48">
        <f t="shared" si="20"/>
        <v>-9.5336432978902312</v>
      </c>
      <c r="AC48">
        <f t="shared" si="21"/>
        <v>-66.231748588488443</v>
      </c>
      <c r="AD48">
        <v>-4.13576552771718E-2</v>
      </c>
      <c r="AE48">
        <v>4.6427591178219998E-2</v>
      </c>
      <c r="AF48">
        <v>3.4667614887055498</v>
      </c>
      <c r="AG48">
        <v>0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52673.226128681832</v>
      </c>
      <c r="AL48" t="s">
        <v>247</v>
      </c>
      <c r="AM48">
        <v>608.65384615384596</v>
      </c>
      <c r="AN48">
        <v>3163.45</v>
      </c>
      <c r="AO48">
        <f t="shared" si="25"/>
        <v>2554.7961538461541</v>
      </c>
      <c r="AP48">
        <f t="shared" si="26"/>
        <v>0.80759808242461684</v>
      </c>
      <c r="AQ48">
        <v>2.7432534460018899E-2</v>
      </c>
      <c r="AR48" t="s">
        <v>406</v>
      </c>
      <c r="AS48">
        <v>900.957576923077</v>
      </c>
      <c r="AT48">
        <v>1343.23</v>
      </c>
      <c r="AU48">
        <f t="shared" si="27"/>
        <v>0.32926038212139619</v>
      </c>
      <c r="AV48">
        <v>0.5</v>
      </c>
      <c r="AW48">
        <f t="shared" si="28"/>
        <v>1429.2224230895988</v>
      </c>
      <c r="AX48">
        <f t="shared" si="29"/>
        <v>20.461096973250058</v>
      </c>
      <c r="AY48">
        <f t="shared" si="30"/>
        <v>235.29316058147455</v>
      </c>
      <c r="AZ48">
        <f t="shared" si="31"/>
        <v>0.56641826046172283</v>
      </c>
      <c r="BA48">
        <f t="shared" si="32"/>
        <v>1.4297049996331496E-2</v>
      </c>
      <c r="BB48">
        <f t="shared" si="33"/>
        <v>1.3551067203680678</v>
      </c>
      <c r="BC48" t="s">
        <v>407</v>
      </c>
      <c r="BD48">
        <v>582.4</v>
      </c>
      <c r="BE48">
        <f t="shared" si="34"/>
        <v>760.83</v>
      </c>
      <c r="BF48">
        <f t="shared" si="35"/>
        <v>0.58130255520539809</v>
      </c>
      <c r="BG48">
        <f t="shared" si="36"/>
        <v>0.70522461788806878</v>
      </c>
      <c r="BH48">
        <f t="shared" si="37"/>
        <v>0.60207838324350282</v>
      </c>
      <c r="BI48">
        <f t="shared" si="38"/>
        <v>0.71247171609356141</v>
      </c>
      <c r="BJ48">
        <f t="shared" si="39"/>
        <v>1700.00451612903</v>
      </c>
      <c r="BK48">
        <f t="shared" si="40"/>
        <v>1429.2224230895988</v>
      </c>
      <c r="BL48">
        <f t="shared" si="41"/>
        <v>0.84071683900228011</v>
      </c>
      <c r="BM48">
        <f t="shared" si="42"/>
        <v>0.19143367800456038</v>
      </c>
      <c r="BN48">
        <v>6</v>
      </c>
      <c r="BO48">
        <v>0.5</v>
      </c>
      <c r="BP48" t="s">
        <v>250</v>
      </c>
      <c r="BQ48">
        <v>1535036327.4000001</v>
      </c>
      <c r="BR48">
        <v>267.231290322581</v>
      </c>
      <c r="BS48">
        <v>300.025225806452</v>
      </c>
      <c r="BT48">
        <v>23.852583870967699</v>
      </c>
      <c r="BU48">
        <v>16.170090322580599</v>
      </c>
      <c r="BV48">
        <v>400.01145161290299</v>
      </c>
      <c r="BW48">
        <v>99.779683870967702</v>
      </c>
      <c r="BX48">
        <v>0.100001770967742</v>
      </c>
      <c r="BY48">
        <v>27.371861290322599</v>
      </c>
      <c r="BZ48">
        <v>28.184919354838701</v>
      </c>
      <c r="CA48">
        <v>999.9</v>
      </c>
      <c r="CB48">
        <v>9995.6216129032291</v>
      </c>
      <c r="CC48">
        <v>0</v>
      </c>
      <c r="CD48">
        <v>23.5756451612903</v>
      </c>
      <c r="CE48">
        <v>1700.00451612903</v>
      </c>
      <c r="CF48">
        <v>0.97603516129032197</v>
      </c>
      <c r="CG48">
        <v>2.3965138709677401E-2</v>
      </c>
      <c r="CH48">
        <v>0</v>
      </c>
      <c r="CI48">
        <v>900.98374193548398</v>
      </c>
      <c r="CJ48">
        <v>4.9992900000000002</v>
      </c>
      <c r="CK48">
        <v>15384.8322580645</v>
      </c>
      <c r="CL48">
        <v>14683.4741935484</v>
      </c>
      <c r="CM48">
        <v>45.288064516128998</v>
      </c>
      <c r="CN48">
        <v>46.405000000000001</v>
      </c>
      <c r="CO48">
        <v>46.019870967741902</v>
      </c>
      <c r="CP48">
        <v>46.665225806451602</v>
      </c>
      <c r="CQ48">
        <v>47.362838709677398</v>
      </c>
      <c r="CR48">
        <v>1654.3835483871001</v>
      </c>
      <c r="CS48">
        <v>40.620967741935502</v>
      </c>
      <c r="CT48">
        <v>0</v>
      </c>
      <c r="CU48">
        <v>104.39999985694899</v>
      </c>
      <c r="CV48">
        <v>900.957576923077</v>
      </c>
      <c r="CW48">
        <v>-5.8362051294512902</v>
      </c>
      <c r="CX48">
        <v>-97.271794929894597</v>
      </c>
      <c r="CY48">
        <v>15384.0230769231</v>
      </c>
      <c r="CZ48">
        <v>15</v>
      </c>
      <c r="DA48">
        <v>1535036305.4000001</v>
      </c>
      <c r="DB48" t="s">
        <v>408</v>
      </c>
      <c r="DC48">
        <v>29</v>
      </c>
      <c r="DD48">
        <v>-2.137</v>
      </c>
      <c r="DE48">
        <v>-0.17799999999999999</v>
      </c>
      <c r="DF48">
        <v>300</v>
      </c>
      <c r="DG48">
        <v>16</v>
      </c>
      <c r="DH48">
        <v>0.04</v>
      </c>
      <c r="DI48">
        <v>0.01</v>
      </c>
      <c r="DJ48">
        <v>20.465429156989199</v>
      </c>
      <c r="DK48">
        <v>-0.36278479133670299</v>
      </c>
      <c r="DL48">
        <v>3.1432110894732197E-2</v>
      </c>
      <c r="DM48">
        <v>1</v>
      </c>
      <c r="DN48">
        <v>169.397347217114</v>
      </c>
      <c r="DO48">
        <v>6.3134752328969501</v>
      </c>
      <c r="DP48">
        <v>0.78342960875299705</v>
      </c>
      <c r="DQ48">
        <v>1</v>
      </c>
      <c r="DR48">
        <v>2</v>
      </c>
      <c r="DS48">
        <v>2</v>
      </c>
      <c r="DT48" t="s">
        <v>252</v>
      </c>
      <c r="DU48">
        <v>100</v>
      </c>
      <c r="DV48">
        <v>100</v>
      </c>
      <c r="DW48">
        <v>-2.137</v>
      </c>
      <c r="DX48">
        <v>-0.17799999999999999</v>
      </c>
      <c r="DY48">
        <v>2</v>
      </c>
      <c r="DZ48">
        <v>388.37099999999998</v>
      </c>
      <c r="EA48">
        <v>694.82100000000003</v>
      </c>
      <c r="EB48">
        <v>25.000499999999999</v>
      </c>
      <c r="EC48">
        <v>27.5807</v>
      </c>
      <c r="ED48">
        <v>30.0002</v>
      </c>
      <c r="EE48">
        <v>27.582100000000001</v>
      </c>
      <c r="EF48">
        <v>27.610900000000001</v>
      </c>
      <c r="EG48">
        <v>15.425800000000001</v>
      </c>
      <c r="EH48">
        <v>34.825600000000001</v>
      </c>
      <c r="EI48">
        <v>48.1038</v>
      </c>
      <c r="EJ48">
        <v>25</v>
      </c>
      <c r="EK48">
        <v>300</v>
      </c>
      <c r="EL48">
        <v>16.104700000000001</v>
      </c>
      <c r="EM48">
        <v>100.807</v>
      </c>
      <c r="EN48">
        <v>101.69199999999999</v>
      </c>
    </row>
    <row r="49" spans="1:144" x14ac:dyDescent="0.2">
      <c r="A49">
        <v>33</v>
      </c>
      <c r="B49">
        <v>1535036395.9000001</v>
      </c>
      <c r="C49">
        <v>4369.9000000953702</v>
      </c>
      <c r="D49" t="s">
        <v>409</v>
      </c>
      <c r="E49" t="s">
        <v>410</v>
      </c>
      <c r="F49" t="s">
        <v>400</v>
      </c>
      <c r="G49">
        <v>1535036387.90323</v>
      </c>
      <c r="H49">
        <f t="shared" ref="H49:H66" si="43">BV49*AI49*(BT49-BU49)/(100*BN49*(1000-AI49*BT49))</f>
        <v>5.1726451305583307E-3</v>
      </c>
      <c r="I49">
        <f t="shared" ref="I49:I66" si="44">BV49*AI49*(BS49-BR49*(1000-AI49*BU49)/(1000-AI49*BT49))/(100*BN49)</f>
        <v>16.405427605973916</v>
      </c>
      <c r="J49">
        <f t="shared" ref="J49:J66" si="45">BR49 - IF(AI49&gt;1, I49*BN49*100/(AK49*CB49), 0)</f>
        <v>223.65909677419401</v>
      </c>
      <c r="K49">
        <f t="shared" ref="K49:K66" si="46">((Q49-H49/2)*J49-I49)/(Q49+H49/2)</f>
        <v>141.99433254241359</v>
      </c>
      <c r="L49">
        <f t="shared" ref="L49:L66" si="47">K49*(BW49+BX49)/1000</f>
        <v>14.182899110321436</v>
      </c>
      <c r="M49">
        <f t="shared" ref="M49:M66" si="48">(BR49 - IF(AI49&gt;1, I49*BN49*100/(AK49*CB49), 0))*(BW49+BX49)/1000</f>
        <v>22.339866302103978</v>
      </c>
      <c r="N49">
        <f t="shared" ref="N49:N66" si="49">2/((1/P49-1/O49)+SIGN(P49)*SQRT((1/P49-1/O49)*(1/P49-1/O49) + 4*BO49/((BO49+1)*(BO49+1))*(2*1/P49*1/O49-1/O49*1/O49)))</f>
        <v>0.36600817077366016</v>
      </c>
      <c r="O49">
        <f t="shared" ref="O49:O66" si="50">AF49+AE49*BN49+AD49*BN49*BN49</f>
        <v>2.2580285295073423</v>
      </c>
      <c r="P49">
        <f t="shared" ref="P49:P66" si="51">H49*(1000-(1000*0.61365*EXP(17.502*T49/(240.97+T49))/(BW49+BX49)+BT49)/2)/(1000*0.61365*EXP(17.502*T49/(240.97+T49))/(BW49+BX49)-BT49)</f>
        <v>0.33595808914273251</v>
      </c>
      <c r="Q49">
        <f t="shared" ref="Q49:Q66" si="52">1/((BO49+1)/(N49/1.6)+1/(O49/1.37)) + BO49/((BO49+1)/(N49/1.6) + BO49/(O49/1.37))</f>
        <v>0.21246770849715935</v>
      </c>
      <c r="R49">
        <f t="shared" ref="R49:R66" si="53">(BK49*BM49)</f>
        <v>273.60193933330862</v>
      </c>
      <c r="S49">
        <f t="shared" ref="S49:S66" si="54">(BY49+(R49+2*0.95*0.0000000567*(((BY49+$B$7)+273)^4-(BY49+273)^4)-44100*H49)/(1.84*29.3*O49+8*0.95*0.0000000567*(BY49+273)^3))</f>
        <v>27.735680678124815</v>
      </c>
      <c r="T49">
        <f t="shared" ref="T49:T66" si="55">($C$7*BZ49+$D$7*CA49+$E$7*S49)</f>
        <v>28.277322580645201</v>
      </c>
      <c r="U49">
        <f t="shared" ref="U49:U66" si="56">0.61365*EXP(17.502*T49/(240.97+T49))</f>
        <v>3.8566250706517962</v>
      </c>
      <c r="V49">
        <f t="shared" ref="V49:V66" si="57">(W49/X49*100)</f>
        <v>64.610134990499404</v>
      </c>
      <c r="W49">
        <f t="shared" ref="W49:W66" si="58">BT49*(BW49+BX49)/1000</f>
        <v>2.3666571268536409</v>
      </c>
      <c r="X49">
        <f t="shared" ref="X49:X66" si="59">0.61365*EXP(17.502*BY49/(240.97+BY49))</f>
        <v>3.6629812446633117</v>
      </c>
      <c r="Y49">
        <f t="shared" ref="Y49:Y66" si="60">(U49-BT49*(BW49+BX49)/1000)</f>
        <v>1.4899679437981552</v>
      </c>
      <c r="Z49">
        <f t="shared" ref="Z49:Z66" si="61">(-H49*44100)</f>
        <v>-228.1136502576224</v>
      </c>
      <c r="AA49">
        <f t="shared" ref="AA49:AA66" si="62">2*29.3*O49*0.92*(BY49-T49)</f>
        <v>-107.44237917545354</v>
      </c>
      <c r="AB49">
        <f t="shared" ref="AB49:AB66" si="63">2*0.95*0.0000000567*(((BY49+$B$7)+273)^4-(T49+273)^4)</f>
        <v>-10.354946575780357</v>
      </c>
      <c r="AC49">
        <f t="shared" ref="AC49:AC66" si="64">R49+AB49+Z49+AA49</f>
        <v>-72.309036675547645</v>
      </c>
      <c r="AD49">
        <v>-4.1400236718270998E-2</v>
      </c>
      <c r="AE49">
        <v>4.6475392576193E-2</v>
      </c>
      <c r="AF49">
        <v>3.4695846959079399</v>
      </c>
      <c r="AG49">
        <v>0</v>
      </c>
      <c r="AH49">
        <v>0</v>
      </c>
      <c r="AI49">
        <f t="shared" ref="AI49:AI66" si="65">IF(AG49*$H$13&gt;=AK49,1,(AK49/(AK49-AG49*$H$13)))</f>
        <v>1</v>
      </c>
      <c r="AJ49">
        <f t="shared" ref="AJ49:AJ66" si="66">(AI49-1)*100</f>
        <v>0</v>
      </c>
      <c r="AK49">
        <f t="shared" ref="AK49:AK66" si="67">MAX(0,($B$13+$C$13*CB49)/(1+$D$13*CB49)*BW49/(BY49+273)*$E$13)</f>
        <v>52721.309689328184</v>
      </c>
      <c r="AL49" t="s">
        <v>247</v>
      </c>
      <c r="AM49">
        <v>608.65384615384596</v>
      </c>
      <c r="AN49">
        <v>3163.45</v>
      </c>
      <c r="AO49">
        <f t="shared" ref="AO49:AO66" si="68">AN49-AM49</f>
        <v>2554.7961538461541</v>
      </c>
      <c r="AP49">
        <f t="shared" ref="AP49:AP66" si="69">AO49/AN49</f>
        <v>0.80759808242461684</v>
      </c>
      <c r="AQ49">
        <v>2.7432534460018899E-2</v>
      </c>
      <c r="AR49" t="s">
        <v>411</v>
      </c>
      <c r="AS49">
        <v>895.67661538461505</v>
      </c>
      <c r="AT49">
        <v>1298.23</v>
      </c>
      <c r="AU49">
        <f t="shared" ref="AU49:AU66" si="70">1-AS49/AT49</f>
        <v>0.31007863369001254</v>
      </c>
      <c r="AV49">
        <v>0.5</v>
      </c>
      <c r="AW49">
        <f t="shared" ref="AW49:AW66" si="71">BK49</f>
        <v>1429.2256834549644</v>
      </c>
      <c r="AX49">
        <f t="shared" ref="AX49:AX66" si="72">I49</f>
        <v>16.405427605973916</v>
      </c>
      <c r="AY49">
        <f t="shared" ref="AY49:AY66" si="73">AU49*AV49*AW49</f>
        <v>221.58617358019487</v>
      </c>
      <c r="AZ49">
        <f t="shared" ref="AZ49:AZ66" si="74">BE49/AT49</f>
        <v>0.54491885105104643</v>
      </c>
      <c r="BA49">
        <f t="shared" ref="BA49:BA66" si="75">(AX49-AQ49)/AW49</f>
        <v>1.1459348415795507E-2</v>
      </c>
      <c r="BB49">
        <f t="shared" ref="BB49:BB66" si="76">(AN49-AT49)/AT49</f>
        <v>1.4367407932338645</v>
      </c>
      <c r="BC49" t="s">
        <v>412</v>
      </c>
      <c r="BD49">
        <v>590.79999999999995</v>
      </c>
      <c r="BE49">
        <f t="shared" ref="BE49:BE66" si="77">AT49-BD49</f>
        <v>707.43000000000006</v>
      </c>
      <c r="BF49">
        <f t="shared" ref="BF49:BF66" si="78">(AT49-AS49)/(AT49-BD49)</f>
        <v>0.56903634934252845</v>
      </c>
      <c r="BG49">
        <f t="shared" ref="BG49:BG66" si="79">(AN49-AT49)/(AN49-BD49)</f>
        <v>0.72501894933240052</v>
      </c>
      <c r="BH49">
        <f t="shared" ref="BH49:BH66" si="80">(AT49-AS49)/(AT49-AM49)</f>
        <v>0.58376929418182222</v>
      </c>
      <c r="BI49">
        <f t="shared" ref="BI49:BI66" si="81">(AN49-AT49)/(AN49-AM49)</f>
        <v>0.73008564585161828</v>
      </c>
      <c r="BJ49">
        <f t="shared" ref="BJ49:BJ66" si="82">$B$11*CC49+$C$11*CD49+$F$11*CE49</f>
        <v>1700.0083870967701</v>
      </c>
      <c r="BK49">
        <f t="shared" ref="BK49:BK66" si="83">BJ49*BL49</f>
        <v>1429.2256834549644</v>
      </c>
      <c r="BL49">
        <f t="shared" ref="BL49:BL66" si="84">($B$11*$D$9+$C$11*$D$9+$F$11*((CR49+CJ49)/MAX(CR49+CJ49+CS49, 0.1)*$I$9+CS49/MAX(CR49+CJ49+CS49, 0.1)*$J$9))/($B$11+$C$11+$F$11)</f>
        <v>0.84071684251849998</v>
      </c>
      <c r="BM49">
        <f t="shared" ref="BM49:BM66" si="85">($B$11*$K$9+$C$11*$K$9+$F$11*((CR49+CJ49)/MAX(CR49+CJ49+CS49, 0.1)*$P$9+CS49/MAX(CR49+CJ49+CS49, 0.1)*$Q$9))/($B$11+$C$11+$F$11)</f>
        <v>0.19143368503699992</v>
      </c>
      <c r="BN49">
        <v>6</v>
      </c>
      <c r="BO49">
        <v>0.5</v>
      </c>
      <c r="BP49" t="s">
        <v>250</v>
      </c>
      <c r="BQ49">
        <v>1535036387.90323</v>
      </c>
      <c r="BR49">
        <v>223.65909677419401</v>
      </c>
      <c r="BS49">
        <v>250.002580645161</v>
      </c>
      <c r="BT49">
        <v>23.694161290322601</v>
      </c>
      <c r="BU49">
        <v>16.119041935483899</v>
      </c>
      <c r="BV49">
        <v>400.00032258064499</v>
      </c>
      <c r="BW49">
        <v>99.783567741935499</v>
      </c>
      <c r="BX49">
        <v>9.9989977419354795E-2</v>
      </c>
      <c r="BY49">
        <v>27.394729032258098</v>
      </c>
      <c r="BZ49">
        <v>28.277322580645201</v>
      </c>
      <c r="CA49">
        <v>999.9</v>
      </c>
      <c r="CB49">
        <v>10005.5235483871</v>
      </c>
      <c r="CC49">
        <v>0</v>
      </c>
      <c r="CD49">
        <v>23.764680645161299</v>
      </c>
      <c r="CE49">
        <v>1700.0083870967701</v>
      </c>
      <c r="CF49">
        <v>0.97603593548387102</v>
      </c>
      <c r="CG49">
        <v>2.3964364516128999E-2</v>
      </c>
      <c r="CH49">
        <v>0</v>
      </c>
      <c r="CI49">
        <v>895.78038709677401</v>
      </c>
      <c r="CJ49">
        <v>4.9992900000000002</v>
      </c>
      <c r="CK49">
        <v>15300.8870967742</v>
      </c>
      <c r="CL49">
        <v>14683.5225806452</v>
      </c>
      <c r="CM49">
        <v>45.352645161290297</v>
      </c>
      <c r="CN49">
        <v>46.396870967741897</v>
      </c>
      <c r="CO49">
        <v>46.050129032258099</v>
      </c>
      <c r="CP49">
        <v>46.717516129032298</v>
      </c>
      <c r="CQ49">
        <v>47.437290322580601</v>
      </c>
      <c r="CR49">
        <v>1654.38838709677</v>
      </c>
      <c r="CS49">
        <v>40.621290322580599</v>
      </c>
      <c r="CT49">
        <v>0</v>
      </c>
      <c r="CU49">
        <v>60</v>
      </c>
      <c r="CV49">
        <v>895.67661538461505</v>
      </c>
      <c r="CW49">
        <v>-12.2804102479449</v>
      </c>
      <c r="CX49">
        <v>-195.57264965770401</v>
      </c>
      <c r="CY49">
        <v>15299.026923076901</v>
      </c>
      <c r="CZ49">
        <v>15</v>
      </c>
      <c r="DA49">
        <v>1535036305.4000001</v>
      </c>
      <c r="DB49" t="s">
        <v>408</v>
      </c>
      <c r="DC49">
        <v>29</v>
      </c>
      <c r="DD49">
        <v>-2.137</v>
      </c>
      <c r="DE49">
        <v>-0.17799999999999999</v>
      </c>
      <c r="DF49">
        <v>300</v>
      </c>
      <c r="DG49">
        <v>16</v>
      </c>
      <c r="DH49">
        <v>0.04</v>
      </c>
      <c r="DI49">
        <v>0.01</v>
      </c>
      <c r="DJ49">
        <v>16.405427021409199</v>
      </c>
      <c r="DK49">
        <v>0.685992626563522</v>
      </c>
      <c r="DL49">
        <v>5.6507538501087702E-2</v>
      </c>
      <c r="DM49">
        <v>1</v>
      </c>
      <c r="DN49">
        <v>141.993877381918</v>
      </c>
      <c r="DO49">
        <v>-5.9134978562810101</v>
      </c>
      <c r="DP49">
        <v>0.46148040969370202</v>
      </c>
      <c r="DQ49">
        <v>1</v>
      </c>
      <c r="DR49">
        <v>2</v>
      </c>
      <c r="DS49">
        <v>2</v>
      </c>
      <c r="DT49" t="s">
        <v>252</v>
      </c>
      <c r="DU49">
        <v>100</v>
      </c>
      <c r="DV49">
        <v>100</v>
      </c>
      <c r="DW49">
        <v>-2.137</v>
      </c>
      <c r="DX49">
        <v>-0.17799999999999999</v>
      </c>
      <c r="DY49">
        <v>2</v>
      </c>
      <c r="DZ49">
        <v>388.72199999999998</v>
      </c>
      <c r="EA49">
        <v>694.95399999999995</v>
      </c>
      <c r="EB49">
        <v>25.000299999999999</v>
      </c>
      <c r="EC49">
        <v>27.594799999999999</v>
      </c>
      <c r="ED49">
        <v>30.000299999999999</v>
      </c>
      <c r="EE49">
        <v>27.5839</v>
      </c>
      <c r="EF49">
        <v>27.617899999999999</v>
      </c>
      <c r="EG49">
        <v>13.4292</v>
      </c>
      <c r="EH49">
        <v>33.450400000000002</v>
      </c>
      <c r="EI49">
        <v>46.597700000000003</v>
      </c>
      <c r="EJ49">
        <v>25</v>
      </c>
      <c r="EK49">
        <v>250</v>
      </c>
      <c r="EL49">
        <v>16.235099999999999</v>
      </c>
      <c r="EM49">
        <v>100.801</v>
      </c>
      <c r="EN49">
        <v>101.691</v>
      </c>
    </row>
    <row r="50" spans="1:144" x14ac:dyDescent="0.2">
      <c r="A50">
        <v>34</v>
      </c>
      <c r="B50">
        <v>1535036496</v>
      </c>
      <c r="C50">
        <v>4470</v>
      </c>
      <c r="D50" t="s">
        <v>413</v>
      </c>
      <c r="E50" t="s">
        <v>414</v>
      </c>
      <c r="F50" t="s">
        <v>400</v>
      </c>
      <c r="G50">
        <v>1535036487.95806</v>
      </c>
      <c r="H50">
        <f t="shared" si="43"/>
        <v>4.9550319254197429E-3</v>
      </c>
      <c r="I50">
        <f t="shared" si="44"/>
        <v>10.382214842944204</v>
      </c>
      <c r="J50">
        <f t="shared" si="45"/>
        <v>158.25006451612899</v>
      </c>
      <c r="K50">
        <f t="shared" si="46"/>
        <v>103.93496660132358</v>
      </c>
      <c r="L50">
        <f t="shared" si="47"/>
        <v>10.381815398171984</v>
      </c>
      <c r="M50">
        <f t="shared" si="48"/>
        <v>15.807220710015947</v>
      </c>
      <c r="N50">
        <f t="shared" si="49"/>
        <v>0.34872638257295369</v>
      </c>
      <c r="O50">
        <f t="shared" si="50"/>
        <v>2.2567528006921629</v>
      </c>
      <c r="P50">
        <f t="shared" si="51"/>
        <v>0.32131916431574686</v>
      </c>
      <c r="Q50">
        <f t="shared" si="52"/>
        <v>0.20310710771478135</v>
      </c>
      <c r="R50">
        <f t="shared" si="53"/>
        <v>273.60083889672779</v>
      </c>
      <c r="S50">
        <f t="shared" si="54"/>
        <v>27.85473827911034</v>
      </c>
      <c r="T50">
        <f t="shared" si="55"/>
        <v>28.4124290322581</v>
      </c>
      <c r="U50">
        <f t="shared" si="56"/>
        <v>3.8870423629336597</v>
      </c>
      <c r="V50">
        <f t="shared" si="57"/>
        <v>65.207817747836899</v>
      </c>
      <c r="W50">
        <f t="shared" si="58"/>
        <v>2.3951234764589944</v>
      </c>
      <c r="X50">
        <f t="shared" si="59"/>
        <v>3.6730618493032559</v>
      </c>
      <c r="Y50">
        <f t="shared" si="60"/>
        <v>1.4919188864746653</v>
      </c>
      <c r="Z50">
        <f t="shared" si="61"/>
        <v>-218.51690791101066</v>
      </c>
      <c r="AA50">
        <f t="shared" si="62"/>
        <v>-118.10869847296439</v>
      </c>
      <c r="AB50">
        <f t="shared" si="63"/>
        <v>-11.399712735007173</v>
      </c>
      <c r="AC50">
        <f t="shared" si="64"/>
        <v>-74.424480222254459</v>
      </c>
      <c r="AD50">
        <v>-4.1365789796419E-2</v>
      </c>
      <c r="AE50">
        <v>4.64367228886979E-2</v>
      </c>
      <c r="AF50">
        <v>3.4673008960310598</v>
      </c>
      <c r="AG50">
        <v>0</v>
      </c>
      <c r="AH50">
        <v>0</v>
      </c>
      <c r="AI50">
        <f t="shared" si="65"/>
        <v>1</v>
      </c>
      <c r="AJ50">
        <f t="shared" si="66"/>
        <v>0</v>
      </c>
      <c r="AK50">
        <f t="shared" si="67"/>
        <v>52671.093482626493</v>
      </c>
      <c r="AL50" t="s">
        <v>247</v>
      </c>
      <c r="AM50">
        <v>608.65384615384596</v>
      </c>
      <c r="AN50">
        <v>3163.45</v>
      </c>
      <c r="AO50">
        <f t="shared" si="68"/>
        <v>2554.7961538461541</v>
      </c>
      <c r="AP50">
        <f t="shared" si="69"/>
        <v>0.80759808242461684</v>
      </c>
      <c r="AQ50">
        <v>2.7432534460018899E-2</v>
      </c>
      <c r="AR50" t="s">
        <v>415</v>
      </c>
      <c r="AS50">
        <v>886.28169230769197</v>
      </c>
      <c r="AT50">
        <v>1241.73</v>
      </c>
      <c r="AU50">
        <f t="shared" si="70"/>
        <v>0.28625249264518704</v>
      </c>
      <c r="AV50">
        <v>0.5</v>
      </c>
      <c r="AW50">
        <f t="shared" si="71"/>
        <v>1429.2202263153954</v>
      </c>
      <c r="AX50">
        <f t="shared" si="72"/>
        <v>10.382214842944204</v>
      </c>
      <c r="AY50">
        <f t="shared" si="73"/>
        <v>204.55892616085015</v>
      </c>
      <c r="AZ50">
        <f t="shared" si="74"/>
        <v>0.52195726929364672</v>
      </c>
      <c r="BA50">
        <f t="shared" si="75"/>
        <v>7.2450572121970013E-3</v>
      </c>
      <c r="BB50">
        <f t="shared" si="76"/>
        <v>1.5476150209787956</v>
      </c>
      <c r="BC50" t="s">
        <v>416</v>
      </c>
      <c r="BD50">
        <v>593.6</v>
      </c>
      <c r="BE50">
        <f t="shared" si="77"/>
        <v>648.13</v>
      </c>
      <c r="BF50">
        <f t="shared" si="78"/>
        <v>0.54842131623641566</v>
      </c>
      <c r="BG50">
        <f t="shared" si="79"/>
        <v>0.74779461836293937</v>
      </c>
      <c r="BH50">
        <f t="shared" si="80"/>
        <v>0.56146216459558307</v>
      </c>
      <c r="BI50">
        <f t="shared" si="81"/>
        <v>0.75220091321451188</v>
      </c>
      <c r="BJ50">
        <f t="shared" si="82"/>
        <v>1700.0019354838701</v>
      </c>
      <c r="BK50">
        <f t="shared" si="83"/>
        <v>1429.2202263153954</v>
      </c>
      <c r="BL50">
        <f t="shared" si="84"/>
        <v>0.84071682301267359</v>
      </c>
      <c r="BM50">
        <f t="shared" si="85"/>
        <v>0.19143364602534704</v>
      </c>
      <c r="BN50">
        <v>6</v>
      </c>
      <c r="BO50">
        <v>0.5</v>
      </c>
      <c r="BP50" t="s">
        <v>250</v>
      </c>
      <c r="BQ50">
        <v>1535036487.95806</v>
      </c>
      <c r="BR50">
        <v>158.25006451612899</v>
      </c>
      <c r="BS50">
        <v>174.99919354838701</v>
      </c>
      <c r="BT50">
        <v>23.978183870967701</v>
      </c>
      <c r="BU50">
        <v>16.7240258064516</v>
      </c>
      <c r="BV50">
        <v>400.009419354839</v>
      </c>
      <c r="BW50">
        <v>99.787603225806393</v>
      </c>
      <c r="BX50">
        <v>0.10000666774193499</v>
      </c>
      <c r="BY50">
        <v>27.4416677419355</v>
      </c>
      <c r="BZ50">
        <v>28.4124290322581</v>
      </c>
      <c r="CA50">
        <v>999.9</v>
      </c>
      <c r="CB50">
        <v>9996.7941935483905</v>
      </c>
      <c r="CC50">
        <v>0</v>
      </c>
      <c r="CD50">
        <v>21.234677419354799</v>
      </c>
      <c r="CE50">
        <v>1700.0019354838701</v>
      </c>
      <c r="CF50">
        <v>0.97603683870967695</v>
      </c>
      <c r="CG50">
        <v>2.3963461290322601E-2</v>
      </c>
      <c r="CH50">
        <v>0</v>
      </c>
      <c r="CI50">
        <v>886.354774193548</v>
      </c>
      <c r="CJ50">
        <v>4.9992900000000002</v>
      </c>
      <c r="CK50">
        <v>15150.222580645201</v>
      </c>
      <c r="CL50">
        <v>14683.464516128999</v>
      </c>
      <c r="CM50">
        <v>45.408999999999999</v>
      </c>
      <c r="CN50">
        <v>46.461419354838696</v>
      </c>
      <c r="CO50">
        <v>46.108741935483899</v>
      </c>
      <c r="CP50">
        <v>46.614645161290298</v>
      </c>
      <c r="CQ50">
        <v>47.503774193548402</v>
      </c>
      <c r="CR50">
        <v>1654.3819354838699</v>
      </c>
      <c r="CS50">
        <v>40.619999999999997</v>
      </c>
      <c r="CT50">
        <v>0</v>
      </c>
      <c r="CU50">
        <v>99.599999904632597</v>
      </c>
      <c r="CV50">
        <v>886.28169230769197</v>
      </c>
      <c r="CW50">
        <v>-7.8635213682289899</v>
      </c>
      <c r="CX50">
        <v>-620.24273403346501</v>
      </c>
      <c r="CY50">
        <v>15145.242307692301</v>
      </c>
      <c r="CZ50">
        <v>15</v>
      </c>
      <c r="DA50">
        <v>1535036468.4000001</v>
      </c>
      <c r="DB50" t="s">
        <v>417</v>
      </c>
      <c r="DC50">
        <v>30</v>
      </c>
      <c r="DD50">
        <v>-2.3260000000000001</v>
      </c>
      <c r="DE50">
        <v>-0.16900000000000001</v>
      </c>
      <c r="DF50">
        <v>175</v>
      </c>
      <c r="DG50">
        <v>16</v>
      </c>
      <c r="DH50">
        <v>0.06</v>
      </c>
      <c r="DI50">
        <v>0.01</v>
      </c>
      <c r="DJ50">
        <v>10.384719721325601</v>
      </c>
      <c r="DK50">
        <v>-0.34763741744154297</v>
      </c>
      <c r="DL50">
        <v>4.08324247161585E-2</v>
      </c>
      <c r="DM50">
        <v>1</v>
      </c>
      <c r="DN50">
        <v>103.82519121158001</v>
      </c>
      <c r="DO50">
        <v>12.3044958661582</v>
      </c>
      <c r="DP50">
        <v>0.94239104398556395</v>
      </c>
      <c r="DQ50">
        <v>1</v>
      </c>
      <c r="DR50">
        <v>2</v>
      </c>
      <c r="DS50">
        <v>2</v>
      </c>
      <c r="DT50" t="s">
        <v>252</v>
      </c>
      <c r="DU50">
        <v>100</v>
      </c>
      <c r="DV50">
        <v>100</v>
      </c>
      <c r="DW50">
        <v>-2.3260000000000001</v>
      </c>
      <c r="DX50">
        <v>-0.16900000000000001</v>
      </c>
      <c r="DY50">
        <v>2</v>
      </c>
      <c r="DZ50">
        <v>388.57799999999997</v>
      </c>
      <c r="EA50">
        <v>694.12199999999996</v>
      </c>
      <c r="EB50">
        <v>25.000399999999999</v>
      </c>
      <c r="EC50">
        <v>27.630199999999999</v>
      </c>
      <c r="ED50">
        <v>30.000299999999999</v>
      </c>
      <c r="EE50">
        <v>27.616599999999998</v>
      </c>
      <c r="EF50">
        <v>27.6435</v>
      </c>
      <c r="EG50">
        <v>10.3727</v>
      </c>
      <c r="EH50">
        <v>32.202300000000001</v>
      </c>
      <c r="EI50">
        <v>45.597200000000001</v>
      </c>
      <c r="EJ50">
        <v>25</v>
      </c>
      <c r="EK50">
        <v>175</v>
      </c>
      <c r="EL50">
        <v>16.5381</v>
      </c>
      <c r="EM50">
        <v>100.798</v>
      </c>
      <c r="EN50">
        <v>101.684</v>
      </c>
    </row>
    <row r="51" spans="1:144" x14ac:dyDescent="0.2">
      <c r="A51">
        <v>35</v>
      </c>
      <c r="B51">
        <v>1535036595.4000001</v>
      </c>
      <c r="C51">
        <v>4569.4000000953702</v>
      </c>
      <c r="D51" t="s">
        <v>418</v>
      </c>
      <c r="E51" t="s">
        <v>419</v>
      </c>
      <c r="F51" t="s">
        <v>400</v>
      </c>
      <c r="G51">
        <v>1535036587.4548399</v>
      </c>
      <c r="H51">
        <f t="shared" si="43"/>
        <v>4.8150762951924215E-3</v>
      </c>
      <c r="I51">
        <f t="shared" si="44"/>
        <v>4.2522911875918563</v>
      </c>
      <c r="J51">
        <f t="shared" si="45"/>
        <v>92.929183870967805</v>
      </c>
      <c r="K51">
        <f t="shared" si="46"/>
        <v>69.273121395491515</v>
      </c>
      <c r="L51">
        <f t="shared" si="47"/>
        <v>6.9199000751114719</v>
      </c>
      <c r="M51">
        <f t="shared" si="48"/>
        <v>9.282975178459477</v>
      </c>
      <c r="N51">
        <f t="shared" si="49"/>
        <v>0.3361344978330324</v>
      </c>
      <c r="O51">
        <f t="shared" si="50"/>
        <v>2.2583389761070647</v>
      </c>
      <c r="P51">
        <f t="shared" si="51"/>
        <v>0.31060964116546319</v>
      </c>
      <c r="Q51">
        <f t="shared" si="52"/>
        <v>0.19626256186810398</v>
      </c>
      <c r="R51">
        <f t="shared" si="53"/>
        <v>273.59756496479781</v>
      </c>
      <c r="S51">
        <f t="shared" si="54"/>
        <v>27.924835329618816</v>
      </c>
      <c r="T51">
        <f t="shared" si="55"/>
        <v>28.458325806451601</v>
      </c>
      <c r="U51">
        <f t="shared" si="56"/>
        <v>3.8974228763317771</v>
      </c>
      <c r="V51">
        <f t="shared" si="57"/>
        <v>65.185051715136751</v>
      </c>
      <c r="W51">
        <f t="shared" si="58"/>
        <v>2.3976730874249106</v>
      </c>
      <c r="X51">
        <f t="shared" si="59"/>
        <v>3.6782560178105097</v>
      </c>
      <c r="Y51">
        <f t="shared" si="60"/>
        <v>1.4997497889068665</v>
      </c>
      <c r="Z51">
        <f t="shared" si="61"/>
        <v>-212.34486461798579</v>
      </c>
      <c r="AA51">
        <f t="shared" si="62"/>
        <v>-120.8403978332921</v>
      </c>
      <c r="AB51">
        <f t="shared" si="63"/>
        <v>-11.659252051952453</v>
      </c>
      <c r="AC51">
        <f t="shared" si="64"/>
        <v>-71.24694953843256</v>
      </c>
      <c r="AD51">
        <v>-4.1408622011152897E-2</v>
      </c>
      <c r="AE51">
        <v>4.64848058020449E-2</v>
      </c>
      <c r="AF51">
        <v>3.4701405336962998</v>
      </c>
      <c r="AG51">
        <v>0</v>
      </c>
      <c r="AH51">
        <v>0</v>
      </c>
      <c r="AI51">
        <f t="shared" si="65"/>
        <v>1</v>
      </c>
      <c r="AJ51">
        <f t="shared" si="66"/>
        <v>0</v>
      </c>
      <c r="AK51">
        <f t="shared" si="67"/>
        <v>52719.279651615579</v>
      </c>
      <c r="AL51" t="s">
        <v>247</v>
      </c>
      <c r="AM51">
        <v>608.65384615384596</v>
      </c>
      <c r="AN51">
        <v>3163.45</v>
      </c>
      <c r="AO51">
        <f t="shared" si="68"/>
        <v>2554.7961538461541</v>
      </c>
      <c r="AP51">
        <f t="shared" si="69"/>
        <v>0.80759808242461684</v>
      </c>
      <c r="AQ51">
        <v>2.7432534460018899E-2</v>
      </c>
      <c r="AR51" t="s">
        <v>420</v>
      </c>
      <c r="AS51">
        <v>888.72257692307699</v>
      </c>
      <c r="AT51">
        <v>1193.2</v>
      </c>
      <c r="AU51">
        <f t="shared" si="70"/>
        <v>0.255177189973955</v>
      </c>
      <c r="AV51">
        <v>0.5</v>
      </c>
      <c r="AW51">
        <f t="shared" si="71"/>
        <v>1429.2026521218738</v>
      </c>
      <c r="AX51">
        <f t="shared" si="72"/>
        <v>4.2522911875918563</v>
      </c>
      <c r="AY51">
        <f t="shared" si="73"/>
        <v>182.34995833589187</v>
      </c>
      <c r="AZ51">
        <f t="shared" si="74"/>
        <v>0.50234663090848142</v>
      </c>
      <c r="BA51">
        <f t="shared" si="75"/>
        <v>2.9560948874950499E-3</v>
      </c>
      <c r="BB51">
        <f t="shared" si="76"/>
        <v>1.6512319812269525</v>
      </c>
      <c r="BC51" t="s">
        <v>421</v>
      </c>
      <c r="BD51">
        <v>593.79999999999995</v>
      </c>
      <c r="BE51">
        <f t="shared" si="77"/>
        <v>599.40000000000009</v>
      </c>
      <c r="BF51">
        <f t="shared" si="78"/>
        <v>0.50797034213700865</v>
      </c>
      <c r="BG51">
        <f t="shared" si="79"/>
        <v>0.7667386609071275</v>
      </c>
      <c r="BH51">
        <f t="shared" si="80"/>
        <v>0.52087832769670073</v>
      </c>
      <c r="BI51">
        <f t="shared" si="81"/>
        <v>0.77119655790692299</v>
      </c>
      <c r="BJ51">
        <f t="shared" si="82"/>
        <v>1699.98096774194</v>
      </c>
      <c r="BK51">
        <f t="shared" si="83"/>
        <v>1429.2026521218738</v>
      </c>
      <c r="BL51">
        <f t="shared" si="84"/>
        <v>0.84071685462470969</v>
      </c>
      <c r="BM51">
        <f t="shared" si="85"/>
        <v>0.19143370924941935</v>
      </c>
      <c r="BN51">
        <v>6</v>
      </c>
      <c r="BO51">
        <v>0.5</v>
      </c>
      <c r="BP51" t="s">
        <v>250</v>
      </c>
      <c r="BQ51">
        <v>1535036587.4548399</v>
      </c>
      <c r="BR51">
        <v>92.929183870967805</v>
      </c>
      <c r="BS51">
        <v>99.979100000000003</v>
      </c>
      <c r="BT51">
        <v>24.0024129032258</v>
      </c>
      <c r="BU51">
        <v>16.952870967741902</v>
      </c>
      <c r="BV51">
        <v>399.98367741935499</v>
      </c>
      <c r="BW51">
        <v>99.792996774193497</v>
      </c>
      <c r="BX51">
        <v>0.100005529032258</v>
      </c>
      <c r="BY51">
        <v>27.465809677419401</v>
      </c>
      <c r="BZ51">
        <v>28.458325806451601</v>
      </c>
      <c r="CA51">
        <v>999.9</v>
      </c>
      <c r="CB51">
        <v>10006.604516129</v>
      </c>
      <c r="CC51">
        <v>0</v>
      </c>
      <c r="CD51">
        <v>20.4292290322581</v>
      </c>
      <c r="CE51">
        <v>1699.98096774194</v>
      </c>
      <c r="CF51">
        <v>0.976036193548387</v>
      </c>
      <c r="CG51">
        <v>2.3964087096774198E-2</v>
      </c>
      <c r="CH51">
        <v>0</v>
      </c>
      <c r="CI51">
        <v>888.80151612903205</v>
      </c>
      <c r="CJ51">
        <v>4.9992900000000002</v>
      </c>
      <c r="CK51">
        <v>15154.2903225806</v>
      </c>
      <c r="CL51">
        <v>14683.2806451613</v>
      </c>
      <c r="CM51">
        <v>45.503999999999998</v>
      </c>
      <c r="CN51">
        <v>46.542032258064502</v>
      </c>
      <c r="CO51">
        <v>46.211387096774203</v>
      </c>
      <c r="CP51">
        <v>46.7033225806451</v>
      </c>
      <c r="CQ51">
        <v>47.715548387096803</v>
      </c>
      <c r="CR51">
        <v>1654.35967741935</v>
      </c>
      <c r="CS51">
        <v>40.621290322580599</v>
      </c>
      <c r="CT51">
        <v>0</v>
      </c>
      <c r="CU51">
        <v>99</v>
      </c>
      <c r="CV51">
        <v>888.72257692307699</v>
      </c>
      <c r="CW51">
        <v>-6.8679316162651203</v>
      </c>
      <c r="CX51">
        <v>-1.7777777468437901</v>
      </c>
      <c r="CY51">
        <v>15153.9538461538</v>
      </c>
      <c r="CZ51">
        <v>15</v>
      </c>
      <c r="DA51">
        <v>1535036574</v>
      </c>
      <c r="DB51" t="s">
        <v>422</v>
      </c>
      <c r="DC51">
        <v>31</v>
      </c>
      <c r="DD51">
        <v>-2.4940000000000002</v>
      </c>
      <c r="DE51">
        <v>-0.16700000000000001</v>
      </c>
      <c r="DF51">
        <v>100</v>
      </c>
      <c r="DG51">
        <v>17</v>
      </c>
      <c r="DH51">
        <v>0.17</v>
      </c>
      <c r="DI51">
        <v>0.01</v>
      </c>
      <c r="DJ51">
        <v>4.2398574430212603</v>
      </c>
      <c r="DK51">
        <v>0.48528053350622502</v>
      </c>
      <c r="DL51">
        <v>7.3454312021269202E-2</v>
      </c>
      <c r="DM51">
        <v>1</v>
      </c>
      <c r="DN51">
        <v>69.2973214935801</v>
      </c>
      <c r="DO51">
        <v>4.0173963861304403</v>
      </c>
      <c r="DP51">
        <v>0.56436359578472495</v>
      </c>
      <c r="DQ51">
        <v>1</v>
      </c>
      <c r="DR51">
        <v>2</v>
      </c>
      <c r="DS51">
        <v>2</v>
      </c>
      <c r="DT51" t="s">
        <v>252</v>
      </c>
      <c r="DU51">
        <v>100</v>
      </c>
      <c r="DV51">
        <v>100</v>
      </c>
      <c r="DW51">
        <v>-2.4940000000000002</v>
      </c>
      <c r="DX51">
        <v>-0.16700000000000001</v>
      </c>
      <c r="DY51">
        <v>2</v>
      </c>
      <c r="DZ51">
        <v>388.31900000000002</v>
      </c>
      <c r="EA51">
        <v>693.32100000000003</v>
      </c>
      <c r="EB51">
        <v>24.999500000000001</v>
      </c>
      <c r="EC51">
        <v>27.680099999999999</v>
      </c>
      <c r="ED51">
        <v>30.000299999999999</v>
      </c>
      <c r="EE51">
        <v>27.6633</v>
      </c>
      <c r="EF51">
        <v>27.683900000000001</v>
      </c>
      <c r="EG51">
        <v>7.2394100000000003</v>
      </c>
      <c r="EH51">
        <v>31.040400000000002</v>
      </c>
      <c r="EI51">
        <v>44.839100000000002</v>
      </c>
      <c r="EJ51">
        <v>25</v>
      </c>
      <c r="EK51">
        <v>100</v>
      </c>
      <c r="EL51">
        <v>16.6599</v>
      </c>
      <c r="EM51">
        <v>100.789</v>
      </c>
      <c r="EN51">
        <v>101.678</v>
      </c>
    </row>
    <row r="52" spans="1:144" x14ac:dyDescent="0.2">
      <c r="A52">
        <v>36</v>
      </c>
      <c r="B52">
        <v>1535036682.4000001</v>
      </c>
      <c r="C52">
        <v>4656.4000000953702</v>
      </c>
      <c r="D52" t="s">
        <v>423</v>
      </c>
      <c r="E52" t="s">
        <v>424</v>
      </c>
      <c r="F52" t="s">
        <v>400</v>
      </c>
      <c r="G52">
        <v>1535036674.4677401</v>
      </c>
      <c r="H52">
        <f t="shared" si="43"/>
        <v>4.8669425972573876E-3</v>
      </c>
      <c r="I52">
        <f t="shared" si="44"/>
        <v>1.8711160286056731E-2</v>
      </c>
      <c r="J52">
        <f t="shared" si="45"/>
        <v>49.583822580645197</v>
      </c>
      <c r="K52">
        <f t="shared" si="46"/>
        <v>48.288835349994507</v>
      </c>
      <c r="L52">
        <f t="shared" si="47"/>
        <v>4.823827630851282</v>
      </c>
      <c r="M52">
        <f t="shared" si="48"/>
        <v>4.9531907670614634</v>
      </c>
      <c r="N52">
        <f t="shared" si="49"/>
        <v>0.34000475276257275</v>
      </c>
      <c r="O52">
        <f t="shared" si="50"/>
        <v>2.2571667735904173</v>
      </c>
      <c r="P52">
        <f t="shared" si="51"/>
        <v>0.31390072714922407</v>
      </c>
      <c r="Q52">
        <f t="shared" si="52"/>
        <v>0.19836602107010581</v>
      </c>
      <c r="R52">
        <f t="shared" si="53"/>
        <v>273.60299088481582</v>
      </c>
      <c r="S52">
        <f t="shared" si="54"/>
        <v>27.922851536258893</v>
      </c>
      <c r="T52">
        <f t="shared" si="55"/>
        <v>28.4790903225806</v>
      </c>
      <c r="U52">
        <f t="shared" si="56"/>
        <v>3.9021271437060654</v>
      </c>
      <c r="V52">
        <f t="shared" si="57"/>
        <v>65.249835059156013</v>
      </c>
      <c r="W52">
        <f t="shared" si="58"/>
        <v>2.4021516346083533</v>
      </c>
      <c r="X52">
        <f t="shared" si="59"/>
        <v>3.6814677499652588</v>
      </c>
      <c r="Y52">
        <f t="shared" si="60"/>
        <v>1.499975509097712</v>
      </c>
      <c r="Z52">
        <f t="shared" si="61"/>
        <v>-214.63216853905078</v>
      </c>
      <c r="AA52">
        <f t="shared" si="62"/>
        <v>-121.48974826618513</v>
      </c>
      <c r="AB52">
        <f t="shared" si="63"/>
        <v>-11.730077853640752</v>
      </c>
      <c r="AC52">
        <f t="shared" si="64"/>
        <v>-74.249003774060839</v>
      </c>
      <c r="AD52">
        <v>-4.13769658458812E-2</v>
      </c>
      <c r="AE52">
        <v>4.6449268983295003E-2</v>
      </c>
      <c r="AF52">
        <v>3.4680419301423702</v>
      </c>
      <c r="AG52">
        <v>0</v>
      </c>
      <c r="AH52">
        <v>0</v>
      </c>
      <c r="AI52">
        <f t="shared" si="65"/>
        <v>1</v>
      </c>
      <c r="AJ52">
        <f t="shared" si="66"/>
        <v>0</v>
      </c>
      <c r="AK52">
        <f t="shared" si="67"/>
        <v>52678.061250897852</v>
      </c>
      <c r="AL52" t="s">
        <v>247</v>
      </c>
      <c r="AM52">
        <v>608.65384615384596</v>
      </c>
      <c r="AN52">
        <v>3163.45</v>
      </c>
      <c r="AO52">
        <f t="shared" si="68"/>
        <v>2554.7961538461541</v>
      </c>
      <c r="AP52">
        <f t="shared" si="69"/>
        <v>0.80759808242461684</v>
      </c>
      <c r="AQ52">
        <v>2.7432534460018899E-2</v>
      </c>
      <c r="AR52" t="s">
        <v>425</v>
      </c>
      <c r="AS52">
        <v>894.27273076923098</v>
      </c>
      <c r="AT52">
        <v>1168.02</v>
      </c>
      <c r="AU52">
        <f t="shared" si="70"/>
        <v>0.23436864885084929</v>
      </c>
      <c r="AV52">
        <v>0.5</v>
      </c>
      <c r="AW52">
        <f t="shared" si="71"/>
        <v>1429.2308710142202</v>
      </c>
      <c r="AX52">
        <f t="shared" si="72"/>
        <v>1.8711160286056731E-2</v>
      </c>
      <c r="AY52">
        <f t="shared" si="73"/>
        <v>167.48345406776261</v>
      </c>
      <c r="AZ52">
        <f t="shared" si="74"/>
        <v>0.48836492525812913</v>
      </c>
      <c r="BA52">
        <f t="shared" si="75"/>
        <v>-6.1021451123381133E-6</v>
      </c>
      <c r="BB52">
        <f t="shared" si="76"/>
        <v>1.7083868426910498</v>
      </c>
      <c r="BC52" t="s">
        <v>426</v>
      </c>
      <c r="BD52">
        <v>597.6</v>
      </c>
      <c r="BE52">
        <f t="shared" si="77"/>
        <v>570.41999999999996</v>
      </c>
      <c r="BF52">
        <f t="shared" si="78"/>
        <v>0.47990475304296665</v>
      </c>
      <c r="BG52">
        <f t="shared" si="79"/>
        <v>0.7776877058284779</v>
      </c>
      <c r="BH52">
        <f t="shared" si="80"/>
        <v>0.48938833239820839</v>
      </c>
      <c r="BI52">
        <f t="shared" si="81"/>
        <v>0.78105253015820908</v>
      </c>
      <c r="BJ52">
        <f t="shared" si="82"/>
        <v>1700.01451612903</v>
      </c>
      <c r="BK52">
        <f t="shared" si="83"/>
        <v>1429.2308710142202</v>
      </c>
      <c r="BL52">
        <f t="shared" si="84"/>
        <v>0.84071686297632919</v>
      </c>
      <c r="BM52">
        <f t="shared" si="85"/>
        <v>0.19143372595265862</v>
      </c>
      <c r="BN52">
        <v>6</v>
      </c>
      <c r="BO52">
        <v>0.5</v>
      </c>
      <c r="BP52" t="s">
        <v>250</v>
      </c>
      <c r="BQ52">
        <v>1535036674.4677401</v>
      </c>
      <c r="BR52">
        <v>49.583822580645197</v>
      </c>
      <c r="BS52">
        <v>49.973893548387103</v>
      </c>
      <c r="BT52">
        <v>24.0466935483871</v>
      </c>
      <c r="BU52">
        <v>16.921432258064499</v>
      </c>
      <c r="BV52">
        <v>399.97764516129001</v>
      </c>
      <c r="BW52">
        <v>99.795303225806506</v>
      </c>
      <c r="BX52">
        <v>9.9995467741935504E-2</v>
      </c>
      <c r="BY52">
        <v>27.4807225806452</v>
      </c>
      <c r="BZ52">
        <v>28.4790903225806</v>
      </c>
      <c r="CA52">
        <v>999.9</v>
      </c>
      <c r="CB52">
        <v>9998.7235483871009</v>
      </c>
      <c r="CC52">
        <v>0</v>
      </c>
      <c r="CD52">
        <v>24.4265935483871</v>
      </c>
      <c r="CE52">
        <v>1700.01451612903</v>
      </c>
      <c r="CF52">
        <v>0.97603600000000001</v>
      </c>
      <c r="CG52">
        <v>2.39642548387097E-2</v>
      </c>
      <c r="CH52">
        <v>0</v>
      </c>
      <c r="CI52">
        <v>894.28409677419404</v>
      </c>
      <c r="CJ52">
        <v>4.9992900000000002</v>
      </c>
      <c r="CK52">
        <v>15251.3516129032</v>
      </c>
      <c r="CL52">
        <v>14683.564516128999</v>
      </c>
      <c r="CM52">
        <v>45.5741935483871</v>
      </c>
      <c r="CN52">
        <v>46.574419354838703</v>
      </c>
      <c r="CO52">
        <v>46.278032258064499</v>
      </c>
      <c r="CP52">
        <v>46.727483870967703</v>
      </c>
      <c r="CQ52">
        <v>47.7697741935484</v>
      </c>
      <c r="CR52">
        <v>1654.39258064516</v>
      </c>
      <c r="CS52">
        <v>40.6225806451613</v>
      </c>
      <c r="CT52">
        <v>0</v>
      </c>
      <c r="CU52">
        <v>86.299999952316298</v>
      </c>
      <c r="CV52">
        <v>894.27273076923098</v>
      </c>
      <c r="CW52">
        <v>-4.6760683672966001</v>
      </c>
      <c r="CX52">
        <v>-89.213675191391104</v>
      </c>
      <c r="CY52">
        <v>15250.6961538462</v>
      </c>
      <c r="CZ52">
        <v>15</v>
      </c>
      <c r="DA52">
        <v>1535036660.5</v>
      </c>
      <c r="DB52" t="s">
        <v>427</v>
      </c>
      <c r="DC52">
        <v>32</v>
      </c>
      <c r="DD52">
        <v>-2.3660000000000001</v>
      </c>
      <c r="DE52">
        <v>-0.16400000000000001</v>
      </c>
      <c r="DF52">
        <v>50</v>
      </c>
      <c r="DG52">
        <v>17</v>
      </c>
      <c r="DH52">
        <v>0.2</v>
      </c>
      <c r="DI52">
        <v>0.01</v>
      </c>
      <c r="DJ52">
        <v>1.16303054557253E-2</v>
      </c>
      <c r="DK52">
        <v>0.24074768287022999</v>
      </c>
      <c r="DL52">
        <v>4.1675267748328998E-2</v>
      </c>
      <c r="DM52">
        <v>1</v>
      </c>
      <c r="DN52">
        <v>48.333556443518098</v>
      </c>
      <c r="DO52">
        <v>-1.2913139699368199</v>
      </c>
      <c r="DP52">
        <v>0.26255450284620202</v>
      </c>
      <c r="DQ52">
        <v>1</v>
      </c>
      <c r="DR52">
        <v>2</v>
      </c>
      <c r="DS52">
        <v>2</v>
      </c>
      <c r="DT52" t="s">
        <v>252</v>
      </c>
      <c r="DU52">
        <v>100</v>
      </c>
      <c r="DV52">
        <v>100</v>
      </c>
      <c r="DW52">
        <v>-2.3660000000000001</v>
      </c>
      <c r="DX52">
        <v>-0.16400000000000001</v>
      </c>
      <c r="DY52">
        <v>2</v>
      </c>
      <c r="DZ52">
        <v>388.52100000000002</v>
      </c>
      <c r="EA52">
        <v>693.04399999999998</v>
      </c>
      <c r="EB52">
        <v>25.000599999999999</v>
      </c>
      <c r="EC52">
        <v>27.7254</v>
      </c>
      <c r="ED52">
        <v>30.000299999999999</v>
      </c>
      <c r="EE52">
        <v>27.703499999999998</v>
      </c>
      <c r="EF52">
        <v>27.723600000000001</v>
      </c>
      <c r="EG52">
        <v>5.1417400000000004</v>
      </c>
      <c r="EH52">
        <v>30.8626</v>
      </c>
      <c r="EI52">
        <v>43.871299999999998</v>
      </c>
      <c r="EJ52">
        <v>25</v>
      </c>
      <c r="EK52">
        <v>50</v>
      </c>
      <c r="EL52">
        <v>16.652999999999999</v>
      </c>
      <c r="EM52">
        <v>100.78100000000001</v>
      </c>
      <c r="EN52">
        <v>101.672</v>
      </c>
    </row>
    <row r="53" spans="1:144" x14ac:dyDescent="0.2">
      <c r="A53">
        <v>37</v>
      </c>
      <c r="B53">
        <v>1535036783</v>
      </c>
      <c r="C53">
        <v>4757</v>
      </c>
      <c r="D53" t="s">
        <v>428</v>
      </c>
      <c r="E53" t="s">
        <v>429</v>
      </c>
      <c r="F53" t="s">
        <v>400</v>
      </c>
      <c r="G53">
        <v>1535036775</v>
      </c>
      <c r="H53">
        <f t="shared" si="43"/>
        <v>4.9420290633350548E-3</v>
      </c>
      <c r="I53">
        <f t="shared" si="44"/>
        <v>27.261908752503498</v>
      </c>
      <c r="J53">
        <f t="shared" si="45"/>
        <v>356.48625806451599</v>
      </c>
      <c r="K53">
        <f t="shared" si="46"/>
        <v>216.8379504468173</v>
      </c>
      <c r="L53">
        <f t="shared" si="47"/>
        <v>21.66170743511983</v>
      </c>
      <c r="M53">
        <f t="shared" si="48"/>
        <v>35.612313300886555</v>
      </c>
      <c r="N53">
        <f t="shared" si="49"/>
        <v>0.35287369399215568</v>
      </c>
      <c r="O53">
        <f t="shared" si="50"/>
        <v>2.2577015819011748</v>
      </c>
      <c r="P53">
        <f t="shared" si="51"/>
        <v>0.32484954679943151</v>
      </c>
      <c r="Q53">
        <f t="shared" si="52"/>
        <v>0.20536304157442675</v>
      </c>
      <c r="R53">
        <f t="shared" si="53"/>
        <v>273.60421030757317</v>
      </c>
      <c r="S53">
        <f t="shared" si="54"/>
        <v>27.911822988989723</v>
      </c>
      <c r="T53">
        <f t="shared" si="55"/>
        <v>28.380712903225799</v>
      </c>
      <c r="U53">
        <f t="shared" si="56"/>
        <v>3.8798831964265812</v>
      </c>
      <c r="V53">
        <f t="shared" si="57"/>
        <v>65.353766666555828</v>
      </c>
      <c r="W53">
        <f t="shared" si="58"/>
        <v>2.407933432609819</v>
      </c>
      <c r="X53">
        <f t="shared" si="59"/>
        <v>3.6844600631749902</v>
      </c>
      <c r="Y53">
        <f t="shared" si="60"/>
        <v>1.4719497638167622</v>
      </c>
      <c r="Z53">
        <f t="shared" si="61"/>
        <v>-217.94348169307591</v>
      </c>
      <c r="AA53">
        <f t="shared" si="62"/>
        <v>-107.85440300061771</v>
      </c>
      <c r="AB53">
        <f t="shared" si="63"/>
        <v>-10.406701767224559</v>
      </c>
      <c r="AC53">
        <f t="shared" si="64"/>
        <v>-62.600376153344996</v>
      </c>
      <c r="AD53">
        <v>-4.1391406864564897E-2</v>
      </c>
      <c r="AE53">
        <v>4.6465480291870198E-2</v>
      </c>
      <c r="AF53">
        <v>3.4689993472742899</v>
      </c>
      <c r="AG53">
        <v>0</v>
      </c>
      <c r="AH53">
        <v>0</v>
      </c>
      <c r="AI53">
        <f t="shared" si="65"/>
        <v>1</v>
      </c>
      <c r="AJ53">
        <f t="shared" si="66"/>
        <v>0</v>
      </c>
      <c r="AK53">
        <f t="shared" si="67"/>
        <v>52693.320888546252</v>
      </c>
      <c r="AL53" t="s">
        <v>247</v>
      </c>
      <c r="AM53">
        <v>608.65384615384596</v>
      </c>
      <c r="AN53">
        <v>3163.45</v>
      </c>
      <c r="AO53">
        <f t="shared" si="68"/>
        <v>2554.7961538461541</v>
      </c>
      <c r="AP53">
        <f t="shared" si="69"/>
        <v>0.80759808242461684</v>
      </c>
      <c r="AQ53">
        <v>2.7432534460018899E-2</v>
      </c>
      <c r="AR53" t="s">
        <v>430</v>
      </c>
      <c r="AS53">
        <v>864.79880769230795</v>
      </c>
      <c r="AT53">
        <v>1317.89</v>
      </c>
      <c r="AU53">
        <f t="shared" si="70"/>
        <v>0.3438004630945618</v>
      </c>
      <c r="AV53">
        <v>0.5</v>
      </c>
      <c r="AW53">
        <f t="shared" si="71"/>
        <v>1429.2281134126324</v>
      </c>
      <c r="AX53">
        <f t="shared" si="72"/>
        <v>27.261908752503498</v>
      </c>
      <c r="AY53">
        <f t="shared" si="73"/>
        <v>245.68464362951497</v>
      </c>
      <c r="AZ53">
        <f t="shared" si="74"/>
        <v>0.57356076759061836</v>
      </c>
      <c r="BA53">
        <f t="shared" si="75"/>
        <v>1.9055373989960562E-2</v>
      </c>
      <c r="BB53">
        <f t="shared" si="76"/>
        <v>1.4003900173762602</v>
      </c>
      <c r="BC53" t="s">
        <v>431</v>
      </c>
      <c r="BD53">
        <v>562</v>
      </c>
      <c r="BE53">
        <f t="shared" si="77"/>
        <v>755.8900000000001</v>
      </c>
      <c r="BF53">
        <f t="shared" si="78"/>
        <v>0.5994141903024145</v>
      </c>
      <c r="BG53">
        <f t="shared" si="79"/>
        <v>0.70943512272002152</v>
      </c>
      <c r="BH53">
        <f t="shared" si="80"/>
        <v>0.63884390248664003</v>
      </c>
      <c r="BI53">
        <f t="shared" si="81"/>
        <v>0.72239031565065392</v>
      </c>
      <c r="BJ53">
        <f t="shared" si="82"/>
        <v>1700.01</v>
      </c>
      <c r="BK53">
        <f t="shared" si="83"/>
        <v>1429.2281134126324</v>
      </c>
      <c r="BL53">
        <f t="shared" si="84"/>
        <v>0.84071747425758225</v>
      </c>
      <c r="BM53">
        <f t="shared" si="85"/>
        <v>0.19143494851516463</v>
      </c>
      <c r="BN53">
        <v>6</v>
      </c>
      <c r="BO53">
        <v>0.5</v>
      </c>
      <c r="BP53" t="s">
        <v>250</v>
      </c>
      <c r="BQ53">
        <v>1535036775</v>
      </c>
      <c r="BR53">
        <v>356.48625806451599</v>
      </c>
      <c r="BS53">
        <v>400.01948387096797</v>
      </c>
      <c r="BT53">
        <v>24.103887096774201</v>
      </c>
      <c r="BU53">
        <v>16.869906451612898</v>
      </c>
      <c r="BV53">
        <v>400.02100000000002</v>
      </c>
      <c r="BW53">
        <v>99.798122580645099</v>
      </c>
      <c r="BX53">
        <v>0.10001513225806501</v>
      </c>
      <c r="BY53">
        <v>27.494606451612899</v>
      </c>
      <c r="BZ53">
        <v>28.380712903225799</v>
      </c>
      <c r="CA53">
        <v>999.9</v>
      </c>
      <c r="CB53">
        <v>10001.930645161299</v>
      </c>
      <c r="CC53">
        <v>0</v>
      </c>
      <c r="CD53">
        <v>24.398606451612899</v>
      </c>
      <c r="CE53">
        <v>1700.01</v>
      </c>
      <c r="CF53">
        <v>0.97601203225806399</v>
      </c>
      <c r="CG53">
        <v>2.3987693548387101E-2</v>
      </c>
      <c r="CH53">
        <v>0</v>
      </c>
      <c r="CI53">
        <v>864.82764516128998</v>
      </c>
      <c r="CJ53">
        <v>4.9992900000000002</v>
      </c>
      <c r="CK53">
        <v>14774.8096774194</v>
      </c>
      <c r="CL53">
        <v>14683.374193548399</v>
      </c>
      <c r="CM53">
        <v>45.662999999999997</v>
      </c>
      <c r="CN53">
        <v>46.578258064516099</v>
      </c>
      <c r="CO53">
        <v>46.374806451612898</v>
      </c>
      <c r="CP53">
        <v>46.836419354838696</v>
      </c>
      <c r="CQ53">
        <v>47.878870967741904</v>
      </c>
      <c r="CR53">
        <v>1654.35290322581</v>
      </c>
      <c r="CS53">
        <v>40.657096774193597</v>
      </c>
      <c r="CT53">
        <v>0</v>
      </c>
      <c r="CU53">
        <v>100.19999980926499</v>
      </c>
      <c r="CV53">
        <v>864.79880769230795</v>
      </c>
      <c r="CW53">
        <v>-2.60502563302818</v>
      </c>
      <c r="CX53">
        <v>-55.408547080401</v>
      </c>
      <c r="CY53">
        <v>14774.0884615385</v>
      </c>
      <c r="CZ53">
        <v>15</v>
      </c>
      <c r="DA53">
        <v>1535036754</v>
      </c>
      <c r="DB53" t="s">
        <v>432</v>
      </c>
      <c r="DC53">
        <v>33</v>
      </c>
      <c r="DD53">
        <v>-2.2349999999999999</v>
      </c>
      <c r="DE53">
        <v>-0.16500000000000001</v>
      </c>
      <c r="DF53">
        <v>400</v>
      </c>
      <c r="DG53">
        <v>17</v>
      </c>
      <c r="DH53">
        <v>0.06</v>
      </c>
      <c r="DI53">
        <v>0.01</v>
      </c>
      <c r="DJ53">
        <v>27.26283493375</v>
      </c>
      <c r="DK53">
        <v>-7.6661713455034294E-2</v>
      </c>
      <c r="DL53">
        <v>1.9089070005033799E-2</v>
      </c>
      <c r="DM53">
        <v>1</v>
      </c>
      <c r="DN53">
        <v>216.71169543463699</v>
      </c>
      <c r="DO53">
        <v>11.015117520950101</v>
      </c>
      <c r="DP53">
        <v>0.923932042507845</v>
      </c>
      <c r="DQ53">
        <v>1</v>
      </c>
      <c r="DR53">
        <v>2</v>
      </c>
      <c r="DS53">
        <v>2</v>
      </c>
      <c r="DT53" t="s">
        <v>252</v>
      </c>
      <c r="DU53">
        <v>100</v>
      </c>
      <c r="DV53">
        <v>100</v>
      </c>
      <c r="DW53">
        <v>-2.2349999999999999</v>
      </c>
      <c r="DX53">
        <v>-0.16500000000000001</v>
      </c>
      <c r="DY53">
        <v>2</v>
      </c>
      <c r="DZ53">
        <v>388.82499999999999</v>
      </c>
      <c r="EA53">
        <v>693.45699999999999</v>
      </c>
      <c r="EB53">
        <v>24.999700000000001</v>
      </c>
      <c r="EC53">
        <v>27.784099999999999</v>
      </c>
      <c r="ED53">
        <v>30.000299999999999</v>
      </c>
      <c r="EE53">
        <v>27.747699999999998</v>
      </c>
      <c r="EF53">
        <v>27.772400000000001</v>
      </c>
      <c r="EG53">
        <v>19.356100000000001</v>
      </c>
      <c r="EH53">
        <v>30.880199999999999</v>
      </c>
      <c r="EI53">
        <v>42.999600000000001</v>
      </c>
      <c r="EJ53">
        <v>25</v>
      </c>
      <c r="EK53">
        <v>400</v>
      </c>
      <c r="EL53">
        <v>16.675699999999999</v>
      </c>
      <c r="EM53">
        <v>100.773</v>
      </c>
      <c r="EN53">
        <v>101.663</v>
      </c>
    </row>
    <row r="54" spans="1:144" x14ac:dyDescent="0.2">
      <c r="A54">
        <v>38</v>
      </c>
      <c r="B54">
        <v>1535036903.5</v>
      </c>
      <c r="C54">
        <v>4877.5</v>
      </c>
      <c r="D54" t="s">
        <v>433</v>
      </c>
      <c r="E54" t="s">
        <v>434</v>
      </c>
      <c r="F54" t="s">
        <v>400</v>
      </c>
      <c r="G54">
        <v>1535036895.5</v>
      </c>
      <c r="H54">
        <f t="shared" si="43"/>
        <v>5.0475169965352989E-3</v>
      </c>
      <c r="I54">
        <f t="shared" si="44"/>
        <v>36.335257441626787</v>
      </c>
      <c r="J54">
        <f t="shared" si="45"/>
        <v>541.417483870968</v>
      </c>
      <c r="K54">
        <f t="shared" si="46"/>
        <v>358.84252733672258</v>
      </c>
      <c r="L54">
        <f t="shared" si="47"/>
        <v>35.849161980158847</v>
      </c>
      <c r="M54">
        <f t="shared" si="48"/>
        <v>54.088803861219752</v>
      </c>
      <c r="N54">
        <f t="shared" si="49"/>
        <v>0.36415185465213401</v>
      </c>
      <c r="O54">
        <f t="shared" si="50"/>
        <v>2.2571071396756937</v>
      </c>
      <c r="P54">
        <f t="shared" si="51"/>
        <v>0.33438146387905593</v>
      </c>
      <c r="Q54">
        <f t="shared" si="52"/>
        <v>0.2114599780190618</v>
      </c>
      <c r="R54">
        <f t="shared" si="53"/>
        <v>273.6009336355217</v>
      </c>
      <c r="S54">
        <f t="shared" si="54"/>
        <v>27.879225839434078</v>
      </c>
      <c r="T54">
        <f t="shared" si="55"/>
        <v>28.313800000000001</v>
      </c>
      <c r="U54">
        <f t="shared" si="56"/>
        <v>3.8648169094295284</v>
      </c>
      <c r="V54">
        <f t="shared" si="57"/>
        <v>65.24128153097864</v>
      </c>
      <c r="W54">
        <f t="shared" si="58"/>
        <v>2.4040993413294114</v>
      </c>
      <c r="X54">
        <f t="shared" si="59"/>
        <v>3.684935802782888</v>
      </c>
      <c r="Y54">
        <f t="shared" si="60"/>
        <v>1.460717568100117</v>
      </c>
      <c r="Z54">
        <f t="shared" si="61"/>
        <v>-222.59549954720669</v>
      </c>
      <c r="AA54">
        <f t="shared" si="62"/>
        <v>-99.415205682200934</v>
      </c>
      <c r="AB54">
        <f t="shared" si="63"/>
        <v>-9.591845808515215</v>
      </c>
      <c r="AC54">
        <f t="shared" si="64"/>
        <v>-58.001617402401109</v>
      </c>
      <c r="AD54">
        <v>-4.13753557904772E-2</v>
      </c>
      <c r="AE54">
        <v>4.64474615550554E-2</v>
      </c>
      <c r="AF54">
        <v>3.4679351788025401</v>
      </c>
      <c r="AG54">
        <v>0</v>
      </c>
      <c r="AH54">
        <v>0</v>
      </c>
      <c r="AI54">
        <f t="shared" si="65"/>
        <v>1</v>
      </c>
      <c r="AJ54">
        <f t="shared" si="66"/>
        <v>0</v>
      </c>
      <c r="AK54">
        <f t="shared" si="67"/>
        <v>52673.423387738556</v>
      </c>
      <c r="AL54" t="s">
        <v>247</v>
      </c>
      <c r="AM54">
        <v>608.65384615384596</v>
      </c>
      <c r="AN54">
        <v>3163.45</v>
      </c>
      <c r="AO54">
        <f t="shared" si="68"/>
        <v>2554.7961538461541</v>
      </c>
      <c r="AP54">
        <f t="shared" si="69"/>
        <v>0.80759808242461684</v>
      </c>
      <c r="AQ54">
        <v>2.7432534460018899E-2</v>
      </c>
      <c r="AR54" t="s">
        <v>435</v>
      </c>
      <c r="AS54">
        <v>877.34680769230795</v>
      </c>
      <c r="AT54">
        <v>1368.41</v>
      </c>
      <c r="AU54">
        <f t="shared" si="70"/>
        <v>0.35885676976030001</v>
      </c>
      <c r="AV54">
        <v>0.5</v>
      </c>
      <c r="AW54">
        <f t="shared" si="71"/>
        <v>1429.2207638574628</v>
      </c>
      <c r="AX54">
        <f t="shared" si="72"/>
        <v>36.335257441626787</v>
      </c>
      <c r="AY54">
        <f t="shared" si="73"/>
        <v>256.44277329611879</v>
      </c>
      <c r="AZ54">
        <f t="shared" si="74"/>
        <v>0.59661212648256012</v>
      </c>
      <c r="BA54">
        <f t="shared" si="75"/>
        <v>2.5403930467097366E-2</v>
      </c>
      <c r="BB54">
        <f t="shared" si="76"/>
        <v>1.3117705950701908</v>
      </c>
      <c r="BC54" t="s">
        <v>436</v>
      </c>
      <c r="BD54">
        <v>552</v>
      </c>
      <c r="BE54">
        <f t="shared" si="77"/>
        <v>816.41000000000008</v>
      </c>
      <c r="BF54">
        <f t="shared" si="78"/>
        <v>0.60149090813156636</v>
      </c>
      <c r="BG54">
        <f t="shared" si="79"/>
        <v>0.68737291543012502</v>
      </c>
      <c r="BH54">
        <f t="shared" si="80"/>
        <v>0.64634315868552916</v>
      </c>
      <c r="BI54">
        <f t="shared" si="81"/>
        <v>0.70261574384227532</v>
      </c>
      <c r="BJ54">
        <f t="shared" si="82"/>
        <v>1700.0025806451599</v>
      </c>
      <c r="BK54">
        <f t="shared" si="83"/>
        <v>1429.2207638574628</v>
      </c>
      <c r="BL54">
        <f t="shared" si="84"/>
        <v>0.84071682015627647</v>
      </c>
      <c r="BM54">
        <f t="shared" si="85"/>
        <v>0.19143364031255294</v>
      </c>
      <c r="BN54">
        <v>6</v>
      </c>
      <c r="BO54">
        <v>0.5</v>
      </c>
      <c r="BP54" t="s">
        <v>250</v>
      </c>
      <c r="BQ54">
        <v>1535036895.5</v>
      </c>
      <c r="BR54">
        <v>541.417483870968</v>
      </c>
      <c r="BS54">
        <v>600.01732258064499</v>
      </c>
      <c r="BT54">
        <v>24.064525806451599</v>
      </c>
      <c r="BU54">
        <v>16.675735483871001</v>
      </c>
      <c r="BV54">
        <v>400.01548387096801</v>
      </c>
      <c r="BW54">
        <v>99.802209677419398</v>
      </c>
      <c r="BX54">
        <v>0.100001596774194</v>
      </c>
      <c r="BY54">
        <v>27.496812903225798</v>
      </c>
      <c r="BZ54">
        <v>28.313800000000001</v>
      </c>
      <c r="CA54">
        <v>999.9</v>
      </c>
      <c r="CB54">
        <v>9997.6425806451607</v>
      </c>
      <c r="CC54">
        <v>0</v>
      </c>
      <c r="CD54">
        <v>24.302035483870998</v>
      </c>
      <c r="CE54">
        <v>1700.0025806451599</v>
      </c>
      <c r="CF54">
        <v>0.97603799999999996</v>
      </c>
      <c r="CG54">
        <v>2.3962299999999999E-2</v>
      </c>
      <c r="CH54">
        <v>0</v>
      </c>
      <c r="CI54">
        <v>877.40112903225804</v>
      </c>
      <c r="CJ54">
        <v>4.9992900000000002</v>
      </c>
      <c r="CK54">
        <v>15009.393548387099</v>
      </c>
      <c r="CL54">
        <v>14683.483870967701</v>
      </c>
      <c r="CM54">
        <v>45.687129032257999</v>
      </c>
      <c r="CN54">
        <v>46.864645161290298</v>
      </c>
      <c r="CO54">
        <v>46.406999999999996</v>
      </c>
      <c r="CP54">
        <v>47.128903225806503</v>
      </c>
      <c r="CQ54">
        <v>47.662999999999997</v>
      </c>
      <c r="CR54">
        <v>1654.3887096774199</v>
      </c>
      <c r="CS54">
        <v>40.619999999999997</v>
      </c>
      <c r="CT54">
        <v>0</v>
      </c>
      <c r="CU54">
        <v>120</v>
      </c>
      <c r="CV54">
        <v>877.34680769230795</v>
      </c>
      <c r="CW54">
        <v>-4.8627350512368901</v>
      </c>
      <c r="CX54">
        <v>-27.531623914741701</v>
      </c>
      <c r="CY54">
        <v>15009.0961538462</v>
      </c>
      <c r="CZ54">
        <v>15</v>
      </c>
      <c r="DA54">
        <v>1535036855.5</v>
      </c>
      <c r="DB54" t="s">
        <v>437</v>
      </c>
      <c r="DC54">
        <v>34</v>
      </c>
      <c r="DD54">
        <v>-2.83</v>
      </c>
      <c r="DE54">
        <v>-0.16900000000000001</v>
      </c>
      <c r="DF54">
        <v>600</v>
      </c>
      <c r="DG54">
        <v>17</v>
      </c>
      <c r="DH54">
        <v>0.04</v>
      </c>
      <c r="DI54">
        <v>0.01</v>
      </c>
      <c r="DJ54">
        <v>36.335257994724202</v>
      </c>
      <c r="DK54">
        <v>-1.0793655586908799</v>
      </c>
      <c r="DL54">
        <v>0.100407117523562</v>
      </c>
      <c r="DM54">
        <v>0</v>
      </c>
      <c r="DN54">
        <v>358.841476404964</v>
      </c>
      <c r="DO54">
        <v>8.8275565001343992</v>
      </c>
      <c r="DP54">
        <v>0.76664652428883495</v>
      </c>
      <c r="DQ54">
        <v>1</v>
      </c>
      <c r="DR54">
        <v>1</v>
      </c>
      <c r="DS54">
        <v>2</v>
      </c>
      <c r="DT54" t="s">
        <v>438</v>
      </c>
      <c r="DU54">
        <v>100</v>
      </c>
      <c r="DV54">
        <v>100</v>
      </c>
      <c r="DW54">
        <v>-2.83</v>
      </c>
      <c r="DX54">
        <v>-0.16900000000000001</v>
      </c>
      <c r="DY54">
        <v>2</v>
      </c>
      <c r="DZ54">
        <v>389.09500000000003</v>
      </c>
      <c r="EA54">
        <v>693.72699999999998</v>
      </c>
      <c r="EB54">
        <v>24.999700000000001</v>
      </c>
      <c r="EC54">
        <v>27.839700000000001</v>
      </c>
      <c r="ED54">
        <v>30.000299999999999</v>
      </c>
      <c r="EE54">
        <v>27.7971</v>
      </c>
      <c r="EF54">
        <v>27.825800000000001</v>
      </c>
      <c r="EG54">
        <v>26.798100000000002</v>
      </c>
      <c r="EH54">
        <v>31.099799999999998</v>
      </c>
      <c r="EI54">
        <v>41.706499999999998</v>
      </c>
      <c r="EJ54">
        <v>25</v>
      </c>
      <c r="EK54">
        <v>600</v>
      </c>
      <c r="EL54">
        <v>16.6294</v>
      </c>
      <c r="EM54">
        <v>100.764</v>
      </c>
      <c r="EN54">
        <v>101.658</v>
      </c>
    </row>
    <row r="55" spans="1:144" x14ac:dyDescent="0.2">
      <c r="A55">
        <v>39</v>
      </c>
      <c r="B55">
        <v>1535037005</v>
      </c>
      <c r="C55">
        <v>4979</v>
      </c>
      <c r="D55" t="s">
        <v>439</v>
      </c>
      <c r="E55" t="s">
        <v>440</v>
      </c>
      <c r="F55" t="s">
        <v>400</v>
      </c>
      <c r="G55">
        <v>1535036997</v>
      </c>
      <c r="H55">
        <f t="shared" si="43"/>
        <v>4.9911812724981811E-3</v>
      </c>
      <c r="I55">
        <f t="shared" si="44"/>
        <v>39.248107958047854</v>
      </c>
      <c r="J55">
        <f t="shared" si="45"/>
        <v>735.642612903226</v>
      </c>
      <c r="K55">
        <f t="shared" si="46"/>
        <v>532.21795760632915</v>
      </c>
      <c r="L55">
        <f t="shared" si="47"/>
        <v>53.171847682167162</v>
      </c>
      <c r="M55">
        <f t="shared" si="48"/>
        <v>73.495222028443322</v>
      </c>
      <c r="N55">
        <f t="shared" si="49"/>
        <v>0.35865962215709835</v>
      </c>
      <c r="O55">
        <f t="shared" si="50"/>
        <v>2.2568570182180805</v>
      </c>
      <c r="P55">
        <f t="shared" si="51"/>
        <v>0.32973936582923785</v>
      </c>
      <c r="Q55">
        <f t="shared" si="52"/>
        <v>0.20849079903309006</v>
      </c>
      <c r="R55">
        <f t="shared" si="53"/>
        <v>273.59947874361956</v>
      </c>
      <c r="S55">
        <f t="shared" si="54"/>
        <v>27.920145443390567</v>
      </c>
      <c r="T55">
        <f t="shared" si="55"/>
        <v>28.349003225806499</v>
      </c>
      <c r="U55">
        <f t="shared" si="56"/>
        <v>3.872736986954703</v>
      </c>
      <c r="V55">
        <f t="shared" si="57"/>
        <v>65.262525596961154</v>
      </c>
      <c r="W55">
        <f t="shared" si="58"/>
        <v>2.4080179783443256</v>
      </c>
      <c r="X55">
        <f t="shared" si="59"/>
        <v>3.6897407146260539</v>
      </c>
      <c r="Y55">
        <f t="shared" si="60"/>
        <v>1.4647190086103774</v>
      </c>
      <c r="Z55">
        <f t="shared" si="61"/>
        <v>-220.11109411716978</v>
      </c>
      <c r="AA55">
        <f t="shared" si="62"/>
        <v>-100.97767848803383</v>
      </c>
      <c r="AB55">
        <f t="shared" si="63"/>
        <v>-9.7464695854971879</v>
      </c>
      <c r="AC55">
        <f t="shared" si="64"/>
        <v>-57.235763447081268</v>
      </c>
      <c r="AD55">
        <v>-4.1368603186694497E-2</v>
      </c>
      <c r="AE55">
        <v>4.6439881165748702E-2</v>
      </c>
      <c r="AF55">
        <v>3.4674874459445899</v>
      </c>
      <c r="AG55">
        <v>0</v>
      </c>
      <c r="AH55">
        <v>0</v>
      </c>
      <c r="AI55">
        <f t="shared" si="65"/>
        <v>1</v>
      </c>
      <c r="AJ55">
        <f t="shared" si="66"/>
        <v>0</v>
      </c>
      <c r="AK55">
        <f t="shared" si="67"/>
        <v>52661.359382593</v>
      </c>
      <c r="AL55" t="s">
        <v>247</v>
      </c>
      <c r="AM55">
        <v>608.65384615384596</v>
      </c>
      <c r="AN55">
        <v>3163.45</v>
      </c>
      <c r="AO55">
        <f t="shared" si="68"/>
        <v>2554.7961538461541</v>
      </c>
      <c r="AP55">
        <f t="shared" si="69"/>
        <v>0.80759808242461684</v>
      </c>
      <c r="AQ55">
        <v>2.7432534460018899E-2</v>
      </c>
      <c r="AR55" t="s">
        <v>441</v>
      </c>
      <c r="AS55">
        <v>881.66365384615403</v>
      </c>
      <c r="AT55">
        <v>1344.13</v>
      </c>
      <c r="AU55">
        <f t="shared" si="70"/>
        <v>0.34406370377407391</v>
      </c>
      <c r="AV55">
        <v>0.5</v>
      </c>
      <c r="AW55">
        <f t="shared" si="71"/>
        <v>1429.212439195323</v>
      </c>
      <c r="AX55">
        <f t="shared" si="72"/>
        <v>39.248107958047854</v>
      </c>
      <c r="AY55">
        <f t="shared" si="73"/>
        <v>245.87006265476063</v>
      </c>
      <c r="AZ55">
        <f t="shared" si="74"/>
        <v>0.59111097884877206</v>
      </c>
      <c r="BA55">
        <f t="shared" si="75"/>
        <v>2.7442159295555747E-2</v>
      </c>
      <c r="BB55">
        <f t="shared" si="76"/>
        <v>1.353529792505189</v>
      </c>
      <c r="BC55" t="s">
        <v>442</v>
      </c>
      <c r="BD55">
        <v>549.6</v>
      </c>
      <c r="BE55">
        <f t="shared" si="77"/>
        <v>794.53000000000009</v>
      </c>
      <c r="BF55">
        <f t="shared" si="78"/>
        <v>0.58206278699840919</v>
      </c>
      <c r="BG55">
        <f t="shared" si="79"/>
        <v>0.6960307592248981</v>
      </c>
      <c r="BH55">
        <f t="shared" si="80"/>
        <v>0.62879855959352304</v>
      </c>
      <c r="BI55">
        <f t="shared" si="81"/>
        <v>0.71211943749840023</v>
      </c>
      <c r="BJ55">
        <f t="shared" si="82"/>
        <v>1699.9925806451599</v>
      </c>
      <c r="BK55">
        <f t="shared" si="83"/>
        <v>1429.212439195323</v>
      </c>
      <c r="BL55">
        <f t="shared" si="84"/>
        <v>0.84071686868946571</v>
      </c>
      <c r="BM55">
        <f t="shared" si="85"/>
        <v>0.19143373737893149</v>
      </c>
      <c r="BN55">
        <v>6</v>
      </c>
      <c r="BO55">
        <v>0.5</v>
      </c>
      <c r="BP55" t="s">
        <v>250</v>
      </c>
      <c r="BQ55">
        <v>1535036997</v>
      </c>
      <c r="BR55">
        <v>735.642612903226</v>
      </c>
      <c r="BS55">
        <v>800.02048387096795</v>
      </c>
      <c r="BT55">
        <v>24.102799999999998</v>
      </c>
      <c r="BU55">
        <v>16.7966935483871</v>
      </c>
      <c r="BV55">
        <v>400.01167741935501</v>
      </c>
      <c r="BW55">
        <v>99.806148387096798</v>
      </c>
      <c r="BX55">
        <v>0.100002696774194</v>
      </c>
      <c r="BY55">
        <v>27.519083870967702</v>
      </c>
      <c r="BZ55">
        <v>28.349003225806499</v>
      </c>
      <c r="CA55">
        <v>999.9</v>
      </c>
      <c r="CB55">
        <v>9995.6164516128993</v>
      </c>
      <c r="CC55">
        <v>0</v>
      </c>
      <c r="CD55">
        <v>24.339306451612899</v>
      </c>
      <c r="CE55">
        <v>1699.9925806451599</v>
      </c>
      <c r="CF55">
        <v>0.976036161290322</v>
      </c>
      <c r="CG55">
        <v>2.3964093548387098E-2</v>
      </c>
      <c r="CH55">
        <v>0</v>
      </c>
      <c r="CI55">
        <v>881.74287096774196</v>
      </c>
      <c r="CJ55">
        <v>4.9992900000000002</v>
      </c>
      <c r="CK55">
        <v>15103.4741935484</v>
      </c>
      <c r="CL55">
        <v>14683.3774193548</v>
      </c>
      <c r="CM55">
        <v>45.733677419354798</v>
      </c>
      <c r="CN55">
        <v>46.850548387096801</v>
      </c>
      <c r="CO55">
        <v>46.479548387096798</v>
      </c>
      <c r="CP55">
        <v>47.112741935483903</v>
      </c>
      <c r="CQ55">
        <v>47.890838709677404</v>
      </c>
      <c r="CR55">
        <v>1654.3790322580601</v>
      </c>
      <c r="CS55">
        <v>40.6225806451613</v>
      </c>
      <c r="CT55">
        <v>0</v>
      </c>
      <c r="CU55">
        <v>100.799999952316</v>
      </c>
      <c r="CV55">
        <v>881.66365384615403</v>
      </c>
      <c r="CW55">
        <v>-10.8737435845515</v>
      </c>
      <c r="CX55">
        <v>-177.046153958811</v>
      </c>
      <c r="CY55">
        <v>15102.1769230769</v>
      </c>
      <c r="CZ55">
        <v>15</v>
      </c>
      <c r="DA55">
        <v>1535036966.5</v>
      </c>
      <c r="DB55" t="s">
        <v>443</v>
      </c>
      <c r="DC55">
        <v>35</v>
      </c>
      <c r="DD55">
        <v>-3.468</v>
      </c>
      <c r="DE55">
        <v>-0.17299999999999999</v>
      </c>
      <c r="DF55">
        <v>800</v>
      </c>
      <c r="DG55">
        <v>17</v>
      </c>
      <c r="DH55">
        <v>0.03</v>
      </c>
      <c r="DI55">
        <v>0.01</v>
      </c>
      <c r="DJ55">
        <v>39.260872561960298</v>
      </c>
      <c r="DK55">
        <v>-0.77172960421193604</v>
      </c>
      <c r="DL55">
        <v>7.8620148085549305E-2</v>
      </c>
      <c r="DM55">
        <v>1</v>
      </c>
      <c r="DN55">
        <v>532.11829754386497</v>
      </c>
      <c r="DO55">
        <v>11.0530252236574</v>
      </c>
      <c r="DP55">
        <v>0.93763004507162795</v>
      </c>
      <c r="DQ55">
        <v>1</v>
      </c>
      <c r="DR55">
        <v>2</v>
      </c>
      <c r="DS55">
        <v>2</v>
      </c>
      <c r="DT55" t="s">
        <v>252</v>
      </c>
      <c r="DU55">
        <v>100</v>
      </c>
      <c r="DV55">
        <v>100</v>
      </c>
      <c r="DW55">
        <v>-3.468</v>
      </c>
      <c r="DX55">
        <v>-0.17299999999999999</v>
      </c>
      <c r="DY55">
        <v>2</v>
      </c>
      <c r="DZ55">
        <v>389.25700000000001</v>
      </c>
      <c r="EA55">
        <v>693.81200000000001</v>
      </c>
      <c r="EB55">
        <v>25.000399999999999</v>
      </c>
      <c r="EC55">
        <v>27.8705</v>
      </c>
      <c r="ED55">
        <v>30.000299999999999</v>
      </c>
      <c r="EE55">
        <v>27.8324</v>
      </c>
      <c r="EF55">
        <v>27.860900000000001</v>
      </c>
      <c r="EG55">
        <v>33.870399999999997</v>
      </c>
      <c r="EH55">
        <v>30.2715</v>
      </c>
      <c r="EI55">
        <v>40.887999999999998</v>
      </c>
      <c r="EJ55">
        <v>25</v>
      </c>
      <c r="EK55">
        <v>800</v>
      </c>
      <c r="EL55">
        <v>16.6755</v>
      </c>
      <c r="EM55">
        <v>100.76</v>
      </c>
      <c r="EN55">
        <v>101.65600000000001</v>
      </c>
    </row>
    <row r="56" spans="1:144" x14ac:dyDescent="0.2">
      <c r="A56">
        <v>40</v>
      </c>
      <c r="B56">
        <v>1535037125</v>
      </c>
      <c r="C56">
        <v>5099</v>
      </c>
      <c r="D56" t="s">
        <v>444</v>
      </c>
      <c r="E56" t="s">
        <v>445</v>
      </c>
      <c r="F56" t="s">
        <v>400</v>
      </c>
      <c r="G56">
        <v>1535037117</v>
      </c>
      <c r="H56">
        <f t="shared" si="43"/>
        <v>4.8964699158546782E-3</v>
      </c>
      <c r="I56">
        <f t="shared" si="44"/>
        <v>39.043652125681483</v>
      </c>
      <c r="J56">
        <f t="shared" si="45"/>
        <v>934.61235483870996</v>
      </c>
      <c r="K56">
        <f t="shared" si="46"/>
        <v>719.7613322308938</v>
      </c>
      <c r="L56">
        <f t="shared" si="47"/>
        <v>71.913040105611373</v>
      </c>
      <c r="M56">
        <f t="shared" si="48"/>
        <v>93.379308872285094</v>
      </c>
      <c r="N56">
        <f t="shared" si="49"/>
        <v>0.34407310139822112</v>
      </c>
      <c r="O56">
        <f t="shared" si="50"/>
        <v>2.2563597650027689</v>
      </c>
      <c r="P56">
        <f t="shared" si="51"/>
        <v>0.3173581609200738</v>
      </c>
      <c r="Q56">
        <f t="shared" si="52"/>
        <v>0.20057594837937121</v>
      </c>
      <c r="R56">
        <f t="shared" si="53"/>
        <v>273.60314684434741</v>
      </c>
      <c r="S56">
        <f t="shared" si="54"/>
        <v>27.984355656476904</v>
      </c>
      <c r="T56">
        <f t="shared" si="55"/>
        <v>28.470990322580601</v>
      </c>
      <c r="U56">
        <f t="shared" si="56"/>
        <v>3.9002914740370547</v>
      </c>
      <c r="V56">
        <f t="shared" si="57"/>
        <v>65.121278671531229</v>
      </c>
      <c r="W56">
        <f t="shared" si="58"/>
        <v>2.4074197786526428</v>
      </c>
      <c r="X56">
        <f t="shared" si="59"/>
        <v>3.6968251050406411</v>
      </c>
      <c r="Y56">
        <f t="shared" si="60"/>
        <v>1.4928716953844119</v>
      </c>
      <c r="Z56">
        <f t="shared" si="61"/>
        <v>-215.9343232891913</v>
      </c>
      <c r="AA56">
        <f t="shared" si="62"/>
        <v>-111.80575987186461</v>
      </c>
      <c r="AB56">
        <f t="shared" si="63"/>
        <v>-10.80231957719683</v>
      </c>
      <c r="AC56">
        <f t="shared" si="64"/>
        <v>-64.93925589390534</v>
      </c>
      <c r="AD56">
        <v>-4.1355180719802501E-2</v>
      </c>
      <c r="AE56">
        <v>4.6424813270789803E-2</v>
      </c>
      <c r="AF56">
        <v>3.4665973912909198</v>
      </c>
      <c r="AG56">
        <v>0</v>
      </c>
      <c r="AH56">
        <v>0</v>
      </c>
      <c r="AI56">
        <f t="shared" si="65"/>
        <v>1</v>
      </c>
      <c r="AJ56">
        <f t="shared" si="66"/>
        <v>0</v>
      </c>
      <c r="AK56">
        <f t="shared" si="67"/>
        <v>52639.357887839848</v>
      </c>
      <c r="AL56" t="s">
        <v>247</v>
      </c>
      <c r="AM56">
        <v>608.65384615384596</v>
      </c>
      <c r="AN56">
        <v>3163.45</v>
      </c>
      <c r="AO56">
        <f t="shared" si="68"/>
        <v>2554.7961538461541</v>
      </c>
      <c r="AP56">
        <f t="shared" si="69"/>
        <v>0.80759808242461684</v>
      </c>
      <c r="AQ56">
        <v>2.7432534460018899E-2</v>
      </c>
      <c r="AR56" t="s">
        <v>446</v>
      </c>
      <c r="AS56">
        <v>876.61392307692302</v>
      </c>
      <c r="AT56">
        <v>1299.67</v>
      </c>
      <c r="AU56">
        <f t="shared" si="70"/>
        <v>0.32551038103755336</v>
      </c>
      <c r="AV56">
        <v>0.5</v>
      </c>
      <c r="AW56">
        <f t="shared" si="71"/>
        <v>1429.2224325360296</v>
      </c>
      <c r="AX56">
        <f t="shared" si="72"/>
        <v>39.043652125681483</v>
      </c>
      <c r="AY56">
        <f t="shared" si="73"/>
        <v>232.61336930111096</v>
      </c>
      <c r="AZ56">
        <f t="shared" si="74"/>
        <v>0.58281717666792343</v>
      </c>
      <c r="BA56">
        <f t="shared" si="75"/>
        <v>2.729891352320199E-2</v>
      </c>
      <c r="BB56">
        <f t="shared" si="76"/>
        <v>1.4340409488562478</v>
      </c>
      <c r="BC56" t="s">
        <v>447</v>
      </c>
      <c r="BD56">
        <v>542.20000000000005</v>
      </c>
      <c r="BE56">
        <f t="shared" si="77"/>
        <v>757.47</v>
      </c>
      <c r="BF56">
        <f t="shared" si="78"/>
        <v>0.55851198981223948</v>
      </c>
      <c r="BG56">
        <f t="shared" si="79"/>
        <v>0.71102718168812584</v>
      </c>
      <c r="BH56">
        <f t="shared" si="80"/>
        <v>0.61222313627311387</v>
      </c>
      <c r="BI56">
        <f t="shared" si="81"/>
        <v>0.72952200009936041</v>
      </c>
      <c r="BJ56">
        <f t="shared" si="82"/>
        <v>1700.00322580645</v>
      </c>
      <c r="BK56">
        <f t="shared" si="83"/>
        <v>1429.2224325360296</v>
      </c>
      <c r="BL56">
        <f t="shared" si="84"/>
        <v>0.84071748267303015</v>
      </c>
      <c r="BM56">
        <f t="shared" si="85"/>
        <v>0.19143496534606069</v>
      </c>
      <c r="BN56">
        <v>6</v>
      </c>
      <c r="BO56">
        <v>0.5</v>
      </c>
      <c r="BP56" t="s">
        <v>250</v>
      </c>
      <c r="BQ56">
        <v>1535037117</v>
      </c>
      <c r="BR56">
        <v>934.61235483870996</v>
      </c>
      <c r="BS56">
        <v>1000.04058064516</v>
      </c>
      <c r="BT56">
        <v>24.095319354838701</v>
      </c>
      <c r="BU56">
        <v>16.927774193548402</v>
      </c>
      <c r="BV56">
        <v>400.01041935483897</v>
      </c>
      <c r="BW56">
        <v>99.812338709677405</v>
      </c>
      <c r="BX56">
        <v>0.100002903225806</v>
      </c>
      <c r="BY56">
        <v>27.5518741935484</v>
      </c>
      <c r="BZ56">
        <v>28.470990322580601</v>
      </c>
      <c r="CA56">
        <v>999.9</v>
      </c>
      <c r="CB56">
        <v>9991.7535483870997</v>
      </c>
      <c r="CC56">
        <v>0</v>
      </c>
      <c r="CD56">
        <v>24.624738709677398</v>
      </c>
      <c r="CE56">
        <v>1700.00322580645</v>
      </c>
      <c r="CF56">
        <v>0.976011903225806</v>
      </c>
      <c r="CG56">
        <v>2.3987822580645201E-2</v>
      </c>
      <c r="CH56">
        <v>0</v>
      </c>
      <c r="CI56">
        <v>876.68287096774202</v>
      </c>
      <c r="CJ56">
        <v>4.9992900000000002</v>
      </c>
      <c r="CK56">
        <v>15029.825806451599</v>
      </c>
      <c r="CL56">
        <v>14683.3064516129</v>
      </c>
      <c r="CM56">
        <v>45.858677419354798</v>
      </c>
      <c r="CN56">
        <v>46.967516129032198</v>
      </c>
      <c r="CO56">
        <v>46.566129032257997</v>
      </c>
      <c r="CP56">
        <v>47.0944838709677</v>
      </c>
      <c r="CQ56">
        <v>47.937290322580601</v>
      </c>
      <c r="CR56">
        <v>1654.34612903226</v>
      </c>
      <c r="CS56">
        <v>40.657419354838702</v>
      </c>
      <c r="CT56">
        <v>0</v>
      </c>
      <c r="CU56">
        <v>119.299999952316</v>
      </c>
      <c r="CV56">
        <v>876.61392307692302</v>
      </c>
      <c r="CW56">
        <v>-8.7401025789834801</v>
      </c>
      <c r="CX56">
        <v>-109.89743593582899</v>
      </c>
      <c r="CY56">
        <v>15028.7961538462</v>
      </c>
      <c r="CZ56">
        <v>15</v>
      </c>
      <c r="DA56">
        <v>1535037089.5</v>
      </c>
      <c r="DB56" t="s">
        <v>448</v>
      </c>
      <c r="DC56">
        <v>36</v>
      </c>
      <c r="DD56">
        <v>-4.03</v>
      </c>
      <c r="DE56">
        <v>-0.16800000000000001</v>
      </c>
      <c r="DF56">
        <v>1000</v>
      </c>
      <c r="DG56">
        <v>17</v>
      </c>
      <c r="DH56">
        <v>0.02</v>
      </c>
      <c r="DI56">
        <v>0.01</v>
      </c>
      <c r="DJ56">
        <v>39.051189095580597</v>
      </c>
      <c r="DK56">
        <v>-0.81227917982393205</v>
      </c>
      <c r="DL56">
        <v>8.5352393041933594E-2</v>
      </c>
      <c r="DM56">
        <v>1</v>
      </c>
      <c r="DN56">
        <v>719.74129501477898</v>
      </c>
      <c r="DO56">
        <v>3.39218426919525</v>
      </c>
      <c r="DP56">
        <v>0.44358671098195701</v>
      </c>
      <c r="DQ56">
        <v>1</v>
      </c>
      <c r="DR56">
        <v>2</v>
      </c>
      <c r="DS56">
        <v>2</v>
      </c>
      <c r="DT56" t="s">
        <v>252</v>
      </c>
      <c r="DU56">
        <v>100</v>
      </c>
      <c r="DV56">
        <v>100</v>
      </c>
      <c r="DW56">
        <v>-4.03</v>
      </c>
      <c r="DX56">
        <v>-0.16800000000000001</v>
      </c>
      <c r="DY56">
        <v>2</v>
      </c>
      <c r="DZ56">
        <v>389.10599999999999</v>
      </c>
      <c r="EA56">
        <v>693.93399999999997</v>
      </c>
      <c r="EB56">
        <v>25.000299999999999</v>
      </c>
      <c r="EC56">
        <v>27.930399999999999</v>
      </c>
      <c r="ED56">
        <v>30.000299999999999</v>
      </c>
      <c r="EE56">
        <v>27.891400000000001</v>
      </c>
      <c r="EF56">
        <v>27.918600000000001</v>
      </c>
      <c r="EG56">
        <v>40.648299999999999</v>
      </c>
      <c r="EH56">
        <v>29.008500000000002</v>
      </c>
      <c r="EI56">
        <v>39.921199999999999</v>
      </c>
      <c r="EJ56">
        <v>25</v>
      </c>
      <c r="EK56">
        <v>1000</v>
      </c>
      <c r="EL56">
        <v>16.8933</v>
      </c>
      <c r="EM56">
        <v>100.75</v>
      </c>
      <c r="EN56">
        <v>101.646</v>
      </c>
    </row>
    <row r="57" spans="1:144" x14ac:dyDescent="0.2">
      <c r="A57">
        <v>41</v>
      </c>
      <c r="B57">
        <v>1535037471.5</v>
      </c>
      <c r="C57">
        <v>5445.5</v>
      </c>
      <c r="D57" t="s">
        <v>449</v>
      </c>
      <c r="E57" t="s">
        <v>450</v>
      </c>
      <c r="F57" t="s">
        <v>451</v>
      </c>
      <c r="G57">
        <v>1535037463.5</v>
      </c>
      <c r="H57">
        <f t="shared" si="43"/>
        <v>6.2698327058849949E-3</v>
      </c>
      <c r="I57">
        <f t="shared" si="44"/>
        <v>27.103902064249557</v>
      </c>
      <c r="J57">
        <f t="shared" si="45"/>
        <v>356.01429032258102</v>
      </c>
      <c r="K57">
        <f t="shared" si="46"/>
        <v>251.22365212823544</v>
      </c>
      <c r="L57">
        <f t="shared" si="47"/>
        <v>25.101038373446208</v>
      </c>
      <c r="M57">
        <f t="shared" si="48"/>
        <v>35.571206322248813</v>
      </c>
      <c r="N57">
        <f t="shared" si="49"/>
        <v>0.48813360132117034</v>
      </c>
      <c r="O57">
        <f t="shared" si="50"/>
        <v>2.2564461291686086</v>
      </c>
      <c r="P57">
        <f t="shared" si="51"/>
        <v>0.43617303019575299</v>
      </c>
      <c r="Q57">
        <f t="shared" si="52"/>
        <v>0.27681425287598826</v>
      </c>
      <c r="R57">
        <f t="shared" si="53"/>
        <v>273.60418375843858</v>
      </c>
      <c r="S57">
        <f t="shared" si="54"/>
        <v>27.422568537493238</v>
      </c>
      <c r="T57">
        <f t="shared" si="55"/>
        <v>27.983799999999999</v>
      </c>
      <c r="U57">
        <f t="shared" si="56"/>
        <v>3.7912572924845702</v>
      </c>
      <c r="V57">
        <f t="shared" si="57"/>
        <v>65.317185246168393</v>
      </c>
      <c r="W57">
        <f t="shared" si="58"/>
        <v>2.3995080568245242</v>
      </c>
      <c r="X57">
        <f t="shared" si="59"/>
        <v>3.6736244034111722</v>
      </c>
      <c r="Y57">
        <f t="shared" si="60"/>
        <v>1.391749235660046</v>
      </c>
      <c r="Z57">
        <f t="shared" si="61"/>
        <v>-276.49962232952828</v>
      </c>
      <c r="AA57">
        <f t="shared" si="62"/>
        <v>-65.631880133737994</v>
      </c>
      <c r="AB57">
        <f t="shared" si="63"/>
        <v>-6.3221174177868154</v>
      </c>
      <c r="AC57">
        <f t="shared" si="64"/>
        <v>-74.849436122614534</v>
      </c>
      <c r="AD57">
        <v>-4.1357511773498702E-2</v>
      </c>
      <c r="AE57">
        <v>4.6427430082775299E-2</v>
      </c>
      <c r="AF57">
        <v>3.4667519725179101</v>
      </c>
      <c r="AG57">
        <v>0</v>
      </c>
      <c r="AH57">
        <v>0</v>
      </c>
      <c r="AI57">
        <f t="shared" si="65"/>
        <v>1</v>
      </c>
      <c r="AJ57">
        <f t="shared" si="66"/>
        <v>0</v>
      </c>
      <c r="AK57">
        <f t="shared" si="67"/>
        <v>52661.114874539497</v>
      </c>
      <c r="AL57" t="s">
        <v>247</v>
      </c>
      <c r="AM57">
        <v>608.65384615384596</v>
      </c>
      <c r="AN57">
        <v>3163.45</v>
      </c>
      <c r="AO57">
        <f t="shared" si="68"/>
        <v>2554.7961538461541</v>
      </c>
      <c r="AP57">
        <f t="shared" si="69"/>
        <v>0.80759808242461684</v>
      </c>
      <c r="AQ57">
        <v>2.7432534460018899E-2</v>
      </c>
      <c r="AR57" t="s">
        <v>452</v>
      </c>
      <c r="AS57">
        <v>839.44673076923095</v>
      </c>
      <c r="AT57">
        <v>1270.9000000000001</v>
      </c>
      <c r="AU57">
        <f t="shared" si="70"/>
        <v>0.33948640273095376</v>
      </c>
      <c r="AV57">
        <v>0.5</v>
      </c>
      <c r="AW57">
        <f t="shared" si="71"/>
        <v>1429.234916638105</v>
      </c>
      <c r="AX57">
        <f t="shared" si="72"/>
        <v>27.103902064249557</v>
      </c>
      <c r="AY57">
        <f t="shared" si="73"/>
        <v>242.60291025347243</v>
      </c>
      <c r="AZ57">
        <f t="shared" si="74"/>
        <v>0.5636163348807931</v>
      </c>
      <c r="BA57">
        <f t="shared" si="75"/>
        <v>1.8944729949279249E-2</v>
      </c>
      <c r="BB57">
        <f t="shared" si="76"/>
        <v>1.4891415532299941</v>
      </c>
      <c r="BC57" t="s">
        <v>453</v>
      </c>
      <c r="BD57">
        <v>554.6</v>
      </c>
      <c r="BE57">
        <f t="shared" si="77"/>
        <v>716.30000000000007</v>
      </c>
      <c r="BF57">
        <f t="shared" si="78"/>
        <v>0.60233598943287603</v>
      </c>
      <c r="BG57">
        <f t="shared" si="79"/>
        <v>0.72543457845410808</v>
      </c>
      <c r="BH57">
        <f t="shared" si="80"/>
        <v>0.65149984899874513</v>
      </c>
      <c r="BI57">
        <f t="shared" si="81"/>
        <v>0.74078317252467818</v>
      </c>
      <c r="BJ57">
        <f t="shared" si="82"/>
        <v>1700.01903225806</v>
      </c>
      <c r="BK57">
        <f t="shared" si="83"/>
        <v>1429.234916638105</v>
      </c>
      <c r="BL57">
        <f t="shared" si="84"/>
        <v>0.84071700935001625</v>
      </c>
      <c r="BM57">
        <f t="shared" si="85"/>
        <v>0.19143401870003263</v>
      </c>
      <c r="BN57">
        <v>6</v>
      </c>
      <c r="BO57">
        <v>0.5</v>
      </c>
      <c r="BP57" t="s">
        <v>250</v>
      </c>
      <c r="BQ57">
        <v>1535037463.5</v>
      </c>
      <c r="BR57">
        <v>356.01429032258102</v>
      </c>
      <c r="BS57">
        <v>400.01651612903203</v>
      </c>
      <c r="BT57">
        <v>24.015467741935499</v>
      </c>
      <c r="BU57">
        <v>14.836964516128999</v>
      </c>
      <c r="BV57">
        <v>400.01683870967702</v>
      </c>
      <c r="BW57">
        <v>99.815096774193506</v>
      </c>
      <c r="BX57">
        <v>0.100011380645161</v>
      </c>
      <c r="BY57">
        <v>27.444283870967698</v>
      </c>
      <c r="BZ57">
        <v>27.983799999999999</v>
      </c>
      <c r="CA57">
        <v>999.9</v>
      </c>
      <c r="CB57">
        <v>9992.0406451612907</v>
      </c>
      <c r="CC57">
        <v>0</v>
      </c>
      <c r="CD57">
        <v>24.217500000000001</v>
      </c>
      <c r="CE57">
        <v>1700.01903225806</v>
      </c>
      <c r="CF57">
        <v>0.97602896774193604</v>
      </c>
      <c r="CG57">
        <v>2.3971006451612899E-2</v>
      </c>
      <c r="CH57">
        <v>0</v>
      </c>
      <c r="CI57">
        <v>839.544225806452</v>
      </c>
      <c r="CJ57">
        <v>4.9992900000000002</v>
      </c>
      <c r="CK57">
        <v>14417.6161290323</v>
      </c>
      <c r="CL57">
        <v>14683.5709677419</v>
      </c>
      <c r="CM57">
        <v>46.102516129032203</v>
      </c>
      <c r="CN57">
        <v>47.017838709677399</v>
      </c>
      <c r="CO57">
        <v>46.802258064516103</v>
      </c>
      <c r="CP57">
        <v>47.421161290322601</v>
      </c>
      <c r="CQ57">
        <v>48.160967741935501</v>
      </c>
      <c r="CR57">
        <v>1654.38806451613</v>
      </c>
      <c r="CS57">
        <v>40.6309677419355</v>
      </c>
      <c r="CT57">
        <v>0</v>
      </c>
      <c r="CU57">
        <v>346.09999990463302</v>
      </c>
      <c r="CV57">
        <v>839.44673076923095</v>
      </c>
      <c r="CW57">
        <v>-5.0734017082685599</v>
      </c>
      <c r="CX57">
        <v>-90.013675004984705</v>
      </c>
      <c r="CY57">
        <v>14416.157692307699</v>
      </c>
      <c r="CZ57">
        <v>15</v>
      </c>
      <c r="DA57">
        <v>1535037444.5</v>
      </c>
      <c r="DB57" t="s">
        <v>454</v>
      </c>
      <c r="DC57">
        <v>37</v>
      </c>
      <c r="DD57">
        <v>-2.2000000000000002</v>
      </c>
      <c r="DE57">
        <v>-0.20499999999999999</v>
      </c>
      <c r="DF57">
        <v>400</v>
      </c>
      <c r="DG57">
        <v>14</v>
      </c>
      <c r="DH57">
        <v>0.03</v>
      </c>
      <c r="DI57">
        <v>0.01</v>
      </c>
      <c r="DJ57">
        <v>27.106313167404</v>
      </c>
      <c r="DK57">
        <v>-0.12072585789901299</v>
      </c>
      <c r="DL57">
        <v>1.9374448283795701E-2</v>
      </c>
      <c r="DM57">
        <v>1</v>
      </c>
      <c r="DN57">
        <v>251.11119146391101</v>
      </c>
      <c r="DO57">
        <v>9.6968605914832509</v>
      </c>
      <c r="DP57">
        <v>0.96004756302187799</v>
      </c>
      <c r="DQ57">
        <v>1</v>
      </c>
      <c r="DR57">
        <v>2</v>
      </c>
      <c r="DS57">
        <v>2</v>
      </c>
      <c r="DT57" t="s">
        <v>252</v>
      </c>
      <c r="DU57">
        <v>100</v>
      </c>
      <c r="DV57">
        <v>100</v>
      </c>
      <c r="DW57">
        <v>-2.2000000000000002</v>
      </c>
      <c r="DX57">
        <v>-0.20499999999999999</v>
      </c>
      <c r="DY57">
        <v>2</v>
      </c>
      <c r="DZ57">
        <v>393.279</v>
      </c>
      <c r="EA57">
        <v>688.18</v>
      </c>
      <c r="EB57">
        <v>25</v>
      </c>
      <c r="EC57">
        <v>28.175799999999999</v>
      </c>
      <c r="ED57">
        <v>29.9999</v>
      </c>
      <c r="EE57">
        <v>28.120999999999999</v>
      </c>
      <c r="EF57">
        <v>28.137499999999999</v>
      </c>
      <c r="EG57">
        <v>19.335699999999999</v>
      </c>
      <c r="EH57">
        <v>37.777299999999997</v>
      </c>
      <c r="EI57">
        <v>37.237000000000002</v>
      </c>
      <c r="EJ57">
        <v>25</v>
      </c>
      <c r="EK57">
        <v>400</v>
      </c>
      <c r="EL57">
        <v>14.718500000000001</v>
      </c>
      <c r="EM57">
        <v>100.70699999999999</v>
      </c>
      <c r="EN57">
        <v>101.622</v>
      </c>
    </row>
    <row r="58" spans="1:144" x14ac:dyDescent="0.2">
      <c r="A58">
        <v>42</v>
      </c>
      <c r="B58">
        <v>1535037582</v>
      </c>
      <c r="C58">
        <v>5556</v>
      </c>
      <c r="D58" t="s">
        <v>455</v>
      </c>
      <c r="E58" t="s">
        <v>456</v>
      </c>
      <c r="F58" t="s">
        <v>451</v>
      </c>
      <c r="G58">
        <v>1535037574</v>
      </c>
      <c r="H58">
        <f t="shared" si="43"/>
        <v>5.8876933822869983E-3</v>
      </c>
      <c r="I58">
        <f t="shared" si="44"/>
        <v>19.631454708096374</v>
      </c>
      <c r="J58">
        <f t="shared" si="45"/>
        <v>268.20422580645197</v>
      </c>
      <c r="K58">
        <f t="shared" si="46"/>
        <v>183.50644698004115</v>
      </c>
      <c r="L58">
        <f t="shared" si="47"/>
        <v>18.335147146428561</v>
      </c>
      <c r="M58">
        <f t="shared" si="48"/>
        <v>26.797772102198145</v>
      </c>
      <c r="N58">
        <f t="shared" si="49"/>
        <v>0.43172854873499994</v>
      </c>
      <c r="O58">
        <f t="shared" si="50"/>
        <v>2.2588843912702443</v>
      </c>
      <c r="P58">
        <f t="shared" si="51"/>
        <v>0.39058119112201478</v>
      </c>
      <c r="Q58">
        <f t="shared" si="52"/>
        <v>0.24748254284794616</v>
      </c>
      <c r="R58">
        <f t="shared" si="53"/>
        <v>273.60190035818198</v>
      </c>
      <c r="S58">
        <f t="shared" si="54"/>
        <v>27.537558650059086</v>
      </c>
      <c r="T58">
        <f t="shared" si="55"/>
        <v>28.238961290322599</v>
      </c>
      <c r="U58">
        <f t="shared" si="56"/>
        <v>3.8480265094649622</v>
      </c>
      <c r="V58">
        <f t="shared" si="57"/>
        <v>65.071086029176499</v>
      </c>
      <c r="W58">
        <f t="shared" si="58"/>
        <v>2.3888892086618299</v>
      </c>
      <c r="X58">
        <f t="shared" si="59"/>
        <v>3.6711992290872519</v>
      </c>
      <c r="Y58">
        <f t="shared" si="60"/>
        <v>1.4591373008031323</v>
      </c>
      <c r="Z58">
        <f t="shared" si="61"/>
        <v>-259.64727815885664</v>
      </c>
      <c r="AA58">
        <f t="shared" si="62"/>
        <v>-98.15035914942527</v>
      </c>
      <c r="AB58">
        <f t="shared" si="63"/>
        <v>-9.4558204148835419</v>
      </c>
      <c r="AC58">
        <f t="shared" si="64"/>
        <v>-93.651557364983461</v>
      </c>
      <c r="AD58">
        <v>-4.1423356454445899E-2</v>
      </c>
      <c r="AE58">
        <v>4.6501346505449397E-2</v>
      </c>
      <c r="AF58">
        <v>3.4711171445976001</v>
      </c>
      <c r="AG58">
        <v>0</v>
      </c>
      <c r="AH58">
        <v>0</v>
      </c>
      <c r="AI58">
        <f t="shared" si="65"/>
        <v>1</v>
      </c>
      <c r="AJ58">
        <f t="shared" si="66"/>
        <v>0</v>
      </c>
      <c r="AK58">
        <f t="shared" si="67"/>
        <v>52743.516233879302</v>
      </c>
      <c r="AL58" t="s">
        <v>247</v>
      </c>
      <c r="AM58">
        <v>608.65384615384596</v>
      </c>
      <c r="AN58">
        <v>3163.45</v>
      </c>
      <c r="AO58">
        <f t="shared" si="68"/>
        <v>2554.7961538461541</v>
      </c>
      <c r="AP58">
        <f t="shared" si="69"/>
        <v>0.80759808242461684</v>
      </c>
      <c r="AQ58">
        <v>2.7432534460018899E-2</v>
      </c>
      <c r="AR58" t="s">
        <v>457</v>
      </c>
      <c r="AS58">
        <v>805.83184615384596</v>
      </c>
      <c r="AT58">
        <v>1176.27</v>
      </c>
      <c r="AU58">
        <f t="shared" si="70"/>
        <v>0.3149261256736583</v>
      </c>
      <c r="AV58">
        <v>0.5</v>
      </c>
      <c r="AW58">
        <f t="shared" si="71"/>
        <v>1429.2229843800467</v>
      </c>
      <c r="AX58">
        <f t="shared" si="72"/>
        <v>19.631454708096374</v>
      </c>
      <c r="AY58">
        <f t="shared" si="73"/>
        <v>225.04982859727576</v>
      </c>
      <c r="AZ58">
        <f t="shared" si="74"/>
        <v>0.53582085745619623</v>
      </c>
      <c r="BA58">
        <f t="shared" si="75"/>
        <v>1.3716559548711696E-2</v>
      </c>
      <c r="BB58">
        <f t="shared" si="76"/>
        <v>1.6893910411725197</v>
      </c>
      <c r="BC58" t="s">
        <v>458</v>
      </c>
      <c r="BD58">
        <v>546</v>
      </c>
      <c r="BE58">
        <f t="shared" si="77"/>
        <v>630.27</v>
      </c>
      <c r="BF58">
        <f t="shared" si="78"/>
        <v>0.58774517880615296</v>
      </c>
      <c r="BG58">
        <f t="shared" si="79"/>
        <v>0.75920456933274749</v>
      </c>
      <c r="BH58">
        <f t="shared" si="80"/>
        <v>0.652620880036753</v>
      </c>
      <c r="BI58">
        <f t="shared" si="81"/>
        <v>0.7778233097025653</v>
      </c>
      <c r="BJ58">
        <f t="shared" si="82"/>
        <v>1700.0048387096799</v>
      </c>
      <c r="BK58">
        <f t="shared" si="83"/>
        <v>1429.2229843800467</v>
      </c>
      <c r="BL58">
        <f t="shared" si="84"/>
        <v>0.84071700964383178</v>
      </c>
      <c r="BM58">
        <f t="shared" si="85"/>
        <v>0.1914340192876636</v>
      </c>
      <c r="BN58">
        <v>6</v>
      </c>
      <c r="BO58">
        <v>0.5</v>
      </c>
      <c r="BP58" t="s">
        <v>250</v>
      </c>
      <c r="BQ58">
        <v>1535037574</v>
      </c>
      <c r="BR58">
        <v>268.20422580645197</v>
      </c>
      <c r="BS58">
        <v>300.01803225806401</v>
      </c>
      <c r="BT58">
        <v>23.909083870967699</v>
      </c>
      <c r="BU58">
        <v>15.2892483870968</v>
      </c>
      <c r="BV58">
        <v>400.02554838709699</v>
      </c>
      <c r="BW58">
        <v>99.815532258064493</v>
      </c>
      <c r="BX58">
        <v>0.100015387096774</v>
      </c>
      <c r="BY58">
        <v>27.433003225806399</v>
      </c>
      <c r="BZ58">
        <v>28.238961290322599</v>
      </c>
      <c r="CA58">
        <v>999.9</v>
      </c>
      <c r="CB58">
        <v>10007.9051612903</v>
      </c>
      <c r="CC58">
        <v>0</v>
      </c>
      <c r="CD58">
        <v>24.639864516128998</v>
      </c>
      <c r="CE58">
        <v>1700.0048387096799</v>
      </c>
      <c r="CF58">
        <v>0.97602935483871001</v>
      </c>
      <c r="CG58">
        <v>2.3970629032258099E-2</v>
      </c>
      <c r="CH58">
        <v>0</v>
      </c>
      <c r="CI58">
        <v>805.89425806451595</v>
      </c>
      <c r="CJ58">
        <v>4.9992900000000002</v>
      </c>
      <c r="CK58">
        <v>13854.706451612899</v>
      </c>
      <c r="CL58">
        <v>14683.435483871001</v>
      </c>
      <c r="CM58">
        <v>46.046064516129</v>
      </c>
      <c r="CN58">
        <v>47.036064516129002</v>
      </c>
      <c r="CO58">
        <v>46.757935483871002</v>
      </c>
      <c r="CP58">
        <v>47.396838709677397</v>
      </c>
      <c r="CQ58">
        <v>48.015967741935498</v>
      </c>
      <c r="CR58">
        <v>1654.3741935483899</v>
      </c>
      <c r="CS58">
        <v>40.630645161290303</v>
      </c>
      <c r="CT58">
        <v>0</v>
      </c>
      <c r="CU58">
        <v>109.799999952316</v>
      </c>
      <c r="CV58">
        <v>805.83184615384596</v>
      </c>
      <c r="CW58">
        <v>-5.9184957383015497</v>
      </c>
      <c r="CX58">
        <v>-133.95213687829099</v>
      </c>
      <c r="CY58">
        <v>13853.626923076899</v>
      </c>
      <c r="CZ58">
        <v>15</v>
      </c>
      <c r="DA58">
        <v>1535037554</v>
      </c>
      <c r="DB58" t="s">
        <v>459</v>
      </c>
      <c r="DC58">
        <v>38</v>
      </c>
      <c r="DD58">
        <v>-2.16</v>
      </c>
      <c r="DE58">
        <v>-0.19400000000000001</v>
      </c>
      <c r="DF58">
        <v>300</v>
      </c>
      <c r="DG58">
        <v>15</v>
      </c>
      <c r="DH58">
        <v>0.03</v>
      </c>
      <c r="DI58">
        <v>0.01</v>
      </c>
      <c r="DJ58">
        <v>19.636752548922299</v>
      </c>
      <c r="DK58">
        <v>-0.85351267796399799</v>
      </c>
      <c r="DL58">
        <v>6.6315397053701194E-2</v>
      </c>
      <c r="DM58">
        <v>1</v>
      </c>
      <c r="DN58">
        <v>183.41325848520299</v>
      </c>
      <c r="DO58">
        <v>10.216615996626</v>
      </c>
      <c r="DP58">
        <v>0.98932744592602995</v>
      </c>
      <c r="DQ58">
        <v>1</v>
      </c>
      <c r="DR58">
        <v>2</v>
      </c>
      <c r="DS58">
        <v>2</v>
      </c>
      <c r="DT58" t="s">
        <v>252</v>
      </c>
      <c r="DU58">
        <v>100</v>
      </c>
      <c r="DV58">
        <v>100</v>
      </c>
      <c r="DW58">
        <v>-2.16</v>
      </c>
      <c r="DX58">
        <v>-0.19400000000000001</v>
      </c>
      <c r="DY58">
        <v>2</v>
      </c>
      <c r="DZ58">
        <v>393.26299999999998</v>
      </c>
      <c r="EA58">
        <v>688.88</v>
      </c>
      <c r="EB58">
        <v>24.999400000000001</v>
      </c>
      <c r="EC58">
        <v>28.1526</v>
      </c>
      <c r="ED58">
        <v>30</v>
      </c>
      <c r="EE58">
        <v>28.122499999999999</v>
      </c>
      <c r="EF58">
        <v>28.142299999999999</v>
      </c>
      <c r="EG58">
        <v>15.4427</v>
      </c>
      <c r="EH58">
        <v>34.985799999999998</v>
      </c>
      <c r="EI58">
        <v>35.707299999999996</v>
      </c>
      <c r="EJ58">
        <v>25</v>
      </c>
      <c r="EK58">
        <v>300</v>
      </c>
      <c r="EL58">
        <v>15.2042</v>
      </c>
      <c r="EM58">
        <v>100.717</v>
      </c>
      <c r="EN58">
        <v>101.628</v>
      </c>
    </row>
    <row r="59" spans="1:144" x14ac:dyDescent="0.2">
      <c r="A59">
        <v>43</v>
      </c>
      <c r="B59">
        <v>1535037642.5</v>
      </c>
      <c r="C59">
        <v>5616.5</v>
      </c>
      <c r="D59" t="s">
        <v>460</v>
      </c>
      <c r="E59" t="s">
        <v>461</v>
      </c>
      <c r="F59" t="s">
        <v>451</v>
      </c>
      <c r="G59">
        <v>1535037634.5</v>
      </c>
      <c r="H59">
        <f t="shared" si="43"/>
        <v>5.6527828304123503E-3</v>
      </c>
      <c r="I59">
        <f t="shared" si="44"/>
        <v>15.471479893969651</v>
      </c>
      <c r="J59">
        <f t="shared" si="45"/>
        <v>224.88216129032301</v>
      </c>
      <c r="K59">
        <f t="shared" si="46"/>
        <v>152.84034380444905</v>
      </c>
      <c r="L59">
        <f t="shared" si="47"/>
        <v>15.271053673218169</v>
      </c>
      <c r="M59">
        <f t="shared" si="48"/>
        <v>22.469116921168968</v>
      </c>
      <c r="N59">
        <f t="shared" si="49"/>
        <v>0.39791431392969689</v>
      </c>
      <c r="O59">
        <f t="shared" si="50"/>
        <v>2.2584384846326513</v>
      </c>
      <c r="P59">
        <f t="shared" si="51"/>
        <v>0.36267251422241692</v>
      </c>
      <c r="Q59">
        <f t="shared" si="52"/>
        <v>0.22957598956942879</v>
      </c>
      <c r="R59">
        <f t="shared" si="53"/>
        <v>273.59800284367452</v>
      </c>
      <c r="S59">
        <f t="shared" si="54"/>
        <v>27.645338024982408</v>
      </c>
      <c r="T59">
        <f t="shared" si="55"/>
        <v>28.388264516128999</v>
      </c>
      <c r="U59">
        <f t="shared" si="56"/>
        <v>3.8815867504871351</v>
      </c>
      <c r="V59">
        <f t="shared" si="57"/>
        <v>64.524459869815104</v>
      </c>
      <c r="W59">
        <f t="shared" si="58"/>
        <v>2.3730074114083268</v>
      </c>
      <c r="X59">
        <f t="shared" si="59"/>
        <v>3.6776865954339168</v>
      </c>
      <c r="Y59">
        <f t="shared" si="60"/>
        <v>1.5085793390788083</v>
      </c>
      <c r="Z59">
        <f t="shared" si="61"/>
        <v>-249.28772282118464</v>
      </c>
      <c r="AA59">
        <f t="shared" si="62"/>
        <v>-112.63734110830981</v>
      </c>
      <c r="AB59">
        <f t="shared" si="63"/>
        <v>-10.863362189907162</v>
      </c>
      <c r="AC59">
        <f t="shared" si="64"/>
        <v>-99.190423275727085</v>
      </c>
      <c r="AD59">
        <v>-4.1411310001059201E-2</v>
      </c>
      <c r="AE59">
        <v>4.6487823306195497E-2</v>
      </c>
      <c r="AF59">
        <v>3.4703187048336099</v>
      </c>
      <c r="AG59">
        <v>0</v>
      </c>
      <c r="AH59">
        <v>0</v>
      </c>
      <c r="AI59">
        <f t="shared" si="65"/>
        <v>1</v>
      </c>
      <c r="AJ59">
        <f t="shared" si="66"/>
        <v>0</v>
      </c>
      <c r="AK59">
        <f t="shared" si="67"/>
        <v>52723.504043417604</v>
      </c>
      <c r="AL59" t="s">
        <v>247</v>
      </c>
      <c r="AM59">
        <v>608.65384615384596</v>
      </c>
      <c r="AN59">
        <v>3163.45</v>
      </c>
      <c r="AO59">
        <f t="shared" si="68"/>
        <v>2554.7961538461541</v>
      </c>
      <c r="AP59">
        <f t="shared" si="69"/>
        <v>0.80759808242461684</v>
      </c>
      <c r="AQ59">
        <v>2.7432534460018899E-2</v>
      </c>
      <c r="AR59" t="s">
        <v>462</v>
      </c>
      <c r="AS59">
        <v>796.65723076923098</v>
      </c>
      <c r="AT59">
        <v>1133.1400000000001</v>
      </c>
      <c r="AU59">
        <f t="shared" si="70"/>
        <v>0.29694721678766001</v>
      </c>
      <c r="AV59">
        <v>0.5</v>
      </c>
      <c r="AW59">
        <f t="shared" si="71"/>
        <v>1429.2026424445596</v>
      </c>
      <c r="AX59">
        <f t="shared" si="72"/>
        <v>15.471479893969651</v>
      </c>
      <c r="AY59">
        <f t="shared" si="73"/>
        <v>212.19887344974057</v>
      </c>
      <c r="AZ59">
        <f t="shared" si="74"/>
        <v>0.52644862947208648</v>
      </c>
      <c r="BA59">
        <f t="shared" si="75"/>
        <v>1.0806058497830355E-2</v>
      </c>
      <c r="BB59">
        <f t="shared" si="76"/>
        <v>1.7917556524348268</v>
      </c>
      <c r="BC59" t="s">
        <v>463</v>
      </c>
      <c r="BD59">
        <v>536.6</v>
      </c>
      <c r="BE59">
        <f t="shared" si="77"/>
        <v>596.54000000000008</v>
      </c>
      <c r="BF59">
        <f t="shared" si="78"/>
        <v>0.56405734608034508</v>
      </c>
      <c r="BG59">
        <f t="shared" si="79"/>
        <v>0.77290671336391492</v>
      </c>
      <c r="BH59">
        <f t="shared" si="80"/>
        <v>0.64154747797111256</v>
      </c>
      <c r="BI59">
        <f t="shared" si="81"/>
        <v>0.79470528282400954</v>
      </c>
      <c r="BJ59">
        <f t="shared" si="82"/>
        <v>1699.9806451612901</v>
      </c>
      <c r="BK59">
        <f t="shared" si="83"/>
        <v>1429.2026424445596</v>
      </c>
      <c r="BL59">
        <f t="shared" si="84"/>
        <v>0.84071700846274067</v>
      </c>
      <c r="BM59">
        <f t="shared" si="85"/>
        <v>0.19143401692548137</v>
      </c>
      <c r="BN59">
        <v>6</v>
      </c>
      <c r="BO59">
        <v>0.5</v>
      </c>
      <c r="BP59" t="s">
        <v>250</v>
      </c>
      <c r="BQ59">
        <v>1535037634.5</v>
      </c>
      <c r="BR59">
        <v>224.88216129032301</v>
      </c>
      <c r="BS59">
        <v>249.996064516129</v>
      </c>
      <c r="BT59">
        <v>23.750245161290302</v>
      </c>
      <c r="BU59">
        <v>15.4724967741935</v>
      </c>
      <c r="BV59">
        <v>400.00209677419298</v>
      </c>
      <c r="BW59">
        <v>99.815077419354907</v>
      </c>
      <c r="BX59">
        <v>9.9992732258064501E-2</v>
      </c>
      <c r="BY59">
        <v>27.463164516129002</v>
      </c>
      <c r="BZ59">
        <v>28.388264516128999</v>
      </c>
      <c r="CA59">
        <v>999.9</v>
      </c>
      <c r="CB59">
        <v>10005.0403225806</v>
      </c>
      <c r="CC59">
        <v>0</v>
      </c>
      <c r="CD59">
        <v>24.255458064516102</v>
      </c>
      <c r="CE59">
        <v>1699.9806451612901</v>
      </c>
      <c r="CF59">
        <v>0.97603012903225805</v>
      </c>
      <c r="CG59">
        <v>2.3969870967741901E-2</v>
      </c>
      <c r="CH59">
        <v>0</v>
      </c>
      <c r="CI59">
        <v>796.73722580645199</v>
      </c>
      <c r="CJ59">
        <v>4.9992900000000002</v>
      </c>
      <c r="CK59">
        <v>13697.4516129032</v>
      </c>
      <c r="CL59">
        <v>14683.251612903199</v>
      </c>
      <c r="CM59">
        <v>46.125</v>
      </c>
      <c r="CN59">
        <v>46.995935483871001</v>
      </c>
      <c r="CO59">
        <v>46.8241935483871</v>
      </c>
      <c r="CP59">
        <v>47.362806451612897</v>
      </c>
      <c r="CQ59">
        <v>48.332322580645098</v>
      </c>
      <c r="CR59">
        <v>1654.35064516129</v>
      </c>
      <c r="CS59">
        <v>40.630000000000003</v>
      </c>
      <c r="CT59">
        <v>0</v>
      </c>
      <c r="CU59">
        <v>60</v>
      </c>
      <c r="CV59">
        <v>796.65723076923098</v>
      </c>
      <c r="CW59">
        <v>-8.5246495750807192</v>
      </c>
      <c r="CX59">
        <v>-218.369230673944</v>
      </c>
      <c r="CY59">
        <v>13696.134615384601</v>
      </c>
      <c r="CZ59">
        <v>15</v>
      </c>
      <c r="DA59">
        <v>1535037554</v>
      </c>
      <c r="DB59" t="s">
        <v>459</v>
      </c>
      <c r="DC59">
        <v>38</v>
      </c>
      <c r="DD59">
        <v>-2.16</v>
      </c>
      <c r="DE59">
        <v>-0.19400000000000001</v>
      </c>
      <c r="DF59">
        <v>300</v>
      </c>
      <c r="DG59">
        <v>15</v>
      </c>
      <c r="DH59">
        <v>0.03</v>
      </c>
      <c r="DI59">
        <v>0.01</v>
      </c>
      <c r="DJ59">
        <v>15.467295635154599</v>
      </c>
      <c r="DK59">
        <v>0.43424859683985001</v>
      </c>
      <c r="DL59">
        <v>5.0443812544507999E-2</v>
      </c>
      <c r="DM59">
        <v>1</v>
      </c>
      <c r="DN59">
        <v>152.88374625827501</v>
      </c>
      <c r="DO59">
        <v>-4.4618936164737599</v>
      </c>
      <c r="DP59">
        <v>0.38246571143067798</v>
      </c>
      <c r="DQ59">
        <v>1</v>
      </c>
      <c r="DR59">
        <v>2</v>
      </c>
      <c r="DS59">
        <v>2</v>
      </c>
      <c r="DT59" t="s">
        <v>252</v>
      </c>
      <c r="DU59">
        <v>100</v>
      </c>
      <c r="DV59">
        <v>100</v>
      </c>
      <c r="DW59">
        <v>-2.16</v>
      </c>
      <c r="DX59">
        <v>-0.19400000000000001</v>
      </c>
      <c r="DY59">
        <v>2</v>
      </c>
      <c r="DZ59">
        <v>393.82299999999998</v>
      </c>
      <c r="EA59">
        <v>689.49099999999999</v>
      </c>
      <c r="EB59">
        <v>25.000699999999998</v>
      </c>
      <c r="EC59">
        <v>28.136099999999999</v>
      </c>
      <c r="ED59">
        <v>30.0001</v>
      </c>
      <c r="EE59">
        <v>28.1098</v>
      </c>
      <c r="EF59">
        <v>28.139900000000001</v>
      </c>
      <c r="EG59">
        <v>13.447100000000001</v>
      </c>
      <c r="EH59">
        <v>32.6389</v>
      </c>
      <c r="EI59">
        <v>34.202399999999997</v>
      </c>
      <c r="EJ59">
        <v>25</v>
      </c>
      <c r="EK59">
        <v>250</v>
      </c>
      <c r="EL59">
        <v>15.553800000000001</v>
      </c>
      <c r="EM59">
        <v>100.72499999999999</v>
      </c>
      <c r="EN59">
        <v>101.631</v>
      </c>
    </row>
    <row r="60" spans="1:144" x14ac:dyDescent="0.2">
      <c r="A60">
        <v>44</v>
      </c>
      <c r="B60">
        <v>1535037750</v>
      </c>
      <c r="C60">
        <v>5724</v>
      </c>
      <c r="D60" t="s">
        <v>464</v>
      </c>
      <c r="E60" t="s">
        <v>465</v>
      </c>
      <c r="F60" t="s">
        <v>451</v>
      </c>
      <c r="G60">
        <v>1535037742.03548</v>
      </c>
      <c r="H60">
        <f t="shared" si="43"/>
        <v>5.2682084361447131E-3</v>
      </c>
      <c r="I60">
        <f t="shared" si="44"/>
        <v>9.4868799537316661</v>
      </c>
      <c r="J60">
        <f t="shared" si="45"/>
        <v>159.51470967741901</v>
      </c>
      <c r="K60">
        <f t="shared" si="46"/>
        <v>110.36514120686191</v>
      </c>
      <c r="L60">
        <f t="shared" si="47"/>
        <v>11.027618579939782</v>
      </c>
      <c r="M60">
        <f t="shared" si="48"/>
        <v>15.9386139226272</v>
      </c>
      <c r="N60">
        <f t="shared" si="49"/>
        <v>0.3567631533234788</v>
      </c>
      <c r="O60">
        <f t="shared" si="50"/>
        <v>2.259974954210564</v>
      </c>
      <c r="P60">
        <f t="shared" si="51"/>
        <v>0.32817096662449924</v>
      </c>
      <c r="Q60">
        <f t="shared" si="52"/>
        <v>0.20748445865659298</v>
      </c>
      <c r="R60">
        <f t="shared" si="53"/>
        <v>273.5967672387365</v>
      </c>
      <c r="S60">
        <f t="shared" si="54"/>
        <v>27.857688524451646</v>
      </c>
      <c r="T60">
        <f t="shared" si="55"/>
        <v>28.692832258064499</v>
      </c>
      <c r="U60">
        <f t="shared" si="56"/>
        <v>3.9508396840453979</v>
      </c>
      <c r="V60">
        <f t="shared" si="57"/>
        <v>64.872410830206178</v>
      </c>
      <c r="W60">
        <f t="shared" si="58"/>
        <v>2.3977671070855684</v>
      </c>
      <c r="X60">
        <f t="shared" si="59"/>
        <v>3.6961276394696729</v>
      </c>
      <c r="Y60">
        <f t="shared" si="60"/>
        <v>1.5530725769598295</v>
      </c>
      <c r="Z60">
        <f t="shared" si="61"/>
        <v>-232.32799203398184</v>
      </c>
      <c r="AA60">
        <f t="shared" si="62"/>
        <v>-139.40709936908613</v>
      </c>
      <c r="AB60">
        <f t="shared" si="63"/>
        <v>-13.46220032004134</v>
      </c>
      <c r="AC60">
        <f t="shared" si="64"/>
        <v>-111.60052448437281</v>
      </c>
      <c r="AD60">
        <v>-4.1452827875139202E-2</v>
      </c>
      <c r="AE60">
        <v>4.6534430757015903E-2</v>
      </c>
      <c r="AF60">
        <v>3.4730701731734799</v>
      </c>
      <c r="AG60">
        <v>0</v>
      </c>
      <c r="AH60">
        <v>0</v>
      </c>
      <c r="AI60">
        <f t="shared" si="65"/>
        <v>1</v>
      </c>
      <c r="AJ60">
        <f t="shared" si="66"/>
        <v>0</v>
      </c>
      <c r="AK60">
        <f t="shared" si="67"/>
        <v>52759.272523732958</v>
      </c>
      <c r="AL60" t="s">
        <v>247</v>
      </c>
      <c r="AM60">
        <v>608.65384615384596</v>
      </c>
      <c r="AN60">
        <v>3163.45</v>
      </c>
      <c r="AO60">
        <f t="shared" si="68"/>
        <v>2554.7961538461541</v>
      </c>
      <c r="AP60">
        <f t="shared" si="69"/>
        <v>0.80759808242461684</v>
      </c>
      <c r="AQ60">
        <v>2.7432534460018899E-2</v>
      </c>
      <c r="AR60" t="s">
        <v>466</v>
      </c>
      <c r="AS60">
        <v>786.49403846153803</v>
      </c>
      <c r="AT60">
        <v>1078</v>
      </c>
      <c r="AU60">
        <f t="shared" si="70"/>
        <v>0.27041369344940813</v>
      </c>
      <c r="AV60">
        <v>0.5</v>
      </c>
      <c r="AW60">
        <f t="shared" si="71"/>
        <v>1429.1961392187586</v>
      </c>
      <c r="AX60">
        <f t="shared" si="72"/>
        <v>9.4868799537316661</v>
      </c>
      <c r="AY60">
        <f t="shared" si="73"/>
        <v>193.2371033348895</v>
      </c>
      <c r="AZ60">
        <f t="shared" si="74"/>
        <v>0.50037105751391464</v>
      </c>
      <c r="BA60">
        <f t="shared" si="75"/>
        <v>6.6187188445964206E-3</v>
      </c>
      <c r="BB60">
        <f t="shared" si="76"/>
        <v>1.9345547309833022</v>
      </c>
      <c r="BC60" t="s">
        <v>467</v>
      </c>
      <c r="BD60">
        <v>538.6</v>
      </c>
      <c r="BE60">
        <f t="shared" si="77"/>
        <v>539.4</v>
      </c>
      <c r="BF60">
        <f t="shared" si="78"/>
        <v>0.54042632839907678</v>
      </c>
      <c r="BG60">
        <f t="shared" si="79"/>
        <v>0.79450254300245726</v>
      </c>
      <c r="BH60">
        <f t="shared" si="80"/>
        <v>0.62108948619192073</v>
      </c>
      <c r="BI60">
        <f t="shared" si="81"/>
        <v>0.81628821808754859</v>
      </c>
      <c r="BJ60">
        <f t="shared" si="82"/>
        <v>1699.9729032258099</v>
      </c>
      <c r="BK60">
        <f t="shared" si="83"/>
        <v>1429.1961392187586</v>
      </c>
      <c r="BL60">
        <f t="shared" si="84"/>
        <v>0.84071701172810775</v>
      </c>
      <c r="BM60">
        <f t="shared" si="85"/>
        <v>0.19143402345621552</v>
      </c>
      <c r="BN60">
        <v>6</v>
      </c>
      <c r="BO60">
        <v>0.5</v>
      </c>
      <c r="BP60" t="s">
        <v>250</v>
      </c>
      <c r="BQ60">
        <v>1535037742.03548</v>
      </c>
      <c r="BR60">
        <v>159.51470967741901</v>
      </c>
      <c r="BS60">
        <v>175.00480645161301</v>
      </c>
      <c r="BT60">
        <v>23.997012903225801</v>
      </c>
      <c r="BU60">
        <v>16.2847096774194</v>
      </c>
      <c r="BV60">
        <v>400.019580645161</v>
      </c>
      <c r="BW60">
        <v>99.819390322580702</v>
      </c>
      <c r="BX60">
        <v>0.100008677419355</v>
      </c>
      <c r="BY60">
        <v>27.548648387096801</v>
      </c>
      <c r="BZ60">
        <v>28.692832258064499</v>
      </c>
      <c r="CA60">
        <v>999.9</v>
      </c>
      <c r="CB60">
        <v>10014.6383870968</v>
      </c>
      <c r="CC60">
        <v>0</v>
      </c>
      <c r="CD60">
        <v>23.365654838709698</v>
      </c>
      <c r="CE60">
        <v>1699.9729032258099</v>
      </c>
      <c r="CF60">
        <v>0.97603064516129101</v>
      </c>
      <c r="CG60">
        <v>2.3969354838709701E-2</v>
      </c>
      <c r="CH60">
        <v>0</v>
      </c>
      <c r="CI60">
        <v>786.56106451612902</v>
      </c>
      <c r="CJ60">
        <v>4.9992900000000002</v>
      </c>
      <c r="CK60">
        <v>13522.748387096801</v>
      </c>
      <c r="CL60">
        <v>14683.1903225806</v>
      </c>
      <c r="CM60">
        <v>46.098580645161299</v>
      </c>
      <c r="CN60">
        <v>47.042000000000002</v>
      </c>
      <c r="CO60">
        <v>46.802129032258101</v>
      </c>
      <c r="CP60">
        <v>47.189387096774198</v>
      </c>
      <c r="CQ60">
        <v>48.183258064516103</v>
      </c>
      <c r="CR60">
        <v>1654.34290322581</v>
      </c>
      <c r="CS60">
        <v>40.630000000000003</v>
      </c>
      <c r="CT60">
        <v>0</v>
      </c>
      <c r="CU60">
        <v>106.799999952316</v>
      </c>
      <c r="CV60">
        <v>786.49403846153803</v>
      </c>
      <c r="CW60">
        <v>-4.4761367702103501</v>
      </c>
      <c r="CX60">
        <v>-66.423931634556993</v>
      </c>
      <c r="CY60">
        <v>13522.65</v>
      </c>
      <c r="CZ60">
        <v>15</v>
      </c>
      <c r="DA60">
        <v>1535037725.0999999</v>
      </c>
      <c r="DB60" t="s">
        <v>468</v>
      </c>
      <c r="DC60">
        <v>39</v>
      </c>
      <c r="DD60">
        <v>-2.347</v>
      </c>
      <c r="DE60">
        <v>-0.17799999999999999</v>
      </c>
      <c r="DF60">
        <v>175</v>
      </c>
      <c r="DG60">
        <v>16</v>
      </c>
      <c r="DH60">
        <v>0.09</v>
      </c>
      <c r="DI60">
        <v>0.01</v>
      </c>
      <c r="DJ60">
        <v>9.4895878922397703</v>
      </c>
      <c r="DK60">
        <v>-0.40480025820191001</v>
      </c>
      <c r="DL60">
        <v>3.2448359023346099E-2</v>
      </c>
      <c r="DM60">
        <v>1</v>
      </c>
      <c r="DN60">
        <v>110.247576208906</v>
      </c>
      <c r="DO60">
        <v>11.230869509228301</v>
      </c>
      <c r="DP60">
        <v>0.92280692685278298</v>
      </c>
      <c r="DQ60">
        <v>1</v>
      </c>
      <c r="DR60">
        <v>2</v>
      </c>
      <c r="DS60">
        <v>2</v>
      </c>
      <c r="DT60" t="s">
        <v>252</v>
      </c>
      <c r="DU60">
        <v>100</v>
      </c>
      <c r="DV60">
        <v>100</v>
      </c>
      <c r="DW60">
        <v>-2.347</v>
      </c>
      <c r="DX60">
        <v>-0.17799999999999999</v>
      </c>
      <c r="DY60">
        <v>2</v>
      </c>
      <c r="DZ60">
        <v>393.02300000000002</v>
      </c>
      <c r="EA60">
        <v>689.27200000000005</v>
      </c>
      <c r="EB60">
        <v>25.000399999999999</v>
      </c>
      <c r="EC60">
        <v>28.166599999999999</v>
      </c>
      <c r="ED60">
        <v>30.000399999999999</v>
      </c>
      <c r="EE60">
        <v>28.148199999999999</v>
      </c>
      <c r="EF60">
        <v>28.174099999999999</v>
      </c>
      <c r="EG60">
        <v>10.391299999999999</v>
      </c>
      <c r="EH60">
        <v>29.491</v>
      </c>
      <c r="EI60">
        <v>33.267899999999997</v>
      </c>
      <c r="EJ60">
        <v>25</v>
      </c>
      <c r="EK60">
        <v>175</v>
      </c>
      <c r="EL60">
        <v>16.129899999999999</v>
      </c>
      <c r="EM60">
        <v>100.714</v>
      </c>
      <c r="EN60">
        <v>101.623</v>
      </c>
    </row>
    <row r="61" spans="1:144" x14ac:dyDescent="0.2">
      <c r="A61">
        <v>45</v>
      </c>
      <c r="B61">
        <v>1535037852.5</v>
      </c>
      <c r="C61">
        <v>5826.5</v>
      </c>
      <c r="D61" t="s">
        <v>469</v>
      </c>
      <c r="E61" t="s">
        <v>470</v>
      </c>
      <c r="F61" t="s">
        <v>451</v>
      </c>
      <c r="G61">
        <v>1535037844.5387101</v>
      </c>
      <c r="H61">
        <f t="shared" si="43"/>
        <v>5.0953193841995186E-3</v>
      </c>
      <c r="I61">
        <f t="shared" si="44"/>
        <v>3.7245789380674106</v>
      </c>
      <c r="J61">
        <f t="shared" si="45"/>
        <v>93.682222580645103</v>
      </c>
      <c r="K61">
        <f t="shared" si="46"/>
        <v>72.786140236297314</v>
      </c>
      <c r="L61">
        <f t="shared" si="47"/>
        <v>7.273081364092695</v>
      </c>
      <c r="M61">
        <f t="shared" si="48"/>
        <v>9.3611012341919864</v>
      </c>
      <c r="N61">
        <f t="shared" si="49"/>
        <v>0.34031034565180363</v>
      </c>
      <c r="O61">
        <f t="shared" si="50"/>
        <v>2.2582530738381994</v>
      </c>
      <c r="P61">
        <f t="shared" si="51"/>
        <v>0.31417285146733037</v>
      </c>
      <c r="Q61">
        <f t="shared" si="52"/>
        <v>0.19853882692743857</v>
      </c>
      <c r="R61">
        <f t="shared" si="53"/>
        <v>273.60145224079571</v>
      </c>
      <c r="S61">
        <f t="shared" si="54"/>
        <v>27.952935551066105</v>
      </c>
      <c r="T61">
        <f t="shared" si="55"/>
        <v>28.828445161290301</v>
      </c>
      <c r="U61">
        <f t="shared" si="56"/>
        <v>3.9820205885473099</v>
      </c>
      <c r="V61">
        <f t="shared" si="57"/>
        <v>65.148009282970492</v>
      </c>
      <c r="W61">
        <f t="shared" si="58"/>
        <v>2.413293231289618</v>
      </c>
      <c r="X61">
        <f t="shared" si="59"/>
        <v>3.7043238279276873</v>
      </c>
      <c r="Y61">
        <f t="shared" si="60"/>
        <v>1.5687273572576919</v>
      </c>
      <c r="Z61">
        <f t="shared" si="61"/>
        <v>-224.70358484319877</v>
      </c>
      <c r="AA61">
        <f t="shared" si="62"/>
        <v>-151.20027355868808</v>
      </c>
      <c r="AB61">
        <f t="shared" si="63"/>
        <v>-14.624812107685701</v>
      </c>
      <c r="AC61">
        <f t="shared" si="64"/>
        <v>-116.92721826877687</v>
      </c>
      <c r="AD61">
        <v>-4.1406301649455197E-2</v>
      </c>
      <c r="AE61">
        <v>4.64822009927644E-2</v>
      </c>
      <c r="AF61">
        <v>3.469986727262</v>
      </c>
      <c r="AG61">
        <v>0</v>
      </c>
      <c r="AH61">
        <v>0</v>
      </c>
      <c r="AI61">
        <f t="shared" si="65"/>
        <v>1</v>
      </c>
      <c r="AJ61">
        <f t="shared" si="66"/>
        <v>0</v>
      </c>
      <c r="AK61">
        <f t="shared" si="67"/>
        <v>52695.946393220533</v>
      </c>
      <c r="AL61" t="s">
        <v>247</v>
      </c>
      <c r="AM61">
        <v>608.65384615384596</v>
      </c>
      <c r="AN61">
        <v>3163.45</v>
      </c>
      <c r="AO61">
        <f t="shared" si="68"/>
        <v>2554.7961538461541</v>
      </c>
      <c r="AP61">
        <f t="shared" si="69"/>
        <v>0.80759808242461684</v>
      </c>
      <c r="AQ61">
        <v>2.7432534460018899E-2</v>
      </c>
      <c r="AR61" t="s">
        <v>471</v>
      </c>
      <c r="AS61">
        <v>787.520115384615</v>
      </c>
      <c r="AT61">
        <v>1039.47</v>
      </c>
      <c r="AU61">
        <f t="shared" si="70"/>
        <v>0.24238302655717336</v>
      </c>
      <c r="AV61">
        <v>0.5</v>
      </c>
      <c r="AW61">
        <f t="shared" si="71"/>
        <v>1429.2207972832662</v>
      </c>
      <c r="AX61">
        <f t="shared" si="72"/>
        <v>3.7245789380674106</v>
      </c>
      <c r="AY61">
        <f t="shared" si="73"/>
        <v>173.2094312319872</v>
      </c>
      <c r="AZ61">
        <f t="shared" si="74"/>
        <v>0.47550193848788319</v>
      </c>
      <c r="BA61">
        <f t="shared" si="75"/>
        <v>2.5868266195364013E-3</v>
      </c>
      <c r="BB61">
        <f t="shared" si="76"/>
        <v>2.0433297738270459</v>
      </c>
      <c r="BC61" t="s">
        <v>472</v>
      </c>
      <c r="BD61">
        <v>545.20000000000005</v>
      </c>
      <c r="BE61">
        <f t="shared" si="77"/>
        <v>494.27</v>
      </c>
      <c r="BF61">
        <f t="shared" si="78"/>
        <v>0.50974140574055682</v>
      </c>
      <c r="BG61">
        <f t="shared" si="79"/>
        <v>0.81122123555810166</v>
      </c>
      <c r="BH61">
        <f t="shared" si="80"/>
        <v>0.58481995711181523</v>
      </c>
      <c r="BI61">
        <f t="shared" si="81"/>
        <v>0.83136965616705805</v>
      </c>
      <c r="BJ61">
        <f t="shared" si="82"/>
        <v>1700.00225806452</v>
      </c>
      <c r="BK61">
        <f t="shared" si="83"/>
        <v>1429.2207972832662</v>
      </c>
      <c r="BL61">
        <f t="shared" si="84"/>
        <v>0.84071699934708155</v>
      </c>
      <c r="BM61">
        <f t="shared" si="85"/>
        <v>0.19143399869416325</v>
      </c>
      <c r="BN61">
        <v>6</v>
      </c>
      <c r="BO61">
        <v>0.5</v>
      </c>
      <c r="BP61" t="s">
        <v>250</v>
      </c>
      <c r="BQ61">
        <v>1535037844.5387101</v>
      </c>
      <c r="BR61">
        <v>93.682222580645103</v>
      </c>
      <c r="BS61">
        <v>99.984880645161297</v>
      </c>
      <c r="BT61">
        <v>24.1512903225806</v>
      </c>
      <c r="BU61">
        <v>16.6931612903226</v>
      </c>
      <c r="BV61">
        <v>400.014064516129</v>
      </c>
      <c r="BW61">
        <v>99.8239709677419</v>
      </c>
      <c r="BX61">
        <v>0.100016490322581</v>
      </c>
      <c r="BY61">
        <v>27.586522580645202</v>
      </c>
      <c r="BZ61">
        <v>28.828445161290301</v>
      </c>
      <c r="CA61">
        <v>999.9</v>
      </c>
      <c r="CB61">
        <v>10002.9390322581</v>
      </c>
      <c r="CC61">
        <v>0</v>
      </c>
      <c r="CD61">
        <v>24.864229032258098</v>
      </c>
      <c r="CE61">
        <v>1700.00225806452</v>
      </c>
      <c r="CF61">
        <v>0.97603116129032297</v>
      </c>
      <c r="CG61">
        <v>2.3968838709677399E-2</v>
      </c>
      <c r="CH61">
        <v>0</v>
      </c>
      <c r="CI61">
        <v>787.53593548387096</v>
      </c>
      <c r="CJ61">
        <v>4.9992900000000002</v>
      </c>
      <c r="CK61">
        <v>13551.983870967701</v>
      </c>
      <c r="CL61">
        <v>14683.4258064516</v>
      </c>
      <c r="CM61">
        <v>46.146999999999998</v>
      </c>
      <c r="CN61">
        <v>47.148806451612899</v>
      </c>
      <c r="CO61">
        <v>46.866870967741903</v>
      </c>
      <c r="CP61">
        <v>47.338451612903199</v>
      </c>
      <c r="CQ61">
        <v>48.306290322580701</v>
      </c>
      <c r="CR61">
        <v>1654.3722580645201</v>
      </c>
      <c r="CS61">
        <v>40.630000000000003</v>
      </c>
      <c r="CT61">
        <v>0</v>
      </c>
      <c r="CU61">
        <v>101.89999985694899</v>
      </c>
      <c r="CV61">
        <v>787.520115384615</v>
      </c>
      <c r="CW61">
        <v>-4.5181196594648796</v>
      </c>
      <c r="CX61">
        <v>-53.145299173721703</v>
      </c>
      <c r="CY61">
        <v>13551.4576923077</v>
      </c>
      <c r="CZ61">
        <v>15</v>
      </c>
      <c r="DA61">
        <v>1535037830</v>
      </c>
      <c r="DB61" t="s">
        <v>473</v>
      </c>
      <c r="DC61">
        <v>40</v>
      </c>
      <c r="DD61">
        <v>-2.4870000000000001</v>
      </c>
      <c r="DE61">
        <v>-0.17299999999999999</v>
      </c>
      <c r="DF61">
        <v>100</v>
      </c>
      <c r="DG61">
        <v>16</v>
      </c>
      <c r="DH61">
        <v>0.15</v>
      </c>
      <c r="DI61">
        <v>0.01</v>
      </c>
      <c r="DJ61">
        <v>3.7229283858698698</v>
      </c>
      <c r="DK61">
        <v>8.1209297898820094E-3</v>
      </c>
      <c r="DL61">
        <v>1.82112545274619E-2</v>
      </c>
      <c r="DM61">
        <v>1</v>
      </c>
      <c r="DN61">
        <v>72.738630567445995</v>
      </c>
      <c r="DO61">
        <v>6.8207603755304502</v>
      </c>
      <c r="DP61">
        <v>0.537299102980342</v>
      </c>
      <c r="DQ61">
        <v>1</v>
      </c>
      <c r="DR61">
        <v>2</v>
      </c>
      <c r="DS61">
        <v>2</v>
      </c>
      <c r="DT61" t="s">
        <v>252</v>
      </c>
      <c r="DU61">
        <v>100</v>
      </c>
      <c r="DV61">
        <v>100</v>
      </c>
      <c r="DW61">
        <v>-2.4870000000000001</v>
      </c>
      <c r="DX61">
        <v>-0.17299999999999999</v>
      </c>
      <c r="DY61">
        <v>2</v>
      </c>
      <c r="DZ61">
        <v>393.04300000000001</v>
      </c>
      <c r="EA61">
        <v>688.76</v>
      </c>
      <c r="EB61">
        <v>25.000800000000002</v>
      </c>
      <c r="EC61">
        <v>28.240200000000002</v>
      </c>
      <c r="ED61">
        <v>30.000299999999999</v>
      </c>
      <c r="EE61">
        <v>28.210699999999999</v>
      </c>
      <c r="EF61">
        <v>28.232800000000001</v>
      </c>
      <c r="EG61">
        <v>7.2565499999999998</v>
      </c>
      <c r="EH61">
        <v>27.751999999999999</v>
      </c>
      <c r="EI61">
        <v>32.884300000000003</v>
      </c>
      <c r="EJ61">
        <v>25</v>
      </c>
      <c r="EK61">
        <v>100</v>
      </c>
      <c r="EL61">
        <v>16.434799999999999</v>
      </c>
      <c r="EM61">
        <v>100.696</v>
      </c>
      <c r="EN61">
        <v>101.61</v>
      </c>
    </row>
    <row r="62" spans="1:144" x14ac:dyDescent="0.2">
      <c r="A62">
        <v>46</v>
      </c>
      <c r="B62">
        <v>1535037944.5</v>
      </c>
      <c r="C62">
        <v>5918.5</v>
      </c>
      <c r="D62" t="s">
        <v>474</v>
      </c>
      <c r="E62" t="s">
        <v>475</v>
      </c>
      <c r="F62" t="s">
        <v>451</v>
      </c>
      <c r="G62">
        <v>1535037936.5451601</v>
      </c>
      <c r="H62">
        <f t="shared" si="43"/>
        <v>5.0960799219109494E-3</v>
      </c>
      <c r="I62">
        <f t="shared" si="44"/>
        <v>-0.14448076168096202</v>
      </c>
      <c r="J62">
        <f t="shared" si="45"/>
        <v>49.820370967741901</v>
      </c>
      <c r="K62">
        <f t="shared" si="46"/>
        <v>49.272478330205921</v>
      </c>
      <c r="L62">
        <f t="shared" si="47"/>
        <v>4.9236603402714278</v>
      </c>
      <c r="M62">
        <f t="shared" si="48"/>
        <v>4.9784097123668207</v>
      </c>
      <c r="N62">
        <f t="shared" si="49"/>
        <v>0.33771333199253606</v>
      </c>
      <c r="O62">
        <f t="shared" si="50"/>
        <v>2.2612349656219344</v>
      </c>
      <c r="P62">
        <f t="shared" si="51"/>
        <v>0.31198826447353983</v>
      </c>
      <c r="Q62">
        <f t="shared" si="52"/>
        <v>0.197140408129788</v>
      </c>
      <c r="R62">
        <f t="shared" si="53"/>
        <v>273.6032413118956</v>
      </c>
      <c r="S62">
        <f t="shared" si="54"/>
        <v>27.993247164962607</v>
      </c>
      <c r="T62">
        <f t="shared" si="55"/>
        <v>28.9173096774194</v>
      </c>
      <c r="U62">
        <f t="shared" si="56"/>
        <v>4.0025690247324253</v>
      </c>
      <c r="V62">
        <f t="shared" si="57"/>
        <v>65.24843458020284</v>
      </c>
      <c r="W62">
        <f t="shared" si="58"/>
        <v>2.4228146812126079</v>
      </c>
      <c r="X62">
        <f t="shared" si="59"/>
        <v>3.7132150323614339</v>
      </c>
      <c r="Y62">
        <f t="shared" si="60"/>
        <v>1.5797543435198174</v>
      </c>
      <c r="Z62">
        <f t="shared" si="61"/>
        <v>-224.73712455627287</v>
      </c>
      <c r="AA62">
        <f t="shared" si="62"/>
        <v>-157.234584518823</v>
      </c>
      <c r="AB62">
        <f t="shared" si="63"/>
        <v>-15.198254091476981</v>
      </c>
      <c r="AC62">
        <f t="shared" si="64"/>
        <v>-123.56672185467727</v>
      </c>
      <c r="AD62">
        <v>-4.1486894695764998E-2</v>
      </c>
      <c r="AE62">
        <v>4.6572673747585697E-2</v>
      </c>
      <c r="AF62">
        <v>3.4753271321839598</v>
      </c>
      <c r="AG62">
        <v>0</v>
      </c>
      <c r="AH62">
        <v>0</v>
      </c>
      <c r="AI62">
        <f t="shared" si="65"/>
        <v>1</v>
      </c>
      <c r="AJ62">
        <f t="shared" si="66"/>
        <v>0</v>
      </c>
      <c r="AK62">
        <f t="shared" si="67"/>
        <v>52787.156486985739</v>
      </c>
      <c r="AL62" t="s">
        <v>247</v>
      </c>
      <c r="AM62">
        <v>608.65384615384596</v>
      </c>
      <c r="AN62">
        <v>3163.45</v>
      </c>
      <c r="AO62">
        <f t="shared" si="68"/>
        <v>2554.7961538461541</v>
      </c>
      <c r="AP62">
        <f t="shared" si="69"/>
        <v>0.80759808242461684</v>
      </c>
      <c r="AQ62">
        <v>2.7432534460018899E-2</v>
      </c>
      <c r="AR62" t="s">
        <v>476</v>
      </c>
      <c r="AS62">
        <v>791.15030769230805</v>
      </c>
      <c r="AT62">
        <v>1016.4</v>
      </c>
      <c r="AU62">
        <f t="shared" si="70"/>
        <v>0.22161520297883897</v>
      </c>
      <c r="AV62">
        <v>0.5</v>
      </c>
      <c r="AW62">
        <f t="shared" si="71"/>
        <v>1429.230517770209</v>
      </c>
      <c r="AX62">
        <f t="shared" si="72"/>
        <v>-0.14448076168096202</v>
      </c>
      <c r="AY62">
        <f t="shared" si="73"/>
        <v>158.36960564959799</v>
      </c>
      <c r="AZ62">
        <f t="shared" si="74"/>
        <v>0.48347107438016529</v>
      </c>
      <c r="BA62">
        <f t="shared" si="75"/>
        <v>-1.2028381286539326E-4</v>
      </c>
      <c r="BB62">
        <f t="shared" si="76"/>
        <v>2.1124065328610779</v>
      </c>
      <c r="BC62" t="s">
        <v>477</v>
      </c>
      <c r="BD62">
        <v>525</v>
      </c>
      <c r="BE62">
        <f t="shared" si="77"/>
        <v>491.4</v>
      </c>
      <c r="BF62">
        <f t="shared" si="78"/>
        <v>0.45838358222973535</v>
      </c>
      <c r="BG62">
        <f t="shared" si="79"/>
        <v>0.8137542875551933</v>
      </c>
      <c r="BH62">
        <f t="shared" si="80"/>
        <v>0.55242628332106969</v>
      </c>
      <c r="BI62">
        <f t="shared" si="81"/>
        <v>0.840399730823022</v>
      </c>
      <c r="BJ62">
        <f t="shared" si="82"/>
        <v>1700.0138709677401</v>
      </c>
      <c r="BK62">
        <f t="shared" si="83"/>
        <v>1429.230517770209</v>
      </c>
      <c r="BL62">
        <f t="shared" si="84"/>
        <v>0.84071697424245928</v>
      </c>
      <c r="BM62">
        <f t="shared" si="85"/>
        <v>0.19143394848491851</v>
      </c>
      <c r="BN62">
        <v>6</v>
      </c>
      <c r="BO62">
        <v>0.5</v>
      </c>
      <c r="BP62" t="s">
        <v>250</v>
      </c>
      <c r="BQ62">
        <v>1535037936.5451601</v>
      </c>
      <c r="BR62">
        <v>49.820370967741901</v>
      </c>
      <c r="BS62">
        <v>49.984499999999997</v>
      </c>
      <c r="BT62">
        <v>24.245799999999999</v>
      </c>
      <c r="BU62">
        <v>16.786232258064501</v>
      </c>
      <c r="BV62">
        <v>399.957870967742</v>
      </c>
      <c r="BW62">
        <v>99.827216129032294</v>
      </c>
      <c r="BX62">
        <v>9.9974609677419293E-2</v>
      </c>
      <c r="BY62">
        <v>27.627525806451601</v>
      </c>
      <c r="BZ62">
        <v>28.9173096774194</v>
      </c>
      <c r="CA62">
        <v>999.9</v>
      </c>
      <c r="CB62">
        <v>10022.082903225801</v>
      </c>
      <c r="CC62">
        <v>0</v>
      </c>
      <c r="CD62">
        <v>22.132387096774199</v>
      </c>
      <c r="CE62">
        <v>1700.0138709677401</v>
      </c>
      <c r="CF62">
        <v>0.97603193548387102</v>
      </c>
      <c r="CG62">
        <v>2.3968064516129001E-2</v>
      </c>
      <c r="CH62">
        <v>0</v>
      </c>
      <c r="CI62">
        <v>791.15512903225795</v>
      </c>
      <c r="CJ62">
        <v>4.9992900000000002</v>
      </c>
      <c r="CK62">
        <v>13632.896774193599</v>
      </c>
      <c r="CL62">
        <v>14683.535483871001</v>
      </c>
      <c r="CM62">
        <v>46.268000000000001</v>
      </c>
      <c r="CN62">
        <v>47.171193548387102</v>
      </c>
      <c r="CO62">
        <v>46.9796774193548</v>
      </c>
      <c r="CP62">
        <v>47.402903225806398</v>
      </c>
      <c r="CQ62">
        <v>48.419032258064497</v>
      </c>
      <c r="CR62">
        <v>1654.3922580645201</v>
      </c>
      <c r="CS62">
        <v>40.629032258064498</v>
      </c>
      <c r="CT62">
        <v>0</v>
      </c>
      <c r="CU62">
        <v>91.199999809265094</v>
      </c>
      <c r="CV62">
        <v>791.15030769230805</v>
      </c>
      <c r="CW62">
        <v>-1.1379829108705899</v>
      </c>
      <c r="CX62">
        <v>460.67350410324502</v>
      </c>
      <c r="CY62">
        <v>13633.873076923101</v>
      </c>
      <c r="CZ62">
        <v>15</v>
      </c>
      <c r="DA62">
        <v>1535037923.5</v>
      </c>
      <c r="DB62" t="s">
        <v>478</v>
      </c>
      <c r="DC62">
        <v>41</v>
      </c>
      <c r="DD62">
        <v>-2.367</v>
      </c>
      <c r="DE62">
        <v>-0.16800000000000001</v>
      </c>
      <c r="DF62">
        <v>50</v>
      </c>
      <c r="DG62">
        <v>16</v>
      </c>
      <c r="DH62">
        <v>0.27</v>
      </c>
      <c r="DI62">
        <v>0.01</v>
      </c>
      <c r="DJ62">
        <v>-0.16640468397288399</v>
      </c>
      <c r="DK62">
        <v>0.83183935063791603</v>
      </c>
      <c r="DL62">
        <v>0.13386086408679701</v>
      </c>
      <c r="DM62">
        <v>1</v>
      </c>
      <c r="DN62">
        <v>49.428369812903199</v>
      </c>
      <c r="DO62">
        <v>-5.5695581178709102</v>
      </c>
      <c r="DP62">
        <v>0.91490791495814305</v>
      </c>
      <c r="DQ62">
        <v>1</v>
      </c>
      <c r="DR62">
        <v>2</v>
      </c>
      <c r="DS62">
        <v>2</v>
      </c>
      <c r="DT62" t="s">
        <v>252</v>
      </c>
      <c r="DU62">
        <v>100</v>
      </c>
      <c r="DV62">
        <v>100</v>
      </c>
      <c r="DW62">
        <v>-2.367</v>
      </c>
      <c r="DX62">
        <v>-0.16800000000000001</v>
      </c>
      <c r="DY62">
        <v>2</v>
      </c>
      <c r="DZ62">
        <v>393.03699999999998</v>
      </c>
      <c r="EA62">
        <v>688.15700000000004</v>
      </c>
      <c r="EB62">
        <v>25</v>
      </c>
      <c r="EC62">
        <v>28.317499999999999</v>
      </c>
      <c r="ED62">
        <v>30.000399999999999</v>
      </c>
      <c r="EE62">
        <v>28.279599999999999</v>
      </c>
      <c r="EF62">
        <v>28.298500000000001</v>
      </c>
      <c r="EG62">
        <v>5.1576199999999996</v>
      </c>
      <c r="EH62">
        <v>27.364999999999998</v>
      </c>
      <c r="EI62">
        <v>32.3718</v>
      </c>
      <c r="EJ62">
        <v>25</v>
      </c>
      <c r="EK62">
        <v>50</v>
      </c>
      <c r="EL62">
        <v>16.496400000000001</v>
      </c>
      <c r="EM62">
        <v>100.68</v>
      </c>
      <c r="EN62">
        <v>101.598</v>
      </c>
    </row>
    <row r="63" spans="1:144" x14ac:dyDescent="0.2">
      <c r="A63">
        <v>47</v>
      </c>
      <c r="B63">
        <v>1535038043.5999999</v>
      </c>
      <c r="C63">
        <v>6017.5999999046298</v>
      </c>
      <c r="D63" t="s">
        <v>479</v>
      </c>
      <c r="E63" t="s">
        <v>480</v>
      </c>
      <c r="F63" t="s">
        <v>451</v>
      </c>
      <c r="G63">
        <v>1535038035.5999999</v>
      </c>
      <c r="H63">
        <f t="shared" si="43"/>
        <v>5.1718722408876623E-3</v>
      </c>
      <c r="I63">
        <f t="shared" si="44"/>
        <v>25.040845925519772</v>
      </c>
      <c r="J63">
        <f t="shared" si="45"/>
        <v>359.68551612903201</v>
      </c>
      <c r="K63">
        <f t="shared" si="46"/>
        <v>229.69522106197863</v>
      </c>
      <c r="L63">
        <f t="shared" si="47"/>
        <v>22.953054679339008</v>
      </c>
      <c r="M63">
        <f t="shared" si="48"/>
        <v>35.942764855557272</v>
      </c>
      <c r="N63">
        <f t="shared" si="49"/>
        <v>0.35102165746777525</v>
      </c>
      <c r="O63">
        <f t="shared" si="50"/>
        <v>2.2580823965257473</v>
      </c>
      <c r="P63">
        <f t="shared" si="51"/>
        <v>0.32328280379948343</v>
      </c>
      <c r="Q63">
        <f t="shared" si="52"/>
        <v>0.20436100132561991</v>
      </c>
      <c r="R63">
        <f t="shared" si="53"/>
        <v>273.60102959640619</v>
      </c>
      <c r="S63">
        <f t="shared" si="54"/>
        <v>27.920831220002828</v>
      </c>
      <c r="T63">
        <f t="shared" si="55"/>
        <v>28.7644129032258</v>
      </c>
      <c r="U63">
        <f t="shared" si="56"/>
        <v>3.9672712812765809</v>
      </c>
      <c r="V63">
        <f t="shared" si="57"/>
        <v>65.347310219435471</v>
      </c>
      <c r="W63">
        <f t="shared" si="58"/>
        <v>2.419709488833111</v>
      </c>
      <c r="X63">
        <f t="shared" si="59"/>
        <v>3.7028448159652725</v>
      </c>
      <c r="Y63">
        <f t="shared" si="60"/>
        <v>1.5475617924434699</v>
      </c>
      <c r="Z63">
        <f t="shared" si="61"/>
        <v>-228.07956582314591</v>
      </c>
      <c r="AA63">
        <f t="shared" si="62"/>
        <v>-144.22505461421002</v>
      </c>
      <c r="AB63">
        <f t="shared" si="63"/>
        <v>-13.946262138191473</v>
      </c>
      <c r="AC63">
        <f t="shared" si="64"/>
        <v>-112.6498529791412</v>
      </c>
      <c r="AD63">
        <v>-4.1401691613528802E-2</v>
      </c>
      <c r="AE63">
        <v>4.6477025823575699E-2</v>
      </c>
      <c r="AF63">
        <v>3.4696811396713301</v>
      </c>
      <c r="AG63">
        <v>0</v>
      </c>
      <c r="AH63">
        <v>0</v>
      </c>
      <c r="AI63">
        <f t="shared" si="65"/>
        <v>1</v>
      </c>
      <c r="AJ63">
        <f t="shared" si="66"/>
        <v>0</v>
      </c>
      <c r="AK63">
        <f t="shared" si="67"/>
        <v>52691.610043323119</v>
      </c>
      <c r="AL63" t="s">
        <v>247</v>
      </c>
      <c r="AM63">
        <v>608.65384615384596</v>
      </c>
      <c r="AN63">
        <v>3163.45</v>
      </c>
      <c r="AO63">
        <f t="shared" si="68"/>
        <v>2554.7961538461541</v>
      </c>
      <c r="AP63">
        <f t="shared" si="69"/>
        <v>0.80759808242461684</v>
      </c>
      <c r="AQ63">
        <v>2.7432534460018899E-2</v>
      </c>
      <c r="AR63" t="s">
        <v>481</v>
      </c>
      <c r="AS63">
        <v>776.04219230769195</v>
      </c>
      <c r="AT63">
        <v>1151.6099999999999</v>
      </c>
      <c r="AU63">
        <f t="shared" si="70"/>
        <v>0.3261241285611518</v>
      </c>
      <c r="AV63">
        <v>0.5</v>
      </c>
      <c r="AW63">
        <f t="shared" si="71"/>
        <v>1429.2210585734713</v>
      </c>
      <c r="AX63">
        <f t="shared" si="72"/>
        <v>25.040845925519772</v>
      </c>
      <c r="AY63">
        <f t="shared" si="73"/>
        <v>233.05173612426012</v>
      </c>
      <c r="AZ63">
        <f t="shared" si="74"/>
        <v>0.53960108022681286</v>
      </c>
      <c r="BA63">
        <f t="shared" si="75"/>
        <v>1.7501430755593572E-2</v>
      </c>
      <c r="BB63">
        <f t="shared" si="76"/>
        <v>1.7469803145161991</v>
      </c>
      <c r="BC63" t="s">
        <v>482</v>
      </c>
      <c r="BD63">
        <v>530.20000000000005</v>
      </c>
      <c r="BE63">
        <f t="shared" si="77"/>
        <v>621.40999999999985</v>
      </c>
      <c r="BF63">
        <f t="shared" si="78"/>
        <v>0.60438005132248929</v>
      </c>
      <c r="BG63">
        <f t="shared" si="79"/>
        <v>0.7640140510775657</v>
      </c>
      <c r="BH63">
        <f t="shared" si="80"/>
        <v>0.69170927529209791</v>
      </c>
      <c r="BI63">
        <f t="shared" si="81"/>
        <v>0.78747574320998048</v>
      </c>
      <c r="BJ63">
        <f t="shared" si="82"/>
        <v>1700.0029032258101</v>
      </c>
      <c r="BK63">
        <f t="shared" si="83"/>
        <v>1429.2210585734713</v>
      </c>
      <c r="BL63">
        <f t="shared" si="84"/>
        <v>0.84071683398979991</v>
      </c>
      <c r="BM63">
        <f t="shared" si="85"/>
        <v>0.19143366797959988</v>
      </c>
      <c r="BN63">
        <v>6</v>
      </c>
      <c r="BO63">
        <v>0.5</v>
      </c>
      <c r="BP63" t="s">
        <v>250</v>
      </c>
      <c r="BQ63">
        <v>1535038035.5999999</v>
      </c>
      <c r="BR63">
        <v>359.68551612903201</v>
      </c>
      <c r="BS63">
        <v>400.03587096774203</v>
      </c>
      <c r="BT63">
        <v>24.214454838709699</v>
      </c>
      <c r="BU63">
        <v>16.644738709677402</v>
      </c>
      <c r="BV63">
        <v>400.01274193548397</v>
      </c>
      <c r="BW63">
        <v>99.828296774193504</v>
      </c>
      <c r="BX63">
        <v>0.10001071612903201</v>
      </c>
      <c r="BY63">
        <v>27.579693548387102</v>
      </c>
      <c r="BZ63">
        <v>28.7644129032258</v>
      </c>
      <c r="CA63">
        <v>999.9</v>
      </c>
      <c r="CB63">
        <v>10001.3919354839</v>
      </c>
      <c r="CC63">
        <v>0</v>
      </c>
      <c r="CD63">
        <v>16.310490322580598</v>
      </c>
      <c r="CE63">
        <v>1700.0029032258101</v>
      </c>
      <c r="CF63">
        <v>0.97603296774193504</v>
      </c>
      <c r="CG63">
        <v>2.39670322580645E-2</v>
      </c>
      <c r="CH63">
        <v>0</v>
      </c>
      <c r="CI63">
        <v>776.04670967741902</v>
      </c>
      <c r="CJ63">
        <v>4.9992900000000002</v>
      </c>
      <c r="CK63">
        <v>13327.2612903226</v>
      </c>
      <c r="CL63">
        <v>14683.4516129032</v>
      </c>
      <c r="CM63">
        <v>46.362741935483903</v>
      </c>
      <c r="CN63">
        <v>47.181161290322599</v>
      </c>
      <c r="CO63">
        <v>47.058</v>
      </c>
      <c r="CP63">
        <v>47.455483870967697</v>
      </c>
      <c r="CQ63">
        <v>48.511870967741899</v>
      </c>
      <c r="CR63">
        <v>1654.3822580645201</v>
      </c>
      <c r="CS63">
        <v>40.620645161290298</v>
      </c>
      <c r="CT63">
        <v>0</v>
      </c>
      <c r="CU63">
        <v>98.5</v>
      </c>
      <c r="CV63">
        <v>776.04219230769195</v>
      </c>
      <c r="CW63">
        <v>-1.3791111185088201</v>
      </c>
      <c r="CX63">
        <v>342.04102564289201</v>
      </c>
      <c r="CY63">
        <v>13330.3807692308</v>
      </c>
      <c r="CZ63">
        <v>15</v>
      </c>
      <c r="DA63">
        <v>1535038012.0999999</v>
      </c>
      <c r="DB63" t="s">
        <v>483</v>
      </c>
      <c r="DC63">
        <v>42</v>
      </c>
      <c r="DD63">
        <v>-2.1840000000000002</v>
      </c>
      <c r="DE63">
        <v>-0.17100000000000001</v>
      </c>
      <c r="DF63">
        <v>400</v>
      </c>
      <c r="DG63">
        <v>16</v>
      </c>
      <c r="DH63">
        <v>0.02</v>
      </c>
      <c r="DI63">
        <v>0.01</v>
      </c>
      <c r="DJ63">
        <v>25.0424201315906</v>
      </c>
      <c r="DK63">
        <v>-0.28808645418319401</v>
      </c>
      <c r="DL63">
        <v>4.2386296914459297E-2</v>
      </c>
      <c r="DM63">
        <v>1</v>
      </c>
      <c r="DN63">
        <v>229.603191318808</v>
      </c>
      <c r="DO63">
        <v>10.153755854738501</v>
      </c>
      <c r="DP63">
        <v>0.88944140917585901</v>
      </c>
      <c r="DQ63">
        <v>1</v>
      </c>
      <c r="DR63">
        <v>2</v>
      </c>
      <c r="DS63">
        <v>2</v>
      </c>
      <c r="DT63" t="s">
        <v>252</v>
      </c>
      <c r="DU63">
        <v>100</v>
      </c>
      <c r="DV63">
        <v>100</v>
      </c>
      <c r="DW63">
        <v>-2.1840000000000002</v>
      </c>
      <c r="DX63">
        <v>-0.17100000000000001</v>
      </c>
      <c r="DY63">
        <v>2</v>
      </c>
      <c r="DZ63">
        <v>393.38099999999997</v>
      </c>
      <c r="EA63">
        <v>688.63499999999999</v>
      </c>
      <c r="EB63">
        <v>24.9998</v>
      </c>
      <c r="EC63">
        <v>28.404299999999999</v>
      </c>
      <c r="ED63">
        <v>30.000299999999999</v>
      </c>
      <c r="EE63">
        <v>28.349499999999999</v>
      </c>
      <c r="EF63">
        <v>28.3733</v>
      </c>
      <c r="EG63">
        <v>19.382300000000001</v>
      </c>
      <c r="EH63">
        <v>27.4374</v>
      </c>
      <c r="EI63">
        <v>31.931100000000001</v>
      </c>
      <c r="EJ63">
        <v>25</v>
      </c>
      <c r="EK63">
        <v>400</v>
      </c>
      <c r="EL63">
        <v>16.554500000000001</v>
      </c>
      <c r="EM63">
        <v>100.664</v>
      </c>
      <c r="EN63">
        <v>101.58799999999999</v>
      </c>
    </row>
    <row r="64" spans="1:144" x14ac:dyDescent="0.2">
      <c r="A64">
        <v>48</v>
      </c>
      <c r="B64">
        <v>1535038151.5999999</v>
      </c>
      <c r="C64">
        <v>6125.5999999046298</v>
      </c>
      <c r="D64" t="s">
        <v>484</v>
      </c>
      <c r="E64" t="s">
        <v>485</v>
      </c>
      <c r="F64" t="s">
        <v>451</v>
      </c>
      <c r="G64">
        <v>1535038143.5999999</v>
      </c>
      <c r="H64">
        <f t="shared" si="43"/>
        <v>5.0736122674525331E-3</v>
      </c>
      <c r="I64">
        <f t="shared" si="44"/>
        <v>35.051560705741743</v>
      </c>
      <c r="J64">
        <f t="shared" si="45"/>
        <v>543.31664516129001</v>
      </c>
      <c r="K64">
        <f t="shared" si="46"/>
        <v>357.84696024981906</v>
      </c>
      <c r="L64">
        <f t="shared" si="47"/>
        <v>35.759693571851095</v>
      </c>
      <c r="M64">
        <f t="shared" si="48"/>
        <v>54.293703458848121</v>
      </c>
      <c r="N64">
        <f t="shared" si="49"/>
        <v>0.34543070797339875</v>
      </c>
      <c r="O64">
        <f t="shared" si="50"/>
        <v>2.2563223525076697</v>
      </c>
      <c r="P64">
        <f t="shared" si="51"/>
        <v>0.31851295683888281</v>
      </c>
      <c r="Q64">
        <f t="shared" si="52"/>
        <v>0.20131396721389616</v>
      </c>
      <c r="R64">
        <f t="shared" si="53"/>
        <v>273.60202253187595</v>
      </c>
      <c r="S64">
        <f t="shared" si="54"/>
        <v>27.931591648804812</v>
      </c>
      <c r="T64">
        <f t="shared" si="55"/>
        <v>28.7114677419355</v>
      </c>
      <c r="U64">
        <f t="shared" si="56"/>
        <v>3.9551118020787026</v>
      </c>
      <c r="V64">
        <f t="shared" si="57"/>
        <v>65.27827258111266</v>
      </c>
      <c r="W64">
        <f t="shared" si="58"/>
        <v>2.4140460189082114</v>
      </c>
      <c r="X64">
        <f t="shared" si="59"/>
        <v>3.6980850188837273</v>
      </c>
      <c r="Y64">
        <f t="shared" si="60"/>
        <v>1.5410657831704913</v>
      </c>
      <c r="Z64">
        <f t="shared" si="61"/>
        <v>-223.74630099465671</v>
      </c>
      <c r="AA64">
        <f t="shared" si="62"/>
        <v>-140.34759713826961</v>
      </c>
      <c r="AB64">
        <f t="shared" si="63"/>
        <v>-13.576835076441718</v>
      </c>
      <c r="AC64">
        <f t="shared" si="64"/>
        <v>-104.06871067749211</v>
      </c>
      <c r="AD64">
        <v>-4.1354170945042297E-2</v>
      </c>
      <c r="AE64">
        <v>4.6423679710160398E-2</v>
      </c>
      <c r="AF64">
        <v>3.4665304282682299</v>
      </c>
      <c r="AG64">
        <v>0</v>
      </c>
      <c r="AH64">
        <v>0</v>
      </c>
      <c r="AI64">
        <f t="shared" si="65"/>
        <v>1</v>
      </c>
      <c r="AJ64">
        <f t="shared" si="66"/>
        <v>0</v>
      </c>
      <c r="AK64">
        <f t="shared" si="67"/>
        <v>52637.485800716247</v>
      </c>
      <c r="AL64" t="s">
        <v>247</v>
      </c>
      <c r="AM64">
        <v>608.65384615384596</v>
      </c>
      <c r="AN64">
        <v>3163.45</v>
      </c>
      <c r="AO64">
        <f t="shared" si="68"/>
        <v>2554.7961538461541</v>
      </c>
      <c r="AP64">
        <f t="shared" si="69"/>
        <v>0.80759808242461684</v>
      </c>
      <c r="AQ64">
        <v>2.7432534460018899E-2</v>
      </c>
      <c r="AR64" t="s">
        <v>486</v>
      </c>
      <c r="AS64">
        <v>800.73626923076904</v>
      </c>
      <c r="AT64">
        <v>1241.3800000000001</v>
      </c>
      <c r="AU64">
        <f t="shared" si="70"/>
        <v>0.35496280814032044</v>
      </c>
      <c r="AV64">
        <v>0.5</v>
      </c>
      <c r="AW64">
        <f t="shared" si="71"/>
        <v>1429.2240235279135</v>
      </c>
      <c r="AX64">
        <f t="shared" si="72"/>
        <v>35.051560705741743</v>
      </c>
      <c r="AY64">
        <f t="shared" si="73"/>
        <v>253.66068642653778</v>
      </c>
      <c r="AZ64">
        <f t="shared" si="74"/>
        <v>0.5675780180122123</v>
      </c>
      <c r="BA64">
        <f t="shared" si="75"/>
        <v>2.4505695114771266E-2</v>
      </c>
      <c r="BB64">
        <f t="shared" si="76"/>
        <v>1.5483333064814959</v>
      </c>
      <c r="BC64" t="s">
        <v>487</v>
      </c>
      <c r="BD64">
        <v>536.79999999999995</v>
      </c>
      <c r="BE64">
        <f t="shared" si="77"/>
        <v>704.58000000000015</v>
      </c>
      <c r="BF64">
        <f t="shared" si="78"/>
        <v>0.62539914668203889</v>
      </c>
      <c r="BG64">
        <f t="shared" si="79"/>
        <v>0.73175718120038835</v>
      </c>
      <c r="BH64">
        <f t="shared" si="80"/>
        <v>0.69642092094769414</v>
      </c>
      <c r="BI64">
        <f t="shared" si="81"/>
        <v>0.75233791044596343</v>
      </c>
      <c r="BJ64">
        <f t="shared" si="82"/>
        <v>1700.0061290322601</v>
      </c>
      <c r="BK64">
        <f t="shared" si="83"/>
        <v>1429.2240235279135</v>
      </c>
      <c r="BL64">
        <f t="shared" si="84"/>
        <v>0.84071698279200258</v>
      </c>
      <c r="BM64">
        <f t="shared" si="85"/>
        <v>0.19143396558400513</v>
      </c>
      <c r="BN64">
        <v>6</v>
      </c>
      <c r="BO64">
        <v>0.5</v>
      </c>
      <c r="BP64" t="s">
        <v>250</v>
      </c>
      <c r="BQ64">
        <v>1535038143.5999999</v>
      </c>
      <c r="BR64">
        <v>543.31664516129001</v>
      </c>
      <c r="BS64">
        <v>600.02712903225802</v>
      </c>
      <c r="BT64">
        <v>24.157338709677401</v>
      </c>
      <c r="BU64">
        <v>16.730993548387101</v>
      </c>
      <c r="BV64">
        <v>400.01216129032298</v>
      </c>
      <c r="BW64">
        <v>99.830125806451605</v>
      </c>
      <c r="BX64">
        <v>0.100005070967742</v>
      </c>
      <c r="BY64">
        <v>27.557700000000001</v>
      </c>
      <c r="BZ64">
        <v>28.7114677419355</v>
      </c>
      <c r="CA64">
        <v>999.9</v>
      </c>
      <c r="CB64">
        <v>9989.7293548387097</v>
      </c>
      <c r="CC64">
        <v>0</v>
      </c>
      <c r="CD64">
        <v>27.486661290322601</v>
      </c>
      <c r="CE64">
        <v>1700.0061290322601</v>
      </c>
      <c r="CF64">
        <v>0.97603206451612901</v>
      </c>
      <c r="CG64">
        <v>2.3967935483871002E-2</v>
      </c>
      <c r="CH64">
        <v>0</v>
      </c>
      <c r="CI64">
        <v>800.79790322580698</v>
      </c>
      <c r="CJ64">
        <v>4.9992900000000002</v>
      </c>
      <c r="CK64">
        <v>13846.1483870968</v>
      </c>
      <c r="CL64">
        <v>14683.4806451613</v>
      </c>
      <c r="CM64">
        <v>46.312129032257999</v>
      </c>
      <c r="CN64">
        <v>47.320290322580597</v>
      </c>
      <c r="CO64">
        <v>47.026000000000003</v>
      </c>
      <c r="CP64">
        <v>47.662935483871003</v>
      </c>
      <c r="CQ64">
        <v>48.287967741935503</v>
      </c>
      <c r="CR64">
        <v>1654.38516129032</v>
      </c>
      <c r="CS64">
        <v>40.629354838709702</v>
      </c>
      <c r="CT64">
        <v>0</v>
      </c>
      <c r="CU64">
        <v>107.39999985694899</v>
      </c>
      <c r="CV64">
        <v>800.73626923076904</v>
      </c>
      <c r="CW64">
        <v>-5.7754188227891499</v>
      </c>
      <c r="CX64">
        <v>-99.931623934671705</v>
      </c>
      <c r="CY64">
        <v>13845.3230769231</v>
      </c>
      <c r="CZ64">
        <v>15</v>
      </c>
      <c r="DA64">
        <v>1535038120.5999999</v>
      </c>
      <c r="DB64" t="s">
        <v>488</v>
      </c>
      <c r="DC64">
        <v>43</v>
      </c>
      <c r="DD64">
        <v>-2.88</v>
      </c>
      <c r="DE64">
        <v>-0.17299999999999999</v>
      </c>
      <c r="DF64">
        <v>600</v>
      </c>
      <c r="DG64">
        <v>17</v>
      </c>
      <c r="DH64">
        <v>0.03</v>
      </c>
      <c r="DI64">
        <v>0.01</v>
      </c>
      <c r="DJ64">
        <v>35.058460748859503</v>
      </c>
      <c r="DK64">
        <v>-0.77910673125139596</v>
      </c>
      <c r="DL64">
        <v>8.4250106797409699E-2</v>
      </c>
      <c r="DM64">
        <v>1</v>
      </c>
      <c r="DN64">
        <v>357.79350960431998</v>
      </c>
      <c r="DO64">
        <v>3.9554727075309399</v>
      </c>
      <c r="DP64">
        <v>0.90652180470225097</v>
      </c>
      <c r="DQ64">
        <v>1</v>
      </c>
      <c r="DR64">
        <v>2</v>
      </c>
      <c r="DS64">
        <v>2</v>
      </c>
      <c r="DT64" t="s">
        <v>252</v>
      </c>
      <c r="DU64">
        <v>100</v>
      </c>
      <c r="DV64">
        <v>100</v>
      </c>
      <c r="DW64">
        <v>-2.88</v>
      </c>
      <c r="DX64">
        <v>-0.17299999999999999</v>
      </c>
      <c r="DY64">
        <v>2</v>
      </c>
      <c r="DZ64">
        <v>393.399</v>
      </c>
      <c r="EA64">
        <v>689.3</v>
      </c>
      <c r="EB64">
        <v>25.000399999999999</v>
      </c>
      <c r="EC64">
        <v>28.424399999999999</v>
      </c>
      <c r="ED64">
        <v>30.0001</v>
      </c>
      <c r="EE64">
        <v>28.382100000000001</v>
      </c>
      <c r="EF64">
        <v>28.4056</v>
      </c>
      <c r="EG64">
        <v>26.836300000000001</v>
      </c>
      <c r="EH64">
        <v>26.9436</v>
      </c>
      <c r="EI64">
        <v>31.406300000000002</v>
      </c>
      <c r="EJ64">
        <v>25</v>
      </c>
      <c r="EK64">
        <v>600</v>
      </c>
      <c r="EL64">
        <v>16.639399999999998</v>
      </c>
      <c r="EM64">
        <v>100.667</v>
      </c>
      <c r="EN64">
        <v>101.59</v>
      </c>
    </row>
    <row r="65" spans="1:144" x14ac:dyDescent="0.2">
      <c r="A65">
        <v>49</v>
      </c>
      <c r="B65">
        <v>1535038267.5999999</v>
      </c>
      <c r="C65">
        <v>6241.5999999046298</v>
      </c>
      <c r="D65" t="s">
        <v>489</v>
      </c>
      <c r="E65" t="s">
        <v>490</v>
      </c>
      <c r="F65" t="s">
        <v>451</v>
      </c>
      <c r="G65">
        <v>1535038259.5999999</v>
      </c>
      <c r="H65">
        <f t="shared" si="43"/>
        <v>4.8518571612761957E-3</v>
      </c>
      <c r="I65">
        <f t="shared" si="44"/>
        <v>39.647708508826781</v>
      </c>
      <c r="J65">
        <f t="shared" si="45"/>
        <v>735.19212903225798</v>
      </c>
      <c r="K65">
        <f t="shared" si="46"/>
        <v>507.18325898275856</v>
      </c>
      <c r="L65">
        <f t="shared" si="47"/>
        <v>50.682813101541889</v>
      </c>
      <c r="M65">
        <f t="shared" si="48"/>
        <v>73.467735004110807</v>
      </c>
      <c r="N65">
        <f t="shared" si="49"/>
        <v>0.31940834827165382</v>
      </c>
      <c r="O65">
        <f t="shared" si="50"/>
        <v>2.258157098826278</v>
      </c>
      <c r="P65">
        <f t="shared" si="51"/>
        <v>0.29626512742154604</v>
      </c>
      <c r="Q65">
        <f t="shared" si="52"/>
        <v>0.18710510017102466</v>
      </c>
      <c r="R65">
        <f t="shared" si="53"/>
        <v>273.60023921878656</v>
      </c>
      <c r="S65">
        <f t="shared" si="54"/>
        <v>28.106782609993036</v>
      </c>
      <c r="T65">
        <f t="shared" si="55"/>
        <v>28.872109677419399</v>
      </c>
      <c r="U65">
        <f t="shared" si="56"/>
        <v>3.9921057540141671</v>
      </c>
      <c r="V65">
        <f t="shared" si="57"/>
        <v>64.726317521116854</v>
      </c>
      <c r="W65">
        <f t="shared" si="58"/>
        <v>2.4079846915118983</v>
      </c>
      <c r="X65">
        <f t="shared" si="59"/>
        <v>3.7202559696468089</v>
      </c>
      <c r="Y65">
        <f t="shared" si="60"/>
        <v>1.5841210625022688</v>
      </c>
      <c r="Z65">
        <f t="shared" si="61"/>
        <v>-213.96690081228024</v>
      </c>
      <c r="AA65">
        <f t="shared" si="62"/>
        <v>-147.57222643057278</v>
      </c>
      <c r="AB65">
        <f t="shared" si="63"/>
        <v>-14.282818064902466</v>
      </c>
      <c r="AC65">
        <f t="shared" si="64"/>
        <v>-102.22170608896894</v>
      </c>
      <c r="AD65">
        <v>-4.1403709301757199E-2</v>
      </c>
      <c r="AE65">
        <v>4.6479290855371197E-2</v>
      </c>
      <c r="AF65">
        <v>3.4698148885573099</v>
      </c>
      <c r="AG65">
        <v>0</v>
      </c>
      <c r="AH65">
        <v>0</v>
      </c>
      <c r="AI65">
        <f t="shared" si="65"/>
        <v>1</v>
      </c>
      <c r="AJ65">
        <f t="shared" si="66"/>
        <v>0</v>
      </c>
      <c r="AK65">
        <f t="shared" si="67"/>
        <v>52680.045576131015</v>
      </c>
      <c r="AL65" t="s">
        <v>247</v>
      </c>
      <c r="AM65">
        <v>608.65384615384596</v>
      </c>
      <c r="AN65">
        <v>3163.45</v>
      </c>
      <c r="AO65">
        <f t="shared" si="68"/>
        <v>2554.7961538461541</v>
      </c>
      <c r="AP65">
        <f t="shared" si="69"/>
        <v>0.80759808242461684</v>
      </c>
      <c r="AQ65">
        <v>2.7432534460018899E-2</v>
      </c>
      <c r="AR65" t="s">
        <v>491</v>
      </c>
      <c r="AS65">
        <v>799.77673076923099</v>
      </c>
      <c r="AT65">
        <v>1245.98</v>
      </c>
      <c r="AU65">
        <f t="shared" si="70"/>
        <v>0.35811431100881963</v>
      </c>
      <c r="AV65">
        <v>0.5</v>
      </c>
      <c r="AW65">
        <f t="shared" si="71"/>
        <v>1429.2169843799181</v>
      </c>
      <c r="AX65">
        <f t="shared" si="72"/>
        <v>39.647708508826781</v>
      </c>
      <c r="AY65">
        <f t="shared" si="73"/>
        <v>255.91152782165867</v>
      </c>
      <c r="AZ65">
        <f t="shared" si="74"/>
        <v>0.56981652996035248</v>
      </c>
      <c r="BA65">
        <f t="shared" si="75"/>
        <v>2.7721666064272576E-2</v>
      </c>
      <c r="BB65">
        <f t="shared" si="76"/>
        <v>1.5389251833897815</v>
      </c>
      <c r="BC65" t="s">
        <v>492</v>
      </c>
      <c r="BD65">
        <v>536</v>
      </c>
      <c r="BE65">
        <f t="shared" si="77"/>
        <v>709.98</v>
      </c>
      <c r="BF65">
        <f t="shared" si="78"/>
        <v>0.6284730122408646</v>
      </c>
      <c r="BG65">
        <f t="shared" si="79"/>
        <v>0.72978363051628004</v>
      </c>
      <c r="BH65">
        <f t="shared" si="80"/>
        <v>0.70011761880162737</v>
      </c>
      <c r="BI65">
        <f t="shared" si="81"/>
        <v>0.75053737540402876</v>
      </c>
      <c r="BJ65">
        <f t="shared" si="82"/>
        <v>1699.9980645161299</v>
      </c>
      <c r="BK65">
        <f t="shared" si="83"/>
        <v>1429.2169843799181</v>
      </c>
      <c r="BL65">
        <f t="shared" si="84"/>
        <v>0.84071683033751909</v>
      </c>
      <c r="BM65">
        <f t="shared" si="85"/>
        <v>0.19143366067503817</v>
      </c>
      <c r="BN65">
        <v>6</v>
      </c>
      <c r="BO65">
        <v>0.5</v>
      </c>
      <c r="BP65" t="s">
        <v>250</v>
      </c>
      <c r="BQ65">
        <v>1535038259.5999999</v>
      </c>
      <c r="BR65">
        <v>735.19212903225798</v>
      </c>
      <c r="BS65">
        <v>800.00970967741898</v>
      </c>
      <c r="BT65">
        <v>24.096719354838701</v>
      </c>
      <c r="BU65">
        <v>16.9948032258065</v>
      </c>
      <c r="BV65">
        <v>400.02809677419299</v>
      </c>
      <c r="BW65">
        <v>99.829964516128996</v>
      </c>
      <c r="BX65">
        <v>0.100015829032258</v>
      </c>
      <c r="BY65">
        <v>27.659935483870999</v>
      </c>
      <c r="BZ65">
        <v>28.872109677419399</v>
      </c>
      <c r="CA65">
        <v>999.9</v>
      </c>
      <c r="CB65">
        <v>10001.712258064499</v>
      </c>
      <c r="CC65">
        <v>0</v>
      </c>
      <c r="CD65">
        <v>20.723074193548399</v>
      </c>
      <c r="CE65">
        <v>1699.9980645161299</v>
      </c>
      <c r="CF65">
        <v>0.97603296774193504</v>
      </c>
      <c r="CG65">
        <v>2.39670322580645E-2</v>
      </c>
      <c r="CH65">
        <v>0</v>
      </c>
      <c r="CI65">
        <v>799.79119354838701</v>
      </c>
      <c r="CJ65">
        <v>4.9992900000000002</v>
      </c>
      <c r="CK65">
        <v>13783.5741935484</v>
      </c>
      <c r="CL65">
        <v>14683.4096774194</v>
      </c>
      <c r="CM65">
        <v>46.366806451612902</v>
      </c>
      <c r="CN65">
        <v>47.279935483871</v>
      </c>
      <c r="CO65">
        <v>47.080354838709702</v>
      </c>
      <c r="CP65">
        <v>47.6106129032258</v>
      </c>
      <c r="CQ65">
        <v>48.3989032258064</v>
      </c>
      <c r="CR65">
        <v>1654.3777419354799</v>
      </c>
      <c r="CS65">
        <v>40.620322580645102</v>
      </c>
      <c r="CT65">
        <v>0</v>
      </c>
      <c r="CU65">
        <v>115.19999980926499</v>
      </c>
      <c r="CV65">
        <v>799.77673076923099</v>
      </c>
      <c r="CW65">
        <v>-9.4808547055655499</v>
      </c>
      <c r="CX65">
        <v>-104.66666639498401</v>
      </c>
      <c r="CY65">
        <v>13781.65</v>
      </c>
      <c r="CZ65">
        <v>15</v>
      </c>
      <c r="DA65">
        <v>1535038223.5999999</v>
      </c>
      <c r="DB65" t="s">
        <v>493</v>
      </c>
      <c r="DC65">
        <v>44</v>
      </c>
      <c r="DD65">
        <v>-3.504</v>
      </c>
      <c r="DE65">
        <v>-0.17199999999999999</v>
      </c>
      <c r="DF65">
        <v>800</v>
      </c>
      <c r="DG65">
        <v>17</v>
      </c>
      <c r="DH65">
        <v>0.02</v>
      </c>
      <c r="DI65">
        <v>0.01</v>
      </c>
      <c r="DJ65">
        <v>39.657031109687097</v>
      </c>
      <c r="DK65">
        <v>-0.940280580836094</v>
      </c>
      <c r="DL65">
        <v>8.2824681635690497E-2</v>
      </c>
      <c r="DM65">
        <v>1</v>
      </c>
      <c r="DN65">
        <v>507.258565516158</v>
      </c>
      <c r="DO65">
        <v>-12.0520376871265</v>
      </c>
      <c r="DP65">
        <v>0.97571591522794399</v>
      </c>
      <c r="DQ65">
        <v>1</v>
      </c>
      <c r="DR65">
        <v>2</v>
      </c>
      <c r="DS65">
        <v>2</v>
      </c>
      <c r="DT65" t="s">
        <v>252</v>
      </c>
      <c r="DU65">
        <v>100</v>
      </c>
      <c r="DV65">
        <v>100</v>
      </c>
      <c r="DW65">
        <v>-3.504</v>
      </c>
      <c r="DX65">
        <v>-0.17199999999999999</v>
      </c>
      <c r="DY65">
        <v>2</v>
      </c>
      <c r="DZ65">
        <v>393.59699999999998</v>
      </c>
      <c r="EA65">
        <v>690.06200000000001</v>
      </c>
      <c r="EB65">
        <v>25.001000000000001</v>
      </c>
      <c r="EC65">
        <v>28.4801</v>
      </c>
      <c r="ED65">
        <v>30.000299999999999</v>
      </c>
      <c r="EE65">
        <v>28.436299999999999</v>
      </c>
      <c r="EF65">
        <v>28.465800000000002</v>
      </c>
      <c r="EG65">
        <v>33.915999999999997</v>
      </c>
      <c r="EH65">
        <v>25.658200000000001</v>
      </c>
      <c r="EI65">
        <v>31.1157</v>
      </c>
      <c r="EJ65">
        <v>25</v>
      </c>
      <c r="EK65">
        <v>800</v>
      </c>
      <c r="EL65">
        <v>17.047999999999998</v>
      </c>
      <c r="EM65">
        <v>100.654</v>
      </c>
      <c r="EN65">
        <v>101.578</v>
      </c>
    </row>
    <row r="66" spans="1:144" x14ac:dyDescent="0.2">
      <c r="A66">
        <v>50</v>
      </c>
      <c r="B66">
        <v>1535038388.2</v>
      </c>
      <c r="C66">
        <v>6362.2000000476801</v>
      </c>
      <c r="D66" t="s">
        <v>494</v>
      </c>
      <c r="E66" t="s">
        <v>495</v>
      </c>
      <c r="F66" t="s">
        <v>451</v>
      </c>
      <c r="G66">
        <v>1535038380.3419299</v>
      </c>
      <c r="H66">
        <f t="shared" si="43"/>
        <v>4.243049250281984E-3</v>
      </c>
      <c r="I66">
        <f t="shared" si="44"/>
        <v>41.091813457836125</v>
      </c>
      <c r="J66">
        <f t="shared" si="45"/>
        <v>932.40358064516101</v>
      </c>
      <c r="K66">
        <f t="shared" si="46"/>
        <v>648.33712739516488</v>
      </c>
      <c r="L66">
        <f t="shared" si="47"/>
        <v>64.786228356810412</v>
      </c>
      <c r="M66">
        <f t="shared" si="48"/>
        <v>93.172068579633816</v>
      </c>
      <c r="N66">
        <f t="shared" si="49"/>
        <v>0.26421050892577341</v>
      </c>
      <c r="O66">
        <f t="shared" si="50"/>
        <v>2.2583700255382593</v>
      </c>
      <c r="P66">
        <f t="shared" si="51"/>
        <v>0.24816091727171505</v>
      </c>
      <c r="Q66">
        <f t="shared" si="52"/>
        <v>0.15646125505989178</v>
      </c>
      <c r="R66">
        <f t="shared" si="53"/>
        <v>273.60121740603307</v>
      </c>
      <c r="S66">
        <f t="shared" si="54"/>
        <v>28.376203051984092</v>
      </c>
      <c r="T66">
        <f t="shared" si="55"/>
        <v>29.145925806451601</v>
      </c>
      <c r="U66">
        <f t="shared" si="56"/>
        <v>4.055858179286032</v>
      </c>
      <c r="V66">
        <f t="shared" si="57"/>
        <v>64.322273457790303</v>
      </c>
      <c r="W66">
        <f t="shared" si="58"/>
        <v>2.4025255458560122</v>
      </c>
      <c r="X66">
        <f t="shared" si="59"/>
        <v>3.7351377939596655</v>
      </c>
      <c r="Y66">
        <f t="shared" si="60"/>
        <v>1.6533326334300198</v>
      </c>
      <c r="Z66">
        <f t="shared" si="61"/>
        <v>-187.11847193743549</v>
      </c>
      <c r="AA66">
        <f t="shared" si="62"/>
        <v>-172.60525490037099</v>
      </c>
      <c r="AB66">
        <f t="shared" si="63"/>
        <v>-16.732568162783668</v>
      </c>
      <c r="AC66">
        <f t="shared" si="64"/>
        <v>-102.85507759455706</v>
      </c>
      <c r="AD66">
        <v>-4.14094607272458E-2</v>
      </c>
      <c r="AE66">
        <v>4.64857473343347E-2</v>
      </c>
      <c r="AF66">
        <v>3.4701961277131002</v>
      </c>
      <c r="AG66">
        <v>0</v>
      </c>
      <c r="AH66">
        <v>0</v>
      </c>
      <c r="AI66">
        <f t="shared" si="65"/>
        <v>1</v>
      </c>
      <c r="AJ66">
        <f t="shared" si="66"/>
        <v>0</v>
      </c>
      <c r="AK66">
        <f t="shared" si="67"/>
        <v>52675.024295533854</v>
      </c>
      <c r="AL66" t="s">
        <v>247</v>
      </c>
      <c r="AM66">
        <v>608.65384615384596</v>
      </c>
      <c r="AN66">
        <v>3163.45</v>
      </c>
      <c r="AO66">
        <f t="shared" si="68"/>
        <v>2554.7961538461541</v>
      </c>
      <c r="AP66">
        <f t="shared" si="69"/>
        <v>0.80759808242461684</v>
      </c>
      <c r="AQ66">
        <v>2.7432534460018899E-2</v>
      </c>
      <c r="AR66" t="s">
        <v>496</v>
      </c>
      <c r="AS66">
        <v>790.84950000000003</v>
      </c>
      <c r="AT66">
        <v>1221.55</v>
      </c>
      <c r="AU66">
        <f t="shared" si="70"/>
        <v>0.35258524006385328</v>
      </c>
      <c r="AV66">
        <v>0.5</v>
      </c>
      <c r="AW66">
        <f t="shared" si="71"/>
        <v>1429.2221327670145</v>
      </c>
      <c r="AX66">
        <f t="shared" si="72"/>
        <v>41.091813457836125</v>
      </c>
      <c r="AY66">
        <f t="shared" si="73"/>
        <v>251.96131439311509</v>
      </c>
      <c r="AZ66">
        <f t="shared" si="74"/>
        <v>0.56252302402685117</v>
      </c>
      <c r="BA66">
        <f t="shared" si="75"/>
        <v>2.8731979432668246E-2</v>
      </c>
      <c r="BB66">
        <f t="shared" si="76"/>
        <v>1.5897016086120093</v>
      </c>
      <c r="BC66" t="s">
        <v>497</v>
      </c>
      <c r="BD66">
        <v>534.4</v>
      </c>
      <c r="BE66">
        <f t="shared" si="77"/>
        <v>687.15</v>
      </c>
      <c r="BF66">
        <f t="shared" si="78"/>
        <v>0.62679254893400271</v>
      </c>
      <c r="BG66">
        <f t="shared" si="79"/>
        <v>0.73863182518400183</v>
      </c>
      <c r="BH66">
        <f t="shared" si="80"/>
        <v>0.70272997684386207</v>
      </c>
      <c r="BI66">
        <f t="shared" si="81"/>
        <v>0.76009978215934726</v>
      </c>
      <c r="BJ66">
        <f t="shared" si="82"/>
        <v>1700.00419354839</v>
      </c>
      <c r="BK66">
        <f t="shared" si="83"/>
        <v>1429.2221327670145</v>
      </c>
      <c r="BL66">
        <f t="shared" si="84"/>
        <v>0.84071682775312651</v>
      </c>
      <c r="BM66">
        <f t="shared" si="85"/>
        <v>0.19143365550625316</v>
      </c>
      <c r="BN66">
        <v>6</v>
      </c>
      <c r="BO66">
        <v>0.5</v>
      </c>
      <c r="BP66" t="s">
        <v>250</v>
      </c>
      <c r="BQ66">
        <v>1535038380.3419299</v>
      </c>
      <c r="BR66">
        <v>932.40358064516101</v>
      </c>
      <c r="BS66">
        <v>999.97632258064505</v>
      </c>
      <c r="BT66">
        <v>24.042864516129001</v>
      </c>
      <c r="BU66">
        <v>17.831251612903198</v>
      </c>
      <c r="BV66">
        <v>399.99603225806402</v>
      </c>
      <c r="BW66">
        <v>99.826770967741894</v>
      </c>
      <c r="BX66">
        <v>9.9988767741935505E-2</v>
      </c>
      <c r="BY66">
        <v>27.7282612903226</v>
      </c>
      <c r="BZ66">
        <v>29.145925806451601</v>
      </c>
      <c r="CA66">
        <v>999.9</v>
      </c>
      <c r="CB66">
        <v>10003.421612903199</v>
      </c>
      <c r="CC66">
        <v>0</v>
      </c>
      <c r="CD66">
        <v>24.4930709677419</v>
      </c>
      <c r="CE66">
        <v>1700.00419354839</v>
      </c>
      <c r="CF66">
        <v>0.97603425806451605</v>
      </c>
      <c r="CG66">
        <v>2.3965748387096801E-2</v>
      </c>
      <c r="CH66">
        <v>0</v>
      </c>
      <c r="CI66">
        <v>790.856516129032</v>
      </c>
      <c r="CJ66">
        <v>4.9992900000000002</v>
      </c>
      <c r="CK66">
        <v>13677.1129032258</v>
      </c>
      <c r="CL66">
        <v>14683.4774193548</v>
      </c>
      <c r="CM66">
        <v>46.491806451612902</v>
      </c>
      <c r="CN66">
        <v>47.370677419354799</v>
      </c>
      <c r="CO66">
        <v>47.201322580645098</v>
      </c>
      <c r="CP66">
        <v>47.532032258064497</v>
      </c>
      <c r="CQ66">
        <v>48.572483870967702</v>
      </c>
      <c r="CR66">
        <v>1654.38387096774</v>
      </c>
      <c r="CS66">
        <v>40.620322580645102</v>
      </c>
      <c r="CT66">
        <v>0</v>
      </c>
      <c r="CU66">
        <v>119.799999952316</v>
      </c>
      <c r="CV66">
        <v>790.84950000000003</v>
      </c>
      <c r="CW66">
        <v>-7.12201709322387</v>
      </c>
      <c r="CX66">
        <v>-111.350427324872</v>
      </c>
      <c r="CY66">
        <v>13678.2615384615</v>
      </c>
      <c r="CZ66">
        <v>15</v>
      </c>
      <c r="DA66">
        <v>1535038418.7</v>
      </c>
      <c r="DB66" t="s">
        <v>498</v>
      </c>
      <c r="DC66">
        <v>45</v>
      </c>
      <c r="DD66">
        <v>-4.2110000000000003</v>
      </c>
      <c r="DE66">
        <v>-0.14899999999999999</v>
      </c>
      <c r="DF66">
        <v>1000</v>
      </c>
      <c r="DG66">
        <v>18</v>
      </c>
      <c r="DH66">
        <v>0.05</v>
      </c>
      <c r="DI66">
        <v>0.02</v>
      </c>
      <c r="DJ66">
        <v>40.639629091714902</v>
      </c>
      <c r="DK66">
        <v>-1.1708746448652501</v>
      </c>
      <c r="DL66">
        <v>0.104062842932179</v>
      </c>
      <c r="DM66">
        <v>0</v>
      </c>
      <c r="DN66">
        <v>650.70391894036504</v>
      </c>
      <c r="DO66">
        <v>-18.644254817083699</v>
      </c>
      <c r="DP66">
        <v>1.4604593655737499</v>
      </c>
      <c r="DQ66">
        <v>0</v>
      </c>
      <c r="DR66">
        <v>0</v>
      </c>
      <c r="DS66">
        <v>2</v>
      </c>
      <c r="DT66" t="s">
        <v>499</v>
      </c>
      <c r="DU66">
        <v>100</v>
      </c>
      <c r="DV66">
        <v>100</v>
      </c>
      <c r="DW66">
        <v>-4.2110000000000003</v>
      </c>
      <c r="DX66">
        <v>-0.14899999999999999</v>
      </c>
      <c r="DY66">
        <v>2</v>
      </c>
      <c r="DZ66">
        <v>393.51299999999998</v>
      </c>
      <c r="EA66">
        <v>690.84199999999998</v>
      </c>
      <c r="EB66">
        <v>25.000399999999999</v>
      </c>
      <c r="EC66">
        <v>28.581</v>
      </c>
      <c r="ED66">
        <v>30.000399999999999</v>
      </c>
      <c r="EE66">
        <v>28.522500000000001</v>
      </c>
      <c r="EF66">
        <v>28.556100000000001</v>
      </c>
      <c r="EG66">
        <v>40.721200000000003</v>
      </c>
      <c r="EH66">
        <v>21.3217</v>
      </c>
      <c r="EI66">
        <v>31.493300000000001</v>
      </c>
      <c r="EJ66">
        <v>25</v>
      </c>
      <c r="EK66">
        <v>1000</v>
      </c>
      <c r="EL66">
        <v>17.986699999999999</v>
      </c>
      <c r="EM66">
        <v>100.634</v>
      </c>
      <c r="EN66">
        <v>101.56100000000001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2018-08-23T12:43:41Z</dcterms:created>
  <dcterms:modified xsi:type="dcterms:W3CDTF">2022-12-06T12:38:57Z</dcterms:modified>
</cp:coreProperties>
</file>