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serbin/Data/GitHub/Global_Vcmax/Datasets/Serbin_et_al_2019/LiCor_data/non_ag_sites/"/>
    </mc:Choice>
  </mc:AlternateContent>
  <xr:revisionPtr revIDLastSave="0" documentId="13_ncr:1_{1F8FCBFB-1933-D84A-8D30-512B1AB15035}" xr6:coauthVersionLast="47" xr6:coauthVersionMax="47" xr10:uidLastSave="{00000000-0000-0000-0000-000000000000}"/>
  <bookViews>
    <workbookView xWindow="460" yWindow="2820" windowWidth="37500" windowHeight="16620" tabRatio="500" xr2:uid="{00000000-000D-0000-FFFF-FFFF00000000}"/>
  </bookViews>
  <sheets>
    <sheet name="LRCS-03252013-0179_.x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1" i="1" l="1"/>
  <c r="H142" i="1"/>
  <c r="H143" i="1"/>
  <c r="H144" i="1"/>
  <c r="H145" i="1"/>
  <c r="H146" i="1"/>
  <c r="H140" i="1"/>
  <c r="CR146" i="1"/>
  <c r="CQ146" i="1"/>
  <c r="AJ146" i="1"/>
  <c r="AQ146" i="1" s="1"/>
  <c r="CP146" i="1"/>
  <c r="CO146" i="1"/>
  <c r="BU146" i="1"/>
  <c r="S146" i="1" s="1"/>
  <c r="BY146" i="1"/>
  <c r="BX146" i="1"/>
  <c r="BW146" i="1"/>
  <c r="AV146" i="1"/>
  <c r="AX146" i="1" s="1"/>
  <c r="CD146" i="1"/>
  <c r="CE146" i="1" s="1"/>
  <c r="CH146" i="1" s="1"/>
  <c r="CG146" i="1"/>
  <c r="AE146" i="1"/>
  <c r="AN146" i="1"/>
  <c r="AM146" i="1"/>
  <c r="AL146" i="1"/>
  <c r="AD146" i="1"/>
  <c r="CR145" i="1"/>
  <c r="CQ145" i="1"/>
  <c r="AD145" i="1" s="1"/>
  <c r="AJ145" i="1"/>
  <c r="CP145" i="1" s="1"/>
  <c r="CO145" i="1"/>
  <c r="BU145" i="1"/>
  <c r="BY145" i="1"/>
  <c r="BX145" i="1"/>
  <c r="BW145" i="1"/>
  <c r="AV145" i="1"/>
  <c r="AX145" i="1"/>
  <c r="CD145" i="1"/>
  <c r="CE145" i="1"/>
  <c r="CG145" i="1"/>
  <c r="CH145" i="1" s="1"/>
  <c r="AE145" i="1"/>
  <c r="AQ145" i="1" s="1"/>
  <c r="AN145" i="1"/>
  <c r="AM145" i="1"/>
  <c r="AL145" i="1"/>
  <c r="CR144" i="1"/>
  <c r="CQ144" i="1"/>
  <c r="AJ144" i="1"/>
  <c r="AQ144" i="1" s="1"/>
  <c r="CP144" i="1"/>
  <c r="CO144" i="1"/>
  <c r="BU144" i="1"/>
  <c r="S144" i="1" s="1"/>
  <c r="BV144" i="1"/>
  <c r="BY144" i="1"/>
  <c r="BX144" i="1"/>
  <c r="BW144" i="1"/>
  <c r="AV144" i="1"/>
  <c r="CD144" i="1"/>
  <c r="CE144" i="1" s="1"/>
  <c r="CH144" i="1" s="1"/>
  <c r="CG144" i="1"/>
  <c r="AR144" i="1"/>
  <c r="AE144" i="1"/>
  <c r="AN144" i="1"/>
  <c r="AM144" i="1"/>
  <c r="AL144" i="1"/>
  <c r="AD144" i="1"/>
  <c r="CR143" i="1"/>
  <c r="CQ143" i="1"/>
  <c r="AD143" i="1" s="1"/>
  <c r="AJ143" i="1"/>
  <c r="CP143" i="1" s="1"/>
  <c r="CO143" i="1"/>
  <c r="BU143" i="1"/>
  <c r="BY143" i="1"/>
  <c r="BX143" i="1"/>
  <c r="BW143" i="1"/>
  <c r="AV143" i="1"/>
  <c r="AX143" i="1"/>
  <c r="CD143" i="1"/>
  <c r="CE143" i="1"/>
  <c r="CG143" i="1"/>
  <c r="CH143" i="1" s="1"/>
  <c r="AE143" i="1"/>
  <c r="AQ143" i="1" s="1"/>
  <c r="AN143" i="1"/>
  <c r="AM143" i="1"/>
  <c r="AL143" i="1"/>
  <c r="CR142" i="1"/>
  <c r="CQ142" i="1"/>
  <c r="AJ142" i="1"/>
  <c r="AQ142" i="1" s="1"/>
  <c r="CP142" i="1"/>
  <c r="CO142" i="1"/>
  <c r="BU142" i="1"/>
  <c r="S142" i="1" s="1"/>
  <c r="BV142" i="1"/>
  <c r="BY142" i="1"/>
  <c r="BX142" i="1"/>
  <c r="BW142" i="1"/>
  <c r="AV142" i="1"/>
  <c r="CD142" i="1"/>
  <c r="CE142" i="1" s="1"/>
  <c r="CH142" i="1" s="1"/>
  <c r="CG142" i="1"/>
  <c r="AR142" i="1"/>
  <c r="AE142" i="1"/>
  <c r="AN142" i="1"/>
  <c r="AM142" i="1"/>
  <c r="AL142" i="1"/>
  <c r="AD142" i="1"/>
  <c r="CR141" i="1"/>
  <c r="CQ141" i="1"/>
  <c r="AD141" i="1" s="1"/>
  <c r="AJ141" i="1"/>
  <c r="CP141" i="1" s="1"/>
  <c r="CO141" i="1"/>
  <c r="BU141" i="1"/>
  <c r="BY141" i="1"/>
  <c r="BX141" i="1"/>
  <c r="BW141" i="1"/>
  <c r="AV141" i="1"/>
  <c r="AX141" i="1"/>
  <c r="CD141" i="1"/>
  <c r="CE141" i="1"/>
  <c r="CG141" i="1"/>
  <c r="AE141" i="1"/>
  <c r="AQ141" i="1" s="1"/>
  <c r="AN141" i="1"/>
  <c r="AM141" i="1"/>
  <c r="AL141" i="1"/>
  <c r="CR140" i="1"/>
  <c r="CQ140" i="1"/>
  <c r="AJ140" i="1"/>
  <c r="CP140" i="1"/>
  <c r="CO140" i="1"/>
  <c r="BU140" i="1"/>
  <c r="S140" i="1" s="1"/>
  <c r="BV140" i="1"/>
  <c r="BY140" i="1"/>
  <c r="BX140" i="1"/>
  <c r="BW140" i="1"/>
  <c r="BZ140" i="1" s="1"/>
  <c r="AT140" i="1" s="1"/>
  <c r="CA140" i="1" s="1"/>
  <c r="CB140" i="1" s="1"/>
  <c r="CC140" i="1" s="1"/>
  <c r="CF140" i="1" s="1"/>
  <c r="T140" i="1" s="1"/>
  <c r="CI140" i="1" s="1"/>
  <c r="AV140" i="1"/>
  <c r="AX140" i="1" s="1"/>
  <c r="CD140" i="1"/>
  <c r="CE140" i="1" s="1"/>
  <c r="CH140" i="1" s="1"/>
  <c r="CG140" i="1"/>
  <c r="AR140" i="1"/>
  <c r="AE140" i="1"/>
  <c r="AQ140" i="1"/>
  <c r="AN140" i="1"/>
  <c r="AM140" i="1"/>
  <c r="AL140" i="1"/>
  <c r="AD140" i="1"/>
  <c r="CR139" i="1"/>
  <c r="CQ139" i="1"/>
  <c r="AD139" i="1" s="1"/>
  <c r="AJ139" i="1"/>
  <c r="CP139" i="1" s="1"/>
  <c r="CO139" i="1"/>
  <c r="BU139" i="1"/>
  <c r="BY139" i="1"/>
  <c r="BX139" i="1"/>
  <c r="BW139" i="1"/>
  <c r="AV139" i="1"/>
  <c r="AX139" i="1"/>
  <c r="CD139" i="1"/>
  <c r="CE139" i="1"/>
  <c r="CH139" i="1" s="1"/>
  <c r="CG139" i="1"/>
  <c r="AE139" i="1"/>
  <c r="AQ139" i="1" s="1"/>
  <c r="AN139" i="1"/>
  <c r="AM139" i="1"/>
  <c r="AL139" i="1"/>
  <c r="CR138" i="1"/>
  <c r="CQ138" i="1"/>
  <c r="AJ138" i="1"/>
  <c r="CP138" i="1"/>
  <c r="CO138" i="1"/>
  <c r="BU138" i="1"/>
  <c r="S138" i="1" s="1"/>
  <c r="BV138" i="1"/>
  <c r="BY138" i="1"/>
  <c r="BX138" i="1"/>
  <c r="BW138" i="1"/>
  <c r="AV138" i="1"/>
  <c r="AX138" i="1" s="1"/>
  <c r="CD138" i="1"/>
  <c r="CE138" i="1" s="1"/>
  <c r="CH138" i="1" s="1"/>
  <c r="CG138" i="1"/>
  <c r="AR138" i="1"/>
  <c r="AE138" i="1"/>
  <c r="AQ138" i="1"/>
  <c r="AN138" i="1"/>
  <c r="AM138" i="1"/>
  <c r="AL138" i="1"/>
  <c r="AD138" i="1"/>
  <c r="CR137" i="1"/>
  <c r="CQ137" i="1"/>
  <c r="AD137" i="1" s="1"/>
  <c r="AJ137" i="1"/>
  <c r="CP137" i="1" s="1"/>
  <c r="CO137" i="1"/>
  <c r="BU137" i="1"/>
  <c r="BY137" i="1"/>
  <c r="BX137" i="1"/>
  <c r="BW137" i="1"/>
  <c r="AV137" i="1"/>
  <c r="AX137" i="1"/>
  <c r="CD137" i="1"/>
  <c r="CE137" i="1"/>
  <c r="CH137" i="1" s="1"/>
  <c r="CG137" i="1"/>
  <c r="AE137" i="1"/>
  <c r="AQ137" i="1" s="1"/>
  <c r="AN137" i="1"/>
  <c r="AM137" i="1"/>
  <c r="AL137" i="1"/>
  <c r="CR136" i="1"/>
  <c r="CQ136" i="1"/>
  <c r="AJ136" i="1"/>
  <c r="CP136" i="1"/>
  <c r="CO136" i="1"/>
  <c r="BU136" i="1"/>
  <c r="S136" i="1" s="1"/>
  <c r="BV136" i="1"/>
  <c r="BY136" i="1"/>
  <c r="BX136" i="1"/>
  <c r="BW136" i="1"/>
  <c r="AV136" i="1"/>
  <c r="AX136" i="1" s="1"/>
  <c r="CD136" i="1"/>
  <c r="CE136" i="1" s="1"/>
  <c r="CH136" i="1" s="1"/>
  <c r="CG136" i="1"/>
  <c r="AR136" i="1"/>
  <c r="AE136" i="1"/>
  <c r="AQ136" i="1"/>
  <c r="AN136" i="1"/>
  <c r="AM136" i="1"/>
  <c r="AL136" i="1"/>
  <c r="AD136" i="1"/>
  <c r="CR135" i="1"/>
  <c r="CQ135" i="1"/>
  <c r="AD135" i="1" s="1"/>
  <c r="AJ135" i="1"/>
  <c r="CP135" i="1" s="1"/>
  <c r="CO135" i="1"/>
  <c r="BU135" i="1"/>
  <c r="BY135" i="1"/>
  <c r="BX135" i="1"/>
  <c r="BW135" i="1"/>
  <c r="AV135" i="1"/>
  <c r="AX135" i="1"/>
  <c r="CD135" i="1"/>
  <c r="CE135" i="1"/>
  <c r="CH135" i="1" s="1"/>
  <c r="CG135" i="1"/>
  <c r="AE135" i="1"/>
  <c r="AQ135" i="1" s="1"/>
  <c r="AN135" i="1"/>
  <c r="AM135" i="1"/>
  <c r="AL135" i="1"/>
  <c r="CR134" i="1"/>
  <c r="CQ134" i="1"/>
  <c r="AJ134" i="1"/>
  <c r="CP134" i="1"/>
  <c r="CO134" i="1"/>
  <c r="BU134" i="1"/>
  <c r="S134" i="1" s="1"/>
  <c r="BV134" i="1"/>
  <c r="BY134" i="1"/>
  <c r="BX134" i="1"/>
  <c r="BW134" i="1"/>
  <c r="BZ134" i="1" s="1"/>
  <c r="AT134" i="1" s="1"/>
  <c r="CA134" i="1" s="1"/>
  <c r="CB134" i="1" s="1"/>
  <c r="CC134" i="1" s="1"/>
  <c r="CF134" i="1" s="1"/>
  <c r="T134" i="1" s="1"/>
  <c r="CI134" i="1" s="1"/>
  <c r="U134" i="1" s="1"/>
  <c r="AV134" i="1"/>
  <c r="AX134" i="1" s="1"/>
  <c r="CD134" i="1"/>
  <c r="CE134" i="1" s="1"/>
  <c r="CH134" i="1" s="1"/>
  <c r="CG134" i="1"/>
  <c r="AR134" i="1"/>
  <c r="AE134" i="1"/>
  <c r="AQ134" i="1"/>
  <c r="AN134" i="1"/>
  <c r="AM134" i="1"/>
  <c r="AL134" i="1"/>
  <c r="AD134" i="1"/>
  <c r="CR133" i="1"/>
  <c r="CQ133" i="1"/>
  <c r="AD133" i="1" s="1"/>
  <c r="AJ133" i="1"/>
  <c r="CP133" i="1" s="1"/>
  <c r="CO133" i="1"/>
  <c r="BU133" i="1"/>
  <c r="BY133" i="1"/>
  <c r="BX133" i="1"/>
  <c r="BW133" i="1"/>
  <c r="AV133" i="1"/>
  <c r="AX133" i="1"/>
  <c r="CD133" i="1"/>
  <c r="CE133" i="1"/>
  <c r="CG133" i="1"/>
  <c r="AE133" i="1"/>
  <c r="AQ133" i="1" s="1"/>
  <c r="AN133" i="1"/>
  <c r="AM133" i="1"/>
  <c r="AL133" i="1"/>
  <c r="CR132" i="1"/>
  <c r="CQ132" i="1"/>
  <c r="AJ132" i="1"/>
  <c r="CP132" i="1"/>
  <c r="CO132" i="1"/>
  <c r="BU132" i="1"/>
  <c r="S132" i="1" s="1"/>
  <c r="BV132" i="1"/>
  <c r="BY132" i="1"/>
  <c r="BX132" i="1"/>
  <c r="BW132" i="1"/>
  <c r="AV132" i="1"/>
  <c r="AX132" i="1" s="1"/>
  <c r="CD132" i="1"/>
  <c r="CE132" i="1" s="1"/>
  <c r="CH132" i="1" s="1"/>
  <c r="CG132" i="1"/>
  <c r="AR132" i="1"/>
  <c r="AE132" i="1"/>
  <c r="AQ132" i="1"/>
  <c r="AN132" i="1"/>
  <c r="AM132" i="1"/>
  <c r="AL132" i="1"/>
  <c r="AD132" i="1"/>
  <c r="CR131" i="1"/>
  <c r="CQ131" i="1"/>
  <c r="AD131" i="1" s="1"/>
  <c r="AJ131" i="1"/>
  <c r="CP131" i="1" s="1"/>
  <c r="CO131" i="1"/>
  <c r="BU131" i="1"/>
  <c r="BY131" i="1"/>
  <c r="BX131" i="1"/>
  <c r="BW131" i="1"/>
  <c r="AV131" i="1"/>
  <c r="AX131" i="1"/>
  <c r="CD131" i="1"/>
  <c r="CE131" i="1"/>
  <c r="CH131" i="1" s="1"/>
  <c r="CG131" i="1"/>
  <c r="AE131" i="1"/>
  <c r="AQ131" i="1" s="1"/>
  <c r="AN131" i="1"/>
  <c r="AM131" i="1"/>
  <c r="AL131" i="1"/>
  <c r="CR130" i="1"/>
  <c r="CQ130" i="1"/>
  <c r="AJ130" i="1"/>
  <c r="CP130" i="1"/>
  <c r="CO130" i="1"/>
  <c r="BU130" i="1"/>
  <c r="S130" i="1" s="1"/>
  <c r="BV130" i="1"/>
  <c r="BY130" i="1"/>
  <c r="BX130" i="1"/>
  <c r="BW130" i="1"/>
  <c r="AV130" i="1"/>
  <c r="AX130" i="1" s="1"/>
  <c r="CD130" i="1"/>
  <c r="CE130" i="1" s="1"/>
  <c r="CH130" i="1" s="1"/>
  <c r="CG130" i="1"/>
  <c r="AR130" i="1"/>
  <c r="AE130" i="1"/>
  <c r="AQ130" i="1"/>
  <c r="AN130" i="1"/>
  <c r="AM130" i="1"/>
  <c r="AL130" i="1"/>
  <c r="AD130" i="1"/>
  <c r="CR129" i="1"/>
  <c r="CQ129" i="1"/>
  <c r="AD129" i="1" s="1"/>
  <c r="AJ129" i="1"/>
  <c r="CP129" i="1" s="1"/>
  <c r="CO129" i="1"/>
  <c r="BU129" i="1"/>
  <c r="BY129" i="1"/>
  <c r="BX129" i="1"/>
  <c r="BW129" i="1"/>
  <c r="AV129" i="1"/>
  <c r="AX129" i="1"/>
  <c r="CD129" i="1"/>
  <c r="CE129" i="1"/>
  <c r="CH129" i="1" s="1"/>
  <c r="CG129" i="1"/>
  <c r="AE129" i="1"/>
  <c r="AQ129" i="1" s="1"/>
  <c r="AN129" i="1"/>
  <c r="AM129" i="1"/>
  <c r="AL129" i="1"/>
  <c r="CR128" i="1"/>
  <c r="CQ128" i="1"/>
  <c r="AJ128" i="1"/>
  <c r="CP128" i="1"/>
  <c r="CO128" i="1"/>
  <c r="BU128" i="1"/>
  <c r="S128" i="1" s="1"/>
  <c r="BV128" i="1"/>
  <c r="BY128" i="1"/>
  <c r="BX128" i="1"/>
  <c r="BW128" i="1"/>
  <c r="AV128" i="1"/>
  <c r="AX128" i="1" s="1"/>
  <c r="CD128" i="1"/>
  <c r="CE128" i="1" s="1"/>
  <c r="CH128" i="1" s="1"/>
  <c r="CG128" i="1"/>
  <c r="AR128" i="1"/>
  <c r="AE128" i="1"/>
  <c r="AQ128" i="1"/>
  <c r="AN128" i="1"/>
  <c r="AM128" i="1"/>
  <c r="AL128" i="1"/>
  <c r="AD128" i="1"/>
  <c r="CR127" i="1"/>
  <c r="CQ127" i="1"/>
  <c r="AD127" i="1" s="1"/>
  <c r="AJ127" i="1"/>
  <c r="CP127" i="1" s="1"/>
  <c r="CO127" i="1"/>
  <c r="BU127" i="1"/>
  <c r="BY127" i="1"/>
  <c r="BX127" i="1"/>
  <c r="BW127" i="1"/>
  <c r="AV127" i="1"/>
  <c r="AX127" i="1"/>
  <c r="CD127" i="1"/>
  <c r="CE127" i="1"/>
  <c r="CH127" i="1" s="1"/>
  <c r="CG127" i="1"/>
  <c r="AE127" i="1"/>
  <c r="AQ127" i="1" s="1"/>
  <c r="AN127" i="1"/>
  <c r="AM127" i="1"/>
  <c r="AL127" i="1"/>
  <c r="CR126" i="1"/>
  <c r="CQ126" i="1"/>
  <c r="AJ126" i="1"/>
  <c r="CP126" i="1"/>
  <c r="CO126" i="1"/>
  <c r="BU126" i="1"/>
  <c r="S126" i="1" s="1"/>
  <c r="CM126" i="1" s="1"/>
  <c r="BY126" i="1"/>
  <c r="BX126" i="1"/>
  <c r="BW126" i="1"/>
  <c r="AV126" i="1"/>
  <c r="AX126" i="1" s="1"/>
  <c r="CD126" i="1"/>
  <c r="CE126" i="1" s="1"/>
  <c r="CH126" i="1" s="1"/>
  <c r="CG126" i="1"/>
  <c r="AE126" i="1"/>
  <c r="AQ126" i="1"/>
  <c r="AN126" i="1"/>
  <c r="AM126" i="1"/>
  <c r="AL126" i="1"/>
  <c r="AK126" i="1"/>
  <c r="AD126" i="1"/>
  <c r="CR125" i="1"/>
  <c r="CQ125" i="1"/>
  <c r="AD125" i="1" s="1"/>
  <c r="AJ125" i="1"/>
  <c r="CP125" i="1" s="1"/>
  <c r="CO125" i="1"/>
  <c r="BU125" i="1"/>
  <c r="BY125" i="1"/>
  <c r="BX125" i="1"/>
  <c r="BW125" i="1"/>
  <c r="AV125" i="1"/>
  <c r="AX125" i="1"/>
  <c r="CD125" i="1"/>
  <c r="CE125" i="1"/>
  <c r="CH125" i="1" s="1"/>
  <c r="CG125" i="1"/>
  <c r="AE125" i="1"/>
  <c r="AQ125" i="1" s="1"/>
  <c r="AN125" i="1"/>
  <c r="AM125" i="1"/>
  <c r="AL125" i="1"/>
  <c r="CR124" i="1"/>
  <c r="CQ124" i="1"/>
  <c r="AJ124" i="1"/>
  <c r="CP124" i="1"/>
  <c r="CO124" i="1"/>
  <c r="BU124" i="1"/>
  <c r="S124" i="1" s="1"/>
  <c r="CM124" i="1" s="1"/>
  <c r="BY124" i="1"/>
  <c r="BX124" i="1"/>
  <c r="BW124" i="1"/>
  <c r="AV124" i="1"/>
  <c r="AX124" i="1" s="1"/>
  <c r="CD124" i="1"/>
  <c r="CE124" i="1" s="1"/>
  <c r="CH124" i="1" s="1"/>
  <c r="CG124" i="1"/>
  <c r="AE124" i="1"/>
  <c r="AQ124" i="1"/>
  <c r="AN124" i="1"/>
  <c r="AM124" i="1"/>
  <c r="AL124" i="1"/>
  <c r="AD124" i="1"/>
  <c r="CR123" i="1"/>
  <c r="CQ123" i="1"/>
  <c r="AD123" i="1" s="1"/>
  <c r="AJ123" i="1"/>
  <c r="CP123" i="1" s="1"/>
  <c r="CO123" i="1"/>
  <c r="BU123" i="1"/>
  <c r="BY123" i="1"/>
  <c r="BX123" i="1"/>
  <c r="BW123" i="1"/>
  <c r="AV123" i="1"/>
  <c r="AX123" i="1"/>
  <c r="CD123" i="1"/>
  <c r="CE123" i="1"/>
  <c r="CG123" i="1"/>
  <c r="CH123" i="1"/>
  <c r="AE123" i="1"/>
  <c r="AN123" i="1"/>
  <c r="AM123" i="1"/>
  <c r="AL123" i="1"/>
  <c r="CR122" i="1"/>
  <c r="CQ122" i="1"/>
  <c r="AJ122" i="1"/>
  <c r="CP122" i="1"/>
  <c r="CO122" i="1"/>
  <c r="BU122" i="1"/>
  <c r="S122" i="1" s="1"/>
  <c r="BY122" i="1"/>
  <c r="BX122" i="1"/>
  <c r="BW122" i="1"/>
  <c r="AV122" i="1"/>
  <c r="AX122" i="1" s="1"/>
  <c r="CD122" i="1"/>
  <c r="CE122" i="1" s="1"/>
  <c r="CH122" i="1" s="1"/>
  <c r="CG122" i="1"/>
  <c r="AE122" i="1"/>
  <c r="AQ122" i="1"/>
  <c r="AN122" i="1"/>
  <c r="AM122" i="1"/>
  <c r="AL122" i="1"/>
  <c r="AD122" i="1"/>
  <c r="CR121" i="1"/>
  <c r="CQ121" i="1"/>
  <c r="AD121" i="1" s="1"/>
  <c r="AJ121" i="1"/>
  <c r="CP121" i="1" s="1"/>
  <c r="CO121" i="1"/>
  <c r="BU121" i="1"/>
  <c r="BV121" i="1" s="1"/>
  <c r="AR121" i="1" s="1"/>
  <c r="S121" i="1"/>
  <c r="BY121" i="1"/>
  <c r="BX121" i="1"/>
  <c r="BW121" i="1"/>
  <c r="AV121" i="1"/>
  <c r="AX121" i="1"/>
  <c r="CD121" i="1"/>
  <c r="CE121" i="1"/>
  <c r="CG121" i="1"/>
  <c r="CH121" i="1"/>
  <c r="AE121" i="1"/>
  <c r="AQ121" i="1" s="1"/>
  <c r="AN121" i="1"/>
  <c r="AM121" i="1"/>
  <c r="AL121" i="1"/>
  <c r="CR120" i="1"/>
  <c r="CQ120" i="1"/>
  <c r="AJ120" i="1"/>
  <c r="CP120" i="1"/>
  <c r="CO120" i="1"/>
  <c r="BU120" i="1"/>
  <c r="S120" i="1" s="1"/>
  <c r="BY120" i="1"/>
  <c r="BX120" i="1"/>
  <c r="BW120" i="1"/>
  <c r="AV120" i="1"/>
  <c r="AX120" i="1" s="1"/>
  <c r="CD120" i="1"/>
  <c r="CE120" i="1" s="1"/>
  <c r="CH120" i="1" s="1"/>
  <c r="CG120" i="1"/>
  <c r="AE120" i="1"/>
  <c r="AQ120" i="1"/>
  <c r="AN120" i="1"/>
  <c r="AM120" i="1"/>
  <c r="AL120" i="1"/>
  <c r="AD120" i="1"/>
  <c r="CR119" i="1"/>
  <c r="CQ119" i="1"/>
  <c r="AD119" i="1" s="1"/>
  <c r="AJ119" i="1"/>
  <c r="CP119" i="1" s="1"/>
  <c r="CO119" i="1"/>
  <c r="BU119" i="1"/>
  <c r="BY119" i="1"/>
  <c r="BX119" i="1"/>
  <c r="BW119" i="1"/>
  <c r="AV119" i="1"/>
  <c r="AX119" i="1"/>
  <c r="CD119" i="1"/>
  <c r="CE119" i="1"/>
  <c r="CH119" i="1" s="1"/>
  <c r="CG119" i="1"/>
  <c r="AE119" i="1"/>
  <c r="AQ119" i="1" s="1"/>
  <c r="AN119" i="1"/>
  <c r="AM119" i="1"/>
  <c r="AL119" i="1"/>
  <c r="CR118" i="1"/>
  <c r="CQ118" i="1"/>
  <c r="AD118" i="1" s="1"/>
  <c r="AJ118" i="1"/>
  <c r="CP118" i="1"/>
  <c r="CO118" i="1"/>
  <c r="BU118" i="1"/>
  <c r="S118" i="1" s="1"/>
  <c r="CM118" i="1" s="1"/>
  <c r="BY118" i="1"/>
  <c r="BX118" i="1"/>
  <c r="BW118" i="1"/>
  <c r="AV118" i="1"/>
  <c r="AX118" i="1" s="1"/>
  <c r="CD118" i="1"/>
  <c r="CE118" i="1" s="1"/>
  <c r="CH118" i="1" s="1"/>
  <c r="CG118" i="1"/>
  <c r="AE118" i="1"/>
  <c r="AQ118" i="1"/>
  <c r="AN118" i="1"/>
  <c r="AM118" i="1"/>
  <c r="AL118" i="1"/>
  <c r="CR117" i="1"/>
  <c r="CQ117" i="1"/>
  <c r="AD117" i="1" s="1"/>
  <c r="AJ117" i="1"/>
  <c r="CP117" i="1" s="1"/>
  <c r="CO117" i="1"/>
  <c r="BU117" i="1"/>
  <c r="BV117" i="1" s="1"/>
  <c r="S117" i="1"/>
  <c r="BY117" i="1"/>
  <c r="BX117" i="1"/>
  <c r="BW117" i="1"/>
  <c r="AV117" i="1"/>
  <c r="AX117" i="1"/>
  <c r="CD117" i="1"/>
  <c r="CE117" i="1"/>
  <c r="CG117" i="1"/>
  <c r="CH117" i="1"/>
  <c r="AE117" i="1"/>
  <c r="AQ117" i="1" s="1"/>
  <c r="AN117" i="1"/>
  <c r="AM117" i="1"/>
  <c r="AL117" i="1"/>
  <c r="CR116" i="1"/>
  <c r="CQ116" i="1"/>
  <c r="AJ116" i="1"/>
  <c r="CO116" i="1"/>
  <c r="BU116" i="1"/>
  <c r="S116" i="1" s="1"/>
  <c r="BV116" i="1"/>
  <c r="BY116" i="1"/>
  <c r="BZ116" i="1" s="1"/>
  <c r="AT116" i="1" s="1"/>
  <c r="CA116" i="1" s="1"/>
  <c r="BX116" i="1"/>
  <c r="BW116" i="1"/>
  <c r="AV116" i="1"/>
  <c r="AX116" i="1" s="1"/>
  <c r="CD116" i="1"/>
  <c r="CE116" i="1" s="1"/>
  <c r="CH116" i="1" s="1"/>
  <c r="CG116" i="1"/>
  <c r="AR116" i="1"/>
  <c r="AE116" i="1"/>
  <c r="AN116" i="1"/>
  <c r="AM116" i="1"/>
  <c r="AL116" i="1"/>
  <c r="AD116" i="1"/>
  <c r="CR115" i="1"/>
  <c r="CQ115" i="1"/>
  <c r="AD115" i="1" s="1"/>
  <c r="AJ115" i="1"/>
  <c r="CO115" i="1"/>
  <c r="BU115" i="1"/>
  <c r="S115" i="1"/>
  <c r="BV115" i="1"/>
  <c r="AR115" i="1" s="1"/>
  <c r="BY115" i="1"/>
  <c r="BZ115" i="1" s="1"/>
  <c r="AT115" i="1" s="1"/>
  <c r="CA115" i="1" s="1"/>
  <c r="BX115" i="1"/>
  <c r="BW115" i="1"/>
  <c r="AV115" i="1"/>
  <c r="AX115" i="1" s="1"/>
  <c r="CM115" i="1" s="1"/>
  <c r="CD115" i="1"/>
  <c r="CE115" i="1"/>
  <c r="CG115" i="1"/>
  <c r="CH115" i="1"/>
  <c r="AE115" i="1"/>
  <c r="AN115" i="1"/>
  <c r="AM115" i="1"/>
  <c r="AL115" i="1"/>
  <c r="CR114" i="1"/>
  <c r="CQ114" i="1"/>
  <c r="AD114" i="1" s="1"/>
  <c r="AJ114" i="1"/>
  <c r="CP114" i="1"/>
  <c r="CO114" i="1"/>
  <c r="BU114" i="1"/>
  <c r="S114" i="1" s="1"/>
  <c r="BV114" i="1"/>
  <c r="AR114" i="1" s="1"/>
  <c r="BY114" i="1"/>
  <c r="BX114" i="1"/>
  <c r="BW114" i="1"/>
  <c r="BZ114" i="1" s="1"/>
  <c r="AT114" i="1" s="1"/>
  <c r="CA114" i="1" s="1"/>
  <c r="AV114" i="1"/>
  <c r="AX114" i="1" s="1"/>
  <c r="CD114" i="1"/>
  <c r="CE114" i="1"/>
  <c r="CH114" i="1" s="1"/>
  <c r="CG114" i="1"/>
  <c r="AE114" i="1"/>
  <c r="AQ114" i="1"/>
  <c r="AN114" i="1"/>
  <c r="AM114" i="1"/>
  <c r="AL114" i="1"/>
  <c r="AK114" i="1"/>
  <c r="CR113" i="1"/>
  <c r="CQ113" i="1"/>
  <c r="AJ113" i="1"/>
  <c r="CP113" i="1" s="1"/>
  <c r="CO113" i="1"/>
  <c r="BU113" i="1"/>
  <c r="BY113" i="1"/>
  <c r="BX113" i="1"/>
  <c r="BW113" i="1"/>
  <c r="AV113" i="1"/>
  <c r="AX113" i="1" s="1"/>
  <c r="CD113" i="1"/>
  <c r="CE113" i="1"/>
  <c r="CG113" i="1"/>
  <c r="CH113" i="1"/>
  <c r="AE113" i="1"/>
  <c r="AQ113" i="1"/>
  <c r="AN113" i="1"/>
  <c r="AM113" i="1"/>
  <c r="AL113" i="1"/>
  <c r="AD113" i="1"/>
  <c r="CR112" i="1"/>
  <c r="CQ112" i="1"/>
  <c r="AD112" i="1" s="1"/>
  <c r="AJ112" i="1"/>
  <c r="CP112" i="1" s="1"/>
  <c r="CO112" i="1"/>
  <c r="BU112" i="1"/>
  <c r="S112" i="1" s="1"/>
  <c r="BY112" i="1"/>
  <c r="BX112" i="1"/>
  <c r="BW112" i="1"/>
  <c r="AV112" i="1"/>
  <c r="AX112" i="1"/>
  <c r="CD112" i="1"/>
  <c r="CE112" i="1"/>
  <c r="CG112" i="1"/>
  <c r="CH112" i="1" s="1"/>
  <c r="AE112" i="1"/>
  <c r="AN112" i="1"/>
  <c r="AM112" i="1"/>
  <c r="AL112" i="1"/>
  <c r="AK112" i="1"/>
  <c r="CR111" i="1"/>
  <c r="CQ111" i="1"/>
  <c r="AJ111" i="1"/>
  <c r="CP111" i="1"/>
  <c r="AK111" i="1" s="1"/>
  <c r="CO111" i="1"/>
  <c r="BU111" i="1"/>
  <c r="S111" i="1"/>
  <c r="BV111" i="1"/>
  <c r="BY111" i="1"/>
  <c r="BZ111" i="1" s="1"/>
  <c r="AT111" i="1" s="1"/>
  <c r="CA111" i="1" s="1"/>
  <c r="AS111" i="1" s="1"/>
  <c r="BX111" i="1"/>
  <c r="BW111" i="1"/>
  <c r="AV111" i="1"/>
  <c r="AX111" i="1" s="1"/>
  <c r="CM111" i="1" s="1"/>
  <c r="CD111" i="1"/>
  <c r="CE111" i="1" s="1"/>
  <c r="CH111" i="1" s="1"/>
  <c r="CG111" i="1"/>
  <c r="AR111" i="1"/>
  <c r="AE111" i="1"/>
  <c r="AQ111" i="1"/>
  <c r="AN111" i="1"/>
  <c r="AM111" i="1"/>
  <c r="AL111" i="1"/>
  <c r="AD111" i="1"/>
  <c r="CR110" i="1"/>
  <c r="CQ110" i="1"/>
  <c r="AD110" i="1" s="1"/>
  <c r="AJ110" i="1"/>
  <c r="CP110" i="1" s="1"/>
  <c r="CO110" i="1"/>
  <c r="BU110" i="1"/>
  <c r="S110" i="1" s="1"/>
  <c r="BY110" i="1"/>
  <c r="BX110" i="1"/>
  <c r="BW110" i="1"/>
  <c r="AV110" i="1"/>
  <c r="AX110" i="1"/>
  <c r="CD110" i="1"/>
  <c r="CE110" i="1"/>
  <c r="CG110" i="1"/>
  <c r="CH110" i="1" s="1"/>
  <c r="AE110" i="1"/>
  <c r="AQ110" i="1" s="1"/>
  <c r="AN110" i="1"/>
  <c r="AM110" i="1"/>
  <c r="AL110" i="1"/>
  <c r="AK110" i="1"/>
  <c r="CR109" i="1"/>
  <c r="CQ109" i="1"/>
  <c r="AJ109" i="1"/>
  <c r="CP109" i="1"/>
  <c r="AK109" i="1" s="1"/>
  <c r="CO109" i="1"/>
  <c r="BU109" i="1"/>
  <c r="S109" i="1"/>
  <c r="BV109" i="1"/>
  <c r="BY109" i="1"/>
  <c r="BZ109" i="1" s="1"/>
  <c r="AT109" i="1" s="1"/>
  <c r="CA109" i="1" s="1"/>
  <c r="AS109" i="1" s="1"/>
  <c r="BX109" i="1"/>
  <c r="BW109" i="1"/>
  <c r="AV109" i="1"/>
  <c r="AX109" i="1" s="1"/>
  <c r="CM109" i="1" s="1"/>
  <c r="CD109" i="1"/>
  <c r="CE109" i="1" s="1"/>
  <c r="CH109" i="1" s="1"/>
  <c r="CG109" i="1"/>
  <c r="AR109" i="1"/>
  <c r="AE109" i="1"/>
  <c r="AQ109" i="1"/>
  <c r="AN109" i="1"/>
  <c r="AM109" i="1"/>
  <c r="AL109" i="1"/>
  <c r="AD109" i="1"/>
  <c r="CR108" i="1"/>
  <c r="CQ108" i="1"/>
  <c r="AD108" i="1" s="1"/>
  <c r="AJ108" i="1"/>
  <c r="CP108" i="1" s="1"/>
  <c r="CO108" i="1"/>
  <c r="BU108" i="1"/>
  <c r="S108" i="1" s="1"/>
  <c r="AK108" i="1" s="1"/>
  <c r="BY108" i="1"/>
  <c r="BX108" i="1"/>
  <c r="BW108" i="1"/>
  <c r="AV108" i="1"/>
  <c r="AX108" i="1"/>
  <c r="CD108" i="1"/>
  <c r="CE108" i="1"/>
  <c r="CG108" i="1"/>
  <c r="CH108" i="1" s="1"/>
  <c r="AE108" i="1"/>
  <c r="AQ108" i="1" s="1"/>
  <c r="AN108" i="1"/>
  <c r="AM108" i="1"/>
  <c r="AL108" i="1"/>
  <c r="CR107" i="1"/>
  <c r="CQ107" i="1"/>
  <c r="AJ107" i="1"/>
  <c r="CP107" i="1"/>
  <c r="AK107" i="1" s="1"/>
  <c r="CO107" i="1"/>
  <c r="BU107" i="1"/>
  <c r="S107" i="1"/>
  <c r="BV107" i="1"/>
  <c r="BY107" i="1"/>
  <c r="BZ107" i="1" s="1"/>
  <c r="AT107" i="1" s="1"/>
  <c r="CA107" i="1" s="1"/>
  <c r="AS107" i="1" s="1"/>
  <c r="BX107" i="1"/>
  <c r="BW107" i="1"/>
  <c r="AV107" i="1"/>
  <c r="AX107" i="1" s="1"/>
  <c r="CM107" i="1" s="1"/>
  <c r="CD107" i="1"/>
  <c r="CE107" i="1" s="1"/>
  <c r="CH107" i="1" s="1"/>
  <c r="CG107" i="1"/>
  <c r="AR107" i="1"/>
  <c r="AE107" i="1"/>
  <c r="AQ107" i="1"/>
  <c r="AN107" i="1"/>
  <c r="AM107" i="1"/>
  <c r="AL107" i="1"/>
  <c r="AD107" i="1"/>
  <c r="CR106" i="1"/>
  <c r="CQ106" i="1"/>
  <c r="AD106" i="1" s="1"/>
  <c r="AJ106" i="1"/>
  <c r="CP106" i="1" s="1"/>
  <c r="CO106" i="1"/>
  <c r="BU106" i="1"/>
  <c r="S106" i="1" s="1"/>
  <c r="AK106" i="1" s="1"/>
  <c r="BY106" i="1"/>
  <c r="BX106" i="1"/>
  <c r="BW106" i="1"/>
  <c r="AV106" i="1"/>
  <c r="AX106" i="1"/>
  <c r="CD106" i="1"/>
  <c r="CE106" i="1"/>
  <c r="CH106" i="1" s="1"/>
  <c r="CG106" i="1"/>
  <c r="AE106" i="1"/>
  <c r="AQ106" i="1" s="1"/>
  <c r="AN106" i="1"/>
  <c r="AM106" i="1"/>
  <c r="AL106" i="1"/>
  <c r="CR105" i="1"/>
  <c r="CQ105" i="1"/>
  <c r="AJ105" i="1"/>
  <c r="CP105" i="1"/>
  <c r="AK105" i="1" s="1"/>
  <c r="CO105" i="1"/>
  <c r="BU105" i="1"/>
  <c r="S105" i="1"/>
  <c r="BV105" i="1"/>
  <c r="BY105" i="1"/>
  <c r="BZ105" i="1" s="1"/>
  <c r="AT105" i="1" s="1"/>
  <c r="CA105" i="1" s="1"/>
  <c r="AS105" i="1" s="1"/>
  <c r="BX105" i="1"/>
  <c r="BW105" i="1"/>
  <c r="AV105" i="1"/>
  <c r="AX105" i="1" s="1"/>
  <c r="CM105" i="1" s="1"/>
  <c r="CD105" i="1"/>
  <c r="CE105" i="1" s="1"/>
  <c r="CH105" i="1" s="1"/>
  <c r="CG105" i="1"/>
  <c r="AR105" i="1"/>
  <c r="AE105" i="1"/>
  <c r="AQ105" i="1"/>
  <c r="AN105" i="1"/>
  <c r="AM105" i="1"/>
  <c r="AL105" i="1"/>
  <c r="AD105" i="1"/>
  <c r="CR104" i="1"/>
  <c r="CQ104" i="1"/>
  <c r="AD104" i="1" s="1"/>
  <c r="AJ104" i="1"/>
  <c r="CP104" i="1" s="1"/>
  <c r="CO104" i="1"/>
  <c r="BU104" i="1"/>
  <c r="S104" i="1" s="1"/>
  <c r="AK104" i="1" s="1"/>
  <c r="BY104" i="1"/>
  <c r="BX104" i="1"/>
  <c r="BW104" i="1"/>
  <c r="AV104" i="1"/>
  <c r="AX104" i="1"/>
  <c r="CD104" i="1"/>
  <c r="CE104" i="1"/>
  <c r="CH104" i="1" s="1"/>
  <c r="CG104" i="1"/>
  <c r="AE104" i="1"/>
  <c r="AQ104" i="1" s="1"/>
  <c r="AN104" i="1"/>
  <c r="AM104" i="1"/>
  <c r="AL104" i="1"/>
  <c r="CR103" i="1"/>
  <c r="CQ103" i="1"/>
  <c r="AJ103" i="1"/>
  <c r="CP103" i="1"/>
  <c r="AK103" i="1" s="1"/>
  <c r="CO103" i="1"/>
  <c r="BU103" i="1"/>
  <c r="S103" i="1"/>
  <c r="BV103" i="1"/>
  <c r="BY103" i="1"/>
  <c r="BZ103" i="1" s="1"/>
  <c r="AT103" i="1" s="1"/>
  <c r="CA103" i="1" s="1"/>
  <c r="AS103" i="1" s="1"/>
  <c r="BX103" i="1"/>
  <c r="BW103" i="1"/>
  <c r="AV103" i="1"/>
  <c r="AX103" i="1" s="1"/>
  <c r="CM103" i="1" s="1"/>
  <c r="CD103" i="1"/>
  <c r="CE103" i="1" s="1"/>
  <c r="CH103" i="1" s="1"/>
  <c r="CG103" i="1"/>
  <c r="AR103" i="1"/>
  <c r="AE103" i="1"/>
  <c r="AQ103" i="1"/>
  <c r="AN103" i="1"/>
  <c r="AM103" i="1"/>
  <c r="AL103" i="1"/>
  <c r="AD103" i="1"/>
  <c r="CR102" i="1"/>
  <c r="CQ102" i="1"/>
  <c r="AD102" i="1" s="1"/>
  <c r="AJ102" i="1"/>
  <c r="CP102" i="1" s="1"/>
  <c r="CO102" i="1"/>
  <c r="BU102" i="1"/>
  <c r="BY102" i="1"/>
  <c r="BX102" i="1"/>
  <c r="BW102" i="1"/>
  <c r="AV102" i="1"/>
  <c r="AX102" i="1"/>
  <c r="CD102" i="1"/>
  <c r="CE102" i="1"/>
  <c r="CG102" i="1"/>
  <c r="CH102" i="1"/>
  <c r="AE102" i="1"/>
  <c r="AQ102" i="1" s="1"/>
  <c r="AN102" i="1"/>
  <c r="AM102" i="1"/>
  <c r="AL102" i="1"/>
  <c r="CR101" i="1"/>
  <c r="CQ101" i="1"/>
  <c r="AJ101" i="1"/>
  <c r="CP101" i="1"/>
  <c r="AK101" i="1" s="1"/>
  <c r="CO101" i="1"/>
  <c r="BU101" i="1"/>
  <c r="S101" i="1"/>
  <c r="BV101" i="1"/>
  <c r="BY101" i="1"/>
  <c r="BX101" i="1"/>
  <c r="BW101" i="1"/>
  <c r="AV101" i="1"/>
  <c r="AX101" i="1" s="1"/>
  <c r="CM101" i="1" s="1"/>
  <c r="CD101" i="1"/>
  <c r="CE101" i="1" s="1"/>
  <c r="CH101" i="1" s="1"/>
  <c r="CG101" i="1"/>
  <c r="AR101" i="1"/>
  <c r="AE101" i="1"/>
  <c r="AQ101" i="1"/>
  <c r="AN101" i="1"/>
  <c r="AM101" i="1"/>
  <c r="AL101" i="1"/>
  <c r="AD101" i="1"/>
  <c r="CR100" i="1"/>
  <c r="CQ100" i="1"/>
  <c r="AJ100" i="1"/>
  <c r="CP100" i="1" s="1"/>
  <c r="AK100" i="1" s="1"/>
  <c r="CO100" i="1"/>
  <c r="BU100" i="1"/>
  <c r="BV100" i="1" s="1"/>
  <c r="S100" i="1"/>
  <c r="BY100" i="1"/>
  <c r="BZ100" i="1" s="1"/>
  <c r="AT100" i="1" s="1"/>
  <c r="CA100" i="1" s="1"/>
  <c r="BX100" i="1"/>
  <c r="BW100" i="1"/>
  <c r="AV100" i="1"/>
  <c r="AX100" i="1"/>
  <c r="CM100" i="1"/>
  <c r="CD100" i="1"/>
  <c r="CE100" i="1"/>
  <c r="CG100" i="1"/>
  <c r="CH100" i="1" s="1"/>
  <c r="AE100" i="1"/>
  <c r="AN100" i="1"/>
  <c r="AM100" i="1"/>
  <c r="AL100" i="1"/>
  <c r="AD100" i="1"/>
  <c r="CR99" i="1"/>
  <c r="CQ99" i="1"/>
  <c r="AJ99" i="1"/>
  <c r="CP99" i="1"/>
  <c r="AK99" i="1" s="1"/>
  <c r="CO99" i="1"/>
  <c r="BU99" i="1"/>
  <c r="S99" i="1"/>
  <c r="BV99" i="1"/>
  <c r="BY99" i="1"/>
  <c r="BX99" i="1"/>
  <c r="BW99" i="1"/>
  <c r="AV99" i="1"/>
  <c r="AX99" i="1" s="1"/>
  <c r="CM99" i="1" s="1"/>
  <c r="CD99" i="1"/>
  <c r="CE99" i="1" s="1"/>
  <c r="CH99" i="1" s="1"/>
  <c r="CG99" i="1"/>
  <c r="AR99" i="1"/>
  <c r="AE99" i="1"/>
  <c r="AQ99" i="1"/>
  <c r="AN99" i="1"/>
  <c r="AM99" i="1"/>
  <c r="AL99" i="1"/>
  <c r="AD99" i="1"/>
  <c r="CR98" i="1"/>
  <c r="CQ98" i="1"/>
  <c r="AJ98" i="1"/>
  <c r="CP98" i="1" s="1"/>
  <c r="CO98" i="1"/>
  <c r="BU98" i="1"/>
  <c r="BV98" i="1" s="1"/>
  <c r="S98" i="1"/>
  <c r="BY98" i="1"/>
  <c r="BX98" i="1"/>
  <c r="BW98" i="1"/>
  <c r="AV98" i="1"/>
  <c r="AX98" i="1"/>
  <c r="CD98" i="1"/>
  <c r="CE98" i="1"/>
  <c r="CH98" i="1" s="1"/>
  <c r="CG98" i="1"/>
  <c r="AE98" i="1"/>
  <c r="AN98" i="1"/>
  <c r="AM98" i="1"/>
  <c r="AL98" i="1"/>
  <c r="AD98" i="1"/>
  <c r="CR97" i="1"/>
  <c r="CQ97" i="1"/>
  <c r="AJ97" i="1"/>
  <c r="CP97" i="1"/>
  <c r="AK97" i="1" s="1"/>
  <c r="CO97" i="1"/>
  <c r="BU97" i="1"/>
  <c r="S97" i="1"/>
  <c r="BV97" i="1"/>
  <c r="BY97" i="1"/>
  <c r="BX97" i="1"/>
  <c r="BW97" i="1"/>
  <c r="AV97" i="1"/>
  <c r="AX97" i="1" s="1"/>
  <c r="CM97" i="1" s="1"/>
  <c r="BZ97" i="1"/>
  <c r="AT97" i="1" s="1"/>
  <c r="CA97" i="1" s="1"/>
  <c r="CB97" i="1" s="1"/>
  <c r="CC97" i="1" s="1"/>
  <c r="CF97" i="1" s="1"/>
  <c r="T97" i="1" s="1"/>
  <c r="CI97" i="1" s="1"/>
  <c r="U97" i="1" s="1"/>
  <c r="CD97" i="1"/>
  <c r="CE97" i="1" s="1"/>
  <c r="CH97" i="1" s="1"/>
  <c r="CG97" i="1"/>
  <c r="AR97" i="1"/>
  <c r="AE97" i="1"/>
  <c r="AQ97" i="1"/>
  <c r="AN97" i="1"/>
  <c r="AM97" i="1"/>
  <c r="AL97" i="1"/>
  <c r="AD97" i="1"/>
  <c r="CR96" i="1"/>
  <c r="CQ96" i="1"/>
  <c r="AJ96" i="1"/>
  <c r="CP96" i="1" s="1"/>
  <c r="CO96" i="1"/>
  <c r="BU96" i="1"/>
  <c r="BV96" i="1" s="1"/>
  <c r="AR96" i="1" s="1"/>
  <c r="S96" i="1"/>
  <c r="BY96" i="1"/>
  <c r="BX96" i="1"/>
  <c r="BW96" i="1"/>
  <c r="AV96" i="1"/>
  <c r="AX96" i="1"/>
  <c r="CD96" i="1"/>
  <c r="CE96" i="1"/>
  <c r="CG96" i="1"/>
  <c r="CH96" i="1"/>
  <c r="AE96" i="1"/>
  <c r="AN96" i="1"/>
  <c r="AM96" i="1"/>
  <c r="AL96" i="1"/>
  <c r="AD96" i="1"/>
  <c r="CR95" i="1"/>
  <c r="CQ95" i="1"/>
  <c r="AJ95" i="1"/>
  <c r="CP95" i="1" s="1"/>
  <c r="AK95" i="1" s="1"/>
  <c r="CO95" i="1"/>
  <c r="BU95" i="1"/>
  <c r="S95" i="1"/>
  <c r="BV95" i="1"/>
  <c r="BY95" i="1"/>
  <c r="BZ95" i="1" s="1"/>
  <c r="AT95" i="1" s="1"/>
  <c r="CA95" i="1" s="1"/>
  <c r="BX95" i="1"/>
  <c r="BW95" i="1"/>
  <c r="AV95" i="1"/>
  <c r="AX95" i="1" s="1"/>
  <c r="CM95" i="1" s="1"/>
  <c r="CD95" i="1"/>
  <c r="CE95" i="1" s="1"/>
  <c r="CH95" i="1" s="1"/>
  <c r="CG95" i="1"/>
  <c r="AR95" i="1"/>
  <c r="AE95" i="1"/>
  <c r="AQ95" i="1" s="1"/>
  <c r="AN95" i="1"/>
  <c r="AM95" i="1"/>
  <c r="AL95" i="1"/>
  <c r="AD95" i="1"/>
  <c r="CR94" i="1"/>
  <c r="CQ94" i="1"/>
  <c r="AJ94" i="1"/>
  <c r="CP94" i="1" s="1"/>
  <c r="AK94" i="1" s="1"/>
  <c r="CO94" i="1"/>
  <c r="BU94" i="1"/>
  <c r="BV94" i="1" s="1"/>
  <c r="S94" i="1"/>
  <c r="BY94" i="1"/>
  <c r="BZ94" i="1" s="1"/>
  <c r="AT94" i="1" s="1"/>
  <c r="CA94" i="1" s="1"/>
  <c r="BX94" i="1"/>
  <c r="BW94" i="1"/>
  <c r="AV94" i="1"/>
  <c r="AX94" i="1"/>
  <c r="CM94" i="1"/>
  <c r="CD94" i="1"/>
  <c r="CE94" i="1" s="1"/>
  <c r="CH94" i="1" s="1"/>
  <c r="CG94" i="1"/>
  <c r="AR94" i="1"/>
  <c r="AE94" i="1"/>
  <c r="AQ94" i="1" s="1"/>
  <c r="AN94" i="1"/>
  <c r="AM94" i="1"/>
  <c r="AL94" i="1"/>
  <c r="AD94" i="1"/>
  <c r="CR93" i="1"/>
  <c r="CQ93" i="1"/>
  <c r="AJ93" i="1"/>
  <c r="CP93" i="1" s="1"/>
  <c r="AK93" i="1" s="1"/>
  <c r="CO93" i="1"/>
  <c r="BU93" i="1"/>
  <c r="S93" i="1"/>
  <c r="BV93" i="1"/>
  <c r="BY93" i="1"/>
  <c r="BX93" i="1"/>
  <c r="BZ93" i="1" s="1"/>
  <c r="AT93" i="1" s="1"/>
  <c r="CA93" i="1" s="1"/>
  <c r="BW93" i="1"/>
  <c r="AV93" i="1"/>
  <c r="AX93" i="1" s="1"/>
  <c r="CM93" i="1"/>
  <c r="CD93" i="1"/>
  <c r="CE93" i="1" s="1"/>
  <c r="CH93" i="1" s="1"/>
  <c r="CG93" i="1"/>
  <c r="AR93" i="1"/>
  <c r="AE93" i="1"/>
  <c r="AQ93" i="1" s="1"/>
  <c r="AN93" i="1"/>
  <c r="AM93" i="1"/>
  <c r="AL93" i="1"/>
  <c r="AD93" i="1"/>
  <c r="H86" i="1"/>
  <c r="H87" i="1"/>
  <c r="H88" i="1"/>
  <c r="H89" i="1"/>
  <c r="H90" i="1"/>
  <c r="H91" i="1"/>
  <c r="H92" i="1"/>
  <c r="CR92" i="1"/>
  <c r="CQ92" i="1"/>
  <c r="AD92" i="1" s="1"/>
  <c r="AJ92" i="1"/>
  <c r="CP92" i="1" s="1"/>
  <c r="CO92" i="1"/>
  <c r="BU92" i="1"/>
  <c r="S92" i="1"/>
  <c r="BV92" i="1"/>
  <c r="BY92" i="1"/>
  <c r="BX92" i="1"/>
  <c r="BW92" i="1"/>
  <c r="AV92" i="1"/>
  <c r="AX92" i="1" s="1"/>
  <c r="CM92" i="1" s="1"/>
  <c r="CD92" i="1"/>
  <c r="CE92" i="1"/>
  <c r="CG92" i="1"/>
  <c r="CH92" i="1"/>
  <c r="AR92" i="1"/>
  <c r="AE92" i="1"/>
  <c r="AQ92" i="1"/>
  <c r="AN92" i="1"/>
  <c r="AM92" i="1"/>
  <c r="AL92" i="1"/>
  <c r="CR91" i="1"/>
  <c r="CQ91" i="1"/>
  <c r="AJ91" i="1"/>
  <c r="CP91" i="1"/>
  <c r="CO91" i="1"/>
  <c r="BU91" i="1"/>
  <c r="S91" i="1" s="1"/>
  <c r="BY91" i="1"/>
  <c r="BX91" i="1"/>
  <c r="BW91" i="1"/>
  <c r="AV91" i="1"/>
  <c r="AX91" i="1" s="1"/>
  <c r="CD91" i="1"/>
  <c r="CE91" i="1"/>
  <c r="CG91" i="1"/>
  <c r="CH91" i="1" s="1"/>
  <c r="AE91" i="1"/>
  <c r="AQ91" i="1"/>
  <c r="AN91" i="1"/>
  <c r="AM91" i="1"/>
  <c r="AL91" i="1"/>
  <c r="AD91" i="1"/>
  <c r="CR90" i="1"/>
  <c r="CQ90" i="1"/>
  <c r="AD90" i="1" s="1"/>
  <c r="AJ90" i="1"/>
  <c r="CP90" i="1" s="1"/>
  <c r="CO90" i="1"/>
  <c r="BU90" i="1"/>
  <c r="S90" i="1" s="1"/>
  <c r="BV90" i="1"/>
  <c r="BY90" i="1"/>
  <c r="BZ90" i="1" s="1"/>
  <c r="AT90" i="1" s="1"/>
  <c r="CA90" i="1" s="1"/>
  <c r="BX90" i="1"/>
  <c r="BW90" i="1"/>
  <c r="AV90" i="1"/>
  <c r="AX90" i="1"/>
  <c r="CD90" i="1"/>
  <c r="CE90" i="1"/>
  <c r="CG90" i="1"/>
  <c r="CH90" i="1"/>
  <c r="AR90" i="1"/>
  <c r="AE90" i="1"/>
  <c r="AQ90" i="1" s="1"/>
  <c r="AN90" i="1"/>
  <c r="AM90" i="1"/>
  <c r="AL90" i="1"/>
  <c r="CR89" i="1"/>
  <c r="CQ89" i="1"/>
  <c r="AD89" i="1" s="1"/>
  <c r="AJ89" i="1"/>
  <c r="AQ89" i="1" s="1"/>
  <c r="CP89" i="1"/>
  <c r="AK89" i="1" s="1"/>
  <c r="CO89" i="1"/>
  <c r="BU89" i="1"/>
  <c r="S89" i="1"/>
  <c r="BV89" i="1"/>
  <c r="BY89" i="1"/>
  <c r="BX89" i="1"/>
  <c r="BW89" i="1"/>
  <c r="AV89" i="1"/>
  <c r="AX89" i="1" s="1"/>
  <c r="BZ89" i="1"/>
  <c r="AT89" i="1"/>
  <c r="CA89" i="1" s="1"/>
  <c r="CB89" i="1"/>
  <c r="CC89" i="1" s="1"/>
  <c r="CF89" i="1" s="1"/>
  <c r="T89" i="1" s="1"/>
  <c r="CI89" i="1" s="1"/>
  <c r="U89" i="1" s="1"/>
  <c r="CD89" i="1"/>
  <c r="CE89" i="1"/>
  <c r="CH89" i="1" s="1"/>
  <c r="CG89" i="1"/>
  <c r="AR89" i="1"/>
  <c r="AE89" i="1"/>
  <c r="AN89" i="1"/>
  <c r="AM89" i="1"/>
  <c r="AL89" i="1"/>
  <c r="CR88" i="1"/>
  <c r="CQ88" i="1"/>
  <c r="AD88" i="1" s="1"/>
  <c r="AJ88" i="1"/>
  <c r="CP88" i="1" s="1"/>
  <c r="CO88" i="1"/>
  <c r="BU88" i="1"/>
  <c r="S88" i="1"/>
  <c r="AK88" i="1" s="1"/>
  <c r="BV88" i="1"/>
  <c r="BY88" i="1"/>
  <c r="BX88" i="1"/>
  <c r="BW88" i="1"/>
  <c r="AV88" i="1"/>
  <c r="AX88" i="1" s="1"/>
  <c r="CM88" i="1" s="1"/>
  <c r="CD88" i="1"/>
  <c r="CE88" i="1"/>
  <c r="CH88" i="1" s="1"/>
  <c r="CG88" i="1"/>
  <c r="AR88" i="1"/>
  <c r="AE88" i="1"/>
  <c r="AQ88" i="1"/>
  <c r="AN88" i="1"/>
  <c r="AM88" i="1"/>
  <c r="AL88" i="1"/>
  <c r="CR87" i="1"/>
  <c r="CQ87" i="1"/>
  <c r="AJ87" i="1"/>
  <c r="AQ87" i="1" s="1"/>
  <c r="CO87" i="1"/>
  <c r="BU87" i="1"/>
  <c r="S87" i="1" s="1"/>
  <c r="BV87" i="1"/>
  <c r="BY87" i="1"/>
  <c r="BX87" i="1"/>
  <c r="BW87" i="1"/>
  <c r="AV87" i="1"/>
  <c r="AX87" i="1"/>
  <c r="CD87" i="1"/>
  <c r="CE87" i="1" s="1"/>
  <c r="CH87" i="1" s="1"/>
  <c r="CG87" i="1"/>
  <c r="AR87" i="1"/>
  <c r="AE87" i="1"/>
  <c r="AN87" i="1"/>
  <c r="AM87" i="1"/>
  <c r="AL87" i="1"/>
  <c r="AD87" i="1"/>
  <c r="CR86" i="1"/>
  <c r="CQ86" i="1"/>
  <c r="AD86" i="1" s="1"/>
  <c r="AJ86" i="1"/>
  <c r="CP86" i="1" s="1"/>
  <c r="AK86" i="1" s="1"/>
  <c r="CO86" i="1"/>
  <c r="BU86" i="1"/>
  <c r="S86" i="1"/>
  <c r="BV86" i="1"/>
  <c r="BY86" i="1"/>
  <c r="BX86" i="1"/>
  <c r="BW86" i="1"/>
  <c r="AV86" i="1"/>
  <c r="AX86" i="1" s="1"/>
  <c r="CM86" i="1" s="1"/>
  <c r="BZ86" i="1"/>
  <c r="AT86" i="1"/>
  <c r="CA86" i="1" s="1"/>
  <c r="CD86" i="1"/>
  <c r="CE86" i="1"/>
  <c r="CH86" i="1" s="1"/>
  <c r="CG86" i="1"/>
  <c r="AR86" i="1"/>
  <c r="AE86" i="1"/>
  <c r="AN86" i="1"/>
  <c r="AM86" i="1"/>
  <c r="AL86" i="1"/>
  <c r="H79" i="1"/>
  <c r="H80" i="1"/>
  <c r="H81" i="1"/>
  <c r="H82" i="1"/>
  <c r="H83" i="1"/>
  <c r="H84" i="1"/>
  <c r="H85" i="1"/>
  <c r="CR85" i="1"/>
  <c r="CQ85" i="1"/>
  <c r="AD85" i="1" s="1"/>
  <c r="AJ85" i="1"/>
  <c r="CP85" i="1"/>
  <c r="CO85" i="1"/>
  <c r="BU85" i="1"/>
  <c r="BY85" i="1"/>
  <c r="BX85" i="1"/>
  <c r="BW85" i="1"/>
  <c r="AV85" i="1"/>
  <c r="AX85" i="1"/>
  <c r="CD85" i="1"/>
  <c r="CE85" i="1"/>
  <c r="CG85" i="1"/>
  <c r="CH85" i="1"/>
  <c r="AE85" i="1"/>
  <c r="AQ85" i="1"/>
  <c r="AN85" i="1"/>
  <c r="AM85" i="1"/>
  <c r="AL85" i="1"/>
  <c r="CR84" i="1"/>
  <c r="CQ84" i="1"/>
  <c r="AJ84" i="1"/>
  <c r="CO84" i="1"/>
  <c r="BU84" i="1"/>
  <c r="BV84" i="1" s="1"/>
  <c r="S84" i="1"/>
  <c r="CM84" i="1" s="1"/>
  <c r="BY84" i="1"/>
  <c r="BX84" i="1"/>
  <c r="BZ84" i="1" s="1"/>
  <c r="BW84" i="1"/>
  <c r="AV84" i="1"/>
  <c r="AX84" i="1" s="1"/>
  <c r="AT84" i="1"/>
  <c r="CA84" i="1"/>
  <c r="CD84" i="1"/>
  <c r="CE84" i="1" s="1"/>
  <c r="CH84" i="1" s="1"/>
  <c r="CG84" i="1"/>
  <c r="AE84" i="1"/>
  <c r="AN84" i="1"/>
  <c r="AM84" i="1"/>
  <c r="AL84" i="1"/>
  <c r="AD84" i="1"/>
  <c r="CR83" i="1"/>
  <c r="CQ83" i="1"/>
  <c r="AJ83" i="1"/>
  <c r="CP83" i="1" s="1"/>
  <c r="CO83" i="1"/>
  <c r="BU83" i="1"/>
  <c r="S83" i="1"/>
  <c r="AK83" i="1" s="1"/>
  <c r="BV83" i="1"/>
  <c r="BY83" i="1"/>
  <c r="BX83" i="1"/>
  <c r="BW83" i="1"/>
  <c r="AV83" i="1"/>
  <c r="AX83" i="1"/>
  <c r="CM83" i="1"/>
  <c r="CD83" i="1"/>
  <c r="CE83" i="1"/>
  <c r="CG83" i="1"/>
  <c r="CH83" i="1"/>
  <c r="AE83" i="1"/>
  <c r="AQ83" i="1"/>
  <c r="AN83" i="1"/>
  <c r="AM83" i="1"/>
  <c r="AL83" i="1"/>
  <c r="AD83" i="1"/>
  <c r="CR82" i="1"/>
  <c r="CQ82" i="1"/>
  <c r="AJ82" i="1"/>
  <c r="CP82" i="1"/>
  <c r="AK82" i="1" s="1"/>
  <c r="CO82" i="1"/>
  <c r="BU82" i="1"/>
  <c r="S82" i="1"/>
  <c r="BV82" i="1"/>
  <c r="BY82" i="1"/>
  <c r="BX82" i="1"/>
  <c r="BW82" i="1"/>
  <c r="AV82" i="1"/>
  <c r="AX82" i="1" s="1"/>
  <c r="CM82" i="1" s="1"/>
  <c r="BZ82" i="1"/>
  <c r="AT82" i="1"/>
  <c r="CA82" i="1" s="1"/>
  <c r="CB82" i="1" s="1"/>
  <c r="CC82" i="1" s="1"/>
  <c r="CF82" i="1" s="1"/>
  <c r="T82" i="1" s="1"/>
  <c r="CI82" i="1" s="1"/>
  <c r="U82" i="1" s="1"/>
  <c r="CD82" i="1"/>
  <c r="CE82" i="1"/>
  <c r="CH82" i="1" s="1"/>
  <c r="CG82" i="1"/>
  <c r="AR82" i="1"/>
  <c r="AE82" i="1"/>
  <c r="AQ82" i="1"/>
  <c r="AN82" i="1"/>
  <c r="AM82" i="1"/>
  <c r="AL82" i="1"/>
  <c r="AD82" i="1"/>
  <c r="CR81" i="1"/>
  <c r="CQ81" i="1"/>
  <c r="AJ81" i="1"/>
  <c r="CP81" i="1" s="1"/>
  <c r="CO81" i="1"/>
  <c r="BU81" i="1"/>
  <c r="S81" i="1"/>
  <c r="BV81" i="1"/>
  <c r="BY81" i="1"/>
  <c r="BZ81" i="1" s="1"/>
  <c r="AT81" i="1" s="1"/>
  <c r="CA81" i="1" s="1"/>
  <c r="BX81" i="1"/>
  <c r="BW81" i="1"/>
  <c r="AV81" i="1"/>
  <c r="AX81" i="1"/>
  <c r="CM81" i="1"/>
  <c r="CD81" i="1"/>
  <c r="CE81" i="1"/>
  <c r="CG81" i="1"/>
  <c r="CH81" i="1"/>
  <c r="AE81" i="1"/>
  <c r="AQ81" i="1" s="1"/>
  <c r="AN81" i="1"/>
  <c r="AM81" i="1"/>
  <c r="AL81" i="1"/>
  <c r="AD81" i="1"/>
  <c r="CR80" i="1"/>
  <c r="CQ80" i="1"/>
  <c r="AJ80" i="1"/>
  <c r="CP80" i="1"/>
  <c r="AK80" i="1" s="1"/>
  <c r="CO80" i="1"/>
  <c r="BU80" i="1"/>
  <c r="S80" i="1"/>
  <c r="BV80" i="1"/>
  <c r="BY80" i="1"/>
  <c r="BX80" i="1"/>
  <c r="BW80" i="1"/>
  <c r="AV80" i="1"/>
  <c r="AX80" i="1" s="1"/>
  <c r="CM80" i="1" s="1"/>
  <c r="BZ80" i="1"/>
  <c r="AT80" i="1"/>
  <c r="CA80" i="1" s="1"/>
  <c r="CB80" i="1"/>
  <c r="CC80" i="1" s="1"/>
  <c r="CF80" i="1" s="1"/>
  <c r="T80" i="1" s="1"/>
  <c r="CI80" i="1" s="1"/>
  <c r="U80" i="1" s="1"/>
  <c r="CD80" i="1"/>
  <c r="CE80" i="1" s="1"/>
  <c r="CH80" i="1" s="1"/>
  <c r="CG80" i="1"/>
  <c r="AR80" i="1"/>
  <c r="AE80" i="1"/>
  <c r="AQ80" i="1"/>
  <c r="AN80" i="1"/>
  <c r="AM80" i="1"/>
  <c r="AL80" i="1"/>
  <c r="AD80" i="1"/>
  <c r="CR79" i="1"/>
  <c r="CQ79" i="1"/>
  <c r="AJ79" i="1"/>
  <c r="CP79" i="1" s="1"/>
  <c r="CO79" i="1"/>
  <c r="BU79" i="1"/>
  <c r="S79" i="1"/>
  <c r="AK79" i="1" s="1"/>
  <c r="BV79" i="1"/>
  <c r="BY79" i="1"/>
  <c r="BX79" i="1"/>
  <c r="BW79" i="1"/>
  <c r="AV79" i="1"/>
  <c r="AX79" i="1"/>
  <c r="CM79" i="1"/>
  <c r="CD79" i="1"/>
  <c r="CE79" i="1"/>
  <c r="CG79" i="1"/>
  <c r="CH79" i="1"/>
  <c r="AE79" i="1"/>
  <c r="AQ79" i="1"/>
  <c r="AN79" i="1"/>
  <c r="AM79" i="1"/>
  <c r="AL79" i="1"/>
  <c r="AD79" i="1"/>
  <c r="H72" i="1"/>
  <c r="H73" i="1"/>
  <c r="H74" i="1"/>
  <c r="H75" i="1"/>
  <c r="H76" i="1"/>
  <c r="H77" i="1"/>
  <c r="H78" i="1"/>
  <c r="CR78" i="1"/>
  <c r="CQ78" i="1"/>
  <c r="AJ78" i="1"/>
  <c r="CP78" i="1"/>
  <c r="CO78" i="1"/>
  <c r="BU78" i="1"/>
  <c r="BV78" i="1" s="1"/>
  <c r="S78" i="1"/>
  <c r="BY78" i="1"/>
  <c r="BX78" i="1"/>
  <c r="BW78" i="1"/>
  <c r="AV78" i="1"/>
  <c r="AX78" i="1"/>
  <c r="CM78" i="1"/>
  <c r="CD78" i="1"/>
  <c r="CE78" i="1" s="1"/>
  <c r="CH78" i="1" s="1"/>
  <c r="CG78" i="1"/>
  <c r="AR78" i="1"/>
  <c r="AE78" i="1"/>
  <c r="AQ78" i="1" s="1"/>
  <c r="AN78" i="1"/>
  <c r="AM78" i="1"/>
  <c r="AL78" i="1"/>
  <c r="AD78" i="1"/>
  <c r="CR77" i="1"/>
  <c r="CQ77" i="1"/>
  <c r="AJ77" i="1"/>
  <c r="CP77" i="1"/>
  <c r="AK77" i="1" s="1"/>
  <c r="CO77" i="1"/>
  <c r="BU77" i="1"/>
  <c r="S77" i="1" s="1"/>
  <c r="BV77" i="1"/>
  <c r="BY77" i="1"/>
  <c r="BX77" i="1"/>
  <c r="BW77" i="1"/>
  <c r="AV77" i="1"/>
  <c r="AX77" i="1" s="1"/>
  <c r="BZ77" i="1"/>
  <c r="AT77" i="1" s="1"/>
  <c r="CA77" i="1" s="1"/>
  <c r="CD77" i="1"/>
  <c r="CE77" i="1" s="1"/>
  <c r="CH77" i="1" s="1"/>
  <c r="CG77" i="1"/>
  <c r="AE77" i="1"/>
  <c r="AN77" i="1"/>
  <c r="AM77" i="1"/>
  <c r="AL77" i="1"/>
  <c r="AD77" i="1"/>
  <c r="CR76" i="1"/>
  <c r="CQ76" i="1"/>
  <c r="AJ76" i="1"/>
  <c r="CP76" i="1"/>
  <c r="CO76" i="1"/>
  <c r="BU76" i="1"/>
  <c r="BV76" i="1" s="1"/>
  <c r="S76" i="1"/>
  <c r="BY76" i="1"/>
  <c r="BX76" i="1"/>
  <c r="BW76" i="1"/>
  <c r="AV76" i="1"/>
  <c r="AX76" i="1"/>
  <c r="CM76" i="1"/>
  <c r="CD76" i="1"/>
  <c r="CE76" i="1" s="1"/>
  <c r="CH76" i="1" s="1"/>
  <c r="CG76" i="1"/>
  <c r="AR76" i="1"/>
  <c r="AE76" i="1"/>
  <c r="AQ76" i="1" s="1"/>
  <c r="AN76" i="1"/>
  <c r="AM76" i="1"/>
  <c r="AL76" i="1"/>
  <c r="AD76" i="1"/>
  <c r="CR75" i="1"/>
  <c r="CQ75" i="1"/>
  <c r="AJ75" i="1"/>
  <c r="CP75" i="1" s="1"/>
  <c r="AK75" i="1" s="1"/>
  <c r="CO75" i="1"/>
  <c r="BU75" i="1"/>
  <c r="S75" i="1" s="1"/>
  <c r="BV75" i="1"/>
  <c r="BY75" i="1"/>
  <c r="BX75" i="1"/>
  <c r="BW75" i="1"/>
  <c r="AV75" i="1"/>
  <c r="AX75" i="1" s="1"/>
  <c r="BZ75" i="1"/>
  <c r="AT75" i="1" s="1"/>
  <c r="CA75" i="1" s="1"/>
  <c r="CD75" i="1"/>
  <c r="CE75" i="1" s="1"/>
  <c r="CH75" i="1" s="1"/>
  <c r="CG75" i="1"/>
  <c r="AE75" i="1"/>
  <c r="AN75" i="1"/>
  <c r="AM75" i="1"/>
  <c r="AL75" i="1"/>
  <c r="AD75" i="1"/>
  <c r="CR74" i="1"/>
  <c r="CQ74" i="1"/>
  <c r="AJ74" i="1"/>
  <c r="CP74" i="1"/>
  <c r="CO74" i="1"/>
  <c r="BU74" i="1"/>
  <c r="BV74" i="1" s="1"/>
  <c r="S74" i="1"/>
  <c r="BY74" i="1"/>
  <c r="BZ74" i="1" s="1"/>
  <c r="AT74" i="1" s="1"/>
  <c r="CA74" i="1" s="1"/>
  <c r="BX74" i="1"/>
  <c r="BW74" i="1"/>
  <c r="AV74" i="1"/>
  <c r="AX74" i="1"/>
  <c r="CD74" i="1"/>
  <c r="CE74" i="1" s="1"/>
  <c r="CG74" i="1"/>
  <c r="CH74" i="1"/>
  <c r="AR74" i="1"/>
  <c r="AE74" i="1"/>
  <c r="AQ74" i="1" s="1"/>
  <c r="AN74" i="1"/>
  <c r="AM74" i="1"/>
  <c r="AL74" i="1"/>
  <c r="AD74" i="1"/>
  <c r="CR73" i="1"/>
  <c r="CQ73" i="1"/>
  <c r="AJ73" i="1"/>
  <c r="CP73" i="1"/>
  <c r="CO73" i="1"/>
  <c r="BU73" i="1"/>
  <c r="S73" i="1" s="1"/>
  <c r="BV73" i="1"/>
  <c r="BY73" i="1"/>
  <c r="BX73" i="1"/>
  <c r="BW73" i="1"/>
  <c r="AV73" i="1"/>
  <c r="AX73" i="1" s="1"/>
  <c r="BZ73" i="1"/>
  <c r="AT73" i="1" s="1"/>
  <c r="CA73" i="1" s="1"/>
  <c r="CD73" i="1"/>
  <c r="CE73" i="1" s="1"/>
  <c r="CH73" i="1" s="1"/>
  <c r="CG73" i="1"/>
  <c r="AE73" i="1"/>
  <c r="AQ73" i="1" s="1"/>
  <c r="AN73" i="1"/>
  <c r="AM73" i="1"/>
  <c r="AL73" i="1"/>
  <c r="AK73" i="1"/>
  <c r="AD73" i="1"/>
  <c r="CR72" i="1"/>
  <c r="CQ72" i="1"/>
  <c r="AJ72" i="1"/>
  <c r="CP72" i="1"/>
  <c r="CO72" i="1"/>
  <c r="BU72" i="1"/>
  <c r="BV72" i="1" s="1"/>
  <c r="BY72" i="1"/>
  <c r="BZ72" i="1" s="1"/>
  <c r="AT72" i="1" s="1"/>
  <c r="CA72" i="1" s="1"/>
  <c r="BX72" i="1"/>
  <c r="BW72" i="1"/>
  <c r="AV72" i="1"/>
  <c r="AX72" i="1"/>
  <c r="CD72" i="1"/>
  <c r="CE72" i="1" s="1"/>
  <c r="CH72" i="1" s="1"/>
  <c r="CG72" i="1"/>
  <c r="AE72" i="1"/>
  <c r="AQ72" i="1" s="1"/>
  <c r="AN72" i="1"/>
  <c r="AM72" i="1"/>
  <c r="AL72" i="1"/>
  <c r="AD72" i="1"/>
  <c r="H60" i="1"/>
  <c r="H61" i="1"/>
  <c r="H62" i="1"/>
  <c r="H63" i="1"/>
  <c r="H64" i="1"/>
  <c r="H65" i="1"/>
  <c r="H66" i="1"/>
  <c r="H67" i="1"/>
  <c r="H68" i="1"/>
  <c r="H69" i="1"/>
  <c r="H70" i="1"/>
  <c r="H71" i="1"/>
  <c r="H59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45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23" i="1"/>
  <c r="CR71" i="1"/>
  <c r="CQ71" i="1"/>
  <c r="AD71" i="1" s="1"/>
  <c r="AJ71" i="1"/>
  <c r="CP71" i="1" s="1"/>
  <c r="AK71" i="1" s="1"/>
  <c r="CO71" i="1"/>
  <c r="BU71" i="1"/>
  <c r="BV71" i="1" s="1"/>
  <c r="S71" i="1"/>
  <c r="CM71" i="1" s="1"/>
  <c r="BY71" i="1"/>
  <c r="BX71" i="1"/>
  <c r="BW71" i="1"/>
  <c r="AV71" i="1"/>
  <c r="AX71" i="1" s="1"/>
  <c r="CD71" i="1"/>
  <c r="CE71" i="1"/>
  <c r="CG71" i="1"/>
  <c r="CH71" i="1"/>
  <c r="AE71" i="1"/>
  <c r="AQ71" i="1"/>
  <c r="AN71" i="1"/>
  <c r="AM71" i="1"/>
  <c r="AL71" i="1"/>
  <c r="CR70" i="1"/>
  <c r="CQ70" i="1"/>
  <c r="AJ70" i="1"/>
  <c r="CO70" i="1"/>
  <c r="BU70" i="1"/>
  <c r="S70" i="1" s="1"/>
  <c r="BV70" i="1"/>
  <c r="BY70" i="1"/>
  <c r="BX70" i="1"/>
  <c r="BW70" i="1"/>
  <c r="AV70" i="1"/>
  <c r="AX70" i="1"/>
  <c r="CD70" i="1"/>
  <c r="CE70" i="1"/>
  <c r="CH70" i="1" s="1"/>
  <c r="CG70" i="1"/>
  <c r="AE70" i="1"/>
  <c r="AN70" i="1"/>
  <c r="AM70" i="1"/>
  <c r="AL70" i="1"/>
  <c r="AD70" i="1"/>
  <c r="CR69" i="1"/>
  <c r="CQ69" i="1"/>
  <c r="AD69" i="1" s="1"/>
  <c r="AJ69" i="1"/>
  <c r="CP69" i="1" s="1"/>
  <c r="AK69" i="1" s="1"/>
  <c r="CO69" i="1"/>
  <c r="BU69" i="1"/>
  <c r="BV69" i="1" s="1"/>
  <c r="S69" i="1"/>
  <c r="CM69" i="1" s="1"/>
  <c r="BY69" i="1"/>
  <c r="BX69" i="1"/>
  <c r="BW69" i="1"/>
  <c r="AV69" i="1"/>
  <c r="AX69" i="1" s="1"/>
  <c r="CD69" i="1"/>
  <c r="CE69" i="1"/>
  <c r="CG69" i="1"/>
  <c r="CH69" i="1"/>
  <c r="AE69" i="1"/>
  <c r="AQ69" i="1"/>
  <c r="AN69" i="1"/>
  <c r="AM69" i="1"/>
  <c r="AL69" i="1"/>
  <c r="CR68" i="1"/>
  <c r="CQ68" i="1"/>
  <c r="AJ68" i="1"/>
  <c r="CO68" i="1"/>
  <c r="BU68" i="1"/>
  <c r="S68" i="1" s="1"/>
  <c r="BV68" i="1"/>
  <c r="BY68" i="1"/>
  <c r="BX68" i="1"/>
  <c r="BW68" i="1"/>
  <c r="AV68" i="1"/>
  <c r="BZ68" i="1"/>
  <c r="AT68" i="1" s="1"/>
  <c r="CA68" i="1" s="1"/>
  <c r="AX68" i="1"/>
  <c r="CD68" i="1"/>
  <c r="CE68" i="1"/>
  <c r="CH68" i="1" s="1"/>
  <c r="CG68" i="1"/>
  <c r="AR68" i="1"/>
  <c r="AE68" i="1"/>
  <c r="AN68" i="1"/>
  <c r="AM68" i="1"/>
  <c r="AL68" i="1"/>
  <c r="AD68" i="1"/>
  <c r="CR67" i="1"/>
  <c r="CQ67" i="1"/>
  <c r="AD67" i="1" s="1"/>
  <c r="AJ67" i="1"/>
  <c r="CP67" i="1" s="1"/>
  <c r="AK67" i="1" s="1"/>
  <c r="CO67" i="1"/>
  <c r="BU67" i="1"/>
  <c r="BV67" i="1" s="1"/>
  <c r="S67" i="1"/>
  <c r="BY67" i="1"/>
  <c r="BX67" i="1"/>
  <c r="BW67" i="1"/>
  <c r="AV67" i="1"/>
  <c r="AX67" i="1" s="1"/>
  <c r="CM67" i="1" s="1"/>
  <c r="CD67" i="1"/>
  <c r="CE67" i="1"/>
  <c r="CG67" i="1"/>
  <c r="CH67" i="1"/>
  <c r="AR67" i="1"/>
  <c r="AE67" i="1"/>
  <c r="AN67" i="1"/>
  <c r="AM67" i="1"/>
  <c r="AL67" i="1"/>
  <c r="CR66" i="1"/>
  <c r="CQ66" i="1"/>
  <c r="AJ66" i="1"/>
  <c r="AQ66" i="1" s="1"/>
  <c r="CO66" i="1"/>
  <c r="BU66" i="1"/>
  <c r="S66" i="1" s="1"/>
  <c r="BV66" i="1"/>
  <c r="AR66" i="1" s="1"/>
  <c r="BY66" i="1"/>
  <c r="BX66" i="1"/>
  <c r="BW66" i="1"/>
  <c r="AV66" i="1"/>
  <c r="AX66" i="1"/>
  <c r="CD66" i="1"/>
  <c r="CE66" i="1"/>
  <c r="CG66" i="1"/>
  <c r="CH66" i="1"/>
  <c r="AE66" i="1"/>
  <c r="AN66" i="1"/>
  <c r="AM66" i="1"/>
  <c r="AL66" i="1"/>
  <c r="AD66" i="1"/>
  <c r="CR65" i="1"/>
  <c r="CQ65" i="1"/>
  <c r="AD65" i="1" s="1"/>
  <c r="AJ65" i="1"/>
  <c r="CP65" i="1" s="1"/>
  <c r="CO65" i="1"/>
  <c r="BU65" i="1"/>
  <c r="BV65" i="1" s="1"/>
  <c r="AR65" i="1" s="1"/>
  <c r="S65" i="1"/>
  <c r="CM65" i="1" s="1"/>
  <c r="BY65" i="1"/>
  <c r="BX65" i="1"/>
  <c r="BW65" i="1"/>
  <c r="AV65" i="1"/>
  <c r="AX65" i="1"/>
  <c r="CD65" i="1"/>
  <c r="CE65" i="1"/>
  <c r="CG65" i="1"/>
  <c r="CH65" i="1"/>
  <c r="AE65" i="1"/>
  <c r="AQ65" i="1" s="1"/>
  <c r="AN65" i="1"/>
  <c r="AM65" i="1"/>
  <c r="AL65" i="1"/>
  <c r="AK65" i="1"/>
  <c r="CR64" i="1"/>
  <c r="CQ64" i="1"/>
  <c r="AJ64" i="1"/>
  <c r="CP64" i="1"/>
  <c r="CO64" i="1"/>
  <c r="BU64" i="1"/>
  <c r="S64" i="1" s="1"/>
  <c r="BV64" i="1"/>
  <c r="AR64" i="1" s="1"/>
  <c r="BY64" i="1"/>
  <c r="BZ64" i="1" s="1"/>
  <c r="AT64" i="1" s="1"/>
  <c r="CA64" i="1" s="1"/>
  <c r="BX64" i="1"/>
  <c r="BW64" i="1"/>
  <c r="AV64" i="1"/>
  <c r="AX64" i="1"/>
  <c r="CD64" i="1"/>
  <c r="CE64" i="1" s="1"/>
  <c r="CH64" i="1" s="1"/>
  <c r="CG64" i="1"/>
  <c r="AE64" i="1"/>
  <c r="AQ64" i="1"/>
  <c r="AN64" i="1"/>
  <c r="AM64" i="1"/>
  <c r="AL64" i="1"/>
  <c r="AK64" i="1"/>
  <c r="AD64" i="1"/>
  <c r="CR63" i="1"/>
  <c r="CQ63" i="1"/>
  <c r="AD63" i="1" s="1"/>
  <c r="AJ63" i="1"/>
  <c r="CP63" i="1" s="1"/>
  <c r="CO63" i="1"/>
  <c r="BU63" i="1"/>
  <c r="BV63" i="1" s="1"/>
  <c r="AR63" i="1" s="1"/>
  <c r="S63" i="1"/>
  <c r="BY63" i="1"/>
  <c r="BX63" i="1"/>
  <c r="BW63" i="1"/>
  <c r="AV63" i="1"/>
  <c r="AX63" i="1" s="1"/>
  <c r="CM63" i="1" s="1"/>
  <c r="CD63" i="1"/>
  <c r="CE63" i="1"/>
  <c r="CG63" i="1"/>
  <c r="CH63" i="1"/>
  <c r="AE63" i="1"/>
  <c r="AQ63" i="1" s="1"/>
  <c r="AN63" i="1"/>
  <c r="AM63" i="1"/>
  <c r="AL63" i="1"/>
  <c r="AK63" i="1"/>
  <c r="CR62" i="1"/>
  <c r="CQ62" i="1"/>
  <c r="AJ62" i="1"/>
  <c r="CP62" i="1"/>
  <c r="CO62" i="1"/>
  <c r="BU62" i="1"/>
  <c r="S62" i="1" s="1"/>
  <c r="BV62" i="1"/>
  <c r="BY62" i="1"/>
  <c r="BZ62" i="1" s="1"/>
  <c r="AT62" i="1" s="1"/>
  <c r="CA62" i="1" s="1"/>
  <c r="BX62" i="1"/>
  <c r="BW62" i="1"/>
  <c r="AV62" i="1"/>
  <c r="AX62" i="1"/>
  <c r="CD62" i="1"/>
  <c r="CE62" i="1"/>
  <c r="CG62" i="1"/>
  <c r="CH62" i="1"/>
  <c r="AR62" i="1"/>
  <c r="AE62" i="1"/>
  <c r="AQ62" i="1"/>
  <c r="AN62" i="1"/>
  <c r="AM62" i="1"/>
  <c r="AL62" i="1"/>
  <c r="AK62" i="1"/>
  <c r="AD62" i="1"/>
  <c r="CR61" i="1"/>
  <c r="CQ61" i="1"/>
  <c r="AD61" i="1" s="1"/>
  <c r="AJ61" i="1"/>
  <c r="CP61" i="1" s="1"/>
  <c r="CO61" i="1"/>
  <c r="BU61" i="1"/>
  <c r="BV61" i="1" s="1"/>
  <c r="S61" i="1"/>
  <c r="CM61" i="1" s="1"/>
  <c r="BY61" i="1"/>
  <c r="BX61" i="1"/>
  <c r="BW61" i="1"/>
  <c r="AV61" i="1"/>
  <c r="AX61" i="1"/>
  <c r="CD61" i="1"/>
  <c r="CE61" i="1"/>
  <c r="CG61" i="1"/>
  <c r="CH61" i="1"/>
  <c r="AR61" i="1"/>
  <c r="AE61" i="1"/>
  <c r="AQ61" i="1" s="1"/>
  <c r="AN61" i="1"/>
  <c r="AM61" i="1"/>
  <c r="AL61" i="1"/>
  <c r="AK61" i="1"/>
  <c r="CR60" i="1"/>
  <c r="CQ60" i="1"/>
  <c r="AJ60" i="1"/>
  <c r="CP60" i="1"/>
  <c r="CO60" i="1"/>
  <c r="BU60" i="1"/>
  <c r="BV60" i="1" s="1"/>
  <c r="S60" i="1"/>
  <c r="CM60" i="1" s="1"/>
  <c r="BY60" i="1"/>
  <c r="BZ60" i="1" s="1"/>
  <c r="AT60" i="1" s="1"/>
  <c r="CA60" i="1" s="1"/>
  <c r="BX60" i="1"/>
  <c r="BW60" i="1"/>
  <c r="AV60" i="1"/>
  <c r="AX60" i="1"/>
  <c r="CD60" i="1"/>
  <c r="CE60" i="1"/>
  <c r="CG60" i="1"/>
  <c r="CH60" i="1" s="1"/>
  <c r="AE60" i="1"/>
  <c r="AQ60" i="1"/>
  <c r="AN60" i="1"/>
  <c r="AM60" i="1"/>
  <c r="AL60" i="1"/>
  <c r="AD60" i="1"/>
  <c r="CR59" i="1"/>
  <c r="CQ59" i="1"/>
  <c r="AD59" i="1" s="1"/>
  <c r="AJ59" i="1"/>
  <c r="CP59" i="1" s="1"/>
  <c r="CO59" i="1"/>
  <c r="BU59" i="1"/>
  <c r="BV59" i="1" s="1"/>
  <c r="BY59" i="1"/>
  <c r="BX59" i="1"/>
  <c r="BW59" i="1"/>
  <c r="AV59" i="1"/>
  <c r="AX59" i="1"/>
  <c r="CD59" i="1"/>
  <c r="CE59" i="1"/>
  <c r="CG59" i="1"/>
  <c r="CH59" i="1"/>
  <c r="AE59" i="1"/>
  <c r="AN59" i="1"/>
  <c r="AM59" i="1"/>
  <c r="AL59" i="1"/>
  <c r="CR58" i="1"/>
  <c r="CQ58" i="1"/>
  <c r="AJ58" i="1"/>
  <c r="CO58" i="1"/>
  <c r="BU58" i="1"/>
  <c r="S58" i="1"/>
  <c r="BV58" i="1"/>
  <c r="BY58" i="1"/>
  <c r="BZ58" i="1" s="1"/>
  <c r="BX58" i="1"/>
  <c r="BW58" i="1"/>
  <c r="AV58" i="1"/>
  <c r="AX58" i="1" s="1"/>
  <c r="AT58" i="1"/>
  <c r="CA58" i="1" s="1"/>
  <c r="CD58" i="1"/>
  <c r="CE58" i="1" s="1"/>
  <c r="CH58" i="1" s="1"/>
  <c r="CG58" i="1"/>
  <c r="AR58" i="1"/>
  <c r="AE58" i="1"/>
  <c r="AN58" i="1"/>
  <c r="AM58" i="1"/>
  <c r="AL58" i="1"/>
  <c r="AD58" i="1"/>
  <c r="CR57" i="1"/>
  <c r="CQ57" i="1"/>
  <c r="AD57" i="1" s="1"/>
  <c r="AJ57" i="1"/>
  <c r="CP57" i="1" s="1"/>
  <c r="CO57" i="1"/>
  <c r="BU57" i="1"/>
  <c r="S57" i="1"/>
  <c r="AK57" i="1" s="1"/>
  <c r="BV57" i="1"/>
  <c r="BY57" i="1"/>
  <c r="BX57" i="1"/>
  <c r="BW57" i="1"/>
  <c r="AV57" i="1"/>
  <c r="AX57" i="1"/>
  <c r="CD57" i="1"/>
  <c r="CE57" i="1"/>
  <c r="CG57" i="1"/>
  <c r="CH57" i="1" s="1"/>
  <c r="AR57" i="1"/>
  <c r="AE57" i="1"/>
  <c r="AQ57" i="1"/>
  <c r="AN57" i="1"/>
  <c r="AM57" i="1"/>
  <c r="AL57" i="1"/>
  <c r="CR56" i="1"/>
  <c r="CQ56" i="1"/>
  <c r="AJ56" i="1"/>
  <c r="AQ56" i="1" s="1"/>
  <c r="CP56" i="1"/>
  <c r="CO56" i="1"/>
  <c r="BU56" i="1"/>
  <c r="BV56" i="1" s="1"/>
  <c r="BY56" i="1"/>
  <c r="BX56" i="1"/>
  <c r="BW56" i="1"/>
  <c r="AV56" i="1"/>
  <c r="AX56" i="1"/>
  <c r="CD56" i="1"/>
  <c r="CE56" i="1"/>
  <c r="CG56" i="1"/>
  <c r="CH56" i="1"/>
  <c r="AE56" i="1"/>
  <c r="AN56" i="1"/>
  <c r="AM56" i="1"/>
  <c r="AL56" i="1"/>
  <c r="AD56" i="1"/>
  <c r="CR55" i="1"/>
  <c r="CQ55" i="1"/>
  <c r="AD55" i="1" s="1"/>
  <c r="AJ55" i="1"/>
  <c r="CP55" i="1" s="1"/>
  <c r="CO55" i="1"/>
  <c r="BU55" i="1"/>
  <c r="S55" i="1"/>
  <c r="BV55" i="1"/>
  <c r="BY55" i="1"/>
  <c r="BZ55" i="1" s="1"/>
  <c r="AT55" i="1" s="1"/>
  <c r="CA55" i="1" s="1"/>
  <c r="BX55" i="1"/>
  <c r="BW55" i="1"/>
  <c r="AV55" i="1"/>
  <c r="AX55" i="1" s="1"/>
  <c r="CM55" i="1" s="1"/>
  <c r="CD55" i="1"/>
  <c r="CE55" i="1"/>
  <c r="CG55" i="1"/>
  <c r="CH55" i="1"/>
  <c r="AR55" i="1"/>
  <c r="AE55" i="1"/>
  <c r="AQ55" i="1" s="1"/>
  <c r="AN55" i="1"/>
  <c r="AM55" i="1"/>
  <c r="AL55" i="1"/>
  <c r="AK55" i="1"/>
  <c r="CR54" i="1"/>
  <c r="CQ54" i="1"/>
  <c r="AJ54" i="1"/>
  <c r="CP54" i="1"/>
  <c r="CO54" i="1"/>
  <c r="BU54" i="1"/>
  <c r="S54" i="1"/>
  <c r="AK54" i="1" s="1"/>
  <c r="BV54" i="1"/>
  <c r="BY54" i="1"/>
  <c r="BX54" i="1"/>
  <c r="BW54" i="1"/>
  <c r="AV54" i="1"/>
  <c r="AX54" i="1"/>
  <c r="CM54" i="1"/>
  <c r="CD54" i="1"/>
  <c r="CE54" i="1"/>
  <c r="CH54" i="1" s="1"/>
  <c r="CG54" i="1"/>
  <c r="AE54" i="1"/>
  <c r="AQ54" i="1"/>
  <c r="AN54" i="1"/>
  <c r="AM54" i="1"/>
  <c r="AL54" i="1"/>
  <c r="AD54" i="1"/>
  <c r="CR53" i="1"/>
  <c r="CQ53" i="1"/>
  <c r="AJ53" i="1"/>
  <c r="CP53" i="1"/>
  <c r="AK53" i="1" s="1"/>
  <c r="CO53" i="1"/>
  <c r="BU53" i="1"/>
  <c r="S53" i="1"/>
  <c r="BV53" i="1"/>
  <c r="BY53" i="1"/>
  <c r="BX53" i="1"/>
  <c r="BW53" i="1"/>
  <c r="BZ53" i="1" s="1"/>
  <c r="AT53" i="1" s="1"/>
  <c r="CA53" i="1" s="1"/>
  <c r="AV53" i="1"/>
  <c r="AX53" i="1" s="1"/>
  <c r="CM53" i="1" s="1"/>
  <c r="CB53" i="1"/>
  <c r="CC53" i="1" s="1"/>
  <c r="CF53" i="1" s="1"/>
  <c r="T53" i="1" s="1"/>
  <c r="CI53" i="1" s="1"/>
  <c r="U53" i="1" s="1"/>
  <c r="CD53" i="1"/>
  <c r="CE53" i="1"/>
  <c r="CH53" i="1" s="1"/>
  <c r="CG53" i="1"/>
  <c r="AR53" i="1"/>
  <c r="AE53" i="1"/>
  <c r="AQ53" i="1"/>
  <c r="AN53" i="1"/>
  <c r="AM53" i="1"/>
  <c r="AL53" i="1"/>
  <c r="AD53" i="1"/>
  <c r="CR52" i="1"/>
  <c r="CQ52" i="1"/>
  <c r="AJ52" i="1"/>
  <c r="CP52" i="1"/>
  <c r="CO52" i="1"/>
  <c r="BU52" i="1"/>
  <c r="S52" i="1"/>
  <c r="AK52" i="1" s="1"/>
  <c r="BV52" i="1"/>
  <c r="BY52" i="1"/>
  <c r="BX52" i="1"/>
  <c r="BW52" i="1"/>
  <c r="AV52" i="1"/>
  <c r="AX52" i="1"/>
  <c r="CM52" i="1"/>
  <c r="CD52" i="1"/>
  <c r="CE52" i="1"/>
  <c r="CH52" i="1" s="1"/>
  <c r="CG52" i="1"/>
  <c r="AE52" i="1"/>
  <c r="AQ52" i="1" s="1"/>
  <c r="AN52" i="1"/>
  <c r="AM52" i="1"/>
  <c r="AL52" i="1"/>
  <c r="AD52" i="1"/>
  <c r="CR51" i="1"/>
  <c r="CQ51" i="1"/>
  <c r="AJ51" i="1"/>
  <c r="CP51" i="1"/>
  <c r="AK51" i="1" s="1"/>
  <c r="CO51" i="1"/>
  <c r="BU51" i="1"/>
  <c r="S51" i="1"/>
  <c r="BV51" i="1"/>
  <c r="BY51" i="1"/>
  <c r="BX51" i="1"/>
  <c r="BW51" i="1"/>
  <c r="BZ51" i="1" s="1"/>
  <c r="AT51" i="1" s="1"/>
  <c r="CA51" i="1" s="1"/>
  <c r="AV51" i="1"/>
  <c r="AX51" i="1" s="1"/>
  <c r="CM51" i="1" s="1"/>
  <c r="CB51" i="1"/>
  <c r="CC51" i="1"/>
  <c r="CF51" i="1" s="1"/>
  <c r="T51" i="1" s="1"/>
  <c r="CI51" i="1" s="1"/>
  <c r="U51" i="1" s="1"/>
  <c r="CD51" i="1"/>
  <c r="CE51" i="1"/>
  <c r="CH51" i="1" s="1"/>
  <c r="CG51" i="1"/>
  <c r="AR51" i="1"/>
  <c r="AE51" i="1"/>
  <c r="AQ51" i="1"/>
  <c r="AN51" i="1"/>
  <c r="AM51" i="1"/>
  <c r="AL51" i="1"/>
  <c r="AD51" i="1"/>
  <c r="CR50" i="1"/>
  <c r="CQ50" i="1"/>
  <c r="AJ50" i="1"/>
  <c r="CP50" i="1"/>
  <c r="CO50" i="1"/>
  <c r="BU50" i="1"/>
  <c r="S50" i="1"/>
  <c r="AK50" i="1" s="1"/>
  <c r="BV50" i="1"/>
  <c r="BY50" i="1"/>
  <c r="BX50" i="1"/>
  <c r="BW50" i="1"/>
  <c r="AV50" i="1"/>
  <c r="AX50" i="1"/>
  <c r="CM50" i="1"/>
  <c r="CD50" i="1"/>
  <c r="CE50" i="1"/>
  <c r="CH50" i="1" s="1"/>
  <c r="CG50" i="1"/>
  <c r="AE50" i="1"/>
  <c r="AQ50" i="1"/>
  <c r="AN50" i="1"/>
  <c r="AM50" i="1"/>
  <c r="AL50" i="1"/>
  <c r="AD50" i="1"/>
  <c r="CR49" i="1"/>
  <c r="CQ49" i="1"/>
  <c r="AJ49" i="1"/>
  <c r="CP49" i="1"/>
  <c r="AK49" i="1" s="1"/>
  <c r="CO49" i="1"/>
  <c r="BU49" i="1"/>
  <c r="S49" i="1"/>
  <c r="BV49" i="1"/>
  <c r="BY49" i="1"/>
  <c r="BX49" i="1"/>
  <c r="BW49" i="1"/>
  <c r="BZ49" i="1" s="1"/>
  <c r="AT49" i="1" s="1"/>
  <c r="CA49" i="1" s="1"/>
  <c r="CB49" i="1" s="1"/>
  <c r="CC49" i="1" s="1"/>
  <c r="CF49" i="1" s="1"/>
  <c r="T49" i="1" s="1"/>
  <c r="CI49" i="1" s="1"/>
  <c r="U49" i="1" s="1"/>
  <c r="AV49" i="1"/>
  <c r="AX49" i="1" s="1"/>
  <c r="CM49" i="1" s="1"/>
  <c r="CD49" i="1"/>
  <c r="CE49" i="1"/>
  <c r="CH49" i="1" s="1"/>
  <c r="CG49" i="1"/>
  <c r="AR49" i="1"/>
  <c r="AE49" i="1"/>
  <c r="AQ49" i="1"/>
  <c r="AN49" i="1"/>
  <c r="AM49" i="1"/>
  <c r="AL49" i="1"/>
  <c r="AD49" i="1"/>
  <c r="CR48" i="1"/>
  <c r="CQ48" i="1"/>
  <c r="AJ48" i="1"/>
  <c r="CP48" i="1"/>
  <c r="CO48" i="1"/>
  <c r="BU48" i="1"/>
  <c r="S48" i="1"/>
  <c r="AK48" i="1" s="1"/>
  <c r="BV48" i="1"/>
  <c r="BY48" i="1"/>
  <c r="BZ48" i="1" s="1"/>
  <c r="AT48" i="1" s="1"/>
  <c r="CA48" i="1" s="1"/>
  <c r="BX48" i="1"/>
  <c r="BW48" i="1"/>
  <c r="AV48" i="1"/>
  <c r="AX48" i="1"/>
  <c r="CM48" i="1"/>
  <c r="CD48" i="1"/>
  <c r="CE48" i="1"/>
  <c r="CG48" i="1"/>
  <c r="CH48" i="1"/>
  <c r="AE48" i="1"/>
  <c r="AQ48" i="1" s="1"/>
  <c r="AN48" i="1"/>
  <c r="AM48" i="1"/>
  <c r="AL48" i="1"/>
  <c r="AD48" i="1"/>
  <c r="CR47" i="1"/>
  <c r="CQ47" i="1"/>
  <c r="AJ47" i="1"/>
  <c r="CP47" i="1"/>
  <c r="AK47" i="1" s="1"/>
  <c r="CO47" i="1"/>
  <c r="BU47" i="1"/>
  <c r="S47" i="1"/>
  <c r="BV47" i="1"/>
  <c r="BY47" i="1"/>
  <c r="BX47" i="1"/>
  <c r="BW47" i="1"/>
  <c r="AV47" i="1"/>
  <c r="AX47" i="1" s="1"/>
  <c r="CM47" i="1" s="1"/>
  <c r="BZ47" i="1"/>
  <c r="AT47" i="1" s="1"/>
  <c r="CA47" i="1" s="1"/>
  <c r="CD47" i="1"/>
  <c r="CE47" i="1"/>
  <c r="CH47" i="1" s="1"/>
  <c r="CG47" i="1"/>
  <c r="AR47" i="1"/>
  <c r="AE47" i="1"/>
  <c r="AQ47" i="1"/>
  <c r="AN47" i="1"/>
  <c r="AM47" i="1"/>
  <c r="AL47" i="1"/>
  <c r="AD47" i="1"/>
  <c r="CR46" i="1"/>
  <c r="CQ46" i="1"/>
  <c r="AJ46" i="1"/>
  <c r="CP46" i="1"/>
  <c r="CO46" i="1"/>
  <c r="BU46" i="1"/>
  <c r="BV46" i="1" s="1"/>
  <c r="S46" i="1"/>
  <c r="BY46" i="1"/>
  <c r="BZ46" i="1" s="1"/>
  <c r="AT46" i="1" s="1"/>
  <c r="CA46" i="1" s="1"/>
  <c r="BX46" i="1"/>
  <c r="BW46" i="1"/>
  <c r="AV46" i="1"/>
  <c r="AX46" i="1"/>
  <c r="CD46" i="1"/>
  <c r="CE46" i="1"/>
  <c r="CG46" i="1"/>
  <c r="CH46" i="1"/>
  <c r="AE46" i="1"/>
  <c r="AQ46" i="1" s="1"/>
  <c r="AN46" i="1"/>
  <c r="AM46" i="1"/>
  <c r="AL46" i="1"/>
  <c r="AD46" i="1"/>
  <c r="CR45" i="1"/>
  <c r="CQ45" i="1"/>
  <c r="AJ45" i="1"/>
  <c r="CP45" i="1"/>
  <c r="AK45" i="1" s="1"/>
  <c r="CO45" i="1"/>
  <c r="BU45" i="1"/>
  <c r="S45" i="1"/>
  <c r="BV45" i="1"/>
  <c r="BY45" i="1"/>
  <c r="BX45" i="1"/>
  <c r="BW45" i="1"/>
  <c r="BZ45" i="1" s="1"/>
  <c r="AT45" i="1" s="1"/>
  <c r="CA45" i="1" s="1"/>
  <c r="AV45" i="1"/>
  <c r="AX45" i="1" s="1"/>
  <c r="CM45" i="1" s="1"/>
  <c r="CD45" i="1"/>
  <c r="CE45" i="1"/>
  <c r="CH45" i="1" s="1"/>
  <c r="CG45" i="1"/>
  <c r="AR45" i="1"/>
  <c r="AE45" i="1"/>
  <c r="AQ45" i="1"/>
  <c r="AN45" i="1"/>
  <c r="AM45" i="1"/>
  <c r="AL45" i="1"/>
  <c r="AD45" i="1"/>
  <c r="BU9" i="1"/>
  <c r="S9" i="1"/>
  <c r="BU10" i="1"/>
  <c r="S10" i="1"/>
  <c r="BU11" i="1"/>
  <c r="S11" i="1"/>
  <c r="BU2" i="1"/>
  <c r="S2" i="1" s="1"/>
  <c r="BY2" i="1"/>
  <c r="BX2" i="1"/>
  <c r="BW2" i="1"/>
  <c r="BV2" i="1"/>
  <c r="AR2" i="1" s="1"/>
  <c r="AV2" i="1"/>
  <c r="AX2" i="1"/>
  <c r="CO2" i="1"/>
  <c r="CQ2" i="1"/>
  <c r="AD2" i="1" s="1"/>
  <c r="AE2" i="1"/>
  <c r="AJ2" i="1"/>
  <c r="CP2" i="1"/>
  <c r="AK2" i="1"/>
  <c r="AL2" i="1"/>
  <c r="AM2" i="1"/>
  <c r="AN2" i="1"/>
  <c r="AQ2" i="1"/>
  <c r="CG2" i="1"/>
  <c r="CD2" i="1"/>
  <c r="CE2" i="1"/>
  <c r="CH2" i="1"/>
  <c r="CR2" i="1"/>
  <c r="BU3" i="1"/>
  <c r="S3" i="1"/>
  <c r="BY3" i="1"/>
  <c r="BX3" i="1"/>
  <c r="BW3" i="1"/>
  <c r="BV3" i="1"/>
  <c r="AV3" i="1"/>
  <c r="AX3" i="1" s="1"/>
  <c r="CM3" i="1" s="1"/>
  <c r="BZ3" i="1"/>
  <c r="AT3" i="1"/>
  <c r="CA3" i="1" s="1"/>
  <c r="AS3" i="1" s="1"/>
  <c r="CO3" i="1"/>
  <c r="CQ3" i="1"/>
  <c r="AD3" i="1" s="1"/>
  <c r="AE3" i="1"/>
  <c r="AJ3" i="1"/>
  <c r="AQ3" i="1" s="1"/>
  <c r="AL3" i="1"/>
  <c r="AM3" i="1"/>
  <c r="AN3" i="1"/>
  <c r="AR3" i="1"/>
  <c r="CG3" i="1"/>
  <c r="CD3" i="1"/>
  <c r="CE3" i="1" s="1"/>
  <c r="CH3" i="1" s="1"/>
  <c r="CR3" i="1"/>
  <c r="BU4" i="1"/>
  <c r="S4" i="1"/>
  <c r="BY4" i="1"/>
  <c r="BX4" i="1"/>
  <c r="BW4" i="1"/>
  <c r="BV4" i="1"/>
  <c r="AV4" i="1"/>
  <c r="AX4" i="1"/>
  <c r="CO4" i="1"/>
  <c r="CQ4" i="1"/>
  <c r="AD4" i="1" s="1"/>
  <c r="AE4" i="1"/>
  <c r="AJ4" i="1"/>
  <c r="AL4" i="1"/>
  <c r="AM4" i="1"/>
  <c r="AN4" i="1"/>
  <c r="AR4" i="1"/>
  <c r="CG4" i="1"/>
  <c r="CD4" i="1"/>
  <c r="CE4" i="1"/>
  <c r="CH4" i="1"/>
  <c r="CM4" i="1"/>
  <c r="CR4" i="1"/>
  <c r="BU5" i="1"/>
  <c r="S5" i="1"/>
  <c r="BY5" i="1"/>
  <c r="BX5" i="1"/>
  <c r="BW5" i="1"/>
  <c r="BV5" i="1"/>
  <c r="AV5" i="1"/>
  <c r="AX5" i="1" s="1"/>
  <c r="CM5" i="1" s="1"/>
  <c r="CO5" i="1"/>
  <c r="CQ5" i="1"/>
  <c r="AD5" i="1"/>
  <c r="AE5" i="1"/>
  <c r="AJ5" i="1"/>
  <c r="AQ5" i="1" s="1"/>
  <c r="CP5" i="1"/>
  <c r="AL5" i="1"/>
  <c r="AM5" i="1"/>
  <c r="AN5" i="1"/>
  <c r="CG5" i="1"/>
  <c r="CH5" i="1" s="1"/>
  <c r="CD5" i="1"/>
  <c r="CE5" i="1" s="1"/>
  <c r="CR5" i="1"/>
  <c r="BU6" i="1"/>
  <c r="S6" i="1"/>
  <c r="BY6" i="1"/>
  <c r="BZ6" i="1" s="1"/>
  <c r="AT6" i="1" s="1"/>
  <c r="CA6" i="1" s="1"/>
  <c r="AS6" i="1" s="1"/>
  <c r="BX6" i="1"/>
  <c r="BW6" i="1"/>
  <c r="BV6" i="1"/>
  <c r="AV6" i="1"/>
  <c r="AX6" i="1"/>
  <c r="CO6" i="1"/>
  <c r="CQ6" i="1"/>
  <c r="AD6" i="1" s="1"/>
  <c r="AE6" i="1"/>
  <c r="AJ6" i="1"/>
  <c r="CP6" i="1"/>
  <c r="AK6" i="1" s="1"/>
  <c r="AL6" i="1"/>
  <c r="AM6" i="1"/>
  <c r="AN6" i="1"/>
  <c r="AQ6" i="1"/>
  <c r="AR6" i="1"/>
  <c r="CG6" i="1"/>
  <c r="CD6" i="1"/>
  <c r="CE6" i="1"/>
  <c r="CH6" i="1"/>
  <c r="CR6" i="1"/>
  <c r="BU7" i="1"/>
  <c r="S7" i="1"/>
  <c r="BY7" i="1"/>
  <c r="BX7" i="1"/>
  <c r="BW7" i="1"/>
  <c r="BZ7" i="1" s="1"/>
  <c r="AT7" i="1" s="1"/>
  <c r="CA7" i="1" s="1"/>
  <c r="CB7" i="1" s="1"/>
  <c r="CC7" i="1" s="1"/>
  <c r="CF7" i="1" s="1"/>
  <c r="T7" i="1" s="1"/>
  <c r="CI7" i="1" s="1"/>
  <c r="U7" i="1" s="1"/>
  <c r="BV7" i="1"/>
  <c r="AV7" i="1"/>
  <c r="AX7" i="1" s="1"/>
  <c r="CM7" i="1" s="1"/>
  <c r="CO7" i="1"/>
  <c r="CQ7" i="1"/>
  <c r="AD7" i="1"/>
  <c r="AE7" i="1"/>
  <c r="AJ7" i="1"/>
  <c r="CP7" i="1" s="1"/>
  <c r="AL7" i="1"/>
  <c r="AM7" i="1"/>
  <c r="AN7" i="1"/>
  <c r="AR7" i="1"/>
  <c r="CG7" i="1"/>
  <c r="CH7" i="1" s="1"/>
  <c r="CD7" i="1"/>
  <c r="CE7" i="1" s="1"/>
  <c r="CR7" i="1"/>
  <c r="BU8" i="1"/>
  <c r="S8" i="1" s="1"/>
  <c r="BY8" i="1"/>
  <c r="BX8" i="1"/>
  <c r="BW8" i="1"/>
  <c r="BV8" i="1"/>
  <c r="AR8" i="1" s="1"/>
  <c r="AV8" i="1"/>
  <c r="AX8" i="1"/>
  <c r="CO8" i="1"/>
  <c r="CQ8" i="1"/>
  <c r="AD8" i="1" s="1"/>
  <c r="AE8" i="1"/>
  <c r="AJ8" i="1"/>
  <c r="AQ8" i="1" s="1"/>
  <c r="CP8" i="1"/>
  <c r="AK8" i="1"/>
  <c r="AL8" i="1"/>
  <c r="AM8" i="1"/>
  <c r="AN8" i="1"/>
  <c r="CG8" i="1"/>
  <c r="CD8" i="1"/>
  <c r="CE8" i="1"/>
  <c r="CH8" i="1"/>
  <c r="CR8" i="1"/>
  <c r="BY9" i="1"/>
  <c r="BX9" i="1"/>
  <c r="BW9" i="1"/>
  <c r="BV9" i="1"/>
  <c r="AV9" i="1"/>
  <c r="BZ9" i="1"/>
  <c r="AT9" i="1"/>
  <c r="CA9" i="1"/>
  <c r="CB9" i="1" s="1"/>
  <c r="CC9" i="1" s="1"/>
  <c r="CF9" i="1" s="1"/>
  <c r="T9" i="1" s="1"/>
  <c r="CI9" i="1" s="1"/>
  <c r="U9" i="1" s="1"/>
  <c r="AX9" i="1"/>
  <c r="CM9" i="1" s="1"/>
  <c r="CO9" i="1"/>
  <c r="CQ9" i="1"/>
  <c r="AD9" i="1"/>
  <c r="AE9" i="1"/>
  <c r="AQ9" i="1" s="1"/>
  <c r="AJ9" i="1"/>
  <c r="CP9" i="1" s="1"/>
  <c r="AK9" i="1"/>
  <c r="AL9" i="1"/>
  <c r="AM9" i="1"/>
  <c r="AN9" i="1"/>
  <c r="AR9" i="1"/>
  <c r="CG9" i="1"/>
  <c r="CD9" i="1"/>
  <c r="CE9" i="1" s="1"/>
  <c r="CH9" i="1" s="1"/>
  <c r="CR9" i="1"/>
  <c r="BY10" i="1"/>
  <c r="BX10" i="1"/>
  <c r="BW10" i="1"/>
  <c r="BV10" i="1"/>
  <c r="AV10" i="1"/>
  <c r="AX10" i="1" s="1"/>
  <c r="CM10" i="1" s="1"/>
  <c r="CO10" i="1"/>
  <c r="CQ10" i="1"/>
  <c r="AD10" i="1"/>
  <c r="AE10" i="1"/>
  <c r="AQ10" i="1" s="1"/>
  <c r="AJ10" i="1"/>
  <c r="CP10" i="1"/>
  <c r="AK10" i="1"/>
  <c r="AL10" i="1"/>
  <c r="AM10" i="1"/>
  <c r="AN10" i="1"/>
  <c r="AR10" i="1"/>
  <c r="CG10" i="1"/>
  <c r="CD10" i="1"/>
  <c r="CE10" i="1" s="1"/>
  <c r="CH10" i="1" s="1"/>
  <c r="CR10" i="1"/>
  <c r="BY11" i="1"/>
  <c r="BX11" i="1"/>
  <c r="BW11" i="1"/>
  <c r="BV11" i="1"/>
  <c r="AV11" i="1"/>
  <c r="AX11" i="1"/>
  <c r="CM11" i="1" s="1"/>
  <c r="CO11" i="1"/>
  <c r="CQ11" i="1"/>
  <c r="AD11" i="1"/>
  <c r="AE11" i="1"/>
  <c r="AJ11" i="1"/>
  <c r="CP11" i="1"/>
  <c r="AK11" i="1" s="1"/>
  <c r="AL11" i="1"/>
  <c r="AM11" i="1"/>
  <c r="AN11" i="1"/>
  <c r="CG11" i="1"/>
  <c r="CD11" i="1"/>
  <c r="CE11" i="1"/>
  <c r="CH11" i="1"/>
  <c r="CR11" i="1"/>
  <c r="BU12" i="1"/>
  <c r="S12" i="1"/>
  <c r="BY12" i="1"/>
  <c r="BX12" i="1"/>
  <c r="BW12" i="1"/>
  <c r="BV12" i="1"/>
  <c r="AV12" i="1"/>
  <c r="AX12" i="1" s="1"/>
  <c r="CM12" i="1" s="1"/>
  <c r="BZ12" i="1"/>
  <c r="AT12" i="1" s="1"/>
  <c r="CA12" i="1" s="1"/>
  <c r="CO12" i="1"/>
  <c r="CQ12" i="1"/>
  <c r="AD12" i="1"/>
  <c r="AE12" i="1"/>
  <c r="AJ12" i="1"/>
  <c r="AQ12" i="1" s="1"/>
  <c r="AL12" i="1"/>
  <c r="AM12" i="1"/>
  <c r="AN12" i="1"/>
  <c r="CG12" i="1"/>
  <c r="CH12" i="1" s="1"/>
  <c r="CD12" i="1"/>
  <c r="CE12" i="1" s="1"/>
  <c r="CR12" i="1"/>
  <c r="BU13" i="1"/>
  <c r="S13" i="1"/>
  <c r="BY13" i="1"/>
  <c r="BZ13" i="1" s="1"/>
  <c r="AT13" i="1" s="1"/>
  <c r="CA13" i="1" s="1"/>
  <c r="BX13" i="1"/>
  <c r="BW13" i="1"/>
  <c r="BV13" i="1"/>
  <c r="AV13" i="1"/>
  <c r="AX13" i="1"/>
  <c r="CO13" i="1"/>
  <c r="CQ13" i="1"/>
  <c r="AD13" i="1"/>
  <c r="AE13" i="1"/>
  <c r="AQ13" i="1" s="1"/>
  <c r="AJ13" i="1"/>
  <c r="CP13" i="1"/>
  <c r="AK13" i="1"/>
  <c r="AL13" i="1"/>
  <c r="AM13" i="1"/>
  <c r="AN13" i="1"/>
  <c r="AR13" i="1"/>
  <c r="CG13" i="1"/>
  <c r="CD13" i="1"/>
  <c r="CE13" i="1"/>
  <c r="CH13" i="1" s="1"/>
  <c r="CM13" i="1"/>
  <c r="CR13" i="1"/>
  <c r="BU14" i="1"/>
  <c r="S14" i="1"/>
  <c r="BY14" i="1"/>
  <c r="BX14" i="1"/>
  <c r="BW14" i="1"/>
  <c r="BZ14" i="1" s="1"/>
  <c r="AT14" i="1" s="1"/>
  <c r="CA14" i="1" s="1"/>
  <c r="AS14" i="1" s="1"/>
  <c r="BV14" i="1"/>
  <c r="AV14" i="1"/>
  <c r="AX14" i="1" s="1"/>
  <c r="CB14" i="1"/>
  <c r="CC14" i="1"/>
  <c r="CF14" i="1" s="1"/>
  <c r="T14" i="1" s="1"/>
  <c r="CI14" i="1" s="1"/>
  <c r="U14" i="1" s="1"/>
  <c r="CO14" i="1"/>
  <c r="CQ14" i="1"/>
  <c r="AD14" i="1" s="1"/>
  <c r="AE14" i="1"/>
  <c r="AJ14" i="1"/>
  <c r="CP14" i="1"/>
  <c r="AL14" i="1"/>
  <c r="AM14" i="1"/>
  <c r="AN14" i="1"/>
  <c r="AQ14" i="1"/>
  <c r="AR14" i="1"/>
  <c r="CG14" i="1"/>
  <c r="CD14" i="1"/>
  <c r="CE14" i="1" s="1"/>
  <c r="CH14" i="1" s="1"/>
  <c r="CM14" i="1"/>
  <c r="CR14" i="1"/>
  <c r="BU15" i="1"/>
  <c r="S15" i="1"/>
  <c r="BY15" i="1"/>
  <c r="BZ15" i="1" s="1"/>
  <c r="AT15" i="1" s="1"/>
  <c r="CA15" i="1" s="1"/>
  <c r="BX15" i="1"/>
  <c r="BW15" i="1"/>
  <c r="BV15" i="1"/>
  <c r="AV15" i="1"/>
  <c r="AX15" i="1"/>
  <c r="CO15" i="1"/>
  <c r="CQ15" i="1"/>
  <c r="AD15" i="1"/>
  <c r="AE15" i="1"/>
  <c r="AQ15" i="1" s="1"/>
  <c r="AJ15" i="1"/>
  <c r="CP15" i="1"/>
  <c r="AK15" i="1"/>
  <c r="AL15" i="1"/>
  <c r="AM15" i="1"/>
  <c r="AN15" i="1"/>
  <c r="AR15" i="1"/>
  <c r="CG15" i="1"/>
  <c r="CD15" i="1"/>
  <c r="CE15" i="1"/>
  <c r="CH15" i="1" s="1"/>
  <c r="CM15" i="1"/>
  <c r="CR15" i="1"/>
  <c r="BU16" i="1"/>
  <c r="S16" i="1"/>
  <c r="BY16" i="1"/>
  <c r="BZ16" i="1" s="1"/>
  <c r="AT16" i="1" s="1"/>
  <c r="BX16" i="1"/>
  <c r="BW16" i="1"/>
  <c r="BV16" i="1"/>
  <c r="AR16" i="1" s="1"/>
  <c r="AV16" i="1"/>
  <c r="CA16" i="1"/>
  <c r="AS16" i="1" s="1"/>
  <c r="CB16" i="1"/>
  <c r="CC16" i="1" s="1"/>
  <c r="CF16" i="1" s="1"/>
  <c r="T16" i="1" s="1"/>
  <c r="CI16" i="1" s="1"/>
  <c r="U16" i="1" s="1"/>
  <c r="CK16" i="1" s="1"/>
  <c r="AX16" i="1"/>
  <c r="CM16" i="1" s="1"/>
  <c r="CO16" i="1"/>
  <c r="CQ16" i="1"/>
  <c r="AD16" i="1"/>
  <c r="AE16" i="1"/>
  <c r="AJ16" i="1"/>
  <c r="CP16" i="1"/>
  <c r="AL16" i="1"/>
  <c r="AM16" i="1"/>
  <c r="AN16" i="1"/>
  <c r="CG16" i="1"/>
  <c r="CD16" i="1"/>
  <c r="CE16" i="1"/>
  <c r="CH16" i="1"/>
  <c r="CR16" i="1"/>
  <c r="BU17" i="1"/>
  <c r="S17" i="1"/>
  <c r="BY17" i="1"/>
  <c r="BX17" i="1"/>
  <c r="BW17" i="1"/>
  <c r="BV17" i="1"/>
  <c r="AV17" i="1"/>
  <c r="BZ17" i="1"/>
  <c r="AT17" i="1" s="1"/>
  <c r="CA17" i="1" s="1"/>
  <c r="CB17" i="1" s="1"/>
  <c r="CC17" i="1" s="1"/>
  <c r="CF17" i="1" s="1"/>
  <c r="T17" i="1" s="1"/>
  <c r="CI17" i="1" s="1"/>
  <c r="U17" i="1" s="1"/>
  <c r="AX17" i="1"/>
  <c r="CO17" i="1"/>
  <c r="CQ17" i="1"/>
  <c r="AD17" i="1"/>
  <c r="AE17" i="1"/>
  <c r="AQ17" i="1" s="1"/>
  <c r="AJ17" i="1"/>
  <c r="CP17" i="1"/>
  <c r="AK17" i="1" s="1"/>
  <c r="AL17" i="1"/>
  <c r="AM17" i="1"/>
  <c r="AN17" i="1"/>
  <c r="CG17" i="1"/>
  <c r="CD17" i="1"/>
  <c r="CE17" i="1" s="1"/>
  <c r="CH17" i="1" s="1"/>
  <c r="CM17" i="1"/>
  <c r="CR17" i="1"/>
  <c r="BU18" i="1"/>
  <c r="S18" i="1"/>
  <c r="BY18" i="1"/>
  <c r="BZ18" i="1" s="1"/>
  <c r="AT18" i="1" s="1"/>
  <c r="CA18" i="1" s="1"/>
  <c r="BX18" i="1"/>
  <c r="BW18" i="1"/>
  <c r="BV18" i="1"/>
  <c r="AR18" i="1" s="1"/>
  <c r="AV18" i="1"/>
  <c r="AX18" i="1"/>
  <c r="CO18" i="1"/>
  <c r="CQ18" i="1"/>
  <c r="AD18" i="1" s="1"/>
  <c r="AE18" i="1"/>
  <c r="AJ18" i="1"/>
  <c r="CP18" i="1" s="1"/>
  <c r="AL18" i="1"/>
  <c r="AM18" i="1"/>
  <c r="AN18" i="1"/>
  <c r="AQ18" i="1"/>
  <c r="CG18" i="1"/>
  <c r="CD18" i="1"/>
  <c r="CE18" i="1" s="1"/>
  <c r="CH18" i="1" s="1"/>
  <c r="CR18" i="1"/>
  <c r="BU19" i="1"/>
  <c r="S19" i="1"/>
  <c r="BY19" i="1"/>
  <c r="BZ19" i="1" s="1"/>
  <c r="AT19" i="1" s="1"/>
  <c r="CA19" i="1" s="1"/>
  <c r="AS19" i="1" s="1"/>
  <c r="BX19" i="1"/>
  <c r="BW19" i="1"/>
  <c r="BV19" i="1"/>
  <c r="AV19" i="1"/>
  <c r="CB19" i="1"/>
  <c r="CC19" i="1"/>
  <c r="CF19" i="1" s="1"/>
  <c r="T19" i="1" s="1"/>
  <c r="CI19" i="1" s="1"/>
  <c r="U19" i="1" s="1"/>
  <c r="CJ19" i="1" s="1"/>
  <c r="AX19" i="1"/>
  <c r="CO19" i="1"/>
  <c r="CQ19" i="1"/>
  <c r="AD19" i="1" s="1"/>
  <c r="AE19" i="1"/>
  <c r="AJ19" i="1"/>
  <c r="AQ19" i="1" s="1"/>
  <c r="CP19" i="1"/>
  <c r="AK19" i="1"/>
  <c r="AL19" i="1"/>
  <c r="AM19" i="1"/>
  <c r="AN19" i="1"/>
  <c r="CG19" i="1"/>
  <c r="CD19" i="1"/>
  <c r="CE19" i="1"/>
  <c r="CH19" i="1"/>
  <c r="CM19" i="1"/>
  <c r="CR19" i="1"/>
  <c r="BU20" i="1"/>
  <c r="S20" i="1"/>
  <c r="BY20" i="1"/>
  <c r="BX20" i="1"/>
  <c r="BZ20" i="1" s="1"/>
  <c r="AT20" i="1" s="1"/>
  <c r="CA20" i="1" s="1"/>
  <c r="CB20" i="1" s="1"/>
  <c r="CC20" i="1" s="1"/>
  <c r="CF20" i="1" s="1"/>
  <c r="T20" i="1" s="1"/>
  <c r="CI20" i="1" s="1"/>
  <c r="U20" i="1" s="1"/>
  <c r="BW20" i="1"/>
  <c r="BV20" i="1"/>
  <c r="AV20" i="1"/>
  <c r="AX20" i="1" s="1"/>
  <c r="CO20" i="1"/>
  <c r="CQ20" i="1"/>
  <c r="AD20" i="1" s="1"/>
  <c r="AE20" i="1"/>
  <c r="AQ20" i="1" s="1"/>
  <c r="AJ20" i="1"/>
  <c r="CP20" i="1" s="1"/>
  <c r="AL20" i="1"/>
  <c r="AM20" i="1"/>
  <c r="AN20" i="1"/>
  <c r="CG20" i="1"/>
  <c r="AS20" i="1"/>
  <c r="CD20" i="1"/>
  <c r="CE20" i="1" s="1"/>
  <c r="CH20" i="1" s="1"/>
  <c r="CR20" i="1"/>
  <c r="BU21" i="1"/>
  <c r="S21" i="1"/>
  <c r="BY21" i="1"/>
  <c r="BX21" i="1"/>
  <c r="BW21" i="1"/>
  <c r="BV21" i="1"/>
  <c r="AR21" i="1" s="1"/>
  <c r="AV21" i="1"/>
  <c r="AX21" i="1"/>
  <c r="CO21" i="1"/>
  <c r="CQ21" i="1"/>
  <c r="AD21" i="1" s="1"/>
  <c r="AE21" i="1"/>
  <c r="AJ21" i="1"/>
  <c r="CP21" i="1" s="1"/>
  <c r="AL21" i="1"/>
  <c r="AM21" i="1"/>
  <c r="AN21" i="1"/>
  <c r="AQ21" i="1"/>
  <c r="CG21" i="1"/>
  <c r="CD21" i="1"/>
  <c r="CE21" i="1" s="1"/>
  <c r="CH21" i="1" s="1"/>
  <c r="CM21" i="1"/>
  <c r="CR21" i="1"/>
  <c r="BU22" i="1"/>
  <c r="BV22" i="1" s="1"/>
  <c r="S22" i="1"/>
  <c r="BY22" i="1"/>
  <c r="BZ22" i="1" s="1"/>
  <c r="AT22" i="1" s="1"/>
  <c r="BX22" i="1"/>
  <c r="BW22" i="1"/>
  <c r="AV22" i="1"/>
  <c r="CA22" i="1"/>
  <c r="AS22" i="1" s="1"/>
  <c r="AX22" i="1"/>
  <c r="CO22" i="1"/>
  <c r="CQ22" i="1"/>
  <c r="AD22" i="1"/>
  <c r="AE22" i="1"/>
  <c r="AJ22" i="1"/>
  <c r="CP22" i="1" s="1"/>
  <c r="AL22" i="1"/>
  <c r="AM22" i="1"/>
  <c r="AN22" i="1"/>
  <c r="CG22" i="1"/>
  <c r="CD22" i="1"/>
  <c r="CE22" i="1"/>
  <c r="CH22" i="1"/>
  <c r="CM22" i="1"/>
  <c r="CR22" i="1"/>
  <c r="BU23" i="1"/>
  <c r="S23" i="1"/>
  <c r="AK23" i="1" s="1"/>
  <c r="BY23" i="1"/>
  <c r="BX23" i="1"/>
  <c r="BW23" i="1"/>
  <c r="BV23" i="1"/>
  <c r="AV23" i="1"/>
  <c r="AX23" i="1" s="1"/>
  <c r="CM23" i="1" s="1"/>
  <c r="CO23" i="1"/>
  <c r="CQ23" i="1"/>
  <c r="AD23" i="1"/>
  <c r="AE23" i="1"/>
  <c r="AJ23" i="1"/>
  <c r="CP23" i="1" s="1"/>
  <c r="AL23" i="1"/>
  <c r="AM23" i="1"/>
  <c r="AN23" i="1"/>
  <c r="AQ23" i="1"/>
  <c r="AR23" i="1"/>
  <c r="CG23" i="1"/>
  <c r="CD23" i="1"/>
  <c r="CE23" i="1" s="1"/>
  <c r="CH23" i="1" s="1"/>
  <c r="CR23" i="1"/>
  <c r="BU24" i="1"/>
  <c r="BV24" i="1" s="1"/>
  <c r="S24" i="1"/>
  <c r="BY24" i="1"/>
  <c r="BX24" i="1"/>
  <c r="BW24" i="1"/>
  <c r="AV24" i="1"/>
  <c r="AX24" i="1"/>
  <c r="CO24" i="1"/>
  <c r="CQ24" i="1"/>
  <c r="AD24" i="1"/>
  <c r="AE24" i="1"/>
  <c r="AQ24" i="1" s="1"/>
  <c r="AJ24" i="1"/>
  <c r="CP24" i="1" s="1"/>
  <c r="AL24" i="1"/>
  <c r="AM24" i="1"/>
  <c r="AN24" i="1"/>
  <c r="CG24" i="1"/>
  <c r="CD24" i="1"/>
  <c r="CE24" i="1"/>
  <c r="CH24" i="1" s="1"/>
  <c r="CM24" i="1"/>
  <c r="CR24" i="1"/>
  <c r="BU25" i="1"/>
  <c r="S25" i="1"/>
  <c r="BY25" i="1"/>
  <c r="BZ25" i="1" s="1"/>
  <c r="AT25" i="1" s="1"/>
  <c r="CA25" i="1" s="1"/>
  <c r="BX25" i="1"/>
  <c r="BW25" i="1"/>
  <c r="BV25" i="1"/>
  <c r="AV25" i="1"/>
  <c r="AX25" i="1" s="1"/>
  <c r="CM25" i="1" s="1"/>
  <c r="CO25" i="1"/>
  <c r="CQ25" i="1"/>
  <c r="AD25" i="1"/>
  <c r="AE25" i="1"/>
  <c r="AJ25" i="1"/>
  <c r="CP25" i="1" s="1"/>
  <c r="AL25" i="1"/>
  <c r="AM25" i="1"/>
  <c r="AN25" i="1"/>
  <c r="AQ25" i="1"/>
  <c r="AR25" i="1"/>
  <c r="CG25" i="1"/>
  <c r="CD25" i="1"/>
  <c r="CE25" i="1" s="1"/>
  <c r="CH25" i="1" s="1"/>
  <c r="CR25" i="1"/>
  <c r="BU26" i="1"/>
  <c r="BV26" i="1" s="1"/>
  <c r="S26" i="1"/>
  <c r="BY26" i="1"/>
  <c r="BX26" i="1"/>
  <c r="BW26" i="1"/>
  <c r="AV26" i="1"/>
  <c r="AX26" i="1"/>
  <c r="CO26" i="1"/>
  <c r="CQ26" i="1"/>
  <c r="AD26" i="1"/>
  <c r="AE26" i="1"/>
  <c r="AJ26" i="1"/>
  <c r="CP26" i="1" s="1"/>
  <c r="AL26" i="1"/>
  <c r="AM26" i="1"/>
  <c r="AN26" i="1"/>
  <c r="CG26" i="1"/>
  <c r="CD26" i="1"/>
  <c r="CE26" i="1"/>
  <c r="CH26" i="1"/>
  <c r="CM26" i="1"/>
  <c r="CR26" i="1"/>
  <c r="BU27" i="1"/>
  <c r="S27" i="1"/>
  <c r="AK27" i="1" s="1"/>
  <c r="BY27" i="1"/>
  <c r="BX27" i="1"/>
  <c r="BW27" i="1"/>
  <c r="BV27" i="1"/>
  <c r="AV27" i="1"/>
  <c r="AX27" i="1" s="1"/>
  <c r="CM27" i="1" s="1"/>
  <c r="CO27" i="1"/>
  <c r="CQ27" i="1"/>
  <c r="AD27" i="1"/>
  <c r="AE27" i="1"/>
  <c r="AJ27" i="1"/>
  <c r="CP27" i="1" s="1"/>
  <c r="AL27" i="1"/>
  <c r="AM27" i="1"/>
  <c r="AN27" i="1"/>
  <c r="AQ27" i="1"/>
  <c r="AR27" i="1"/>
  <c r="CG27" i="1"/>
  <c r="CD27" i="1"/>
  <c r="CE27" i="1" s="1"/>
  <c r="CH27" i="1" s="1"/>
  <c r="CR27" i="1"/>
  <c r="BU28" i="1"/>
  <c r="BV28" i="1" s="1"/>
  <c r="S28" i="1"/>
  <c r="BY28" i="1"/>
  <c r="BX28" i="1"/>
  <c r="BW28" i="1"/>
  <c r="AV28" i="1"/>
  <c r="AX28" i="1"/>
  <c r="CO28" i="1"/>
  <c r="CQ28" i="1"/>
  <c r="AD28" i="1"/>
  <c r="AE28" i="1"/>
  <c r="AJ28" i="1"/>
  <c r="CP28" i="1" s="1"/>
  <c r="AL28" i="1"/>
  <c r="AM28" i="1"/>
  <c r="AN28" i="1"/>
  <c r="CG28" i="1"/>
  <c r="CD28" i="1"/>
  <c r="CE28" i="1"/>
  <c r="CH28" i="1"/>
  <c r="CM28" i="1"/>
  <c r="CR28" i="1"/>
  <c r="BU29" i="1"/>
  <c r="S29" i="1"/>
  <c r="AK29" i="1" s="1"/>
  <c r="BY29" i="1"/>
  <c r="BX29" i="1"/>
  <c r="BZ29" i="1" s="1"/>
  <c r="AT29" i="1" s="1"/>
  <c r="CA29" i="1" s="1"/>
  <c r="BW29" i="1"/>
  <c r="BV29" i="1"/>
  <c r="AV29" i="1"/>
  <c r="AX29" i="1"/>
  <c r="CO29" i="1"/>
  <c r="CQ29" i="1"/>
  <c r="AD29" i="1"/>
  <c r="AE29" i="1"/>
  <c r="AJ29" i="1"/>
  <c r="CP29" i="1" s="1"/>
  <c r="AL29" i="1"/>
  <c r="AM29" i="1"/>
  <c r="AN29" i="1"/>
  <c r="AQ29" i="1"/>
  <c r="AR29" i="1"/>
  <c r="CG29" i="1"/>
  <c r="CD29" i="1"/>
  <c r="CE29" i="1" s="1"/>
  <c r="CH29" i="1" s="1"/>
  <c r="CM29" i="1"/>
  <c r="CR29" i="1"/>
  <c r="BU30" i="1"/>
  <c r="BV30" i="1" s="1"/>
  <c r="AR30" i="1" s="1"/>
  <c r="S30" i="1"/>
  <c r="BY30" i="1"/>
  <c r="BZ30" i="1" s="1"/>
  <c r="AT30" i="1" s="1"/>
  <c r="CA30" i="1" s="1"/>
  <c r="BX30" i="1"/>
  <c r="BW30" i="1"/>
  <c r="AV30" i="1"/>
  <c r="AX30" i="1"/>
  <c r="CO30" i="1"/>
  <c r="CQ30" i="1"/>
  <c r="AD30" i="1"/>
  <c r="AE30" i="1"/>
  <c r="AQ30" i="1" s="1"/>
  <c r="AJ30" i="1"/>
  <c r="CP30" i="1" s="1"/>
  <c r="AL30" i="1"/>
  <c r="AM30" i="1"/>
  <c r="AN30" i="1"/>
  <c r="CG30" i="1"/>
  <c r="CD30" i="1"/>
  <c r="CE30" i="1"/>
  <c r="CH30" i="1" s="1"/>
  <c r="CR30" i="1"/>
  <c r="BU31" i="1"/>
  <c r="S31" i="1"/>
  <c r="BY31" i="1"/>
  <c r="BZ31" i="1" s="1"/>
  <c r="AT31" i="1" s="1"/>
  <c r="CA31" i="1" s="1"/>
  <c r="BX31" i="1"/>
  <c r="BW31" i="1"/>
  <c r="BV31" i="1"/>
  <c r="AV31" i="1"/>
  <c r="AX31" i="1"/>
  <c r="CO31" i="1"/>
  <c r="CQ31" i="1"/>
  <c r="AD31" i="1"/>
  <c r="AE31" i="1"/>
  <c r="AJ31" i="1"/>
  <c r="CP31" i="1" s="1"/>
  <c r="AL31" i="1"/>
  <c r="AM31" i="1"/>
  <c r="AN31" i="1"/>
  <c r="AQ31" i="1"/>
  <c r="AR31" i="1"/>
  <c r="CG31" i="1"/>
  <c r="CD31" i="1"/>
  <c r="CE31" i="1" s="1"/>
  <c r="CH31" i="1" s="1"/>
  <c r="CM31" i="1"/>
  <c r="CR31" i="1"/>
  <c r="BU32" i="1"/>
  <c r="BV32" i="1" s="1"/>
  <c r="AR32" i="1" s="1"/>
  <c r="S32" i="1"/>
  <c r="BY32" i="1"/>
  <c r="BZ32" i="1" s="1"/>
  <c r="BX32" i="1"/>
  <c r="BW32" i="1"/>
  <c r="AV32" i="1"/>
  <c r="AT32" i="1"/>
  <c r="CA32" i="1" s="1"/>
  <c r="AX32" i="1"/>
  <c r="CM32" i="1" s="1"/>
  <c r="CO32" i="1"/>
  <c r="CQ32" i="1"/>
  <c r="AD32" i="1"/>
  <c r="AE32" i="1"/>
  <c r="AJ32" i="1"/>
  <c r="CP32" i="1" s="1"/>
  <c r="AL32" i="1"/>
  <c r="AM32" i="1"/>
  <c r="AN32" i="1"/>
  <c r="CG32" i="1"/>
  <c r="CD32" i="1"/>
  <c r="CE32" i="1"/>
  <c r="CH32" i="1" s="1"/>
  <c r="CR32" i="1"/>
  <c r="BU33" i="1"/>
  <c r="S33" i="1"/>
  <c r="AK33" i="1" s="1"/>
  <c r="BY33" i="1"/>
  <c r="BZ33" i="1" s="1"/>
  <c r="AT33" i="1" s="1"/>
  <c r="CA33" i="1" s="1"/>
  <c r="BX33" i="1"/>
  <c r="BW33" i="1"/>
  <c r="BV33" i="1"/>
  <c r="AV33" i="1"/>
  <c r="AX33" i="1"/>
  <c r="CO33" i="1"/>
  <c r="CQ33" i="1"/>
  <c r="AD33" i="1" s="1"/>
  <c r="AE33" i="1"/>
  <c r="AJ33" i="1"/>
  <c r="CP33" i="1" s="1"/>
  <c r="AL33" i="1"/>
  <c r="AM33" i="1"/>
  <c r="AN33" i="1"/>
  <c r="AQ33" i="1"/>
  <c r="AR33" i="1"/>
  <c r="CG33" i="1"/>
  <c r="CD33" i="1"/>
  <c r="CE33" i="1" s="1"/>
  <c r="CH33" i="1"/>
  <c r="CM33" i="1"/>
  <c r="CR33" i="1"/>
  <c r="BU34" i="1"/>
  <c r="BV34" i="1" s="1"/>
  <c r="AR34" i="1" s="1"/>
  <c r="S34" i="1"/>
  <c r="BY34" i="1"/>
  <c r="BZ34" i="1" s="1"/>
  <c r="AT34" i="1" s="1"/>
  <c r="CA34" i="1" s="1"/>
  <c r="BX34" i="1"/>
  <c r="BW34" i="1"/>
  <c r="AV34" i="1"/>
  <c r="AX34" i="1"/>
  <c r="CM34" i="1" s="1"/>
  <c r="CO34" i="1"/>
  <c r="CQ34" i="1"/>
  <c r="AD34" i="1"/>
  <c r="AE34" i="1"/>
  <c r="AJ34" i="1"/>
  <c r="CP34" i="1" s="1"/>
  <c r="AL34" i="1"/>
  <c r="AM34" i="1"/>
  <c r="AN34" i="1"/>
  <c r="AQ34" i="1"/>
  <c r="CG34" i="1"/>
  <c r="CD34" i="1"/>
  <c r="CE34" i="1"/>
  <c r="CH34" i="1"/>
  <c r="CR34" i="1"/>
  <c r="BU35" i="1"/>
  <c r="S35" i="1"/>
  <c r="AK35" i="1" s="1"/>
  <c r="BY35" i="1"/>
  <c r="BZ35" i="1" s="1"/>
  <c r="AT35" i="1" s="1"/>
  <c r="CA35" i="1" s="1"/>
  <c r="BX35" i="1"/>
  <c r="BW35" i="1"/>
  <c r="BV35" i="1"/>
  <c r="AV35" i="1"/>
  <c r="AX35" i="1"/>
  <c r="CO35" i="1"/>
  <c r="CQ35" i="1"/>
  <c r="AD35" i="1" s="1"/>
  <c r="AE35" i="1"/>
  <c r="AJ35" i="1"/>
  <c r="CP35" i="1" s="1"/>
  <c r="AL35" i="1"/>
  <c r="AM35" i="1"/>
  <c r="AN35" i="1"/>
  <c r="AQ35" i="1"/>
  <c r="AR35" i="1"/>
  <c r="CG35" i="1"/>
  <c r="CD35" i="1"/>
  <c r="CE35" i="1" s="1"/>
  <c r="CH35" i="1"/>
  <c r="CM35" i="1"/>
  <c r="CR35" i="1"/>
  <c r="BU36" i="1"/>
  <c r="BV36" i="1" s="1"/>
  <c r="AR36" i="1" s="1"/>
  <c r="S36" i="1"/>
  <c r="BY36" i="1"/>
  <c r="BX36" i="1"/>
  <c r="BW36" i="1"/>
  <c r="AV36" i="1"/>
  <c r="AX36" i="1"/>
  <c r="CO36" i="1"/>
  <c r="CQ36" i="1"/>
  <c r="AD36" i="1"/>
  <c r="AE36" i="1"/>
  <c r="AQ36" i="1" s="1"/>
  <c r="AJ36" i="1"/>
  <c r="CP36" i="1" s="1"/>
  <c r="AL36" i="1"/>
  <c r="AM36" i="1"/>
  <c r="AN36" i="1"/>
  <c r="CG36" i="1"/>
  <c r="CD36" i="1"/>
  <c r="CE36" i="1"/>
  <c r="CH36" i="1"/>
  <c r="CM36" i="1"/>
  <c r="CR36" i="1"/>
  <c r="BU37" i="1"/>
  <c r="S37" i="1"/>
  <c r="BY37" i="1"/>
  <c r="BZ37" i="1" s="1"/>
  <c r="AT37" i="1" s="1"/>
  <c r="CA37" i="1" s="1"/>
  <c r="BX37" i="1"/>
  <c r="BW37" i="1"/>
  <c r="BV37" i="1"/>
  <c r="AV37" i="1"/>
  <c r="AX37" i="1"/>
  <c r="CO37" i="1"/>
  <c r="CQ37" i="1"/>
  <c r="AD37" i="1"/>
  <c r="AE37" i="1"/>
  <c r="AJ37" i="1"/>
  <c r="CP37" i="1" s="1"/>
  <c r="AL37" i="1"/>
  <c r="AM37" i="1"/>
  <c r="AN37" i="1"/>
  <c r="AR37" i="1"/>
  <c r="CG37" i="1"/>
  <c r="CD37" i="1"/>
  <c r="CE37" i="1" s="1"/>
  <c r="CH37" i="1"/>
  <c r="CM37" i="1"/>
  <c r="CR37" i="1"/>
  <c r="BU38" i="1"/>
  <c r="S38" i="1"/>
  <c r="BY38" i="1"/>
  <c r="BZ38" i="1" s="1"/>
  <c r="AT38" i="1" s="1"/>
  <c r="CA38" i="1" s="1"/>
  <c r="BX38" i="1"/>
  <c r="BW38" i="1"/>
  <c r="BV38" i="1"/>
  <c r="AV38" i="1"/>
  <c r="AX38" i="1"/>
  <c r="CO38" i="1"/>
  <c r="CQ38" i="1"/>
  <c r="AD38" i="1"/>
  <c r="AE38" i="1"/>
  <c r="AJ38" i="1"/>
  <c r="CP38" i="1" s="1"/>
  <c r="AL38" i="1"/>
  <c r="AM38" i="1"/>
  <c r="AN38" i="1"/>
  <c r="AQ38" i="1"/>
  <c r="AR38" i="1"/>
  <c r="CG38" i="1"/>
  <c r="CD38" i="1"/>
  <c r="CE38" i="1"/>
  <c r="CH38" i="1"/>
  <c r="CR38" i="1"/>
  <c r="BU39" i="1"/>
  <c r="S39" i="1"/>
  <c r="BY39" i="1"/>
  <c r="BX39" i="1"/>
  <c r="BW39" i="1"/>
  <c r="BV39" i="1"/>
  <c r="AV39" i="1"/>
  <c r="BZ39" i="1"/>
  <c r="AT39" i="1" s="1"/>
  <c r="CA39" i="1" s="1"/>
  <c r="AX39" i="1"/>
  <c r="CO39" i="1"/>
  <c r="CQ39" i="1"/>
  <c r="AD39" i="1"/>
  <c r="AE39" i="1"/>
  <c r="AJ39" i="1"/>
  <c r="CP39" i="1" s="1"/>
  <c r="AL39" i="1"/>
  <c r="AM39" i="1"/>
  <c r="AN39" i="1"/>
  <c r="AR39" i="1"/>
  <c r="CG39" i="1"/>
  <c r="CD39" i="1"/>
  <c r="CE39" i="1" s="1"/>
  <c r="CH39" i="1"/>
  <c r="CM39" i="1"/>
  <c r="CR39" i="1"/>
  <c r="BU40" i="1"/>
  <c r="S40" i="1"/>
  <c r="BY40" i="1"/>
  <c r="BZ40" i="1" s="1"/>
  <c r="AT40" i="1" s="1"/>
  <c r="CA40" i="1" s="1"/>
  <c r="BX40" i="1"/>
  <c r="BW40" i="1"/>
  <c r="BV40" i="1"/>
  <c r="AV40" i="1"/>
  <c r="AX40" i="1"/>
  <c r="CO40" i="1"/>
  <c r="CQ40" i="1"/>
  <c r="AD40" i="1" s="1"/>
  <c r="AE40" i="1"/>
  <c r="AQ40" i="1" s="1"/>
  <c r="AJ40" i="1"/>
  <c r="CP40" i="1" s="1"/>
  <c r="AK40" i="1"/>
  <c r="AL40" i="1"/>
  <c r="AM40" i="1"/>
  <c r="AN40" i="1"/>
  <c r="AR40" i="1"/>
  <c r="CG40" i="1"/>
  <c r="CD40" i="1"/>
  <c r="CE40" i="1" s="1"/>
  <c r="CH40" i="1" s="1"/>
  <c r="CM40" i="1"/>
  <c r="CR40" i="1"/>
  <c r="BU41" i="1"/>
  <c r="S41" i="1"/>
  <c r="BY41" i="1"/>
  <c r="BZ41" i="1" s="1"/>
  <c r="AT41" i="1" s="1"/>
  <c r="CA41" i="1" s="1"/>
  <c r="BX41" i="1"/>
  <c r="BW41" i="1"/>
  <c r="BV41" i="1"/>
  <c r="AV41" i="1"/>
  <c r="AX41" i="1" s="1"/>
  <c r="CM41" i="1" s="1"/>
  <c r="CO41" i="1"/>
  <c r="CQ41" i="1"/>
  <c r="AD41" i="1"/>
  <c r="AE41" i="1"/>
  <c r="AJ41" i="1"/>
  <c r="AQ41" i="1" s="1"/>
  <c r="CP41" i="1"/>
  <c r="AL41" i="1"/>
  <c r="AM41" i="1"/>
  <c r="AN41" i="1"/>
  <c r="AR41" i="1"/>
  <c r="CG41" i="1"/>
  <c r="CD41" i="1"/>
  <c r="CE41" i="1" s="1"/>
  <c r="CH41" i="1"/>
  <c r="CR41" i="1"/>
  <c r="BU42" i="1"/>
  <c r="S42" i="1"/>
  <c r="BY42" i="1"/>
  <c r="BX42" i="1"/>
  <c r="BW42" i="1"/>
  <c r="BV42" i="1"/>
  <c r="AV42" i="1"/>
  <c r="BZ42" i="1"/>
  <c r="AT42" i="1"/>
  <c r="CA42" i="1" s="1"/>
  <c r="AX42" i="1"/>
  <c r="CO42" i="1"/>
  <c r="CQ42" i="1"/>
  <c r="AD42" i="1"/>
  <c r="AE42" i="1"/>
  <c r="AQ42" i="1" s="1"/>
  <c r="AJ42" i="1"/>
  <c r="CP42" i="1" s="1"/>
  <c r="AK42" i="1"/>
  <c r="AL42" i="1"/>
  <c r="AM42" i="1"/>
  <c r="AN42" i="1"/>
  <c r="AR42" i="1"/>
  <c r="CG42" i="1"/>
  <c r="CD42" i="1"/>
  <c r="CE42" i="1"/>
  <c r="CH42" i="1"/>
  <c r="CR42" i="1"/>
  <c r="BU43" i="1"/>
  <c r="S43" i="1"/>
  <c r="BY43" i="1"/>
  <c r="BX43" i="1"/>
  <c r="BW43" i="1"/>
  <c r="BV43" i="1"/>
  <c r="AV43" i="1"/>
  <c r="AX43" i="1" s="1"/>
  <c r="BZ43" i="1"/>
  <c r="AT43" i="1"/>
  <c r="CA43" i="1" s="1"/>
  <c r="CB43" i="1" s="1"/>
  <c r="CC43" i="1" s="1"/>
  <c r="CF43" i="1" s="1"/>
  <c r="T43" i="1" s="1"/>
  <c r="CI43" i="1" s="1"/>
  <c r="U43" i="1" s="1"/>
  <c r="CO43" i="1"/>
  <c r="CQ43" i="1"/>
  <c r="AD43" i="1"/>
  <c r="AE43" i="1"/>
  <c r="AJ43" i="1"/>
  <c r="CP43" i="1" s="1"/>
  <c r="AL43" i="1"/>
  <c r="AM43" i="1"/>
  <c r="AN43" i="1"/>
  <c r="AR43" i="1"/>
  <c r="CG43" i="1"/>
  <c r="CD43" i="1"/>
  <c r="CE43" i="1" s="1"/>
  <c r="CH43" i="1"/>
  <c r="CR43" i="1"/>
  <c r="BU44" i="1"/>
  <c r="S44" i="1" s="1"/>
  <c r="BY44" i="1"/>
  <c r="BX44" i="1"/>
  <c r="BW44" i="1"/>
  <c r="AV44" i="1"/>
  <c r="AX44" i="1"/>
  <c r="CO44" i="1"/>
  <c r="CQ44" i="1"/>
  <c r="AD44" i="1"/>
  <c r="AE44" i="1"/>
  <c r="AQ44" i="1" s="1"/>
  <c r="AJ44" i="1"/>
  <c r="CP44" i="1"/>
  <c r="AL44" i="1"/>
  <c r="AM44" i="1"/>
  <c r="AN44" i="1"/>
  <c r="CG44" i="1"/>
  <c r="CD44" i="1"/>
  <c r="CE44" i="1"/>
  <c r="CH44" i="1" s="1"/>
  <c r="CR44" i="1"/>
  <c r="AS41" i="1" l="1"/>
  <c r="CB41" i="1"/>
  <c r="CC41" i="1" s="1"/>
  <c r="CF41" i="1" s="1"/>
  <c r="T41" i="1" s="1"/>
  <c r="CI41" i="1" s="1"/>
  <c r="U41" i="1" s="1"/>
  <c r="AS30" i="1"/>
  <c r="CB30" i="1"/>
  <c r="CC30" i="1" s="1"/>
  <c r="CF30" i="1" s="1"/>
  <c r="T30" i="1" s="1"/>
  <c r="CI30" i="1" s="1"/>
  <c r="U30" i="1" s="1"/>
  <c r="CB31" i="1"/>
  <c r="CC31" i="1" s="1"/>
  <c r="CF31" i="1" s="1"/>
  <c r="T31" i="1" s="1"/>
  <c r="CI31" i="1" s="1"/>
  <c r="U31" i="1" s="1"/>
  <c r="CL31" i="1"/>
  <c r="CN31" i="1" s="1"/>
  <c r="AS31" i="1"/>
  <c r="CM44" i="1"/>
  <c r="AK44" i="1"/>
  <c r="CK43" i="1"/>
  <c r="CJ43" i="1"/>
  <c r="CJ9" i="1"/>
  <c r="CK9" i="1"/>
  <c r="CB39" i="1"/>
  <c r="CC39" i="1" s="1"/>
  <c r="CF39" i="1" s="1"/>
  <c r="T39" i="1" s="1"/>
  <c r="CI39" i="1" s="1"/>
  <c r="U39" i="1" s="1"/>
  <c r="AS39" i="1"/>
  <c r="CL33" i="1"/>
  <c r="CN33" i="1" s="1"/>
  <c r="CB33" i="1"/>
  <c r="CC33" i="1" s="1"/>
  <c r="CF33" i="1" s="1"/>
  <c r="T33" i="1" s="1"/>
  <c r="CI33" i="1" s="1"/>
  <c r="U33" i="1" s="1"/>
  <c r="AS33" i="1"/>
  <c r="AS32" i="1"/>
  <c r="CB32" i="1"/>
  <c r="CC32" i="1" s="1"/>
  <c r="CF32" i="1" s="1"/>
  <c r="T32" i="1" s="1"/>
  <c r="CI32" i="1" s="1"/>
  <c r="U32" i="1" s="1"/>
  <c r="CB35" i="1"/>
  <c r="CC35" i="1" s="1"/>
  <c r="CF35" i="1" s="1"/>
  <c r="T35" i="1" s="1"/>
  <c r="CI35" i="1" s="1"/>
  <c r="U35" i="1" s="1"/>
  <c r="AS35" i="1"/>
  <c r="CB42" i="1"/>
  <c r="CC42" i="1" s="1"/>
  <c r="CF42" i="1" s="1"/>
  <c r="T42" i="1" s="1"/>
  <c r="CI42" i="1" s="1"/>
  <c r="U42" i="1" s="1"/>
  <c r="AS42" i="1"/>
  <c r="CB40" i="1"/>
  <c r="CC40" i="1" s="1"/>
  <c r="CF40" i="1" s="1"/>
  <c r="T40" i="1" s="1"/>
  <c r="CI40" i="1" s="1"/>
  <c r="U40" i="1" s="1"/>
  <c r="AS40" i="1"/>
  <c r="AS34" i="1"/>
  <c r="CB34" i="1"/>
  <c r="CC34" i="1" s="1"/>
  <c r="CF34" i="1" s="1"/>
  <c r="T34" i="1" s="1"/>
  <c r="CI34" i="1" s="1"/>
  <c r="U34" i="1" s="1"/>
  <c r="CB38" i="1"/>
  <c r="CC38" i="1" s="1"/>
  <c r="CF38" i="1" s="1"/>
  <c r="T38" i="1" s="1"/>
  <c r="CI38" i="1" s="1"/>
  <c r="U38" i="1" s="1"/>
  <c r="AS38" i="1"/>
  <c r="CL37" i="1"/>
  <c r="CN37" i="1" s="1"/>
  <c r="AS37" i="1"/>
  <c r="CB37" i="1"/>
  <c r="CC37" i="1" s="1"/>
  <c r="CF37" i="1" s="1"/>
  <c r="T37" i="1" s="1"/>
  <c r="CI37" i="1" s="1"/>
  <c r="U37" i="1" s="1"/>
  <c r="CB29" i="1"/>
  <c r="CC29" i="1" s="1"/>
  <c r="CF29" i="1" s="1"/>
  <c r="T29" i="1" s="1"/>
  <c r="CI29" i="1" s="1"/>
  <c r="U29" i="1" s="1"/>
  <c r="AS29" i="1"/>
  <c r="AK37" i="1"/>
  <c r="CB22" i="1"/>
  <c r="CC22" i="1" s="1"/>
  <c r="CF22" i="1" s="1"/>
  <c r="T22" i="1" s="1"/>
  <c r="CI22" i="1" s="1"/>
  <c r="U22" i="1" s="1"/>
  <c r="CK20" i="1"/>
  <c r="CJ20" i="1"/>
  <c r="CP12" i="1"/>
  <c r="CM120" i="1"/>
  <c r="AK120" i="1"/>
  <c r="CL17" i="1"/>
  <c r="AS13" i="1"/>
  <c r="CB13" i="1"/>
  <c r="CC13" i="1" s="1"/>
  <c r="CF13" i="1" s="1"/>
  <c r="T13" i="1" s="1"/>
  <c r="CI13" i="1" s="1"/>
  <c r="U13" i="1" s="1"/>
  <c r="AR5" i="1"/>
  <c r="AS47" i="1"/>
  <c r="CL47" i="1"/>
  <c r="CN47" i="1" s="1"/>
  <c r="CB47" i="1"/>
  <c r="CC47" i="1" s="1"/>
  <c r="CF47" i="1" s="1"/>
  <c r="T47" i="1" s="1"/>
  <c r="CI47" i="1" s="1"/>
  <c r="U47" i="1" s="1"/>
  <c r="CB58" i="1"/>
  <c r="CC58" i="1" s="1"/>
  <c r="CF58" i="1" s="1"/>
  <c r="T58" i="1" s="1"/>
  <c r="CI58" i="1" s="1"/>
  <c r="U58" i="1" s="1"/>
  <c r="AS58" i="1"/>
  <c r="AS17" i="1"/>
  <c r="AQ37" i="1"/>
  <c r="AQ32" i="1"/>
  <c r="BZ28" i="1"/>
  <c r="AT28" i="1" s="1"/>
  <c r="CA28" i="1" s="1"/>
  <c r="CL19" i="1"/>
  <c r="CN19" i="1" s="1"/>
  <c r="BZ5" i="1"/>
  <c r="AT5" i="1" s="1"/>
  <c r="CA5" i="1" s="1"/>
  <c r="CM140" i="1"/>
  <c r="AK140" i="1"/>
  <c r="AK38" i="1"/>
  <c r="AS43" i="1"/>
  <c r="AQ28" i="1"/>
  <c r="AK28" i="1"/>
  <c r="BZ27" i="1"/>
  <c r="AT27" i="1" s="1"/>
  <c r="CA27" i="1" s="1"/>
  <c r="BZ26" i="1"/>
  <c r="AT26" i="1" s="1"/>
  <c r="CA26" i="1" s="1"/>
  <c r="AQ11" i="1"/>
  <c r="AS7" i="1"/>
  <c r="AS45" i="1"/>
  <c r="CL45" i="1"/>
  <c r="CN45" i="1" s="1"/>
  <c r="CB45" i="1"/>
  <c r="CC45" i="1" s="1"/>
  <c r="CF45" i="1" s="1"/>
  <c r="T45" i="1" s="1"/>
  <c r="CI45" i="1" s="1"/>
  <c r="U45" i="1" s="1"/>
  <c r="AS75" i="1"/>
  <c r="CB75" i="1"/>
  <c r="CC75" i="1" s="1"/>
  <c r="CF75" i="1" s="1"/>
  <c r="T75" i="1" s="1"/>
  <c r="CI75" i="1" s="1"/>
  <c r="U75" i="1" s="1"/>
  <c r="CJ17" i="1"/>
  <c r="CK17" i="1"/>
  <c r="CM8" i="1"/>
  <c r="CB55" i="1"/>
  <c r="CC55" i="1" s="1"/>
  <c r="CF55" i="1" s="1"/>
  <c r="T55" i="1" s="1"/>
  <c r="CI55" i="1" s="1"/>
  <c r="U55" i="1" s="1"/>
  <c r="AS55" i="1"/>
  <c r="CL55" i="1"/>
  <c r="CN55" i="1" s="1"/>
  <c r="BV44" i="1"/>
  <c r="BZ36" i="1"/>
  <c r="AT36" i="1" s="1"/>
  <c r="CA36" i="1" s="1"/>
  <c r="AK31" i="1"/>
  <c r="AR28" i="1"/>
  <c r="AK26" i="1"/>
  <c r="AS25" i="1"/>
  <c r="CB25" i="1"/>
  <c r="CC25" i="1" s="1"/>
  <c r="CF25" i="1" s="1"/>
  <c r="T25" i="1" s="1"/>
  <c r="CI25" i="1" s="1"/>
  <c r="U25" i="1" s="1"/>
  <c r="CL25" i="1"/>
  <c r="CN25" i="1" s="1"/>
  <c r="BZ24" i="1"/>
  <c r="AT24" i="1" s="1"/>
  <c r="CA24" i="1" s="1"/>
  <c r="AS18" i="1"/>
  <c r="CB18" i="1"/>
  <c r="CC18" i="1" s="1"/>
  <c r="CF18" i="1" s="1"/>
  <c r="T18" i="1" s="1"/>
  <c r="CI18" i="1" s="1"/>
  <c r="U18" i="1" s="1"/>
  <c r="CK14" i="1"/>
  <c r="CJ14" i="1"/>
  <c r="AS9" i="1"/>
  <c r="CL9" i="1"/>
  <c r="CN9" i="1" s="1"/>
  <c r="CK49" i="1"/>
  <c r="CJ49" i="1"/>
  <c r="CK51" i="1"/>
  <c r="CJ51" i="1"/>
  <c r="CL43" i="1"/>
  <c r="CN43" i="1" s="1"/>
  <c r="AK39" i="1"/>
  <c r="AK36" i="1"/>
  <c r="AQ26" i="1"/>
  <c r="AR26" i="1"/>
  <c r="AK25" i="1"/>
  <c r="AK24" i="1"/>
  <c r="BZ23" i="1"/>
  <c r="AT23" i="1" s="1"/>
  <c r="CA23" i="1" s="1"/>
  <c r="BZ21" i="1"/>
  <c r="AT21" i="1" s="1"/>
  <c r="CA21" i="1" s="1"/>
  <c r="AK18" i="1"/>
  <c r="CM18" i="1"/>
  <c r="CN17" i="1"/>
  <c r="CK7" i="1"/>
  <c r="CJ7" i="1"/>
  <c r="CB46" i="1"/>
  <c r="CC46" i="1" s="1"/>
  <c r="CF46" i="1" s="1"/>
  <c r="T46" i="1" s="1"/>
  <c r="CI46" i="1" s="1"/>
  <c r="U46" i="1" s="1"/>
  <c r="AS46" i="1"/>
  <c r="AR24" i="1"/>
  <c r="AK22" i="1"/>
  <c r="AK21" i="1"/>
  <c r="AS73" i="1"/>
  <c r="CB73" i="1"/>
  <c r="CC73" i="1" s="1"/>
  <c r="CF73" i="1" s="1"/>
  <c r="T73" i="1" s="1"/>
  <c r="CI73" i="1" s="1"/>
  <c r="U73" i="1" s="1"/>
  <c r="AK41" i="1"/>
  <c r="AK34" i="1"/>
  <c r="AK30" i="1"/>
  <c r="AQ22" i="1"/>
  <c r="AR22" i="1"/>
  <c r="CK19" i="1"/>
  <c r="CP4" i="1"/>
  <c r="AK4" i="1" s="1"/>
  <c r="AQ4" i="1"/>
  <c r="AK46" i="1"/>
  <c r="CM46" i="1"/>
  <c r="CM30" i="1"/>
  <c r="AQ16" i="1"/>
  <c r="AK7" i="1"/>
  <c r="CB3" i="1"/>
  <c r="CC3" i="1" s="1"/>
  <c r="CF3" i="1" s="1"/>
  <c r="T3" i="1" s="1"/>
  <c r="CI3" i="1" s="1"/>
  <c r="U3" i="1" s="1"/>
  <c r="CM2" i="1"/>
  <c r="AK43" i="1"/>
  <c r="CB12" i="1"/>
  <c r="CC12" i="1" s="1"/>
  <c r="CF12" i="1" s="1"/>
  <c r="T12" i="1" s="1"/>
  <c r="CI12" i="1" s="1"/>
  <c r="U12" i="1" s="1"/>
  <c r="AS12" i="1"/>
  <c r="AQ39" i="1"/>
  <c r="CM38" i="1"/>
  <c r="AK32" i="1"/>
  <c r="CL30" i="1"/>
  <c r="CN30" i="1" s="1"/>
  <c r="CL16" i="1"/>
  <c r="CN16" i="1" s="1"/>
  <c r="CM6" i="1"/>
  <c r="CB68" i="1"/>
  <c r="CC68" i="1" s="1"/>
  <c r="CF68" i="1" s="1"/>
  <c r="T68" i="1" s="1"/>
  <c r="CI68" i="1" s="1"/>
  <c r="U68" i="1" s="1"/>
  <c r="AS68" i="1"/>
  <c r="AQ43" i="1"/>
  <c r="CK53" i="1"/>
  <c r="CJ53" i="1"/>
  <c r="AR71" i="1"/>
  <c r="CM43" i="1"/>
  <c r="CM42" i="1"/>
  <c r="CL20" i="1"/>
  <c r="AR20" i="1"/>
  <c r="CJ16" i="1"/>
  <c r="AS15" i="1"/>
  <c r="CB15" i="1"/>
  <c r="CC15" i="1" s="1"/>
  <c r="CF15" i="1" s="1"/>
  <c r="T15" i="1" s="1"/>
  <c r="CI15" i="1" s="1"/>
  <c r="U15" i="1" s="1"/>
  <c r="BZ10" i="1"/>
  <c r="AT10" i="1" s="1"/>
  <c r="CA10" i="1" s="1"/>
  <c r="CL12" i="1"/>
  <c r="CN12" i="1" s="1"/>
  <c r="BZ4" i="1"/>
  <c r="AT4" i="1" s="1"/>
  <c r="CA4" i="1" s="1"/>
  <c r="AR46" i="1"/>
  <c r="BZ50" i="1"/>
  <c r="AT50" i="1" s="1"/>
  <c r="CA50" i="1" s="1"/>
  <c r="CB60" i="1"/>
  <c r="CC60" i="1" s="1"/>
  <c r="CF60" i="1" s="1"/>
  <c r="T60" i="1" s="1"/>
  <c r="CI60" i="1" s="1"/>
  <c r="U60" i="1" s="1"/>
  <c r="AS60" i="1"/>
  <c r="CK80" i="1"/>
  <c r="CJ80" i="1"/>
  <c r="AS93" i="1"/>
  <c r="CB93" i="1"/>
  <c r="CC93" i="1" s="1"/>
  <c r="CF93" i="1" s="1"/>
  <c r="T93" i="1" s="1"/>
  <c r="CI93" i="1" s="1"/>
  <c r="U93" i="1" s="1"/>
  <c r="CL93" i="1"/>
  <c r="CN93" i="1" s="1"/>
  <c r="AR17" i="1"/>
  <c r="AQ7" i="1"/>
  <c r="AS51" i="1"/>
  <c r="CL51" i="1"/>
  <c r="CN51" i="1" s="1"/>
  <c r="BZ57" i="1"/>
  <c r="AT57" i="1" s="1"/>
  <c r="CA57" i="1" s="1"/>
  <c r="BZ61" i="1"/>
  <c r="AT61" i="1" s="1"/>
  <c r="CA61" i="1" s="1"/>
  <c r="CB64" i="1"/>
  <c r="CC64" i="1" s="1"/>
  <c r="CF64" i="1" s="1"/>
  <c r="T64" i="1" s="1"/>
  <c r="CI64" i="1" s="1"/>
  <c r="U64" i="1" s="1"/>
  <c r="AS64" i="1"/>
  <c r="CL64" i="1"/>
  <c r="CN64" i="1" s="1"/>
  <c r="CK97" i="1"/>
  <c r="CJ97" i="1"/>
  <c r="BZ8" i="1"/>
  <c r="AT8" i="1" s="1"/>
  <c r="CA8" i="1" s="1"/>
  <c r="CB6" i="1"/>
  <c r="CC6" i="1" s="1"/>
  <c r="CF6" i="1" s="1"/>
  <c r="T6" i="1" s="1"/>
  <c r="CI6" i="1" s="1"/>
  <c r="U6" i="1" s="1"/>
  <c r="CP3" i="1"/>
  <c r="CL3" i="1"/>
  <c r="CN3" i="1" s="1"/>
  <c r="BZ2" i="1"/>
  <c r="AT2" i="1" s="1"/>
  <c r="CA2" i="1" s="1"/>
  <c r="S56" i="1"/>
  <c r="S59" i="1"/>
  <c r="AR60" i="1"/>
  <c r="CL60" i="1"/>
  <c r="CN60" i="1" s="1"/>
  <c r="BZ65" i="1"/>
  <c r="AT65" i="1" s="1"/>
  <c r="CA65" i="1" s="1"/>
  <c r="BZ66" i="1"/>
  <c r="AT66" i="1" s="1"/>
  <c r="CA66" i="1" s="1"/>
  <c r="AQ67" i="1"/>
  <c r="AR69" i="1"/>
  <c r="AK20" i="1"/>
  <c r="CL14" i="1"/>
  <c r="CN14" i="1" s="1"/>
  <c r="BZ11" i="1"/>
  <c r="AT11" i="1" s="1"/>
  <c r="CA11" i="1" s="1"/>
  <c r="AK5" i="1"/>
  <c r="AR56" i="1"/>
  <c r="BZ56" i="1"/>
  <c r="AT56" i="1" s="1"/>
  <c r="CA56" i="1" s="1"/>
  <c r="AR59" i="1"/>
  <c r="BZ59" i="1"/>
  <c r="AT59" i="1" s="1"/>
  <c r="CA59" i="1" s="1"/>
  <c r="CB62" i="1"/>
  <c r="CC62" i="1" s="1"/>
  <c r="CF62" i="1" s="1"/>
  <c r="T62" i="1" s="1"/>
  <c r="CI62" i="1" s="1"/>
  <c r="U62" i="1" s="1"/>
  <c r="AS62" i="1"/>
  <c r="CL62" i="1"/>
  <c r="BZ63" i="1"/>
  <c r="AT63" i="1" s="1"/>
  <c r="CA63" i="1" s="1"/>
  <c r="CM64" i="1"/>
  <c r="CK82" i="1"/>
  <c r="CJ82" i="1"/>
  <c r="AK12" i="1"/>
  <c r="AR11" i="1"/>
  <c r="CB84" i="1"/>
  <c r="CC84" i="1" s="1"/>
  <c r="CF84" i="1" s="1"/>
  <c r="T84" i="1" s="1"/>
  <c r="CI84" i="1" s="1"/>
  <c r="U84" i="1" s="1"/>
  <c r="AS84" i="1"/>
  <c r="AK90" i="1"/>
  <c r="CM90" i="1"/>
  <c r="CM20" i="1"/>
  <c r="AR19" i="1"/>
  <c r="AR12" i="1"/>
  <c r="BZ52" i="1"/>
  <c r="AT52" i="1" s="1"/>
  <c r="CA52" i="1" s="1"/>
  <c r="AS53" i="1"/>
  <c r="CL53" i="1"/>
  <c r="CN53" i="1" s="1"/>
  <c r="CM62" i="1"/>
  <c r="CN62" i="1"/>
  <c r="AS77" i="1"/>
  <c r="CB77" i="1"/>
  <c r="CC77" i="1" s="1"/>
  <c r="CF77" i="1" s="1"/>
  <c r="T77" i="1" s="1"/>
  <c r="CI77" i="1" s="1"/>
  <c r="U77" i="1" s="1"/>
  <c r="AK98" i="1"/>
  <c r="CM98" i="1"/>
  <c r="CL7" i="1"/>
  <c r="CN7" i="1" s="1"/>
  <c r="AK3" i="1"/>
  <c r="CB48" i="1"/>
  <c r="CC48" i="1" s="1"/>
  <c r="CF48" i="1" s="1"/>
  <c r="T48" i="1" s="1"/>
  <c r="CI48" i="1" s="1"/>
  <c r="U48" i="1" s="1"/>
  <c r="AS48" i="1"/>
  <c r="CP58" i="1"/>
  <c r="AK58" i="1" s="1"/>
  <c r="AQ58" i="1"/>
  <c r="CB72" i="1"/>
  <c r="CC72" i="1" s="1"/>
  <c r="CF72" i="1" s="1"/>
  <c r="T72" i="1" s="1"/>
  <c r="CI72" i="1" s="1"/>
  <c r="AS72" i="1"/>
  <c r="AR98" i="1"/>
  <c r="AK16" i="1"/>
  <c r="AK14" i="1"/>
  <c r="CL48" i="1"/>
  <c r="CN48" i="1" s="1"/>
  <c r="AS49" i="1"/>
  <c r="CL49" i="1"/>
  <c r="CN49" i="1" s="1"/>
  <c r="CL72" i="1"/>
  <c r="CB81" i="1"/>
  <c r="CC81" i="1" s="1"/>
  <c r="CF81" i="1" s="1"/>
  <c r="T81" i="1" s="1"/>
  <c r="CI81" i="1" s="1"/>
  <c r="U81" i="1" s="1"/>
  <c r="AS81" i="1"/>
  <c r="AS95" i="1"/>
  <c r="CB95" i="1"/>
  <c r="CC95" i="1" s="1"/>
  <c r="CF95" i="1" s="1"/>
  <c r="T95" i="1" s="1"/>
  <c r="CI95" i="1" s="1"/>
  <c r="U95" i="1" s="1"/>
  <c r="BZ54" i="1"/>
  <c r="AT54" i="1" s="1"/>
  <c r="CA54" i="1" s="1"/>
  <c r="CL81" i="1"/>
  <c r="CN81" i="1" s="1"/>
  <c r="CK89" i="1"/>
  <c r="CJ89" i="1"/>
  <c r="AR48" i="1"/>
  <c r="AR50" i="1"/>
  <c r="AR52" i="1"/>
  <c r="AR54" i="1"/>
  <c r="CM57" i="1"/>
  <c r="CM66" i="1"/>
  <c r="AR70" i="1"/>
  <c r="AR72" i="1"/>
  <c r="S72" i="1"/>
  <c r="AK81" i="1"/>
  <c r="BZ85" i="1"/>
  <c r="AT85" i="1" s="1"/>
  <c r="CA85" i="1" s="1"/>
  <c r="AS94" i="1"/>
  <c r="CL94" i="1"/>
  <c r="CB94" i="1"/>
  <c r="CC94" i="1" s="1"/>
  <c r="CF94" i="1" s="1"/>
  <c r="T94" i="1" s="1"/>
  <c r="CI94" i="1" s="1"/>
  <c r="U94" i="1" s="1"/>
  <c r="AK117" i="1"/>
  <c r="CM117" i="1"/>
  <c r="CP66" i="1"/>
  <c r="AK66" i="1" s="1"/>
  <c r="AS80" i="1"/>
  <c r="CL80" i="1"/>
  <c r="CN80" i="1" s="1"/>
  <c r="BZ88" i="1"/>
  <c r="AT88" i="1" s="1"/>
  <c r="CA88" i="1" s="1"/>
  <c r="AS89" i="1"/>
  <c r="CL89" i="1"/>
  <c r="AR117" i="1"/>
  <c r="BZ70" i="1"/>
  <c r="AT70" i="1" s="1"/>
  <c r="CA70" i="1" s="1"/>
  <c r="CL73" i="1"/>
  <c r="CB74" i="1"/>
  <c r="CC74" i="1" s="1"/>
  <c r="CF74" i="1" s="1"/>
  <c r="T74" i="1" s="1"/>
  <c r="AS74" i="1"/>
  <c r="S85" i="1"/>
  <c r="BV85" i="1"/>
  <c r="CB86" i="1"/>
  <c r="CC86" i="1" s="1"/>
  <c r="CF86" i="1" s="1"/>
  <c r="T86" i="1" s="1"/>
  <c r="CI86" i="1" s="1"/>
  <c r="U86" i="1" s="1"/>
  <c r="AS86" i="1"/>
  <c r="CL86" i="1"/>
  <c r="CN86" i="1" s="1"/>
  <c r="AS116" i="1"/>
  <c r="CB116" i="1"/>
  <c r="CC116" i="1" s="1"/>
  <c r="CF116" i="1" s="1"/>
  <c r="T116" i="1" s="1"/>
  <c r="CI116" i="1" s="1"/>
  <c r="U116" i="1" s="1"/>
  <c r="CM73" i="1"/>
  <c r="CN73" i="1"/>
  <c r="AK74" i="1"/>
  <c r="BZ79" i="1"/>
  <c r="AT79" i="1" s="1"/>
  <c r="CA79" i="1" s="1"/>
  <c r="BZ83" i="1"/>
  <c r="AT83" i="1" s="1"/>
  <c r="CA83" i="1" s="1"/>
  <c r="CL116" i="1"/>
  <c r="CN116" i="1" s="1"/>
  <c r="CM68" i="1"/>
  <c r="CM70" i="1"/>
  <c r="AR84" i="1"/>
  <c r="CM58" i="1"/>
  <c r="AQ75" i="1"/>
  <c r="CL75" i="1"/>
  <c r="CN75" i="1" s="1"/>
  <c r="BZ76" i="1"/>
  <c r="AT76" i="1" s="1"/>
  <c r="CA76" i="1" s="1"/>
  <c r="AS97" i="1"/>
  <c r="CL97" i="1"/>
  <c r="CN97" i="1" s="1"/>
  <c r="BZ99" i="1"/>
  <c r="AT99" i="1" s="1"/>
  <c r="CA99" i="1" s="1"/>
  <c r="CB100" i="1"/>
  <c r="CC100" i="1" s="1"/>
  <c r="CF100" i="1" s="1"/>
  <c r="T100" i="1" s="1"/>
  <c r="CI100" i="1" s="1"/>
  <c r="U100" i="1" s="1"/>
  <c r="AS100" i="1"/>
  <c r="CB115" i="1"/>
  <c r="CC115" i="1" s="1"/>
  <c r="CF115" i="1" s="1"/>
  <c r="T115" i="1" s="1"/>
  <c r="CI115" i="1" s="1"/>
  <c r="U115" i="1" s="1"/>
  <c r="AS115" i="1"/>
  <c r="AQ59" i="1"/>
  <c r="AK60" i="1"/>
  <c r="BZ67" i="1"/>
  <c r="AT67" i="1" s="1"/>
  <c r="CA67" i="1" s="1"/>
  <c r="AQ68" i="1"/>
  <c r="CP68" i="1"/>
  <c r="AK68" i="1" s="1"/>
  <c r="AK70" i="1"/>
  <c r="AQ70" i="1"/>
  <c r="CP70" i="1"/>
  <c r="CM75" i="1"/>
  <c r="BZ78" i="1"/>
  <c r="AT78" i="1" s="1"/>
  <c r="CA78" i="1" s="1"/>
  <c r="CP84" i="1"/>
  <c r="AQ84" i="1"/>
  <c r="BZ87" i="1"/>
  <c r="AT87" i="1" s="1"/>
  <c r="CA87" i="1" s="1"/>
  <c r="CB114" i="1"/>
  <c r="CC114" i="1" s="1"/>
  <c r="CF114" i="1" s="1"/>
  <c r="T114" i="1" s="1"/>
  <c r="CI114" i="1" s="1"/>
  <c r="U114" i="1" s="1"/>
  <c r="AS114" i="1"/>
  <c r="CL77" i="1"/>
  <c r="CN77" i="1" s="1"/>
  <c r="AS82" i="1"/>
  <c r="CL82" i="1"/>
  <c r="CN82" i="1" s="1"/>
  <c r="AQ86" i="1"/>
  <c r="CB90" i="1"/>
  <c r="CC90" i="1" s="1"/>
  <c r="CF90" i="1" s="1"/>
  <c r="T90" i="1" s="1"/>
  <c r="AS90" i="1"/>
  <c r="BZ69" i="1"/>
  <c r="AT69" i="1" s="1"/>
  <c r="CA69" i="1" s="1"/>
  <c r="BZ71" i="1"/>
  <c r="AT71" i="1" s="1"/>
  <c r="CA71" i="1" s="1"/>
  <c r="CM74" i="1"/>
  <c r="AQ77" i="1"/>
  <c r="CM77" i="1"/>
  <c r="CM87" i="1"/>
  <c r="AR79" i="1"/>
  <c r="AR81" i="1"/>
  <c r="AR83" i="1"/>
  <c r="AK84" i="1"/>
  <c r="AK92" i="1"/>
  <c r="BZ96" i="1"/>
  <c r="AT96" i="1" s="1"/>
  <c r="CA96" i="1" s="1"/>
  <c r="CM132" i="1"/>
  <c r="AK132" i="1"/>
  <c r="BZ139" i="1"/>
  <c r="AT139" i="1" s="1"/>
  <c r="CA139" i="1" s="1"/>
  <c r="CK134" i="1"/>
  <c r="CJ134" i="1"/>
  <c r="BZ92" i="1"/>
  <c r="AT92" i="1" s="1"/>
  <c r="CA92" i="1" s="1"/>
  <c r="CP116" i="1"/>
  <c r="AK116" i="1" s="1"/>
  <c r="AQ116" i="1"/>
  <c r="S119" i="1"/>
  <c r="BV119" i="1"/>
  <c r="S135" i="1"/>
  <c r="BV135" i="1"/>
  <c r="CP87" i="1"/>
  <c r="AK87" i="1" s="1"/>
  <c r="BV91" i="1"/>
  <c r="CM96" i="1"/>
  <c r="S102" i="1"/>
  <c r="BV102" i="1"/>
  <c r="BZ104" i="1"/>
  <c r="AT104" i="1" s="1"/>
  <c r="CA104" i="1" s="1"/>
  <c r="BZ106" i="1"/>
  <c r="AT106" i="1" s="1"/>
  <c r="CA106" i="1" s="1"/>
  <c r="BZ108" i="1"/>
  <c r="AT108" i="1" s="1"/>
  <c r="CA108" i="1" s="1"/>
  <c r="S113" i="1"/>
  <c r="BV113" i="1"/>
  <c r="CM91" i="1"/>
  <c r="AK96" i="1"/>
  <c r="AQ100" i="1"/>
  <c r="AQ112" i="1"/>
  <c r="CP115" i="1"/>
  <c r="AK115" i="1" s="1"/>
  <c r="AQ115" i="1"/>
  <c r="AR73" i="1"/>
  <c r="AR75" i="1"/>
  <c r="AK76" i="1"/>
  <c r="AR77" i="1"/>
  <c r="AK78" i="1"/>
  <c r="BZ101" i="1"/>
  <c r="AT101" i="1" s="1"/>
  <c r="CA101" i="1" s="1"/>
  <c r="BZ118" i="1"/>
  <c r="AT118" i="1" s="1"/>
  <c r="CA118" i="1" s="1"/>
  <c r="BZ122" i="1"/>
  <c r="AT122" i="1" s="1"/>
  <c r="CA122" i="1" s="1"/>
  <c r="BV123" i="1"/>
  <c r="S123" i="1"/>
  <c r="U140" i="1"/>
  <c r="CN94" i="1"/>
  <c r="AQ98" i="1"/>
  <c r="CM89" i="1"/>
  <c r="AQ96" i="1"/>
  <c r="CL100" i="1"/>
  <c r="CN100" i="1" s="1"/>
  <c r="AR100" i="1"/>
  <c r="CL103" i="1"/>
  <c r="CN103" i="1" s="1"/>
  <c r="BZ120" i="1"/>
  <c r="AT120" i="1" s="1"/>
  <c r="CA120" i="1" s="1"/>
  <c r="AK91" i="1"/>
  <c r="BZ98" i="1"/>
  <c r="AT98" i="1" s="1"/>
  <c r="CA98" i="1" s="1"/>
  <c r="CB103" i="1"/>
  <c r="CC103" i="1" s="1"/>
  <c r="CF103" i="1" s="1"/>
  <c r="T103" i="1" s="1"/>
  <c r="CI103" i="1" s="1"/>
  <c r="U103" i="1" s="1"/>
  <c r="CM104" i="1"/>
  <c r="CB105" i="1"/>
  <c r="CC105" i="1" s="1"/>
  <c r="CF105" i="1" s="1"/>
  <c r="T105" i="1" s="1"/>
  <c r="CI105" i="1" s="1"/>
  <c r="U105" i="1" s="1"/>
  <c r="CM106" i="1"/>
  <c r="CB107" i="1"/>
  <c r="CC107" i="1" s="1"/>
  <c r="CF107" i="1" s="1"/>
  <c r="T107" i="1" s="1"/>
  <c r="CI107" i="1" s="1"/>
  <c r="U107" i="1" s="1"/>
  <c r="CM108" i="1"/>
  <c r="CB109" i="1"/>
  <c r="CC109" i="1" s="1"/>
  <c r="CF109" i="1" s="1"/>
  <c r="T109" i="1" s="1"/>
  <c r="CI109" i="1" s="1"/>
  <c r="U109" i="1" s="1"/>
  <c r="CM110" i="1"/>
  <c r="CB111" i="1"/>
  <c r="CC111" i="1" s="1"/>
  <c r="CF111" i="1" s="1"/>
  <c r="T111" i="1" s="1"/>
  <c r="CI111" i="1" s="1"/>
  <c r="U111" i="1" s="1"/>
  <c r="CM112" i="1"/>
  <c r="AK121" i="1"/>
  <c r="CM121" i="1"/>
  <c r="S131" i="1"/>
  <c r="BV131" i="1"/>
  <c r="CH133" i="1"/>
  <c r="S139" i="1"/>
  <c r="BV139" i="1"/>
  <c r="CH141" i="1"/>
  <c r="BZ145" i="1"/>
  <c r="AT145" i="1" s="1"/>
  <c r="CA145" i="1" s="1"/>
  <c r="BV104" i="1"/>
  <c r="BV106" i="1"/>
  <c r="BV108" i="1"/>
  <c r="BV110" i="1"/>
  <c r="BV112" i="1"/>
  <c r="BZ126" i="1"/>
  <c r="AT126" i="1" s="1"/>
  <c r="CA126" i="1" s="1"/>
  <c r="BZ128" i="1"/>
  <c r="AT128" i="1" s="1"/>
  <c r="CA128" i="1" s="1"/>
  <c r="BZ136" i="1"/>
  <c r="AT136" i="1" s="1"/>
  <c r="CA136" i="1" s="1"/>
  <c r="S145" i="1"/>
  <c r="BV145" i="1"/>
  <c r="CM130" i="1"/>
  <c r="AK130" i="1"/>
  <c r="CM138" i="1"/>
  <c r="AK138" i="1"/>
  <c r="AX142" i="1"/>
  <c r="CM142" i="1" s="1"/>
  <c r="BZ142" i="1"/>
  <c r="AT142" i="1" s="1"/>
  <c r="CA142" i="1" s="1"/>
  <c r="AK118" i="1"/>
  <c r="S125" i="1"/>
  <c r="BV125" i="1"/>
  <c r="S129" i="1"/>
  <c r="BV129" i="1"/>
  <c r="S137" i="1"/>
  <c r="BV137" i="1"/>
  <c r="AK144" i="1"/>
  <c r="BZ117" i="1"/>
  <c r="AT117" i="1" s="1"/>
  <c r="CA117" i="1" s="1"/>
  <c r="AS134" i="1"/>
  <c r="CL134" i="1"/>
  <c r="CM122" i="1"/>
  <c r="AQ123" i="1"/>
  <c r="S127" i="1"/>
  <c r="BV127" i="1"/>
  <c r="CM128" i="1"/>
  <c r="AK128" i="1"/>
  <c r="BZ135" i="1"/>
  <c r="AT135" i="1" s="1"/>
  <c r="CA135" i="1" s="1"/>
  <c r="CM136" i="1"/>
  <c r="AK136" i="1"/>
  <c r="S143" i="1"/>
  <c r="BV143" i="1"/>
  <c r="CM114" i="1"/>
  <c r="AK124" i="1"/>
  <c r="BZ132" i="1"/>
  <c r="AT132" i="1" s="1"/>
  <c r="CA132" i="1" s="1"/>
  <c r="AS140" i="1"/>
  <c r="CL140" i="1"/>
  <c r="CN140" i="1" s="1"/>
  <c r="AK142" i="1"/>
  <c r="CM116" i="1"/>
  <c r="AK122" i="1"/>
  <c r="CM134" i="1"/>
  <c r="CN134" i="1"/>
  <c r="AK134" i="1"/>
  <c r="BZ141" i="1"/>
  <c r="AT141" i="1" s="1"/>
  <c r="CA141" i="1" s="1"/>
  <c r="BZ123" i="1"/>
  <c r="AT123" i="1" s="1"/>
  <c r="CA123" i="1" s="1"/>
  <c r="S133" i="1"/>
  <c r="BV133" i="1"/>
  <c r="BZ133" i="1" s="1"/>
  <c r="AT133" i="1" s="1"/>
  <c r="CA133" i="1" s="1"/>
  <c r="S141" i="1"/>
  <c r="BV141" i="1"/>
  <c r="CM146" i="1"/>
  <c r="AK146" i="1"/>
  <c r="BZ121" i="1"/>
  <c r="AT121" i="1" s="1"/>
  <c r="CA121" i="1" s="1"/>
  <c r="BZ130" i="1"/>
  <c r="AT130" i="1" s="1"/>
  <c r="CA130" i="1" s="1"/>
  <c r="BZ138" i="1"/>
  <c r="AT138" i="1" s="1"/>
  <c r="CA138" i="1" s="1"/>
  <c r="AX144" i="1"/>
  <c r="CM144" i="1" s="1"/>
  <c r="BZ144" i="1"/>
  <c r="AT144" i="1" s="1"/>
  <c r="CA144" i="1" s="1"/>
  <c r="BV118" i="1"/>
  <c r="BV120" i="1"/>
  <c r="BV122" i="1"/>
  <c r="BV124" i="1"/>
  <c r="BZ124" i="1" s="1"/>
  <c r="AT124" i="1" s="1"/>
  <c r="CA124" i="1" s="1"/>
  <c r="BV126" i="1"/>
  <c r="BV146" i="1"/>
  <c r="CB133" i="1" l="1"/>
  <c r="CC133" i="1" s="1"/>
  <c r="CF133" i="1" s="1"/>
  <c r="T133" i="1" s="1"/>
  <c r="CI133" i="1" s="1"/>
  <c r="U133" i="1" s="1"/>
  <c r="AS133" i="1"/>
  <c r="AS124" i="1"/>
  <c r="CB124" i="1"/>
  <c r="CC124" i="1" s="1"/>
  <c r="CF124" i="1" s="1"/>
  <c r="T124" i="1" s="1"/>
  <c r="CI124" i="1" s="1"/>
  <c r="U124" i="1" s="1"/>
  <c r="CB117" i="1"/>
  <c r="CC117" i="1" s="1"/>
  <c r="CF117" i="1" s="1"/>
  <c r="T117" i="1" s="1"/>
  <c r="CI117" i="1" s="1"/>
  <c r="U117" i="1" s="1"/>
  <c r="AS117" i="1"/>
  <c r="AR119" i="1"/>
  <c r="CK105" i="1"/>
  <c r="CJ105" i="1"/>
  <c r="CK114" i="1"/>
  <c r="CJ114" i="1"/>
  <c r="CB76" i="1"/>
  <c r="CC76" i="1" s="1"/>
  <c r="CF76" i="1" s="1"/>
  <c r="T76" i="1" s="1"/>
  <c r="CI76" i="1" s="1"/>
  <c r="U76" i="1" s="1"/>
  <c r="AS76" i="1"/>
  <c r="CL76" i="1"/>
  <c r="CN76" i="1" s="1"/>
  <c r="CK86" i="1"/>
  <c r="CJ86" i="1"/>
  <c r="AK72" i="1"/>
  <c r="CM72" i="1"/>
  <c r="CN72" i="1" s="1"/>
  <c r="CK12" i="1"/>
  <c r="CJ12" i="1"/>
  <c r="AS24" i="1"/>
  <c r="CB24" i="1"/>
  <c r="CC24" i="1" s="1"/>
  <c r="CF24" i="1" s="1"/>
  <c r="T24" i="1" s="1"/>
  <c r="CK55" i="1"/>
  <c r="CJ55" i="1"/>
  <c r="AS26" i="1"/>
  <c r="CB26" i="1"/>
  <c r="CC26" i="1" s="1"/>
  <c r="CF26" i="1" s="1"/>
  <c r="T26" i="1" s="1"/>
  <c r="CI26" i="1" s="1"/>
  <c r="U26" i="1" s="1"/>
  <c r="AS28" i="1"/>
  <c r="CB28" i="1"/>
  <c r="CC28" i="1" s="1"/>
  <c r="CF28" i="1" s="1"/>
  <c r="T28" i="1" s="1"/>
  <c r="CL13" i="1"/>
  <c r="CN13" i="1" s="1"/>
  <c r="CB85" i="1"/>
  <c r="CC85" i="1" s="1"/>
  <c r="CF85" i="1" s="1"/>
  <c r="T85" i="1" s="1"/>
  <c r="CI85" i="1" s="1"/>
  <c r="U85" i="1" s="1"/>
  <c r="AS85" i="1"/>
  <c r="CJ34" i="1"/>
  <c r="CK34" i="1"/>
  <c r="CM119" i="1"/>
  <c r="AK119" i="1"/>
  <c r="AS130" i="1"/>
  <c r="CB130" i="1"/>
  <c r="CC130" i="1" s="1"/>
  <c r="CF130" i="1" s="1"/>
  <c r="T130" i="1" s="1"/>
  <c r="CI130" i="1" s="1"/>
  <c r="U130" i="1" s="1"/>
  <c r="AR131" i="1"/>
  <c r="AS126" i="1"/>
  <c r="CB126" i="1"/>
  <c r="CC126" i="1" s="1"/>
  <c r="CF126" i="1" s="1"/>
  <c r="T126" i="1" s="1"/>
  <c r="CI126" i="1" s="1"/>
  <c r="U126" i="1" s="1"/>
  <c r="AK131" i="1"/>
  <c r="CM131" i="1"/>
  <c r="AR102" i="1"/>
  <c r="CB71" i="1"/>
  <c r="CC71" i="1" s="1"/>
  <c r="CF71" i="1" s="1"/>
  <c r="T71" i="1" s="1"/>
  <c r="CI71" i="1" s="1"/>
  <c r="U71" i="1" s="1"/>
  <c r="AS71" i="1"/>
  <c r="AR85" i="1"/>
  <c r="CJ6" i="1"/>
  <c r="CK6" i="1"/>
  <c r="CK60" i="1"/>
  <c r="CJ60" i="1"/>
  <c r="CK68" i="1"/>
  <c r="CJ68" i="1"/>
  <c r="AS27" i="1"/>
  <c r="CB27" i="1"/>
  <c r="CC27" i="1" s="1"/>
  <c r="CF27" i="1" s="1"/>
  <c r="T27" i="1" s="1"/>
  <c r="CI27" i="1" s="1"/>
  <c r="U27" i="1" s="1"/>
  <c r="CJ13" i="1"/>
  <c r="CK13" i="1"/>
  <c r="CL40" i="1"/>
  <c r="CN40" i="1" s="1"/>
  <c r="AS142" i="1"/>
  <c r="CL142" i="1"/>
  <c r="CN142" i="1" s="1"/>
  <c r="CB142" i="1"/>
  <c r="CC142" i="1" s="1"/>
  <c r="CF142" i="1" s="1"/>
  <c r="T142" i="1" s="1"/>
  <c r="CI142" i="1" s="1"/>
  <c r="U142" i="1" s="1"/>
  <c r="CB57" i="1"/>
  <c r="CC57" i="1" s="1"/>
  <c r="CF57" i="1" s="1"/>
  <c r="T57" i="1" s="1"/>
  <c r="CI57" i="1" s="1"/>
  <c r="U57" i="1" s="1"/>
  <c r="AS57" i="1"/>
  <c r="CL57" i="1"/>
  <c r="CN57" i="1" s="1"/>
  <c r="CB63" i="1"/>
  <c r="CC63" i="1" s="1"/>
  <c r="CF63" i="1" s="1"/>
  <c r="T63" i="1" s="1"/>
  <c r="CI63" i="1" s="1"/>
  <c r="U63" i="1" s="1"/>
  <c r="AS63" i="1"/>
  <c r="CL63" i="1"/>
  <c r="CN63" i="1" s="1"/>
  <c r="CB104" i="1"/>
  <c r="CC104" i="1" s="1"/>
  <c r="CF104" i="1" s="1"/>
  <c r="T104" i="1" s="1"/>
  <c r="CI104" i="1" s="1"/>
  <c r="U104" i="1" s="1"/>
  <c r="AS104" i="1"/>
  <c r="CB87" i="1"/>
  <c r="CC87" i="1" s="1"/>
  <c r="CF87" i="1" s="1"/>
  <c r="T87" i="1" s="1"/>
  <c r="CI87" i="1" s="1"/>
  <c r="U87" i="1" s="1"/>
  <c r="AS87" i="1"/>
  <c r="CL87" i="1"/>
  <c r="CN87" i="1" s="1"/>
  <c r="CB67" i="1"/>
  <c r="CC67" i="1" s="1"/>
  <c r="CF67" i="1" s="1"/>
  <c r="T67" i="1" s="1"/>
  <c r="CI67" i="1" s="1"/>
  <c r="U67" i="1" s="1"/>
  <c r="AS67" i="1"/>
  <c r="CB83" i="1"/>
  <c r="CC83" i="1" s="1"/>
  <c r="CF83" i="1" s="1"/>
  <c r="T83" i="1" s="1"/>
  <c r="CI83" i="1" s="1"/>
  <c r="U83" i="1" s="1"/>
  <c r="AS83" i="1"/>
  <c r="AK85" i="1"/>
  <c r="CM85" i="1"/>
  <c r="CB54" i="1"/>
  <c r="CC54" i="1" s="1"/>
  <c r="CF54" i="1" s="1"/>
  <c r="T54" i="1" s="1"/>
  <c r="CI54" i="1" s="1"/>
  <c r="U54" i="1" s="1"/>
  <c r="AS54" i="1"/>
  <c r="CK48" i="1"/>
  <c r="CJ48" i="1"/>
  <c r="CB52" i="1"/>
  <c r="CC52" i="1" s="1"/>
  <c r="CF52" i="1" s="1"/>
  <c r="T52" i="1" s="1"/>
  <c r="AS52" i="1"/>
  <c r="CK62" i="1"/>
  <c r="CJ62" i="1"/>
  <c r="AS8" i="1"/>
  <c r="CB8" i="1"/>
  <c r="CC8" i="1" s="1"/>
  <c r="CF8" i="1" s="1"/>
  <c r="T8" i="1" s="1"/>
  <c r="CI8" i="1" s="1"/>
  <c r="U8" i="1" s="1"/>
  <c r="CB50" i="1"/>
  <c r="CC50" i="1" s="1"/>
  <c r="CF50" i="1" s="1"/>
  <c r="T50" i="1" s="1"/>
  <c r="AS50" i="1"/>
  <c r="CN20" i="1"/>
  <c r="CL22" i="1"/>
  <c r="CN22" i="1" s="1"/>
  <c r="AS21" i="1"/>
  <c r="CB21" i="1"/>
  <c r="CC21" i="1" s="1"/>
  <c r="CF21" i="1" s="1"/>
  <c r="T21" i="1" s="1"/>
  <c r="CJ25" i="1"/>
  <c r="CK25" i="1"/>
  <c r="CL29" i="1"/>
  <c r="CN29" i="1" s="1"/>
  <c r="CJ33" i="1"/>
  <c r="CK33" i="1"/>
  <c r="CK107" i="1"/>
  <c r="CJ107" i="1"/>
  <c r="CK18" i="1"/>
  <c r="CJ18" i="1"/>
  <c r="CB135" i="1"/>
  <c r="CC135" i="1" s="1"/>
  <c r="CF135" i="1" s="1"/>
  <c r="T135" i="1" s="1"/>
  <c r="CI135" i="1" s="1"/>
  <c r="U135" i="1" s="1"/>
  <c r="AS135" i="1"/>
  <c r="CJ22" i="1"/>
  <c r="CK22" i="1"/>
  <c r="AS101" i="1"/>
  <c r="CB101" i="1"/>
  <c r="CC101" i="1" s="1"/>
  <c r="CF101" i="1" s="1"/>
  <c r="T101" i="1" s="1"/>
  <c r="CI101" i="1" s="1"/>
  <c r="U101" i="1" s="1"/>
  <c r="AR137" i="1"/>
  <c r="AR146" i="1"/>
  <c r="BZ146" i="1"/>
  <c r="AT146" i="1" s="1"/>
  <c r="CA146" i="1" s="1"/>
  <c r="AR110" i="1"/>
  <c r="BZ102" i="1"/>
  <c r="AT102" i="1" s="1"/>
  <c r="CA102" i="1" s="1"/>
  <c r="CK95" i="1"/>
  <c r="CJ95" i="1"/>
  <c r="CK84" i="1"/>
  <c r="CJ84" i="1"/>
  <c r="CB59" i="1"/>
  <c r="CC59" i="1" s="1"/>
  <c r="CF59" i="1" s="1"/>
  <c r="T59" i="1" s="1"/>
  <c r="CI59" i="1" s="1"/>
  <c r="U59" i="1" s="1"/>
  <c r="AS59" i="1"/>
  <c r="CL18" i="1"/>
  <c r="CN18" i="1" s="1"/>
  <c r="CK3" i="1"/>
  <c r="CJ3" i="1"/>
  <c r="AS23" i="1"/>
  <c r="CB23" i="1"/>
  <c r="CC23" i="1" s="1"/>
  <c r="CF23" i="1" s="1"/>
  <c r="T23" i="1" s="1"/>
  <c r="CI23" i="1" s="1"/>
  <c r="U23" i="1" s="1"/>
  <c r="CJ29" i="1"/>
  <c r="CK29" i="1"/>
  <c r="CJ40" i="1"/>
  <c r="CK40" i="1"/>
  <c r="AK145" i="1"/>
  <c r="CM145" i="1"/>
  <c r="CJ15" i="1"/>
  <c r="CK15" i="1"/>
  <c r="AS118" i="1"/>
  <c r="CB118" i="1"/>
  <c r="CC118" i="1" s="1"/>
  <c r="CF118" i="1" s="1"/>
  <c r="T118" i="1" s="1"/>
  <c r="CI118" i="1" s="1"/>
  <c r="U118" i="1" s="1"/>
  <c r="CB121" i="1"/>
  <c r="CC121" i="1" s="1"/>
  <c r="CF121" i="1" s="1"/>
  <c r="T121" i="1" s="1"/>
  <c r="CI121" i="1" s="1"/>
  <c r="U121" i="1" s="1"/>
  <c r="AS121" i="1"/>
  <c r="AR112" i="1"/>
  <c r="AK102" i="1"/>
  <c r="CM102" i="1"/>
  <c r="AK137" i="1"/>
  <c r="CM137" i="1"/>
  <c r="CL114" i="1"/>
  <c r="CN114" i="1" s="1"/>
  <c r="CB79" i="1"/>
  <c r="CC79" i="1" s="1"/>
  <c r="CF79" i="1" s="1"/>
  <c r="T79" i="1" s="1"/>
  <c r="CI79" i="1" s="1"/>
  <c r="U79" i="1" s="1"/>
  <c r="AS79" i="1"/>
  <c r="CL126" i="1"/>
  <c r="CN126" i="1" s="1"/>
  <c r="AR126" i="1"/>
  <c r="AR129" i="1"/>
  <c r="AR108" i="1"/>
  <c r="AR91" i="1"/>
  <c r="BZ91" i="1"/>
  <c r="AT91" i="1" s="1"/>
  <c r="CA91" i="1" s="1"/>
  <c r="CB92" i="1"/>
  <c r="CC92" i="1" s="1"/>
  <c r="CF92" i="1" s="1"/>
  <c r="T92" i="1" s="1"/>
  <c r="AS92" i="1"/>
  <c r="CI74" i="1"/>
  <c r="U74" i="1" s="1"/>
  <c r="CL74" i="1"/>
  <c r="CN74" i="1" s="1"/>
  <c r="CB66" i="1"/>
  <c r="CC66" i="1" s="1"/>
  <c r="CF66" i="1" s="1"/>
  <c r="T66" i="1" s="1"/>
  <c r="AS66" i="1"/>
  <c r="CL46" i="1"/>
  <c r="CN46" i="1" s="1"/>
  <c r="CL58" i="1"/>
  <c r="CN58" i="1" s="1"/>
  <c r="CJ37" i="1"/>
  <c r="CK37" i="1"/>
  <c r="CL39" i="1"/>
  <c r="CN39" i="1" s="1"/>
  <c r="CJ31" i="1"/>
  <c r="CK31" i="1"/>
  <c r="AS122" i="1"/>
  <c r="CB122" i="1"/>
  <c r="CC122" i="1" s="1"/>
  <c r="CF122" i="1" s="1"/>
  <c r="T122" i="1" s="1"/>
  <c r="CI122" i="1" s="1"/>
  <c r="U122" i="1" s="1"/>
  <c r="CB5" i="1"/>
  <c r="CC5" i="1" s="1"/>
  <c r="CF5" i="1" s="1"/>
  <c r="T5" i="1" s="1"/>
  <c r="CI5" i="1" s="1"/>
  <c r="U5" i="1" s="1"/>
  <c r="AS5" i="1"/>
  <c r="CB106" i="1"/>
  <c r="CC106" i="1" s="1"/>
  <c r="CF106" i="1" s="1"/>
  <c r="T106" i="1" s="1"/>
  <c r="CI106" i="1" s="1"/>
  <c r="U106" i="1" s="1"/>
  <c r="AS106" i="1"/>
  <c r="AS128" i="1"/>
  <c r="CB128" i="1"/>
  <c r="CC128" i="1" s="1"/>
  <c r="CF128" i="1" s="1"/>
  <c r="T128" i="1" s="1"/>
  <c r="CI128" i="1" s="1"/>
  <c r="U128" i="1" s="1"/>
  <c r="CB69" i="1"/>
  <c r="CC69" i="1" s="1"/>
  <c r="CF69" i="1" s="1"/>
  <c r="T69" i="1" s="1"/>
  <c r="CI69" i="1" s="1"/>
  <c r="U69" i="1" s="1"/>
  <c r="AS69" i="1"/>
  <c r="AK129" i="1"/>
  <c r="CM129" i="1"/>
  <c r="CI90" i="1"/>
  <c r="U90" i="1" s="1"/>
  <c r="CL90" i="1"/>
  <c r="CN90" i="1" s="1"/>
  <c r="CB78" i="1"/>
  <c r="CC78" i="1" s="1"/>
  <c r="CF78" i="1" s="1"/>
  <c r="T78" i="1" s="1"/>
  <c r="CI78" i="1" s="1"/>
  <c r="U78" i="1" s="1"/>
  <c r="AS78" i="1"/>
  <c r="CL78" i="1"/>
  <c r="CN78" i="1" s="1"/>
  <c r="CL84" i="1"/>
  <c r="CN84" i="1" s="1"/>
  <c r="CL95" i="1"/>
  <c r="CN95" i="1" s="1"/>
  <c r="CL59" i="1"/>
  <c r="CB65" i="1"/>
  <c r="CC65" i="1" s="1"/>
  <c r="CF65" i="1" s="1"/>
  <c r="T65" i="1" s="1"/>
  <c r="CI65" i="1" s="1"/>
  <c r="U65" i="1" s="1"/>
  <c r="AS65" i="1"/>
  <c r="AS4" i="1"/>
  <c r="CB4" i="1"/>
  <c r="CC4" i="1" s="1"/>
  <c r="CF4" i="1" s="1"/>
  <c r="T4" i="1" s="1"/>
  <c r="CI4" i="1" s="1"/>
  <c r="U4" i="1" s="1"/>
  <c r="CK75" i="1"/>
  <c r="CJ75" i="1"/>
  <c r="CL42" i="1"/>
  <c r="CN42" i="1" s="1"/>
  <c r="CJ30" i="1"/>
  <c r="CK30" i="1"/>
  <c r="AS11" i="1"/>
  <c r="CB11" i="1"/>
  <c r="CC11" i="1" s="1"/>
  <c r="CF11" i="1" s="1"/>
  <c r="T11" i="1" s="1"/>
  <c r="CI11" i="1" s="1"/>
  <c r="U11" i="1" s="1"/>
  <c r="AS138" i="1"/>
  <c r="CL138" i="1"/>
  <c r="CN138" i="1" s="1"/>
  <c r="CB138" i="1"/>
  <c r="CC138" i="1" s="1"/>
  <c r="CF138" i="1" s="1"/>
  <c r="T138" i="1" s="1"/>
  <c r="CI138" i="1" s="1"/>
  <c r="U138" i="1" s="1"/>
  <c r="CB88" i="1"/>
  <c r="CC88" i="1" s="1"/>
  <c r="CF88" i="1" s="1"/>
  <c r="T88" i="1" s="1"/>
  <c r="CI88" i="1" s="1"/>
  <c r="U88" i="1" s="1"/>
  <c r="AS88" i="1"/>
  <c r="CL88" i="1"/>
  <c r="CN88" i="1" s="1"/>
  <c r="CB141" i="1"/>
  <c r="CC141" i="1" s="1"/>
  <c r="CF141" i="1" s="1"/>
  <c r="T141" i="1" s="1"/>
  <c r="CI141" i="1" s="1"/>
  <c r="U141" i="1" s="1"/>
  <c r="AS141" i="1"/>
  <c r="CK103" i="1"/>
  <c r="CJ103" i="1"/>
  <c r="CB98" i="1"/>
  <c r="CC98" i="1" s="1"/>
  <c r="CF98" i="1" s="1"/>
  <c r="T98" i="1" s="1"/>
  <c r="CI98" i="1" s="1"/>
  <c r="U98" i="1" s="1"/>
  <c r="AS98" i="1"/>
  <c r="CK111" i="1"/>
  <c r="CJ111" i="1"/>
  <c r="AR113" i="1"/>
  <c r="CB70" i="1"/>
  <c r="CC70" i="1" s="1"/>
  <c r="CF70" i="1" s="1"/>
  <c r="T70" i="1" s="1"/>
  <c r="AS70" i="1"/>
  <c r="CB56" i="1"/>
  <c r="CC56" i="1" s="1"/>
  <c r="CF56" i="1" s="1"/>
  <c r="T56" i="1" s="1"/>
  <c r="CI56" i="1" s="1"/>
  <c r="U56" i="1" s="1"/>
  <c r="AS56" i="1"/>
  <c r="CK46" i="1"/>
  <c r="CJ46" i="1"/>
  <c r="CK58" i="1"/>
  <c r="CJ58" i="1"/>
  <c r="CJ42" i="1"/>
  <c r="CK42" i="1"/>
  <c r="CJ39" i="1"/>
  <c r="CK39" i="1"/>
  <c r="CB108" i="1"/>
  <c r="CC108" i="1" s="1"/>
  <c r="CF108" i="1" s="1"/>
  <c r="T108" i="1" s="1"/>
  <c r="CI108" i="1" s="1"/>
  <c r="U108" i="1" s="1"/>
  <c r="AS108" i="1"/>
  <c r="CB123" i="1"/>
  <c r="CC123" i="1" s="1"/>
  <c r="CF123" i="1" s="1"/>
  <c r="T123" i="1" s="1"/>
  <c r="CI123" i="1" s="1"/>
  <c r="U123" i="1" s="1"/>
  <c r="AS123" i="1"/>
  <c r="CL34" i="1"/>
  <c r="CN34" i="1" s="1"/>
  <c r="AS132" i="1"/>
  <c r="CB132" i="1"/>
  <c r="CC132" i="1" s="1"/>
  <c r="CF132" i="1" s="1"/>
  <c r="T132" i="1" s="1"/>
  <c r="CI132" i="1" s="1"/>
  <c r="U132" i="1" s="1"/>
  <c r="CL141" i="1"/>
  <c r="AR141" i="1"/>
  <c r="CK115" i="1"/>
  <c r="CJ115" i="1"/>
  <c r="AR120" i="1"/>
  <c r="BZ119" i="1"/>
  <c r="AT119" i="1" s="1"/>
  <c r="CA119" i="1" s="1"/>
  <c r="AK143" i="1"/>
  <c r="CM143" i="1"/>
  <c r="AK125" i="1"/>
  <c r="CM125" i="1"/>
  <c r="BZ129" i="1"/>
  <c r="AT129" i="1" s="1"/>
  <c r="CA129" i="1" s="1"/>
  <c r="CB145" i="1"/>
  <c r="CC145" i="1" s="1"/>
  <c r="CF145" i="1" s="1"/>
  <c r="T145" i="1" s="1"/>
  <c r="CI145" i="1" s="1"/>
  <c r="U145" i="1" s="1"/>
  <c r="AS145" i="1"/>
  <c r="CL109" i="1"/>
  <c r="CN109" i="1" s="1"/>
  <c r="CK140" i="1"/>
  <c r="CJ140" i="1"/>
  <c r="CM113" i="1"/>
  <c r="AK113" i="1"/>
  <c r="AR135" i="1"/>
  <c r="CL79" i="1"/>
  <c r="CN79" i="1" s="1"/>
  <c r="CL117" i="1"/>
  <c r="CN117" i="1" s="1"/>
  <c r="CK94" i="1"/>
  <c r="CJ94" i="1"/>
  <c r="CK81" i="1"/>
  <c r="CJ81" i="1"/>
  <c r="CL98" i="1"/>
  <c r="CN98" i="1" s="1"/>
  <c r="CK93" i="1"/>
  <c r="CJ93" i="1"/>
  <c r="CB10" i="1"/>
  <c r="CC10" i="1" s="1"/>
  <c r="CF10" i="1" s="1"/>
  <c r="T10" i="1" s="1"/>
  <c r="CI10" i="1" s="1"/>
  <c r="U10" i="1" s="1"/>
  <c r="AS10" i="1"/>
  <c r="CL10" i="1"/>
  <c r="CN10" i="1" s="1"/>
  <c r="CL71" i="1"/>
  <c r="CN71" i="1" s="1"/>
  <c r="CL6" i="1"/>
  <c r="CN6" i="1" s="1"/>
  <c r="CL26" i="1"/>
  <c r="CN26" i="1" s="1"/>
  <c r="CK45" i="1"/>
  <c r="CJ45" i="1"/>
  <c r="CK47" i="1"/>
  <c r="CJ47" i="1"/>
  <c r="CL54" i="1"/>
  <c r="CN54" i="1" s="1"/>
  <c r="CL41" i="1"/>
  <c r="CN41" i="1" s="1"/>
  <c r="CJ32" i="1"/>
  <c r="CK32" i="1"/>
  <c r="CB96" i="1"/>
  <c r="CC96" i="1" s="1"/>
  <c r="CF96" i="1" s="1"/>
  <c r="T96" i="1" s="1"/>
  <c r="CI96" i="1" s="1"/>
  <c r="U96" i="1" s="1"/>
  <c r="AS96" i="1"/>
  <c r="AK127" i="1"/>
  <c r="CM127" i="1"/>
  <c r="AS120" i="1"/>
  <c r="CB120" i="1"/>
  <c r="CC120" i="1" s="1"/>
  <c r="CF120" i="1" s="1"/>
  <c r="T120" i="1" s="1"/>
  <c r="CI120" i="1" s="1"/>
  <c r="U120" i="1" s="1"/>
  <c r="AR125" i="1"/>
  <c r="CL104" i="1"/>
  <c r="CN104" i="1" s="1"/>
  <c r="AR104" i="1"/>
  <c r="CL83" i="1"/>
  <c r="CN83" i="1" s="1"/>
  <c r="CN141" i="1"/>
  <c r="AK141" i="1"/>
  <c r="CM141" i="1"/>
  <c r="AR118" i="1"/>
  <c r="BZ125" i="1"/>
  <c r="AT125" i="1" s="1"/>
  <c r="CA125" i="1" s="1"/>
  <c r="CL107" i="1"/>
  <c r="CN107" i="1" s="1"/>
  <c r="CB139" i="1"/>
  <c r="CC139" i="1" s="1"/>
  <c r="CF139" i="1" s="1"/>
  <c r="T139" i="1" s="1"/>
  <c r="CI139" i="1" s="1"/>
  <c r="U139" i="1" s="1"/>
  <c r="AS139" i="1"/>
  <c r="CK100" i="1"/>
  <c r="CJ100" i="1"/>
  <c r="CK116" i="1"/>
  <c r="CJ116" i="1"/>
  <c r="CK77" i="1"/>
  <c r="CJ77" i="1"/>
  <c r="CL68" i="1"/>
  <c r="CN68" i="1" s="1"/>
  <c r="CM59" i="1"/>
  <c r="CN59" i="1"/>
  <c r="AK59" i="1"/>
  <c r="CK64" i="1"/>
  <c r="CJ64" i="1"/>
  <c r="AS36" i="1"/>
  <c r="CB36" i="1"/>
  <c r="CC36" i="1" s="1"/>
  <c r="CF36" i="1" s="1"/>
  <c r="T36" i="1" s="1"/>
  <c r="CJ38" i="1"/>
  <c r="CK38" i="1"/>
  <c r="CJ35" i="1"/>
  <c r="CK35" i="1"/>
  <c r="CK41" i="1"/>
  <c r="CJ41" i="1"/>
  <c r="AK139" i="1"/>
  <c r="CM139" i="1"/>
  <c r="AS2" i="1"/>
  <c r="CB2" i="1"/>
  <c r="CC2" i="1" s="1"/>
  <c r="CF2" i="1" s="1"/>
  <c r="T2" i="1" s="1"/>
  <c r="CI2" i="1" s="1"/>
  <c r="U2" i="1" s="1"/>
  <c r="AS136" i="1"/>
  <c r="CL136" i="1"/>
  <c r="CN136" i="1" s="1"/>
  <c r="CB136" i="1"/>
  <c r="CC136" i="1" s="1"/>
  <c r="CF136" i="1" s="1"/>
  <c r="T136" i="1" s="1"/>
  <c r="CI136" i="1" s="1"/>
  <c r="U136" i="1" s="1"/>
  <c r="CL32" i="1"/>
  <c r="CN32" i="1" s="1"/>
  <c r="AR127" i="1"/>
  <c r="BZ137" i="1"/>
  <c r="AT137" i="1" s="1"/>
  <c r="CA137" i="1" s="1"/>
  <c r="CL124" i="1"/>
  <c r="CN124" i="1" s="1"/>
  <c r="AR124" i="1"/>
  <c r="CL106" i="1"/>
  <c r="CN106" i="1" s="1"/>
  <c r="AR106" i="1"/>
  <c r="CL122" i="1"/>
  <c r="CN122" i="1" s="1"/>
  <c r="AR122" i="1"/>
  <c r="AR143" i="1"/>
  <c r="BZ143" i="1"/>
  <c r="AT143" i="1" s="1"/>
  <c r="CA143" i="1" s="1"/>
  <c r="CL111" i="1"/>
  <c r="CN111" i="1" s="1"/>
  <c r="CL133" i="1"/>
  <c r="AR133" i="1"/>
  <c r="CK109" i="1"/>
  <c r="CJ109" i="1"/>
  <c r="AK123" i="1"/>
  <c r="CM123" i="1"/>
  <c r="BZ112" i="1"/>
  <c r="AT112" i="1" s="1"/>
  <c r="CA112" i="1" s="1"/>
  <c r="AK135" i="1"/>
  <c r="CM135" i="1"/>
  <c r="AS144" i="1"/>
  <c r="CB144" i="1"/>
  <c r="CC144" i="1" s="1"/>
  <c r="CF144" i="1" s="1"/>
  <c r="T144" i="1" s="1"/>
  <c r="CI144" i="1" s="1"/>
  <c r="U144" i="1" s="1"/>
  <c r="CN133" i="1"/>
  <c r="AK133" i="1"/>
  <c r="CM133" i="1"/>
  <c r="CL115" i="1"/>
  <c r="CN115" i="1" s="1"/>
  <c r="BZ127" i="1"/>
  <c r="AT127" i="1" s="1"/>
  <c r="CA127" i="1" s="1"/>
  <c r="BZ113" i="1"/>
  <c r="AT113" i="1" s="1"/>
  <c r="CA113" i="1" s="1"/>
  <c r="CL145" i="1"/>
  <c r="CN145" i="1" s="1"/>
  <c r="AR145" i="1"/>
  <c r="AR139" i="1"/>
  <c r="CL105" i="1"/>
  <c r="CN105" i="1" s="1"/>
  <c r="AR123" i="1"/>
  <c r="BZ110" i="1"/>
  <c r="AT110" i="1" s="1"/>
  <c r="CA110" i="1" s="1"/>
  <c r="BZ131" i="1"/>
  <c r="AT131" i="1" s="1"/>
  <c r="CA131" i="1" s="1"/>
  <c r="AS99" i="1"/>
  <c r="CB99" i="1"/>
  <c r="CC99" i="1" s="1"/>
  <c r="CF99" i="1" s="1"/>
  <c r="T99" i="1" s="1"/>
  <c r="CI99" i="1" s="1"/>
  <c r="U99" i="1" s="1"/>
  <c r="CL99" i="1"/>
  <c r="CN99" i="1" s="1"/>
  <c r="CN89" i="1"/>
  <c r="U72" i="1"/>
  <c r="CM56" i="1"/>
  <c r="AK56" i="1"/>
  <c r="CB61" i="1"/>
  <c r="CC61" i="1" s="1"/>
  <c r="CF61" i="1" s="1"/>
  <c r="T61" i="1" s="1"/>
  <c r="CI61" i="1" s="1"/>
  <c r="U61" i="1" s="1"/>
  <c r="AS61" i="1"/>
  <c r="CL61" i="1"/>
  <c r="CN61" i="1" s="1"/>
  <c r="CL15" i="1"/>
  <c r="CN15" i="1" s="1"/>
  <c r="CK73" i="1"/>
  <c r="CJ73" i="1"/>
  <c r="AR44" i="1"/>
  <c r="BZ44" i="1"/>
  <c r="AT44" i="1" s="1"/>
  <c r="CA44" i="1" s="1"/>
  <c r="CL38" i="1"/>
  <c r="CN38" i="1" s="1"/>
  <c r="CL35" i="1"/>
  <c r="CN35" i="1" s="1"/>
  <c r="CL131" i="1" l="1"/>
  <c r="CN131" i="1" s="1"/>
  <c r="CJ2" i="1"/>
  <c r="CK2" i="1"/>
  <c r="CJ10" i="1"/>
  <c r="CK10" i="1"/>
  <c r="CL135" i="1"/>
  <c r="CN135" i="1" s="1"/>
  <c r="CL132" i="1"/>
  <c r="CN132" i="1" s="1"/>
  <c r="CK98" i="1"/>
  <c r="CJ98" i="1"/>
  <c r="CK69" i="1"/>
  <c r="CJ69" i="1"/>
  <c r="AS146" i="1"/>
  <c r="CB146" i="1"/>
  <c r="CC146" i="1" s="1"/>
  <c r="CF146" i="1" s="1"/>
  <c r="T146" i="1" s="1"/>
  <c r="CI146" i="1" s="1"/>
  <c r="U146" i="1" s="1"/>
  <c r="CK87" i="1"/>
  <c r="CJ87" i="1"/>
  <c r="CL85" i="1"/>
  <c r="CN85" i="1" s="1"/>
  <c r="CI28" i="1"/>
  <c r="U28" i="1" s="1"/>
  <c r="CL28" i="1"/>
  <c r="CN28" i="1" s="1"/>
  <c r="CJ85" i="1"/>
  <c r="CK85" i="1"/>
  <c r="CK65" i="1"/>
  <c r="CJ65" i="1"/>
  <c r="CL11" i="1"/>
  <c r="CN11" i="1" s="1"/>
  <c r="CK128" i="1"/>
  <c r="CJ128" i="1"/>
  <c r="CK54" i="1"/>
  <c r="CJ54" i="1"/>
  <c r="CK130" i="1"/>
  <c r="CJ130" i="1"/>
  <c r="CK117" i="1"/>
  <c r="CJ117" i="1"/>
  <c r="CJ23" i="1"/>
  <c r="CK23" i="1"/>
  <c r="CB91" i="1"/>
  <c r="CC91" i="1" s="1"/>
  <c r="CF91" i="1" s="1"/>
  <c r="T91" i="1" s="1"/>
  <c r="CI91" i="1" s="1"/>
  <c r="U91" i="1" s="1"/>
  <c r="AS91" i="1"/>
  <c r="CB127" i="1"/>
  <c r="CC127" i="1" s="1"/>
  <c r="CF127" i="1" s="1"/>
  <c r="T127" i="1" s="1"/>
  <c r="CI127" i="1" s="1"/>
  <c r="U127" i="1" s="1"/>
  <c r="AS127" i="1"/>
  <c r="CB131" i="1"/>
  <c r="CC131" i="1" s="1"/>
  <c r="CF131" i="1" s="1"/>
  <c r="T131" i="1" s="1"/>
  <c r="CI131" i="1" s="1"/>
  <c r="U131" i="1" s="1"/>
  <c r="AS131" i="1"/>
  <c r="CL128" i="1"/>
  <c r="CN128" i="1" s="1"/>
  <c r="CI50" i="1"/>
  <c r="U50" i="1" s="1"/>
  <c r="CL50" i="1"/>
  <c r="CN50" i="1" s="1"/>
  <c r="CK104" i="1"/>
  <c r="CJ104" i="1"/>
  <c r="CL130" i="1"/>
  <c r="CN130" i="1" s="1"/>
  <c r="CJ26" i="1"/>
  <c r="CK26" i="1"/>
  <c r="CL69" i="1"/>
  <c r="CN69" i="1" s="1"/>
  <c r="CK96" i="1"/>
  <c r="CJ96" i="1"/>
  <c r="CK132" i="1"/>
  <c r="CJ132" i="1"/>
  <c r="CK99" i="1"/>
  <c r="CJ99" i="1"/>
  <c r="CB110" i="1"/>
  <c r="CC110" i="1" s="1"/>
  <c r="CF110" i="1" s="1"/>
  <c r="T110" i="1" s="1"/>
  <c r="AS110" i="1"/>
  <c r="CK139" i="1"/>
  <c r="CJ139" i="1"/>
  <c r="CL56" i="1"/>
  <c r="CN56" i="1" s="1"/>
  <c r="CL108" i="1"/>
  <c r="CN108" i="1" s="1"/>
  <c r="CL8" i="1"/>
  <c r="CN8" i="1" s="1"/>
  <c r="CL27" i="1"/>
  <c r="CN27" i="1" s="1"/>
  <c r="CK71" i="1"/>
  <c r="CJ71" i="1"/>
  <c r="CL2" i="1"/>
  <c r="CN2" i="1" s="1"/>
  <c r="CK56" i="1"/>
  <c r="CJ56" i="1"/>
  <c r="CK141" i="1"/>
  <c r="CJ141" i="1"/>
  <c r="CK59" i="1"/>
  <c r="CJ59" i="1"/>
  <c r="CJ8" i="1"/>
  <c r="CK8" i="1"/>
  <c r="CJ27" i="1"/>
  <c r="CK27" i="1"/>
  <c r="CK124" i="1"/>
  <c r="CJ124" i="1"/>
  <c r="CK118" i="1"/>
  <c r="CJ118" i="1"/>
  <c r="CB113" i="1"/>
  <c r="CC113" i="1" s="1"/>
  <c r="CF113" i="1" s="1"/>
  <c r="T113" i="1" s="1"/>
  <c r="CI113" i="1" s="1"/>
  <c r="U113" i="1" s="1"/>
  <c r="AS113" i="1"/>
  <c r="CB119" i="1"/>
  <c r="CC119" i="1" s="1"/>
  <c r="CF119" i="1" s="1"/>
  <c r="T119" i="1" s="1"/>
  <c r="AS119" i="1"/>
  <c r="CB125" i="1"/>
  <c r="CC125" i="1" s="1"/>
  <c r="CF125" i="1" s="1"/>
  <c r="T125" i="1" s="1"/>
  <c r="CI125" i="1" s="1"/>
  <c r="U125" i="1" s="1"/>
  <c r="AS125" i="1"/>
  <c r="CK78" i="1"/>
  <c r="CJ78" i="1"/>
  <c r="CK106" i="1"/>
  <c r="CJ106" i="1"/>
  <c r="CL101" i="1"/>
  <c r="CN101" i="1" s="1"/>
  <c r="CJ63" i="1"/>
  <c r="CK63" i="1"/>
  <c r="CK76" i="1"/>
  <c r="CJ76" i="1"/>
  <c r="CI92" i="1"/>
  <c r="U92" i="1" s="1"/>
  <c r="CL92" i="1"/>
  <c r="CN92" i="1" s="1"/>
  <c r="CK135" i="1"/>
  <c r="CJ135" i="1"/>
  <c r="CK120" i="1"/>
  <c r="CJ120" i="1"/>
  <c r="CK144" i="1"/>
  <c r="CJ144" i="1"/>
  <c r="CK108" i="1"/>
  <c r="CJ108" i="1"/>
  <c r="CI70" i="1"/>
  <c r="U70" i="1" s="1"/>
  <c r="CL70" i="1"/>
  <c r="CN70" i="1" s="1"/>
  <c r="CI66" i="1"/>
  <c r="U66" i="1" s="1"/>
  <c r="CL66" i="1"/>
  <c r="CN66" i="1" s="1"/>
  <c r="CK101" i="1"/>
  <c r="CJ101" i="1"/>
  <c r="CK83" i="1"/>
  <c r="CJ83" i="1"/>
  <c r="CI24" i="1"/>
  <c r="U24" i="1" s="1"/>
  <c r="CL24" i="1"/>
  <c r="CN24" i="1" s="1"/>
  <c r="CL5" i="1"/>
  <c r="CN5" i="1" s="1"/>
  <c r="CJ11" i="1"/>
  <c r="CK11" i="1"/>
  <c r="CK123" i="1"/>
  <c r="CJ123" i="1"/>
  <c r="CB137" i="1"/>
  <c r="CC137" i="1" s="1"/>
  <c r="CF137" i="1" s="1"/>
  <c r="T137" i="1" s="1"/>
  <c r="CI137" i="1" s="1"/>
  <c r="U137" i="1" s="1"/>
  <c r="AS137" i="1"/>
  <c r="CL118" i="1"/>
  <c r="CN118" i="1" s="1"/>
  <c r="CL120" i="1"/>
  <c r="CN120" i="1" s="1"/>
  <c r="CK4" i="1"/>
  <c r="CJ4" i="1"/>
  <c r="CJ88" i="1"/>
  <c r="CK88" i="1"/>
  <c r="CL4" i="1"/>
  <c r="CN4" i="1" s="1"/>
  <c r="CK90" i="1"/>
  <c r="CJ90" i="1"/>
  <c r="CK5" i="1"/>
  <c r="CJ5" i="1"/>
  <c r="CL121" i="1"/>
  <c r="CN121" i="1" s="1"/>
  <c r="CL67" i="1"/>
  <c r="CN67" i="1" s="1"/>
  <c r="CL96" i="1"/>
  <c r="CN96" i="1" s="1"/>
  <c r="CB112" i="1"/>
  <c r="CC112" i="1" s="1"/>
  <c r="CF112" i="1" s="1"/>
  <c r="T112" i="1" s="1"/>
  <c r="CI112" i="1" s="1"/>
  <c r="U112" i="1" s="1"/>
  <c r="AS112" i="1"/>
  <c r="CJ61" i="1"/>
  <c r="CK61" i="1"/>
  <c r="CL123" i="1"/>
  <c r="CN123" i="1" s="1"/>
  <c r="CL144" i="1"/>
  <c r="CN144" i="1" s="1"/>
  <c r="CL139" i="1"/>
  <c r="CN139" i="1" s="1"/>
  <c r="CB143" i="1"/>
  <c r="CC143" i="1" s="1"/>
  <c r="CF143" i="1" s="1"/>
  <c r="T143" i="1" s="1"/>
  <c r="AS143" i="1"/>
  <c r="CK145" i="1"/>
  <c r="CJ145" i="1"/>
  <c r="CL113" i="1"/>
  <c r="CN113" i="1" s="1"/>
  <c r="CK138" i="1"/>
  <c r="CJ138" i="1"/>
  <c r="CK122" i="1"/>
  <c r="CJ122" i="1"/>
  <c r="CK74" i="1"/>
  <c r="CJ74" i="1"/>
  <c r="CK57" i="1"/>
  <c r="CJ57" i="1"/>
  <c r="CI36" i="1"/>
  <c r="U36" i="1" s="1"/>
  <c r="CL36" i="1"/>
  <c r="CN36" i="1" s="1"/>
  <c r="CB44" i="1"/>
  <c r="CC44" i="1" s="1"/>
  <c r="CF44" i="1" s="1"/>
  <c r="T44" i="1" s="1"/>
  <c r="AS44" i="1"/>
  <c r="CK72" i="1"/>
  <c r="CJ72" i="1"/>
  <c r="CK136" i="1"/>
  <c r="CJ136" i="1"/>
  <c r="CB129" i="1"/>
  <c r="CC129" i="1" s="1"/>
  <c r="CF129" i="1" s="1"/>
  <c r="T129" i="1" s="1"/>
  <c r="CI129" i="1" s="1"/>
  <c r="U129" i="1" s="1"/>
  <c r="AS129" i="1"/>
  <c r="CL65" i="1"/>
  <c r="CN65" i="1" s="1"/>
  <c r="CK79" i="1"/>
  <c r="CJ79" i="1"/>
  <c r="CK121" i="1"/>
  <c r="CJ121" i="1"/>
  <c r="CL23" i="1"/>
  <c r="CN23" i="1" s="1"/>
  <c r="CB102" i="1"/>
  <c r="CC102" i="1" s="1"/>
  <c r="CF102" i="1" s="1"/>
  <c r="T102" i="1" s="1"/>
  <c r="CI102" i="1" s="1"/>
  <c r="U102" i="1" s="1"/>
  <c r="AS102" i="1"/>
  <c r="CI21" i="1"/>
  <c r="U21" i="1" s="1"/>
  <c r="CL21" i="1"/>
  <c r="CN21" i="1" s="1"/>
  <c r="CI52" i="1"/>
  <c r="U52" i="1" s="1"/>
  <c r="CL52" i="1"/>
  <c r="CN52" i="1" s="1"/>
  <c r="CK67" i="1"/>
  <c r="CJ67" i="1"/>
  <c r="CK142" i="1"/>
  <c r="CJ142" i="1"/>
  <c r="CK126" i="1"/>
  <c r="CJ126" i="1"/>
  <c r="CK133" i="1"/>
  <c r="CJ133" i="1"/>
  <c r="CJ24" i="1" l="1"/>
  <c r="CK24" i="1"/>
  <c r="CL146" i="1"/>
  <c r="CN146" i="1" s="1"/>
  <c r="CJ28" i="1"/>
  <c r="CK28" i="1"/>
  <c r="CI44" i="1"/>
  <c r="U44" i="1" s="1"/>
  <c r="CL44" i="1"/>
  <c r="CN44" i="1" s="1"/>
  <c r="CK112" i="1"/>
  <c r="CJ112" i="1"/>
  <c r="CK102" i="1"/>
  <c r="CJ102" i="1"/>
  <c r="CK131" i="1"/>
  <c r="CJ131" i="1"/>
  <c r="CK127" i="1"/>
  <c r="CJ127" i="1"/>
  <c r="CL125" i="1"/>
  <c r="CN125" i="1" s="1"/>
  <c r="CI119" i="1"/>
  <c r="U119" i="1" s="1"/>
  <c r="CL119" i="1"/>
  <c r="CN119" i="1" s="1"/>
  <c r="CL91" i="1"/>
  <c r="CN91" i="1" s="1"/>
  <c r="CI143" i="1"/>
  <c r="U143" i="1" s="1"/>
  <c r="CL143" i="1"/>
  <c r="CN143" i="1" s="1"/>
  <c r="CJ91" i="1"/>
  <c r="CK91" i="1"/>
  <c r="CL102" i="1"/>
  <c r="CN102" i="1" s="1"/>
  <c r="CJ36" i="1"/>
  <c r="CK36" i="1"/>
  <c r="CK146" i="1"/>
  <c r="CJ146" i="1"/>
  <c r="CK92" i="1"/>
  <c r="CJ92" i="1"/>
  <c r="CK52" i="1"/>
  <c r="CJ52" i="1"/>
  <c r="CK113" i="1"/>
  <c r="CJ113" i="1"/>
  <c r="CL137" i="1"/>
  <c r="CN137" i="1" s="1"/>
  <c r="CK137" i="1"/>
  <c r="CJ137" i="1"/>
  <c r="CK66" i="1"/>
  <c r="CJ66" i="1"/>
  <c r="CI110" i="1"/>
  <c r="U110" i="1" s="1"/>
  <c r="CL110" i="1"/>
  <c r="CN110" i="1" s="1"/>
  <c r="CL129" i="1"/>
  <c r="CN129" i="1" s="1"/>
  <c r="CK50" i="1"/>
  <c r="CJ50" i="1"/>
  <c r="CK125" i="1"/>
  <c r="CJ125" i="1"/>
  <c r="CK129" i="1"/>
  <c r="CJ129" i="1"/>
  <c r="CK70" i="1"/>
  <c r="CJ70" i="1"/>
  <c r="CJ21" i="1"/>
  <c r="CK21" i="1"/>
  <c r="CL127" i="1"/>
  <c r="CN127" i="1" s="1"/>
  <c r="CL112" i="1"/>
  <c r="CN112" i="1" s="1"/>
  <c r="CK143" i="1" l="1"/>
  <c r="CJ143" i="1"/>
  <c r="CJ44" i="1"/>
  <c r="CK44" i="1"/>
  <c r="CK119" i="1"/>
  <c r="CJ119" i="1"/>
  <c r="CK110" i="1"/>
  <c r="CJ110" i="1"/>
</calcChain>
</file>

<file path=xl/sharedStrings.xml><?xml version="1.0" encoding="utf-8"?>
<sst xmlns="http://schemas.openxmlformats.org/spreadsheetml/2006/main" count="1572" uniqueCount="266">
  <si>
    <t>Obs</t>
  </si>
  <si>
    <t>HHMMSS</t>
  </si>
  <si>
    <t>FTime</t>
  </si>
  <si>
    <t>Photo</t>
  </si>
  <si>
    <t>Cond</t>
  </si>
  <si>
    <t>Ci</t>
  </si>
  <si>
    <t>FCnt</t>
  </si>
  <si>
    <t>DCnt</t>
  </si>
  <si>
    <t>Fo</t>
  </si>
  <si>
    <t>Fm</t>
  </si>
  <si>
    <t>Fs</t>
  </si>
  <si>
    <t>PhiPS2</t>
  </si>
  <si>
    <t>Adark</t>
  </si>
  <si>
    <t>RedAbs</t>
  </si>
  <si>
    <t>BlueAbs</t>
  </si>
  <si>
    <t>LeafAbs</t>
  </si>
  <si>
    <t>PhiCO2</t>
  </si>
  <si>
    <t>qP</t>
  </si>
  <si>
    <t>qN</t>
  </si>
  <si>
    <t>NPQ</t>
  </si>
  <si>
    <t>ETR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</si>
  <si>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</si>
  <si>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</si>
  <si>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</si>
  <si>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</si>
  <si>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</si>
  <si>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</si>
  <si>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</si>
  <si>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</si>
  <si>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</si>
  <si>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</si>
  <si>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</si>
  <si>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</si>
  <si>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</si>
  <si>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</si>
  <si>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</si>
  <si>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</si>
  <si>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</si>
  <si>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</si>
  <si>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</si>
  <si>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</si>
  <si>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</si>
  <si>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</si>
  <si>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</si>
  <si>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</si>
  <si>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</si>
  <si>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</si>
  <si>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</si>
  <si>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</si>
  <si>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</si>
  <si>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</si>
  <si>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</si>
  <si>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</si>
  <si>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</si>
  <si>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</si>
  <si>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</si>
  <si>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</si>
  <si>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</si>
  <si>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</si>
  <si>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</si>
  <si>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</si>
  <si>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</si>
  <si>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</si>
  <si>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</si>
  <si>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RHsfc</t>
  </si>
  <si>
    <t>C2sfc</t>
  </si>
  <si>
    <t>Fv</t>
  </si>
  <si>
    <t>PARabs</t>
  </si>
  <si>
    <t>qP_Fo</t>
  </si>
  <si>
    <t>qN_Fo</t>
  </si>
  <si>
    <t>14:38:22</t>
  </si>
  <si>
    <t>14:50:16</t>
  </si>
  <si>
    <t>14:50:40</t>
  </si>
  <si>
    <t>14:54:34</t>
  </si>
  <si>
    <t>14:58:23</t>
  </si>
  <si>
    <t>15:02:12</t>
  </si>
  <si>
    <t>15:06:01</t>
  </si>
  <si>
    <t>15:09:53</t>
  </si>
  <si>
    <t>15:13:42</t>
  </si>
  <si>
    <t>15:17:50</t>
  </si>
  <si>
    <t>15:30:42</t>
  </si>
  <si>
    <t>15:34:36</t>
  </si>
  <si>
    <t>15:38:27</t>
  </si>
  <si>
    <t>15:54:45</t>
  </si>
  <si>
    <t>15:58:44</t>
  </si>
  <si>
    <t>16:02:33</t>
  </si>
  <si>
    <t>16:06:22</t>
  </si>
  <si>
    <t>16:11:11</t>
  </si>
  <si>
    <t>16:15:01</t>
  </si>
  <si>
    <t>16:19:04</t>
  </si>
  <si>
    <t>16:23:16</t>
  </si>
  <si>
    <t>17:56:39</t>
  </si>
  <si>
    <t>18:00:31</t>
  </si>
  <si>
    <t>18:04:20</t>
  </si>
  <si>
    <t>18:08:09</t>
  </si>
  <si>
    <t>18:11:58</t>
  </si>
  <si>
    <t>18:15:47</t>
  </si>
  <si>
    <t>18:23:07</t>
  </si>
  <si>
    <t>18:25:05</t>
  </si>
  <si>
    <t>18:25:18</t>
  </si>
  <si>
    <t>18:25:32</t>
  </si>
  <si>
    <t>18:26:01</t>
  </si>
  <si>
    <t>18:27:04</t>
  </si>
  <si>
    <t>18:41:51</t>
  </si>
  <si>
    <t>18:45:40</t>
  </si>
  <si>
    <t>18:49:29</t>
  </si>
  <si>
    <t>18:53:18</t>
  </si>
  <si>
    <t>18:57:07</t>
  </si>
  <si>
    <t>19:00:58</t>
  </si>
  <si>
    <t>19:03:09</t>
  </si>
  <si>
    <t>19:03:10</t>
  </si>
  <si>
    <t>19:03:42</t>
  </si>
  <si>
    <t>19:04:47</t>
  </si>
  <si>
    <t>Site</t>
  </si>
  <si>
    <t>Plot</t>
  </si>
  <si>
    <t>USDA_Species</t>
  </si>
  <si>
    <t>Tree_Plant_Number</t>
  </si>
  <si>
    <t>Leaf_Number</t>
  </si>
  <si>
    <t>Canopy_Position</t>
  </si>
  <si>
    <t>Leaf_Age</t>
  </si>
  <si>
    <t>Sample_Name</t>
  </si>
  <si>
    <t>Rep</t>
  </si>
  <si>
    <t>Date</t>
  </si>
  <si>
    <t>LiCor</t>
  </si>
  <si>
    <t>Area_Corrected</t>
  </si>
  <si>
    <t>Absorption_Corrected</t>
  </si>
  <si>
    <t>QC</t>
  </si>
  <si>
    <t>LRCS</t>
  </si>
  <si>
    <t>Tower</t>
  </si>
  <si>
    <t>No</t>
  </si>
  <si>
    <t>T</t>
  </si>
  <si>
    <t>N</t>
  </si>
  <si>
    <t>PSC0179</t>
  </si>
  <si>
    <t>Yes</t>
  </si>
  <si>
    <t>Top</t>
  </si>
  <si>
    <t>ELK1</t>
  </si>
  <si>
    <t>PSC3524</t>
  </si>
  <si>
    <t>13:09:11</t>
  </si>
  <si>
    <t>13:13:00</t>
  </si>
  <si>
    <t>13:16:49</t>
  </si>
  <si>
    <t>13:20:38</t>
  </si>
  <si>
    <t>13:24:27</t>
  </si>
  <si>
    <t>13:29:32</t>
  </si>
  <si>
    <t>13:33:21</t>
  </si>
  <si>
    <t>Ebal</t>
  </si>
  <si>
    <t>Fo_Prime</t>
  </si>
  <si>
    <t>Fm_Prime</t>
  </si>
  <si>
    <t>Fv_over_Fm</t>
  </si>
  <si>
    <t>Fv_Prime_over_Fm_Prime</t>
  </si>
  <si>
    <t>Perc_Blue</t>
  </si>
  <si>
    <t>ParIn_at_Fs</t>
  </si>
  <si>
    <t>PS2_over_1</t>
  </si>
  <si>
    <t>Tl_minus_Ta</t>
  </si>
  <si>
    <t>R_W_m2</t>
  </si>
  <si>
    <t>Ci_over_Ca</t>
  </si>
  <si>
    <t>Ahs_over_Cs</t>
  </si>
  <si>
    <t>Fv_Prime</t>
  </si>
  <si>
    <t>13:48:52</t>
  </si>
  <si>
    <t>13:52:41</t>
  </si>
  <si>
    <t>13:56:44</t>
  </si>
  <si>
    <t>14:00:33</t>
  </si>
  <si>
    <t>14:04:53</t>
  </si>
  <si>
    <t>14:08:42</t>
  </si>
  <si>
    <t>14:12:37</t>
  </si>
  <si>
    <t>15:16:08</t>
  </si>
  <si>
    <t>15:19:57</t>
  </si>
  <si>
    <t>15:23:47</t>
  </si>
  <si>
    <t>15:27:37</t>
  </si>
  <si>
    <t>15:31:27</t>
  </si>
  <si>
    <t>15:35:17</t>
  </si>
  <si>
    <t>15:39:07</t>
  </si>
  <si>
    <t>15:41:00</t>
  </si>
  <si>
    <t>15:43:33</t>
  </si>
  <si>
    <t>15:45:28</t>
  </si>
  <si>
    <t>15:45:42</t>
  </si>
  <si>
    <t>15:47:57</t>
  </si>
  <si>
    <t>15:48:10</t>
  </si>
  <si>
    <t>ARCA11</t>
  </si>
  <si>
    <t>SAME3</t>
  </si>
  <si>
    <t>SAAP2</t>
  </si>
  <si>
    <t>LRCS_Tower_SAAP2_L1T2sps_GE</t>
  </si>
  <si>
    <t>LRCS_Tower_SAAP2_L1T2sps_2000PAR_GE</t>
  </si>
  <si>
    <t>16:00:35</t>
  </si>
  <si>
    <t>16:04:24</t>
  </si>
  <si>
    <t>16:08:13</t>
  </si>
  <si>
    <t>16:12:03</t>
  </si>
  <si>
    <t>16:15:52</t>
  </si>
  <si>
    <t>16:19:41</t>
  </si>
  <si>
    <t>16:25:21</t>
  </si>
  <si>
    <t>ELK2</t>
  </si>
  <si>
    <t>16:54:37</t>
  </si>
  <si>
    <t>16:58:27</t>
  </si>
  <si>
    <t>17:02:19</t>
  </si>
  <si>
    <t>17:06:54</t>
  </si>
  <si>
    <t>17:10:51</t>
  </si>
  <si>
    <t>17:14:40</t>
  </si>
  <si>
    <t>17:18:54</t>
  </si>
  <si>
    <t>17:29:01</t>
  </si>
  <si>
    <t>17:32:50</t>
  </si>
  <si>
    <t>17:40:04</t>
  </si>
  <si>
    <t>17:43:54</t>
  </si>
  <si>
    <t>17:47:44</t>
  </si>
  <si>
    <t>17:51:39</t>
  </si>
  <si>
    <t>17:56:04</t>
  </si>
  <si>
    <t>LOPE</t>
  </si>
  <si>
    <t>SPS1</t>
  </si>
  <si>
    <t>LRCS_Tower_LOPE_L1SPS1T_GE</t>
  </si>
  <si>
    <t>11:38:32</t>
  </si>
  <si>
    <t>11:46:03</t>
  </si>
  <si>
    <t>11:58:50</t>
  </si>
  <si>
    <t>12:02:39</t>
  </si>
  <si>
    <t>12:06:28</t>
  </si>
  <si>
    <t>12:11:29</t>
  </si>
  <si>
    <t>12:15:25</t>
  </si>
  <si>
    <t>12:19:50</t>
  </si>
  <si>
    <t>12:20:23</t>
  </si>
  <si>
    <t>12:35:09</t>
  </si>
  <si>
    <t>12:37:19</t>
  </si>
  <si>
    <t>12:39:30</t>
  </si>
  <si>
    <t>12:41:40</t>
  </si>
  <si>
    <t>12:45:23</t>
  </si>
  <si>
    <t>13:00:28</t>
  </si>
  <si>
    <t>13:00:39</t>
  </si>
  <si>
    <t>13:20:53</t>
  </si>
  <si>
    <t>13:21:06</t>
  </si>
  <si>
    <t>14:08:16</t>
  </si>
  <si>
    <t>14:10:21</t>
  </si>
  <si>
    <t>14:12:14</t>
  </si>
  <si>
    <t>14:14:07</t>
  </si>
  <si>
    <t>14:16:21</t>
  </si>
  <si>
    <t>14:19:01</t>
  </si>
  <si>
    <t>14:21:17</t>
  </si>
  <si>
    <t>14:23:44</t>
  </si>
  <si>
    <t>MALA6</t>
  </si>
  <si>
    <t>LRCS_Tower_MALA6_L1SPS1T_GE</t>
  </si>
  <si>
    <t>15:14:45</t>
  </si>
  <si>
    <t>15:17:36</t>
  </si>
  <si>
    <t>15:19:45</t>
  </si>
  <si>
    <t>15:21:25</t>
  </si>
  <si>
    <t>15:24:26</t>
  </si>
  <si>
    <t>15:26:20</t>
  </si>
  <si>
    <t>15:29:07</t>
  </si>
  <si>
    <t>LRCS_Tower_MALA6_L2SPS1T_GE</t>
  </si>
  <si>
    <t>16:19:47</t>
  </si>
  <si>
    <t>16:21:44</t>
  </si>
  <si>
    <t>16:23:36</t>
  </si>
  <si>
    <t>16:25:51</t>
  </si>
  <si>
    <t>16:28:49</t>
  </si>
  <si>
    <t>16:30:41</t>
  </si>
  <si>
    <t>16:33:07</t>
  </si>
  <si>
    <t>LRCS_Tower_MALA6_ELK1T2_GE</t>
  </si>
  <si>
    <t>16:42:57</t>
  </si>
  <si>
    <t>16:44:57</t>
  </si>
  <si>
    <t>16:46:56</t>
  </si>
  <si>
    <t>16:49:03</t>
  </si>
  <si>
    <t>16:51:30</t>
  </si>
  <si>
    <t>16:53:15</t>
  </si>
  <si>
    <t>16:56:58</t>
  </si>
  <si>
    <t>ELK3</t>
  </si>
  <si>
    <t>17:15:02</t>
  </si>
  <si>
    <t>17:16:58</t>
  </si>
  <si>
    <t>17:18:57</t>
  </si>
  <si>
    <t>17:20:41</t>
  </si>
  <si>
    <t>17:23:48</t>
  </si>
  <si>
    <t>17:25:34</t>
  </si>
  <si>
    <t>17:30:25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</si>
</sst>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Protection="1">
      <protection locked="0"/>
    </xf>
    <xf numFmtId="0" fontId="0" fillId="2" borderId="0" xfId="0" applyFill="1"/>
    <xf numFmtId="0" fontId="0" fillId="2" borderId="0" xfId="0" applyFill="1" applyProtection="1">
      <protection locked="0"/>
    </xf>
    <xf numFmtId="14" fontId="0" fillId="2" borderId="0" xfId="0" applyNumberFormat="1" applyFill="1"/>
    <xf numFmtId="0" fontId="0" fillId="0" borderId="0" xfId="0" applyFill="1"/>
    <xf numFmtId="14" fontId="0" fillId="0" borderId="0" xfId="0" applyNumberFormat="1" applyFill="1"/>
    <xf numFmtId="0" fontId="0" fillId="0" borderId="0" xfId="0" applyFill="1" applyProtection="1">
      <protection locked="0"/>
    </xf>
    <xf numFmtId="14" fontId="0" fillId="0" borderId="0" xfId="0" applyNumberFormat="1"/>
    <xf numFmtId="0" fontId="0" fillId="3" borderId="0" xfId="0" applyFill="1" applyProtection="1">
      <protection locked="0"/>
    </xf>
    <xf numFmtId="0" fontId="1" fillId="3" borderId="0" xfId="0" applyFont="1" applyFill="1"/>
    <xf numFmtId="0" fontId="1" fillId="3" borderId="0" xfId="0" applyFont="1" applyFill="1" applyProtection="1">
      <protection locked="0"/>
    </xf>
    <xf numFmtId="0" fontId="0" fillId="3" borderId="0" xfId="0" applyFill="1"/>
  </cellXfs>
  <cellStyles count="2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146"/>
  <sheetViews>
    <sheetView tabSelected="1" workbookViewId="0">
      <pane ySplit="1040" activePane="bottomLeft"/>
      <selection activeCell="B138" sqref="B138"/>
      <selection pane="bottomLeft" activeCell="N12" sqref="N12:N14"/>
    </sheetView>
  </sheetViews>
  <sheetFormatPr baseColWidth="10" defaultRowHeight="16" x14ac:dyDescent="0.2"/>
  <cols>
    <col min="1" max="1" width="5.1640625" bestFit="1" customWidth="1"/>
    <col min="2" max="2" width="6.33203125" bestFit="1" customWidth="1"/>
    <col min="3" max="3" width="13.1640625" bestFit="1" customWidth="1"/>
    <col min="4" max="4" width="18.1640625" bestFit="1" customWidth="1"/>
    <col min="5" max="5" width="12.5" bestFit="1" customWidth="1"/>
    <col min="6" max="6" width="15.1640625" bestFit="1" customWidth="1"/>
    <col min="7" max="7" width="8.83203125" bestFit="1" customWidth="1"/>
    <col min="8" max="8" width="37.6640625" bestFit="1" customWidth="1"/>
    <col min="9" max="9" width="4.5" bestFit="1" customWidth="1"/>
    <col min="10" max="10" width="7.83203125" bestFit="1" customWidth="1"/>
    <col min="11" max="11" width="8.33203125" bestFit="1" customWidth="1"/>
    <col min="12" max="12" width="14.33203125" bestFit="1" customWidth="1"/>
    <col min="13" max="13" width="19.6640625" bestFit="1" customWidth="1"/>
    <col min="14" max="14" width="3.6640625" bestFit="1" customWidth="1"/>
    <col min="15" max="15" width="4.33203125" bestFit="1" customWidth="1"/>
    <col min="16" max="16" width="9" bestFit="1" customWidth="1"/>
    <col min="17" max="17" width="12.1640625" bestFit="1" customWidth="1"/>
    <col min="18" max="18" width="4.6640625" bestFit="1" customWidth="1"/>
    <col min="19" max="19" width="12.83203125" bestFit="1" customWidth="1"/>
    <col min="20" max="21" width="12.1640625" bestFit="1" customWidth="1"/>
    <col min="22" max="22" width="5" bestFit="1" customWidth="1"/>
    <col min="23" max="23" width="5.33203125" bestFit="1" customWidth="1"/>
    <col min="24" max="24" width="3.1640625" bestFit="1" customWidth="1"/>
    <col min="25" max="25" width="3.83203125" bestFit="1" customWidth="1"/>
    <col min="26" max="28" width="12.1640625" bestFit="1" customWidth="1"/>
    <col min="29" max="29" width="11.1640625" bestFit="1" customWidth="1"/>
    <col min="30" max="30" width="22.83203125" bestFit="1" customWidth="1"/>
    <col min="31" max="31" width="12.1640625" bestFit="1" customWidth="1"/>
    <col min="32" max="32" width="6" bestFit="1" customWidth="1"/>
    <col min="33" max="33" width="7.33203125" bestFit="1" customWidth="1"/>
    <col min="34" max="34" width="7.83203125" bestFit="1" customWidth="1"/>
    <col min="35" max="36" width="12.1640625" bestFit="1" customWidth="1"/>
    <col min="37" max="37" width="12.83203125" bestFit="1" customWidth="1"/>
    <col min="38" max="39" width="12.1640625" bestFit="1" customWidth="1"/>
    <col min="40" max="40" width="5" bestFit="1" customWidth="1"/>
    <col min="41" max="41" width="12.1640625" bestFit="1" customWidth="1"/>
    <col min="43" max="46" width="12.1640625" bestFit="1" customWidth="1"/>
    <col min="47" max="47" width="5.1640625" bestFit="1" customWidth="1"/>
    <col min="48" max="48" width="12.1640625" bestFit="1" customWidth="1"/>
    <col min="49" max="49" width="7.1640625" bestFit="1" customWidth="1"/>
    <col min="50" max="63" width="12.1640625" bestFit="1" customWidth="1"/>
    <col min="64" max="65" width="12.83203125" bestFit="1" customWidth="1"/>
    <col min="66" max="66" width="12.1640625" bestFit="1" customWidth="1"/>
    <col min="67" max="67" width="12.83203125" bestFit="1" customWidth="1"/>
    <col min="68" max="68" width="12.1640625" bestFit="1" customWidth="1"/>
    <col min="69" max="69" width="7" bestFit="1" customWidth="1"/>
    <col min="70" max="70" width="8.33203125" bestFit="1" customWidth="1"/>
    <col min="71" max="71" width="12.1640625" bestFit="1" customWidth="1"/>
    <col min="72" max="72" width="7.1640625" bestFit="1" customWidth="1"/>
    <col min="73" max="91" width="12.1640625" bestFit="1" customWidth="1"/>
    <col min="92" max="92" width="12.83203125" bestFit="1" customWidth="1"/>
    <col min="93" max="93" width="3.1640625" bestFit="1" customWidth="1"/>
    <col min="94" max="96" width="12.1640625" bestFit="1" customWidth="1"/>
    <col min="97" max="97" width="7.5" bestFit="1" customWidth="1"/>
  </cols>
  <sheetData>
    <row r="1" spans="1:97" s="12" customFormat="1" ht="30" customHeight="1" x14ac:dyDescent="0.2">
      <c r="A1" s="10" t="s">
        <v>113</v>
      </c>
      <c r="B1" s="10" t="s">
        <v>114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  <c r="I1" s="10" t="s">
        <v>121</v>
      </c>
      <c r="J1" s="10" t="s">
        <v>122</v>
      </c>
      <c r="K1" s="10" t="s">
        <v>123</v>
      </c>
      <c r="L1" s="10" t="s">
        <v>124</v>
      </c>
      <c r="M1" s="10" t="s">
        <v>125</v>
      </c>
      <c r="N1" s="10" t="s">
        <v>126</v>
      </c>
      <c r="O1" s="9" t="s">
        <v>0</v>
      </c>
      <c r="P1" s="9" t="s">
        <v>1</v>
      </c>
      <c r="Q1" s="9" t="s">
        <v>2</v>
      </c>
      <c r="R1" s="9" t="s">
        <v>144</v>
      </c>
      <c r="S1" s="9" t="s">
        <v>3</v>
      </c>
      <c r="T1" s="9" t="s">
        <v>4</v>
      </c>
      <c r="U1" s="9" t="s">
        <v>5</v>
      </c>
      <c r="V1" s="9" t="s">
        <v>6</v>
      </c>
      <c r="W1" s="9" t="s">
        <v>7</v>
      </c>
      <c r="X1" s="9" t="s">
        <v>8</v>
      </c>
      <c r="Y1" s="9" t="s">
        <v>9</v>
      </c>
      <c r="Z1" s="9" t="s">
        <v>145</v>
      </c>
      <c r="AA1" s="9" t="s">
        <v>146</v>
      </c>
      <c r="AB1" s="9" t="s">
        <v>10</v>
      </c>
      <c r="AC1" s="9" t="s">
        <v>147</v>
      </c>
      <c r="AD1" s="9" t="s">
        <v>148</v>
      </c>
      <c r="AE1" s="9" t="s">
        <v>11</v>
      </c>
      <c r="AF1" s="9" t="s">
        <v>12</v>
      </c>
      <c r="AG1" s="9" t="s">
        <v>13</v>
      </c>
      <c r="AH1" s="9" t="s">
        <v>14</v>
      </c>
      <c r="AI1" s="9" t="s">
        <v>149</v>
      </c>
      <c r="AJ1" s="9" t="s">
        <v>15</v>
      </c>
      <c r="AK1" s="9" t="s">
        <v>16</v>
      </c>
      <c r="AL1" s="9" t="s">
        <v>17</v>
      </c>
      <c r="AM1" s="9" t="s">
        <v>18</v>
      </c>
      <c r="AN1" s="9" t="s">
        <v>19</v>
      </c>
      <c r="AO1" s="9" t="s">
        <v>150</v>
      </c>
      <c r="AP1" s="9" t="s">
        <v>151</v>
      </c>
      <c r="AQ1" s="11" t="s">
        <v>20</v>
      </c>
      <c r="AR1" s="9" t="s">
        <v>21</v>
      </c>
      <c r="AS1" s="9" t="s">
        <v>22</v>
      </c>
      <c r="AT1" s="9" t="s">
        <v>23</v>
      </c>
      <c r="AU1" s="11" t="s">
        <v>24</v>
      </c>
      <c r="AV1" s="9" t="s">
        <v>25</v>
      </c>
      <c r="AW1" s="9" t="s">
        <v>26</v>
      </c>
      <c r="AX1" s="9" t="s">
        <v>27</v>
      </c>
      <c r="AY1" s="11" t="s">
        <v>28</v>
      </c>
      <c r="AZ1" s="11" t="s">
        <v>29</v>
      </c>
      <c r="BA1" s="9" t="s">
        <v>30</v>
      </c>
      <c r="BB1" s="9" t="s">
        <v>31</v>
      </c>
      <c r="BC1" s="9" t="s">
        <v>32</v>
      </c>
      <c r="BD1" s="9" t="s">
        <v>33</v>
      </c>
      <c r="BE1" s="9" t="s">
        <v>34</v>
      </c>
      <c r="BF1" s="9" t="s">
        <v>35</v>
      </c>
      <c r="BG1" s="9" t="s">
        <v>36</v>
      </c>
      <c r="BH1" s="9" t="s">
        <v>37</v>
      </c>
      <c r="BI1" s="9" t="s">
        <v>38</v>
      </c>
      <c r="BJ1" s="9" t="s">
        <v>39</v>
      </c>
      <c r="BK1" s="9" t="s">
        <v>40</v>
      </c>
      <c r="BL1" s="9" t="s">
        <v>41</v>
      </c>
      <c r="BM1" s="9" t="s">
        <v>42</v>
      </c>
      <c r="BN1" s="9" t="s">
        <v>43</v>
      </c>
      <c r="BO1" s="9" t="s">
        <v>44</v>
      </c>
      <c r="BP1" s="9" t="s">
        <v>45</v>
      </c>
      <c r="BQ1" s="9" t="s">
        <v>46</v>
      </c>
      <c r="BR1" s="9" t="s">
        <v>47</v>
      </c>
      <c r="BS1" s="9" t="s">
        <v>48</v>
      </c>
      <c r="BT1" s="9" t="s">
        <v>49</v>
      </c>
      <c r="BU1" s="9" t="s">
        <v>50</v>
      </c>
      <c r="BV1" s="9" t="s">
        <v>51</v>
      </c>
      <c r="BW1" s="9" t="s">
        <v>52</v>
      </c>
      <c r="BX1" s="9" t="s">
        <v>53</v>
      </c>
      <c r="BY1" s="9" t="s">
        <v>153</v>
      </c>
      <c r="BZ1" s="9" t="s">
        <v>152</v>
      </c>
      <c r="CA1" s="9" t="s">
        <v>54</v>
      </c>
      <c r="CB1" s="9" t="s">
        <v>55</v>
      </c>
      <c r="CC1" s="9" t="s">
        <v>56</v>
      </c>
      <c r="CD1" s="9" t="s">
        <v>57</v>
      </c>
      <c r="CE1" s="9" t="s">
        <v>58</v>
      </c>
      <c r="CF1" s="9" t="s">
        <v>59</v>
      </c>
      <c r="CG1" s="9" t="s">
        <v>60</v>
      </c>
      <c r="CH1" s="9" t="s">
        <v>61</v>
      </c>
      <c r="CI1" s="9" t="s">
        <v>62</v>
      </c>
      <c r="CJ1" s="9" t="s">
        <v>63</v>
      </c>
      <c r="CK1" s="9" t="s">
        <v>154</v>
      </c>
      <c r="CL1" s="9" t="s">
        <v>64</v>
      </c>
      <c r="CM1" s="9" t="s">
        <v>65</v>
      </c>
      <c r="CN1" s="9" t="s">
        <v>155</v>
      </c>
      <c r="CO1" s="9" t="s">
        <v>66</v>
      </c>
      <c r="CP1" s="9" t="s">
        <v>67</v>
      </c>
      <c r="CQ1" s="9" t="s">
        <v>156</v>
      </c>
      <c r="CR1" s="9" t="s">
        <v>68</v>
      </c>
      <c r="CS1" s="9" t="s">
        <v>69</v>
      </c>
    </row>
    <row r="2" spans="1:97" s="2" customFormat="1" x14ac:dyDescent="0.2">
      <c r="A2" s="2" t="s">
        <v>127</v>
      </c>
      <c r="B2" s="2" t="s">
        <v>128</v>
      </c>
      <c r="C2" s="5" t="s">
        <v>179</v>
      </c>
      <c r="D2" s="2">
        <v>2</v>
      </c>
      <c r="E2" s="2">
        <v>1</v>
      </c>
      <c r="F2" s="2" t="s">
        <v>134</v>
      </c>
      <c r="G2" s="2" t="s">
        <v>131</v>
      </c>
      <c r="H2" s="2" t="s">
        <v>180</v>
      </c>
      <c r="I2" s="2">
        <v>1</v>
      </c>
      <c r="J2" s="4">
        <v>41358</v>
      </c>
      <c r="K2" s="2" t="s">
        <v>132</v>
      </c>
      <c r="L2" s="2" t="s">
        <v>133</v>
      </c>
      <c r="M2" s="2" t="s">
        <v>129</v>
      </c>
      <c r="N2" s="2">
        <v>1</v>
      </c>
      <c r="O2" s="3">
        <v>1</v>
      </c>
      <c r="P2" s="3" t="s">
        <v>70</v>
      </c>
      <c r="Q2" s="3">
        <v>2450.4999986561015</v>
      </c>
      <c r="R2" s="3">
        <v>0</v>
      </c>
      <c r="S2" s="2">
        <f t="shared" ref="S2:S11" si="0">(BB2-BC2*(1000-BD2)/(1000-BE2))*BU2</f>
        <v>11.321001655060661</v>
      </c>
      <c r="T2" s="2">
        <f t="shared" ref="T2:T11" si="1">IF(CF2&lt;&gt;0,1/(1/CF2-1/AX2),0)</f>
        <v>0.13970312357715645</v>
      </c>
      <c r="U2" s="2">
        <f t="shared" ref="U2:U11" si="2">((CI2-BV2/2)*BC2-S2)/(CI2+BV2/2)</f>
        <v>251.20819715023717</v>
      </c>
      <c r="V2" s="3">
        <v>1</v>
      </c>
      <c r="W2" s="3">
        <v>1</v>
      </c>
      <c r="X2" s="3">
        <v>0</v>
      </c>
      <c r="Y2" s="3">
        <v>0</v>
      </c>
      <c r="Z2" s="3">
        <v>519.663330078125</v>
      </c>
      <c r="AA2" s="3">
        <v>978.184814453125</v>
      </c>
      <c r="AB2" s="3">
        <v>717.2330322265625</v>
      </c>
      <c r="AC2" s="2">
        <v>-9999</v>
      </c>
      <c r="AD2" s="2">
        <f t="shared" ref="AD2:AD11" si="3">CQ2/AA2</f>
        <v>0.46874729355857581</v>
      </c>
      <c r="AE2" s="2">
        <f t="shared" ref="AE2:AE11" si="4">(AA2-AB2)/AA2</f>
        <v>0.26677145092714727</v>
      </c>
      <c r="AF2" s="3">
        <v>-1</v>
      </c>
      <c r="AG2" s="3">
        <v>0.87</v>
      </c>
      <c r="AH2" s="3">
        <v>0.92</v>
      </c>
      <c r="AI2" s="3">
        <v>10.018994331359863</v>
      </c>
      <c r="AJ2" s="2">
        <f t="shared" ref="AJ2:AJ11" si="5">(AI2*AH2+(100-AI2)*AG2)/100</f>
        <v>0.87500949716567999</v>
      </c>
      <c r="AK2" s="2">
        <f t="shared" ref="AK2:AK11" si="6">(S2-AF2)/CP2</f>
        <v>7.0452725008480167E-3</v>
      </c>
      <c r="AL2" s="2">
        <f t="shared" ref="AL2:AL11" si="7">(AA2-AB2)/(AA2-Z2)</f>
        <v>0.56911571457171706</v>
      </c>
      <c r="AM2" s="2">
        <f t="shared" ref="AM2:AM11" si="8">(Y2-AA2)/(Y2-Z2)</f>
        <v>1.8823433516197245</v>
      </c>
      <c r="AN2" s="2">
        <f t="shared" ref="AN2:AN11" si="9">(Y2-AA2)/AA2</f>
        <v>-1</v>
      </c>
      <c r="AO2" s="3">
        <v>1998.526123046875</v>
      </c>
      <c r="AP2" s="3">
        <v>0.5</v>
      </c>
      <c r="AQ2" s="2">
        <f t="shared" ref="AQ2:AQ11" si="10">AE2*AP2*AJ2*AO2</f>
        <v>233.25553138852777</v>
      </c>
      <c r="AR2" s="2">
        <f t="shared" ref="AR2:AR11" si="11">BV2*1000</f>
        <v>2.1440327199161575</v>
      </c>
      <c r="AS2" s="2">
        <f t="shared" ref="AS2:AS11" si="12">(CA2-CG2)</f>
        <v>1.4531192597361486</v>
      </c>
      <c r="AT2" s="2">
        <f t="shared" ref="AT2:AT11" si="13">(AZ2+BZ2*R2)</f>
        <v>26.222890853881836</v>
      </c>
      <c r="AU2" s="3">
        <v>2</v>
      </c>
      <c r="AV2" s="2">
        <f t="shared" ref="AV2:AV11" si="14">(AU2*BO2+BP2)</f>
        <v>4.644859790802002</v>
      </c>
      <c r="AW2" s="3">
        <v>1</v>
      </c>
      <c r="AX2" s="2">
        <f t="shared" ref="AX2:AX11" si="15">AV2*(AW2+1)*(AW2+1)/(AW2*AW2+1)</f>
        <v>9.2897195816040039</v>
      </c>
      <c r="AY2" s="3">
        <v>23.361154556274414</v>
      </c>
      <c r="AZ2" s="3">
        <v>26.222890853881836</v>
      </c>
      <c r="BA2" s="3">
        <v>21.985469818115234</v>
      </c>
      <c r="BB2" s="3">
        <v>398.61654663085938</v>
      </c>
      <c r="BC2" s="3">
        <v>390.51589965820312</v>
      </c>
      <c r="BD2" s="3">
        <v>19.084541320800781</v>
      </c>
      <c r="BE2" s="3">
        <v>20.483776092529297</v>
      </c>
      <c r="BF2" s="3">
        <v>63.549461364746094</v>
      </c>
      <c r="BG2" s="3">
        <v>68.21380615234375</v>
      </c>
      <c r="BH2" s="3">
        <v>300.18048095703125</v>
      </c>
      <c r="BI2" s="3">
        <v>1998.64404296875</v>
      </c>
      <c r="BJ2" s="3">
        <v>22.817834854125977</v>
      </c>
      <c r="BK2" s="3">
        <v>95.973518371582031</v>
      </c>
      <c r="BL2" s="3">
        <v>-0.17596530914306641</v>
      </c>
      <c r="BM2" s="3">
        <v>1.1145487427711487E-2</v>
      </c>
      <c r="BN2" s="3">
        <v>1</v>
      </c>
      <c r="BO2" s="3">
        <v>-1.355140209197998</v>
      </c>
      <c r="BP2" s="3">
        <v>7.355140209197998</v>
      </c>
      <c r="BQ2" s="3">
        <v>1</v>
      </c>
      <c r="BR2" s="3">
        <v>0</v>
      </c>
      <c r="BS2" s="3">
        <v>0.15999999642372131</v>
      </c>
      <c r="BT2" s="3">
        <v>111115</v>
      </c>
      <c r="BU2" s="2">
        <f t="shared" ref="BU2:BU11" si="16">BH2*0.000001/(AU2*0.0001)</f>
        <v>1.5009024047851562</v>
      </c>
      <c r="BV2" s="2">
        <f t="shared" ref="BV2:BV11" si="17">(BE2-BD2)/(1000-BE2)*BU2</f>
        <v>2.1440327199161576E-3</v>
      </c>
      <c r="BW2" s="2">
        <f t="shared" ref="BW2:BW11" si="18">(AZ2+273.15)</f>
        <v>299.37289085388181</v>
      </c>
      <c r="BX2" s="2">
        <f t="shared" ref="BX2:BX11" si="19">(AY2+273.15)</f>
        <v>296.51115455627439</v>
      </c>
      <c r="BY2" s="2">
        <f t="shared" ref="BY2:BY11" si="20">(BI2*BQ2+BJ2*BR2)*BS2</f>
        <v>319.78303972729191</v>
      </c>
      <c r="BZ2" s="2">
        <f t="shared" ref="BZ2:BZ11" si="21">((BY2+0.00000010773*(BX2^4-BW2^4))-BV2*44100)/(AV2*51.4+0.00000043092*BW2^3)</f>
        <v>0.76951303299700491</v>
      </c>
      <c r="CA2" s="2">
        <f t="shared" ref="CA2:CA11" si="22">0.61365*EXP(17.502*AT2/(240.97+AT2))</f>
        <v>3.419019320871882</v>
      </c>
      <c r="CB2" s="2">
        <f t="shared" ref="CB2:CB11" si="23">CA2*1000/BK2</f>
        <v>35.624611652085278</v>
      </c>
      <c r="CC2" s="2">
        <f t="shared" ref="CC2:CC11" si="24">(CB2-BE2)</f>
        <v>15.140835559555981</v>
      </c>
      <c r="CD2" s="2">
        <f t="shared" ref="CD2:CD11" si="25">IF(R2,AZ2,(AY2+AZ2)/2)</f>
        <v>24.792022705078125</v>
      </c>
      <c r="CE2" s="2">
        <f t="shared" ref="CE2:CE11" si="26">0.61365*EXP(17.502*CD2/(240.97+CD2))</f>
        <v>3.1404643908526393</v>
      </c>
      <c r="CF2" s="2">
        <f t="shared" ref="CF2:CF11" si="27">IF(CC2&lt;&gt;0,(1000-(CB2+BE2)/2)/CC2*BV2,0)</f>
        <v>0.13763332955609825</v>
      </c>
      <c r="CG2" s="2">
        <f t="shared" ref="CG2:CG11" si="28">BE2*BK2/1000</f>
        <v>1.9659000611357333</v>
      </c>
      <c r="CH2" s="2">
        <f t="shared" ref="CH2:CH11" si="29">(CE2-CG2)</f>
        <v>1.1745643297169059</v>
      </c>
      <c r="CI2" s="2">
        <f t="shared" ref="CI2:CI11" si="30">1/(1.6/T2+1.37/AX2)</f>
        <v>8.6204424947227354E-2</v>
      </c>
      <c r="CJ2" s="2">
        <f t="shared" ref="CJ2:CJ11" si="31">U2*BK2*0.001</f>
        <v>24.109334524290286</v>
      </c>
      <c r="CK2" s="2">
        <f t="shared" ref="CK2:CK11" si="32">U2/BC2</f>
        <v>0.64327264874517465</v>
      </c>
      <c r="CL2" s="2">
        <f t="shared" ref="CL2:CL11" si="33">(1-BV2*BK2/CA2/T2)*100</f>
        <v>56.920053668906135</v>
      </c>
      <c r="CM2" s="2">
        <f t="shared" ref="CM2:CM11" si="34">(BC2-S2/(AX2/1.35))</f>
        <v>388.87070982226913</v>
      </c>
      <c r="CN2" s="2">
        <f t="shared" ref="CN2:CN11" si="35">S2*CL2/100/CM2</f>
        <v>1.6570855184396462E-2</v>
      </c>
      <c r="CO2" s="2">
        <f t="shared" ref="CO2:CO11" si="36">(Y2-X2)</f>
        <v>0</v>
      </c>
      <c r="CP2" s="2">
        <f t="shared" ref="CP2:CP11" si="37">BI2*AJ2</f>
        <v>1748.8325190512676</v>
      </c>
      <c r="CQ2" s="2">
        <f t="shared" ref="CQ2:CQ11" si="38">(AA2-Z2)</f>
        <v>458.521484375</v>
      </c>
      <c r="CR2" s="2">
        <f t="shared" ref="CR2:CR11" si="39">(AA2-AB2)/(AA2-X2)</f>
        <v>0.26677145092714727</v>
      </c>
      <c r="CS2" s="2">
        <v>-9999</v>
      </c>
    </row>
    <row r="3" spans="1:97" s="2" customFormat="1" x14ac:dyDescent="0.2">
      <c r="A3" s="2" t="s">
        <v>127</v>
      </c>
      <c r="B3" s="2" t="s">
        <v>128</v>
      </c>
      <c r="C3" s="5" t="s">
        <v>179</v>
      </c>
      <c r="D3" s="2">
        <v>2</v>
      </c>
      <c r="E3" s="2">
        <v>1</v>
      </c>
      <c r="F3" s="2" t="s">
        <v>134</v>
      </c>
      <c r="G3" s="2" t="s">
        <v>131</v>
      </c>
      <c r="H3" s="2" t="s">
        <v>180</v>
      </c>
      <c r="I3" s="2">
        <v>1</v>
      </c>
      <c r="J3" s="4">
        <v>41358</v>
      </c>
      <c r="K3" s="2" t="s">
        <v>132</v>
      </c>
      <c r="L3" s="2" t="s">
        <v>133</v>
      </c>
      <c r="M3" s="2" t="s">
        <v>129</v>
      </c>
      <c r="N3" s="2">
        <v>1</v>
      </c>
      <c r="O3" s="3">
        <v>2</v>
      </c>
      <c r="P3" s="3" t="s">
        <v>71</v>
      </c>
      <c r="Q3" s="3">
        <v>3173.9999997243285</v>
      </c>
      <c r="R3" s="3">
        <v>0</v>
      </c>
      <c r="S3" s="2">
        <f t="shared" si="0"/>
        <v>17.47386230591383</v>
      </c>
      <c r="T3" s="2">
        <f t="shared" si="1"/>
        <v>0.18066077599765734</v>
      </c>
      <c r="U3" s="2">
        <f t="shared" si="2"/>
        <v>218.76727473241579</v>
      </c>
      <c r="V3" s="3">
        <v>1</v>
      </c>
      <c r="W3" s="3">
        <v>1</v>
      </c>
      <c r="X3" s="3">
        <v>0</v>
      </c>
      <c r="Y3" s="3">
        <v>0</v>
      </c>
      <c r="Z3" s="3">
        <v>519.663330078125</v>
      </c>
      <c r="AA3" s="3">
        <v>978.184814453125</v>
      </c>
      <c r="AB3" s="3">
        <v>717.2330322265625</v>
      </c>
      <c r="AC3" s="2">
        <v>-9999</v>
      </c>
      <c r="AD3" s="2">
        <f t="shared" si="3"/>
        <v>0.46874729355857581</v>
      </c>
      <c r="AE3" s="2">
        <f t="shared" si="4"/>
        <v>0.26677145092714727</v>
      </c>
      <c r="AF3" s="3">
        <v>-1</v>
      </c>
      <c r="AG3" s="3">
        <v>0.87</v>
      </c>
      <c r="AH3" s="3">
        <v>0.92</v>
      </c>
      <c r="AI3" s="3">
        <v>9.7515640258789062</v>
      </c>
      <c r="AJ3" s="2">
        <f t="shared" si="5"/>
        <v>0.87487578201293947</v>
      </c>
      <c r="AK3" s="2">
        <f t="shared" si="6"/>
        <v>1.4069489332041428E-2</v>
      </c>
      <c r="AL3" s="2">
        <f t="shared" si="7"/>
        <v>0.56911571457171706</v>
      </c>
      <c r="AM3" s="2">
        <f t="shared" si="8"/>
        <v>1.8823433516197245</v>
      </c>
      <c r="AN3" s="2">
        <f t="shared" si="9"/>
        <v>-1</v>
      </c>
      <c r="AO3" s="3">
        <v>1998.526123046875</v>
      </c>
      <c r="AP3" s="3">
        <v>0.5</v>
      </c>
      <c r="AQ3" s="2">
        <f t="shared" si="10"/>
        <v>233.2198862908366</v>
      </c>
      <c r="AR3" s="2">
        <f t="shared" si="11"/>
        <v>2.488389165703079</v>
      </c>
      <c r="AS3" s="2">
        <f t="shared" si="12"/>
        <v>1.3106368679394649</v>
      </c>
      <c r="AT3" s="2">
        <f t="shared" si="13"/>
        <v>25.573793411254883</v>
      </c>
      <c r="AU3" s="3">
        <v>2</v>
      </c>
      <c r="AV3" s="2">
        <f t="shared" si="14"/>
        <v>4.644859790802002</v>
      </c>
      <c r="AW3" s="3">
        <v>1</v>
      </c>
      <c r="AX3" s="2">
        <f t="shared" si="15"/>
        <v>9.2897195816040039</v>
      </c>
      <c r="AY3" s="3">
        <v>23.505474090576172</v>
      </c>
      <c r="AZ3" s="3">
        <v>25.573793411254883</v>
      </c>
      <c r="BA3" s="3">
        <v>21.992925643920898</v>
      </c>
      <c r="BB3" s="3">
        <v>395.11514282226562</v>
      </c>
      <c r="BC3" s="3">
        <v>382.8388671875</v>
      </c>
      <c r="BD3" s="3">
        <v>19.001304626464844</v>
      </c>
      <c r="BE3" s="3">
        <v>20.624948501586914</v>
      </c>
      <c r="BF3" s="3">
        <v>62.977592468261719</v>
      </c>
      <c r="BG3" s="3">
        <v>68.096466064453125</v>
      </c>
      <c r="BH3" s="3">
        <v>300.1971435546875</v>
      </c>
      <c r="BI3" s="3">
        <v>1500.8350830078125</v>
      </c>
      <c r="BJ3" s="3">
        <v>931.66558837890625</v>
      </c>
      <c r="BK3" s="3">
        <v>95.973770141601562</v>
      </c>
      <c r="BL3" s="3">
        <v>1.7553701400756836</v>
      </c>
      <c r="BM3" s="3">
        <v>-3.2969579100608826E-2</v>
      </c>
      <c r="BN3" s="3">
        <v>0.3333333432674408</v>
      </c>
      <c r="BO3" s="3">
        <v>-1.355140209197998</v>
      </c>
      <c r="BP3" s="3">
        <v>7.355140209197998</v>
      </c>
      <c r="BQ3" s="3">
        <v>1</v>
      </c>
      <c r="BR3" s="3">
        <v>0</v>
      </c>
      <c r="BS3" s="3">
        <v>0.15999999642372131</v>
      </c>
      <c r="BT3" s="3">
        <v>111115</v>
      </c>
      <c r="BU3" s="2">
        <f t="shared" si="16"/>
        <v>1.5009857177734374</v>
      </c>
      <c r="BV3" s="2">
        <f t="shared" si="17"/>
        <v>2.488389165703079E-3</v>
      </c>
      <c r="BW3" s="2">
        <f t="shared" si="18"/>
        <v>298.72379341125486</v>
      </c>
      <c r="BX3" s="2">
        <f t="shared" si="19"/>
        <v>296.65547409057615</v>
      </c>
      <c r="BY3" s="2">
        <f t="shared" si="20"/>
        <v>240.13360791384548</v>
      </c>
      <c r="BZ3" s="2">
        <f t="shared" si="21"/>
        <v>0.42713231525314732</v>
      </c>
      <c r="CA3" s="2">
        <f t="shared" si="22"/>
        <v>3.2900909346131368</v>
      </c>
      <c r="CB3" s="2">
        <f t="shared" si="23"/>
        <v>34.281147127583644</v>
      </c>
      <c r="CC3" s="2">
        <f t="shared" si="24"/>
        <v>13.65619862599673</v>
      </c>
      <c r="CD3" s="2">
        <f t="shared" si="25"/>
        <v>24.539633750915527</v>
      </c>
      <c r="CE3" s="2">
        <f t="shared" si="26"/>
        <v>3.0934457464951621</v>
      </c>
      <c r="CF3" s="2">
        <f t="shared" si="27"/>
        <v>0.17721441853875361</v>
      </c>
      <c r="CG3" s="2">
        <f t="shared" si="28"/>
        <v>1.979454066673672</v>
      </c>
      <c r="CH3" s="2">
        <f t="shared" si="29"/>
        <v>1.1139916798214902</v>
      </c>
      <c r="CI3" s="2">
        <f t="shared" si="30"/>
        <v>0.11106357374869331</v>
      </c>
      <c r="CJ3" s="2">
        <f t="shared" si="31"/>
        <v>20.995920139673473</v>
      </c>
      <c r="CK3" s="2">
        <f t="shared" si="32"/>
        <v>0.57143433826239964</v>
      </c>
      <c r="CL3" s="2">
        <f t="shared" si="33"/>
        <v>59.821003618935499</v>
      </c>
      <c r="CM3" s="2">
        <f t="shared" si="34"/>
        <v>380.29953175269344</v>
      </c>
      <c r="CN3" s="2">
        <f t="shared" si="35"/>
        <v>2.7486333612385484E-2</v>
      </c>
      <c r="CO3" s="2">
        <f t="shared" si="36"/>
        <v>0</v>
      </c>
      <c r="CP3" s="2">
        <f t="shared" si="37"/>
        <v>1313.0442669189149</v>
      </c>
      <c r="CQ3" s="2">
        <f t="shared" si="38"/>
        <v>458.521484375</v>
      </c>
      <c r="CR3" s="2">
        <f t="shared" si="39"/>
        <v>0.26677145092714727</v>
      </c>
      <c r="CS3" s="2">
        <v>-9999</v>
      </c>
    </row>
    <row r="4" spans="1:97" x14ac:dyDescent="0.2">
      <c r="A4" t="s">
        <v>127</v>
      </c>
      <c r="B4" t="s">
        <v>128</v>
      </c>
      <c r="C4" s="5" t="s">
        <v>179</v>
      </c>
      <c r="D4">
        <v>2</v>
      </c>
      <c r="E4">
        <v>1</v>
      </c>
      <c r="F4" t="s">
        <v>134</v>
      </c>
      <c r="G4" t="s">
        <v>131</v>
      </c>
      <c r="H4" s="5" t="s">
        <v>180</v>
      </c>
      <c r="I4">
        <v>1</v>
      </c>
      <c r="J4" s="6">
        <v>41358</v>
      </c>
      <c r="K4" s="5" t="s">
        <v>132</v>
      </c>
      <c r="L4" t="s">
        <v>133</v>
      </c>
      <c r="M4" t="s">
        <v>129</v>
      </c>
      <c r="O4" s="1">
        <v>3</v>
      </c>
      <c r="P4" s="1" t="s">
        <v>72</v>
      </c>
      <c r="Q4" s="1">
        <v>3187.9999987594783</v>
      </c>
      <c r="R4" s="1">
        <v>0</v>
      </c>
      <c r="S4">
        <f t="shared" si="0"/>
        <v>23.687152461200721</v>
      </c>
      <c r="T4">
        <f t="shared" si="1"/>
        <v>0.24790629038918541</v>
      </c>
      <c r="U4">
        <f t="shared" si="2"/>
        <v>220.03794928530496</v>
      </c>
      <c r="V4" s="1">
        <v>2</v>
      </c>
      <c r="W4" s="1">
        <v>2</v>
      </c>
      <c r="X4" s="1">
        <v>0</v>
      </c>
      <c r="Y4" s="1">
        <v>0</v>
      </c>
      <c r="Z4" s="1">
        <v>559.619384765625</v>
      </c>
      <c r="AA4" s="1">
        <v>1418.4178466796875</v>
      </c>
      <c r="AB4" s="1">
        <v>761.9776611328125</v>
      </c>
      <c r="AC4" s="2">
        <v>-9999</v>
      </c>
      <c r="AD4">
        <f t="shared" si="3"/>
        <v>0.60546225072138393</v>
      </c>
      <c r="AE4">
        <f t="shared" si="4"/>
        <v>0.46279746626391316</v>
      </c>
      <c r="AF4" s="1">
        <v>-1</v>
      </c>
      <c r="AG4" s="1">
        <v>0.87</v>
      </c>
      <c r="AH4" s="1">
        <v>0.92</v>
      </c>
      <c r="AI4" s="1">
        <v>9.7515640258789062</v>
      </c>
      <c r="AJ4">
        <f t="shared" si="5"/>
        <v>0.87487578201293947</v>
      </c>
      <c r="AK4">
        <f t="shared" si="6"/>
        <v>1.8795508027600539E-2</v>
      </c>
      <c r="AL4">
        <f t="shared" si="7"/>
        <v>0.76437047183785367</v>
      </c>
      <c r="AM4">
        <f t="shared" si="8"/>
        <v>2.5346117116256384</v>
      </c>
      <c r="AN4">
        <f t="shared" si="9"/>
        <v>-1</v>
      </c>
      <c r="AO4" s="1">
        <v>1501.3699951171875</v>
      </c>
      <c r="AP4" s="1">
        <v>0.5</v>
      </c>
      <c r="AQ4">
        <f t="shared" si="10"/>
        <v>303.945070272154</v>
      </c>
      <c r="AR4">
        <f t="shared" si="11"/>
        <v>3.399445534844117</v>
      </c>
      <c r="AS4">
        <f t="shared" si="12"/>
        <v>1.3140719766729789</v>
      </c>
      <c r="AT4">
        <f t="shared" si="13"/>
        <v>25.579887390136719</v>
      </c>
      <c r="AU4" s="1">
        <v>2</v>
      </c>
      <c r="AV4">
        <f t="shared" si="14"/>
        <v>4.644859790802002</v>
      </c>
      <c r="AW4" s="1">
        <v>1</v>
      </c>
      <c r="AX4">
        <f t="shared" si="15"/>
        <v>9.2897195816040039</v>
      </c>
      <c r="AY4" s="1">
        <v>23.511680603027344</v>
      </c>
      <c r="AZ4" s="1">
        <v>25.579887390136719</v>
      </c>
      <c r="BA4" s="1">
        <v>21.98802375793457</v>
      </c>
      <c r="BB4" s="1">
        <v>399.83053588867188</v>
      </c>
      <c r="BC4" s="1">
        <v>383.1778564453125</v>
      </c>
      <c r="BD4" s="1">
        <v>18.383119583129883</v>
      </c>
      <c r="BE4" s="1">
        <v>20.601774215698242</v>
      </c>
      <c r="BF4" s="1">
        <v>60.741710662841797</v>
      </c>
      <c r="BG4" s="1">
        <v>67.990966796875</v>
      </c>
      <c r="BH4" s="1">
        <v>300.12881469726562</v>
      </c>
      <c r="BI4" s="1">
        <v>1501.310546875</v>
      </c>
      <c r="BJ4" s="1">
        <v>684.40399169921875</v>
      </c>
      <c r="BK4" s="1">
        <v>95.972770690917969</v>
      </c>
      <c r="BL4" s="1">
        <v>1.7553701400756836</v>
      </c>
      <c r="BM4" s="1">
        <v>-3.2969579100608826E-2</v>
      </c>
      <c r="BN4" s="1">
        <v>1</v>
      </c>
      <c r="BO4" s="1">
        <v>-1.355140209197998</v>
      </c>
      <c r="BP4" s="1">
        <v>7.355140209197998</v>
      </c>
      <c r="BQ4" s="1">
        <v>1</v>
      </c>
      <c r="BR4" s="1">
        <v>0</v>
      </c>
      <c r="BS4" s="1">
        <v>0.15999999642372131</v>
      </c>
      <c r="BT4" s="1">
        <v>111115</v>
      </c>
      <c r="BU4">
        <f t="shared" si="16"/>
        <v>1.500644073486328</v>
      </c>
      <c r="BV4">
        <f t="shared" si="17"/>
        <v>3.399445534844117E-3</v>
      </c>
      <c r="BW4">
        <f t="shared" si="18"/>
        <v>298.7298873901367</v>
      </c>
      <c r="BX4">
        <f t="shared" si="19"/>
        <v>296.66168060302732</v>
      </c>
      <c r="BY4">
        <f t="shared" si="20"/>
        <v>240.20968213089509</v>
      </c>
      <c r="BZ4">
        <f t="shared" si="21"/>
        <v>0.2668740256997279</v>
      </c>
      <c r="CA4">
        <f t="shared" si="22"/>
        <v>3.2912813293022527</v>
      </c>
      <c r="CB4">
        <f t="shared" si="23"/>
        <v>34.293907590746578</v>
      </c>
      <c r="CC4">
        <f t="shared" si="24"/>
        <v>13.692133375048336</v>
      </c>
      <c r="CD4">
        <f t="shared" si="25"/>
        <v>24.545783996582031</v>
      </c>
      <c r="CE4">
        <f t="shared" si="26"/>
        <v>3.0945841465189035</v>
      </c>
      <c r="CF4">
        <f t="shared" si="27"/>
        <v>0.24146259783515109</v>
      </c>
      <c r="CG4">
        <f t="shared" si="28"/>
        <v>1.9772093526292738</v>
      </c>
      <c r="CH4">
        <f t="shared" si="29"/>
        <v>1.1173747938896297</v>
      </c>
      <c r="CI4">
        <f t="shared" si="30"/>
        <v>0.15148011623932042</v>
      </c>
      <c r="CJ4">
        <f t="shared" si="31"/>
        <v>21.117651650058413</v>
      </c>
      <c r="CK4">
        <f t="shared" si="32"/>
        <v>0.5742449507040055</v>
      </c>
      <c r="CL4">
        <f t="shared" si="33"/>
        <v>60.014404580331359</v>
      </c>
      <c r="CM4">
        <f t="shared" si="34"/>
        <v>379.73559367928186</v>
      </c>
      <c r="CN4">
        <f t="shared" si="35"/>
        <v>3.7435794137410404E-2</v>
      </c>
      <c r="CO4">
        <f t="shared" si="36"/>
        <v>0</v>
      </c>
      <c r="CP4">
        <f t="shared" si="37"/>
        <v>1313.4602387415393</v>
      </c>
      <c r="CQ4">
        <f t="shared" si="38"/>
        <v>858.7984619140625</v>
      </c>
      <c r="CR4">
        <f t="shared" si="39"/>
        <v>0.46279746626391316</v>
      </c>
      <c r="CS4" s="2">
        <v>-9999</v>
      </c>
    </row>
    <row r="5" spans="1:97" x14ac:dyDescent="0.2">
      <c r="A5" t="s">
        <v>127</v>
      </c>
      <c r="B5" t="s">
        <v>128</v>
      </c>
      <c r="C5" s="5" t="s">
        <v>179</v>
      </c>
      <c r="D5">
        <v>2</v>
      </c>
      <c r="E5">
        <v>1</v>
      </c>
      <c r="F5" t="s">
        <v>134</v>
      </c>
      <c r="G5" t="s">
        <v>131</v>
      </c>
      <c r="H5" s="5" t="s">
        <v>180</v>
      </c>
      <c r="I5">
        <v>1</v>
      </c>
      <c r="J5" s="6">
        <v>41358</v>
      </c>
      <c r="K5" s="5" t="s">
        <v>132</v>
      </c>
      <c r="L5" t="s">
        <v>133</v>
      </c>
      <c r="M5" t="s">
        <v>129</v>
      </c>
      <c r="O5" s="1">
        <v>4</v>
      </c>
      <c r="P5" s="1" t="s">
        <v>73</v>
      </c>
      <c r="Q5" s="1">
        <v>3421.9999987594783</v>
      </c>
      <c r="R5" s="1">
        <v>0</v>
      </c>
      <c r="S5">
        <f t="shared" si="0"/>
        <v>13.61285556215287</v>
      </c>
      <c r="T5">
        <f t="shared" si="1"/>
        <v>0.23904484463468409</v>
      </c>
      <c r="U5">
        <f t="shared" si="2"/>
        <v>143.75924344480592</v>
      </c>
      <c r="V5" s="1">
        <v>3</v>
      </c>
      <c r="W5" s="1">
        <v>3</v>
      </c>
      <c r="X5" s="1">
        <v>0</v>
      </c>
      <c r="Y5" s="1">
        <v>0</v>
      </c>
      <c r="Z5" s="1">
        <v>519.400146484375</v>
      </c>
      <c r="AA5" s="1">
        <v>1154.5413818359375</v>
      </c>
      <c r="AB5" s="1">
        <v>676.20367431640625</v>
      </c>
      <c r="AC5" s="2">
        <v>-9999</v>
      </c>
      <c r="AD5">
        <f t="shared" si="3"/>
        <v>0.55012427041945322</v>
      </c>
      <c r="AE5">
        <f t="shared" si="4"/>
        <v>0.41430971210307294</v>
      </c>
      <c r="AF5" s="1">
        <v>-1</v>
      </c>
      <c r="AG5" s="1">
        <v>0.87</v>
      </c>
      <c r="AH5" s="1">
        <v>0.92</v>
      </c>
      <c r="AI5" s="1">
        <v>9.7515640258789062</v>
      </c>
      <c r="AJ5">
        <f t="shared" si="5"/>
        <v>0.87487578201293947</v>
      </c>
      <c r="AK5">
        <f t="shared" si="6"/>
        <v>1.1127239844223832E-2</v>
      </c>
      <c r="AL5">
        <f t="shared" si="7"/>
        <v>0.75312022097693343</v>
      </c>
      <c r="AM5">
        <f t="shared" si="8"/>
        <v>2.2228360728247685</v>
      </c>
      <c r="AN5">
        <f t="shared" si="9"/>
        <v>-1</v>
      </c>
      <c r="AO5" s="1">
        <v>1501.9161376953125</v>
      </c>
      <c r="AP5" s="1">
        <v>0.5</v>
      </c>
      <c r="AQ5">
        <f t="shared" si="10"/>
        <v>272.19942079694675</v>
      </c>
      <c r="AR5">
        <f t="shared" si="11"/>
        <v>3.2174580424551382</v>
      </c>
      <c r="AS5">
        <f t="shared" si="12"/>
        <v>1.2889739047580597</v>
      </c>
      <c r="AT5">
        <f t="shared" si="13"/>
        <v>25.374349594116211</v>
      </c>
      <c r="AU5" s="1">
        <v>2</v>
      </c>
      <c r="AV5">
        <f t="shared" si="14"/>
        <v>4.644859790802002</v>
      </c>
      <c r="AW5" s="1">
        <v>1</v>
      </c>
      <c r="AX5">
        <f t="shared" si="15"/>
        <v>9.2897195816040039</v>
      </c>
      <c r="AY5" s="1">
        <v>23.148565292358398</v>
      </c>
      <c r="AZ5" s="1">
        <v>25.374349594116211</v>
      </c>
      <c r="BA5" s="1">
        <v>21.600759506225586</v>
      </c>
      <c r="BB5" s="1">
        <v>250.70474243164062</v>
      </c>
      <c r="BC5" s="1">
        <v>241.11734008789062</v>
      </c>
      <c r="BD5" s="1">
        <v>18.347625732421875</v>
      </c>
      <c r="BE5" s="1">
        <v>20.447637557983398</v>
      </c>
      <c r="BF5" s="1">
        <v>61.888668060302734</v>
      </c>
      <c r="BG5" s="1">
        <v>68.972373962402344</v>
      </c>
      <c r="BH5" s="1">
        <v>300.1572265625</v>
      </c>
      <c r="BI5" s="1">
        <v>1501.071044921875</v>
      </c>
      <c r="BJ5" s="1">
        <v>30.789852142333984</v>
      </c>
      <c r="BK5" s="1">
        <v>95.970245361328125</v>
      </c>
      <c r="BL5" s="1">
        <v>1.7694540023803711</v>
      </c>
      <c r="BM5" s="1">
        <v>2.3348703980445862E-2</v>
      </c>
      <c r="BN5" s="1">
        <v>1</v>
      </c>
      <c r="BO5" s="1">
        <v>-1.355140209197998</v>
      </c>
      <c r="BP5" s="1">
        <v>7.355140209197998</v>
      </c>
      <c r="BQ5" s="1">
        <v>1</v>
      </c>
      <c r="BR5" s="1">
        <v>0</v>
      </c>
      <c r="BS5" s="1">
        <v>0.15999999642372131</v>
      </c>
      <c r="BT5" s="1">
        <v>111115</v>
      </c>
      <c r="BU5">
        <f t="shared" si="16"/>
        <v>1.5007861328124998</v>
      </c>
      <c r="BV5">
        <f t="shared" si="17"/>
        <v>3.2174580424551382E-3</v>
      </c>
      <c r="BW5">
        <f t="shared" si="18"/>
        <v>298.52434959411619</v>
      </c>
      <c r="BX5">
        <f t="shared" si="19"/>
        <v>296.29856529235838</v>
      </c>
      <c r="BY5">
        <f t="shared" si="20"/>
        <v>240.17136181925162</v>
      </c>
      <c r="BZ5">
        <f t="shared" si="21"/>
        <v>0.29195118138272519</v>
      </c>
      <c r="CA5">
        <f t="shared" si="22"/>
        <v>3.2513386982572348</v>
      </c>
      <c r="CB5">
        <f t="shared" si="23"/>
        <v>33.878611917849533</v>
      </c>
      <c r="CC5">
        <f t="shared" si="24"/>
        <v>13.430974359866134</v>
      </c>
      <c r="CD5">
        <f t="shared" si="25"/>
        <v>24.261457443237305</v>
      </c>
      <c r="CE5">
        <f t="shared" si="26"/>
        <v>3.0423369784854182</v>
      </c>
      <c r="CF5">
        <f t="shared" si="27"/>
        <v>0.23304800861373351</v>
      </c>
      <c r="CG5">
        <f t="shared" si="28"/>
        <v>1.962364793499175</v>
      </c>
      <c r="CH5">
        <f t="shared" si="29"/>
        <v>1.0799721849862431</v>
      </c>
      <c r="CI5">
        <f t="shared" si="30"/>
        <v>0.14618216853445162</v>
      </c>
      <c r="CJ5">
        <f t="shared" si="31"/>
        <v>13.796609866356926</v>
      </c>
      <c r="CK5">
        <f t="shared" si="32"/>
        <v>0.59622109049645156</v>
      </c>
      <c r="CL5">
        <f t="shared" si="33"/>
        <v>60.270975441101491</v>
      </c>
      <c r="CM5">
        <f t="shared" si="34"/>
        <v>239.13909361365924</v>
      </c>
      <c r="CN5">
        <f t="shared" si="35"/>
        <v>3.4308906622991152E-2</v>
      </c>
      <c r="CO5">
        <f t="shared" si="36"/>
        <v>0</v>
      </c>
      <c r="CP5">
        <f t="shared" si="37"/>
        <v>1313.2507042830057</v>
      </c>
      <c r="CQ5">
        <f t="shared" si="38"/>
        <v>635.1412353515625</v>
      </c>
      <c r="CR5">
        <f t="shared" si="39"/>
        <v>0.41430971210307294</v>
      </c>
      <c r="CS5" s="2">
        <v>-9999</v>
      </c>
    </row>
    <row r="6" spans="1:97" x14ac:dyDescent="0.2">
      <c r="A6" t="s">
        <v>127</v>
      </c>
      <c r="B6" t="s">
        <v>128</v>
      </c>
      <c r="C6" s="5" t="s">
        <v>179</v>
      </c>
      <c r="D6">
        <v>2</v>
      </c>
      <c r="E6">
        <v>1</v>
      </c>
      <c r="F6" t="s">
        <v>134</v>
      </c>
      <c r="G6" t="s">
        <v>131</v>
      </c>
      <c r="H6" s="5" t="s">
        <v>180</v>
      </c>
      <c r="I6">
        <v>1</v>
      </c>
      <c r="J6" s="6">
        <v>41358</v>
      </c>
      <c r="K6" s="5" t="s">
        <v>132</v>
      </c>
      <c r="L6" t="s">
        <v>133</v>
      </c>
      <c r="M6" t="s">
        <v>129</v>
      </c>
      <c r="O6" s="1">
        <v>5</v>
      </c>
      <c r="P6" s="1" t="s">
        <v>74</v>
      </c>
      <c r="Q6" s="1">
        <v>3650.9999987594783</v>
      </c>
      <c r="R6" s="1">
        <v>0</v>
      </c>
      <c r="S6">
        <f t="shared" si="0"/>
        <v>2.5956500387321872</v>
      </c>
      <c r="T6">
        <f t="shared" si="1"/>
        <v>0.24300586676560143</v>
      </c>
      <c r="U6">
        <f t="shared" si="2"/>
        <v>77.849491988987907</v>
      </c>
      <c r="V6" s="1">
        <v>4</v>
      </c>
      <c r="W6" s="1">
        <v>4</v>
      </c>
      <c r="X6" s="1">
        <v>0</v>
      </c>
      <c r="Y6" s="1">
        <v>0</v>
      </c>
      <c r="Z6" s="1">
        <v>493.41162109375</v>
      </c>
      <c r="AA6" s="1">
        <v>919.84149169921875</v>
      </c>
      <c r="AB6" s="1">
        <v>620.81610107421875</v>
      </c>
      <c r="AC6" s="2">
        <v>-9999</v>
      </c>
      <c r="AD6">
        <f t="shared" si="3"/>
        <v>0.4635906017000026</v>
      </c>
      <c r="AE6">
        <f t="shared" si="4"/>
        <v>0.32508360769050748</v>
      </c>
      <c r="AF6" s="1">
        <v>-1</v>
      </c>
      <c r="AG6" s="1">
        <v>0.87</v>
      </c>
      <c r="AH6" s="1">
        <v>0.92</v>
      </c>
      <c r="AI6" s="1">
        <v>9.7746868133544922</v>
      </c>
      <c r="AJ6">
        <f t="shared" si="5"/>
        <v>0.87488734340667729</v>
      </c>
      <c r="AK6">
        <f t="shared" si="6"/>
        <v>2.7406974728130728E-3</v>
      </c>
      <c r="AL6">
        <f t="shared" si="7"/>
        <v>0.70122993541804934</v>
      </c>
      <c r="AM6">
        <f t="shared" si="8"/>
        <v>1.8642477241622275</v>
      </c>
      <c r="AN6">
        <f t="shared" si="9"/>
        <v>-1</v>
      </c>
      <c r="AO6" s="1">
        <v>1499.617431640625</v>
      </c>
      <c r="AP6" s="1">
        <v>0.5</v>
      </c>
      <c r="AQ6">
        <f t="shared" si="10"/>
        <v>213.25424701109588</v>
      </c>
      <c r="AR6">
        <f t="shared" si="11"/>
        <v>3.1920568284186146</v>
      </c>
      <c r="AS6">
        <f t="shared" si="12"/>
        <v>1.2589403292874826</v>
      </c>
      <c r="AT6">
        <f t="shared" si="13"/>
        <v>25.099878311157227</v>
      </c>
      <c r="AU6" s="1">
        <v>2</v>
      </c>
      <c r="AV6">
        <f t="shared" si="14"/>
        <v>4.644859790802002</v>
      </c>
      <c r="AW6" s="1">
        <v>1</v>
      </c>
      <c r="AX6">
        <f t="shared" si="15"/>
        <v>9.2897195816040039</v>
      </c>
      <c r="AY6" s="1">
        <v>23.002719879150391</v>
      </c>
      <c r="AZ6" s="1">
        <v>25.099878311157227</v>
      </c>
      <c r="BA6" s="1">
        <v>21.599855422973633</v>
      </c>
      <c r="BB6" s="1">
        <v>99.13946533203125</v>
      </c>
      <c r="BC6" s="1">
        <v>97.203330993652344</v>
      </c>
      <c r="BD6" s="1">
        <v>18.128578186035156</v>
      </c>
      <c r="BE6" s="1">
        <v>20.212364196777344</v>
      </c>
      <c r="BF6" s="1">
        <v>61.690948486328125</v>
      </c>
      <c r="BG6" s="1">
        <v>68.78045654296875</v>
      </c>
      <c r="BH6" s="1">
        <v>300.17840576171875</v>
      </c>
      <c r="BI6" s="1">
        <v>1499.5611572265625</v>
      </c>
      <c r="BJ6" s="1">
        <v>30.872812271118164</v>
      </c>
      <c r="BK6" s="1">
        <v>95.967025756835938</v>
      </c>
      <c r="BL6" s="1">
        <v>0.96420192718505859</v>
      </c>
      <c r="BM6" s="1">
        <v>-7.2394311428070068E-4</v>
      </c>
      <c r="BN6" s="1">
        <v>1</v>
      </c>
      <c r="BO6" s="1">
        <v>-1.355140209197998</v>
      </c>
      <c r="BP6" s="1">
        <v>7.355140209197998</v>
      </c>
      <c r="BQ6" s="1">
        <v>1</v>
      </c>
      <c r="BR6" s="1">
        <v>0</v>
      </c>
      <c r="BS6" s="1">
        <v>0.15999999642372131</v>
      </c>
      <c r="BT6" s="1">
        <v>111115</v>
      </c>
      <c r="BU6">
        <f t="shared" si="16"/>
        <v>1.5008920288085936</v>
      </c>
      <c r="BV6">
        <f t="shared" si="17"/>
        <v>3.1920568284186145E-3</v>
      </c>
      <c r="BW6">
        <f t="shared" si="18"/>
        <v>298.2498783111572</v>
      </c>
      <c r="BX6">
        <f t="shared" si="19"/>
        <v>296.15271987915037</v>
      </c>
      <c r="BY6">
        <f t="shared" si="20"/>
        <v>239.92977979340139</v>
      </c>
      <c r="BZ6">
        <f t="shared" si="21"/>
        <v>0.30152991794933376</v>
      </c>
      <c r="CA6">
        <f t="shared" si="22"/>
        <v>3.1986608047661624</v>
      </c>
      <c r="CB6">
        <f t="shared" si="23"/>
        <v>33.330831913776542</v>
      </c>
      <c r="CC6">
        <f t="shared" si="24"/>
        <v>13.118467716999199</v>
      </c>
      <c r="CD6">
        <f t="shared" si="25"/>
        <v>24.051299095153809</v>
      </c>
      <c r="CE6">
        <f t="shared" si="26"/>
        <v>3.0042160378505107</v>
      </c>
      <c r="CF6">
        <f t="shared" si="27"/>
        <v>0.23681122163474841</v>
      </c>
      <c r="CG6">
        <f t="shared" si="28"/>
        <v>1.9397204754786799</v>
      </c>
      <c r="CH6">
        <f t="shared" si="29"/>
        <v>1.0644955623718309</v>
      </c>
      <c r="CI6">
        <f t="shared" si="30"/>
        <v>0.14855137099709911</v>
      </c>
      <c r="CJ6">
        <f t="shared" si="31"/>
        <v>7.4709842028637956</v>
      </c>
      <c r="CK6">
        <f t="shared" si="32"/>
        <v>0.80089325327824112</v>
      </c>
      <c r="CL6">
        <f t="shared" si="33"/>
        <v>60.589884979901967</v>
      </c>
      <c r="CM6">
        <f t="shared" si="34"/>
        <v>96.826126114483813</v>
      </c>
      <c r="CN6">
        <f t="shared" si="35"/>
        <v>1.6242531185117395E-2</v>
      </c>
      <c r="CO6">
        <f t="shared" si="36"/>
        <v>0</v>
      </c>
      <c r="CP6">
        <f t="shared" si="37"/>
        <v>1311.94707712179</v>
      </c>
      <c r="CQ6">
        <f t="shared" si="38"/>
        <v>426.42987060546875</v>
      </c>
      <c r="CR6">
        <f t="shared" si="39"/>
        <v>0.32508360769050748</v>
      </c>
      <c r="CS6" s="2">
        <v>-9999</v>
      </c>
    </row>
    <row r="7" spans="1:97" x14ac:dyDescent="0.2">
      <c r="A7" t="s">
        <v>127</v>
      </c>
      <c r="B7" t="s">
        <v>128</v>
      </c>
      <c r="C7" s="5" t="s">
        <v>179</v>
      </c>
      <c r="D7">
        <v>2</v>
      </c>
      <c r="E7">
        <v>1</v>
      </c>
      <c r="F7" t="s">
        <v>134</v>
      </c>
      <c r="G7" t="s">
        <v>131</v>
      </c>
      <c r="H7" s="5" t="s">
        <v>180</v>
      </c>
      <c r="I7">
        <v>1</v>
      </c>
      <c r="J7" s="6">
        <v>41358</v>
      </c>
      <c r="K7" s="5" t="s">
        <v>132</v>
      </c>
      <c r="L7" t="s">
        <v>133</v>
      </c>
      <c r="M7" t="s">
        <v>129</v>
      </c>
      <c r="O7" s="1">
        <v>6</v>
      </c>
      <c r="P7" s="1" t="s">
        <v>75</v>
      </c>
      <c r="Q7" s="1">
        <v>3879.9999987594783</v>
      </c>
      <c r="R7" s="1">
        <v>0</v>
      </c>
      <c r="S7">
        <f t="shared" si="0"/>
        <v>-1.0608348279661035</v>
      </c>
      <c r="T7">
        <f t="shared" si="1"/>
        <v>0.26028986784374553</v>
      </c>
      <c r="U7">
        <f t="shared" si="2"/>
        <v>56.22577648083692</v>
      </c>
      <c r="V7" s="1">
        <v>5</v>
      </c>
      <c r="W7" s="1">
        <v>5</v>
      </c>
      <c r="X7" s="1">
        <v>0</v>
      </c>
      <c r="Y7" s="1">
        <v>0</v>
      </c>
      <c r="Z7" s="1">
        <v>484.96142578125</v>
      </c>
      <c r="AA7" s="1">
        <v>842.63037109375</v>
      </c>
      <c r="AB7" s="1">
        <v>609.2877197265625</v>
      </c>
      <c r="AC7" s="2">
        <v>-9999</v>
      </c>
      <c r="AD7">
        <f t="shared" si="3"/>
        <v>0.42446718938962408</v>
      </c>
      <c r="AE7">
        <f t="shared" si="4"/>
        <v>0.27692171961984274</v>
      </c>
      <c r="AF7" s="1">
        <v>-1</v>
      </c>
      <c r="AG7" s="1">
        <v>0.87</v>
      </c>
      <c r="AH7" s="1">
        <v>0.92</v>
      </c>
      <c r="AI7" s="1">
        <v>9.7746868133544922</v>
      </c>
      <c r="AJ7">
        <f t="shared" si="5"/>
        <v>0.87488734340667729</v>
      </c>
      <c r="AK7">
        <f t="shared" si="6"/>
        <v>-4.6394719034837622E-5</v>
      </c>
      <c r="AL7">
        <f t="shared" si="7"/>
        <v>0.65239841038844737</v>
      </c>
      <c r="AM7">
        <f t="shared" si="8"/>
        <v>1.7375204012078118</v>
      </c>
      <c r="AN7">
        <f t="shared" si="9"/>
        <v>-1</v>
      </c>
      <c r="AO7" s="1">
        <v>1498.6790771484375</v>
      </c>
      <c r="AP7" s="1">
        <v>0.5</v>
      </c>
      <c r="AQ7">
        <f t="shared" si="10"/>
        <v>181.54646721226416</v>
      </c>
      <c r="AR7">
        <f t="shared" si="11"/>
        <v>3.4089373095506246</v>
      </c>
      <c r="AS7">
        <f t="shared" si="12"/>
        <v>1.257435489673838</v>
      </c>
      <c r="AT7">
        <f t="shared" si="13"/>
        <v>25.104692459106445</v>
      </c>
      <c r="AU7" s="1">
        <v>2</v>
      </c>
      <c r="AV7">
        <f t="shared" si="14"/>
        <v>4.644859790802002</v>
      </c>
      <c r="AW7" s="1">
        <v>1</v>
      </c>
      <c r="AX7">
        <f t="shared" si="15"/>
        <v>9.2897195816040039</v>
      </c>
      <c r="AY7" s="1">
        <v>23.028854370117188</v>
      </c>
      <c r="AZ7" s="1">
        <v>25.104692459106445</v>
      </c>
      <c r="BA7" s="1">
        <v>21.599754333496094</v>
      </c>
      <c r="BB7" s="1">
        <v>50.103874206542969</v>
      </c>
      <c r="BC7" s="1">
        <v>50.695514678955078</v>
      </c>
      <c r="BD7" s="1">
        <v>18.012653350830078</v>
      </c>
      <c r="BE7" s="1">
        <v>20.237890243530273</v>
      </c>
      <c r="BF7" s="1">
        <v>61.197429656982422</v>
      </c>
      <c r="BG7" s="1">
        <v>68.756195068359375</v>
      </c>
      <c r="BH7" s="1">
        <v>300.18804931640625</v>
      </c>
      <c r="BI7" s="1">
        <v>1498.75830078125</v>
      </c>
      <c r="BJ7" s="1">
        <v>33.151382446289062</v>
      </c>
      <c r="BK7" s="1">
        <v>95.965675354003906</v>
      </c>
      <c r="BL7" s="1">
        <v>0.57467937469482422</v>
      </c>
      <c r="BM7" s="1">
        <v>5.7686865329742432E-4</v>
      </c>
      <c r="BN7" s="1">
        <v>1</v>
      </c>
      <c r="BO7" s="1">
        <v>-1.355140209197998</v>
      </c>
      <c r="BP7" s="1">
        <v>7.355140209197998</v>
      </c>
      <c r="BQ7" s="1">
        <v>1</v>
      </c>
      <c r="BR7" s="1">
        <v>0</v>
      </c>
      <c r="BS7" s="1">
        <v>0.15999999642372131</v>
      </c>
      <c r="BT7" s="1">
        <v>111115</v>
      </c>
      <c r="BU7">
        <f t="shared" si="16"/>
        <v>1.500940246582031</v>
      </c>
      <c r="BV7">
        <f t="shared" si="17"/>
        <v>3.4089373095506246E-3</v>
      </c>
      <c r="BW7">
        <f t="shared" si="18"/>
        <v>298.25469245910642</v>
      </c>
      <c r="BX7">
        <f t="shared" si="19"/>
        <v>296.17885437011716</v>
      </c>
      <c r="BY7">
        <f t="shared" si="20"/>
        <v>239.80132276502263</v>
      </c>
      <c r="BZ7">
        <f t="shared" si="21"/>
        <v>0.26373481521640746</v>
      </c>
      <c r="CA7">
        <f t="shared" si="22"/>
        <v>3.1995782946344273</v>
      </c>
      <c r="CB7">
        <f t="shared" si="23"/>
        <v>33.340861540666829</v>
      </c>
      <c r="CC7">
        <f t="shared" si="24"/>
        <v>13.102971297136556</v>
      </c>
      <c r="CD7">
        <f t="shared" si="25"/>
        <v>24.066773414611816</v>
      </c>
      <c r="CE7">
        <f t="shared" si="26"/>
        <v>3.0070086346413363</v>
      </c>
      <c r="CF7">
        <f t="shared" si="27"/>
        <v>0.2531955486537229</v>
      </c>
      <c r="CG7">
        <f t="shared" si="28"/>
        <v>1.9421428049605893</v>
      </c>
      <c r="CH7">
        <f t="shared" si="29"/>
        <v>1.0648658296807469</v>
      </c>
      <c r="CI7">
        <f t="shared" si="30"/>
        <v>0.15886966478823245</v>
      </c>
      <c r="CJ7">
        <f t="shared" si="31"/>
        <v>5.3957446122867845</v>
      </c>
      <c r="CK7">
        <f t="shared" si="32"/>
        <v>1.109087792813702</v>
      </c>
      <c r="CL7">
        <f t="shared" si="33"/>
        <v>60.718783070383644</v>
      </c>
      <c r="CM7">
        <f t="shared" si="34"/>
        <v>50.849677245992112</v>
      </c>
      <c r="CN7">
        <f t="shared" si="35"/>
        <v>-1.2667258335028761E-2</v>
      </c>
      <c r="CO7">
        <f t="shared" si="36"/>
        <v>0</v>
      </c>
      <c r="CP7">
        <f t="shared" si="37"/>
        <v>1311.2446681792137</v>
      </c>
      <c r="CQ7">
        <f t="shared" si="38"/>
        <v>357.6689453125</v>
      </c>
      <c r="CR7">
        <f t="shared" si="39"/>
        <v>0.27692171961984274</v>
      </c>
      <c r="CS7" s="2">
        <v>-9999</v>
      </c>
    </row>
    <row r="8" spans="1:97" x14ac:dyDescent="0.2">
      <c r="A8" t="s">
        <v>127</v>
      </c>
      <c r="B8" t="s">
        <v>128</v>
      </c>
      <c r="C8" s="5" t="s">
        <v>179</v>
      </c>
      <c r="D8">
        <v>2</v>
      </c>
      <c r="E8">
        <v>1</v>
      </c>
      <c r="F8" t="s">
        <v>134</v>
      </c>
      <c r="G8" t="s">
        <v>131</v>
      </c>
      <c r="H8" s="5" t="s">
        <v>180</v>
      </c>
      <c r="I8">
        <v>1</v>
      </c>
      <c r="J8" s="6">
        <v>41358</v>
      </c>
      <c r="K8" s="5" t="s">
        <v>132</v>
      </c>
      <c r="L8" t="s">
        <v>133</v>
      </c>
      <c r="M8" t="s">
        <v>129</v>
      </c>
      <c r="O8" s="1">
        <v>7</v>
      </c>
      <c r="P8" s="1" t="s">
        <v>76</v>
      </c>
      <c r="Q8" s="1">
        <v>4108.9999987594783</v>
      </c>
      <c r="R8" s="1">
        <v>0</v>
      </c>
      <c r="S8">
        <f t="shared" si="0"/>
        <v>26.044191864936138</v>
      </c>
      <c r="T8">
        <f t="shared" si="1"/>
        <v>0.27719005443630912</v>
      </c>
      <c r="U8">
        <f t="shared" si="2"/>
        <v>221.90897423733296</v>
      </c>
      <c r="V8" s="1">
        <v>6</v>
      </c>
      <c r="W8" s="1">
        <v>6</v>
      </c>
      <c r="X8" s="1">
        <v>0</v>
      </c>
      <c r="Y8" s="1">
        <v>0</v>
      </c>
      <c r="Z8" s="1">
        <v>544.579833984375</v>
      </c>
      <c r="AA8" s="1">
        <v>1385.7374267578125</v>
      </c>
      <c r="AB8" s="1">
        <v>750.82879638671875</v>
      </c>
      <c r="AC8" s="2">
        <v>-9999</v>
      </c>
      <c r="AD8">
        <f t="shared" si="3"/>
        <v>0.60701080632676596</v>
      </c>
      <c r="AE8">
        <f t="shared" si="4"/>
        <v>0.45817383445908599</v>
      </c>
      <c r="AF8" s="1">
        <v>-1</v>
      </c>
      <c r="AG8" s="1">
        <v>0.87</v>
      </c>
      <c r="AH8" s="1">
        <v>0.92</v>
      </c>
      <c r="AI8" s="1">
        <v>9.7746868133544922</v>
      </c>
      <c r="AJ8">
        <f t="shared" si="5"/>
        <v>0.87488734340667729</v>
      </c>
      <c r="AK8">
        <f t="shared" si="6"/>
        <v>2.0604757020411219E-2</v>
      </c>
      <c r="AL8">
        <f t="shared" si="7"/>
        <v>0.75480342307520953</v>
      </c>
      <c r="AM8">
        <f t="shared" si="8"/>
        <v>2.5445992309689012</v>
      </c>
      <c r="AN8">
        <f t="shared" si="9"/>
        <v>-1</v>
      </c>
      <c r="AO8" s="1">
        <v>1500.2447509765625</v>
      </c>
      <c r="AP8" s="1">
        <v>0.5</v>
      </c>
      <c r="AQ8">
        <f t="shared" si="10"/>
        <v>300.68692091057096</v>
      </c>
      <c r="AR8">
        <f t="shared" si="11"/>
        <v>3.529309425475156</v>
      </c>
      <c r="AS8">
        <f t="shared" si="12"/>
        <v>1.2248410891190338</v>
      </c>
      <c r="AT8">
        <f t="shared" si="13"/>
        <v>24.895395278930664</v>
      </c>
      <c r="AU8" s="1">
        <v>2</v>
      </c>
      <c r="AV8">
        <f t="shared" si="14"/>
        <v>4.644859790802002</v>
      </c>
      <c r="AW8" s="1">
        <v>1</v>
      </c>
      <c r="AX8">
        <f t="shared" si="15"/>
        <v>9.2897195816040039</v>
      </c>
      <c r="AY8" s="1">
        <v>23.094741821289062</v>
      </c>
      <c r="AZ8" s="1">
        <v>24.895395278930664</v>
      </c>
      <c r="BA8" s="1">
        <v>21.788839340209961</v>
      </c>
      <c r="BB8" s="1">
        <v>400.649169921875</v>
      </c>
      <c r="BC8" s="1">
        <v>382.3951416015625</v>
      </c>
      <c r="BD8" s="1">
        <v>17.861223220825195</v>
      </c>
      <c r="BE8" s="1">
        <v>20.165576934814453</v>
      </c>
      <c r="BF8" s="1">
        <v>60.435043334960938</v>
      </c>
      <c r="BG8" s="1">
        <v>68.233566284179688</v>
      </c>
      <c r="BH8" s="1">
        <v>300.13958740234375</v>
      </c>
      <c r="BI8" s="1">
        <v>1500.218017578125</v>
      </c>
      <c r="BJ8" s="1">
        <v>32.075984954833984</v>
      </c>
      <c r="BK8" s="1">
        <v>95.958602905273438</v>
      </c>
      <c r="BL8" s="1">
        <v>1.6884489059448242</v>
      </c>
      <c r="BM8" s="1">
        <v>-2.2215947508811951E-2</v>
      </c>
      <c r="BN8" s="1">
        <v>1</v>
      </c>
      <c r="BO8" s="1">
        <v>-1.355140209197998</v>
      </c>
      <c r="BP8" s="1">
        <v>7.355140209197998</v>
      </c>
      <c r="BQ8" s="1">
        <v>1</v>
      </c>
      <c r="BR8" s="1">
        <v>0</v>
      </c>
      <c r="BS8" s="1">
        <v>0.15999999642372131</v>
      </c>
      <c r="BT8" s="1">
        <v>111115</v>
      </c>
      <c r="BU8">
        <f t="shared" si="16"/>
        <v>1.5006979370117186</v>
      </c>
      <c r="BV8">
        <f t="shared" si="17"/>
        <v>3.529309425475156E-3</v>
      </c>
      <c r="BW8">
        <f t="shared" si="18"/>
        <v>298.04539527893064</v>
      </c>
      <c r="BX8">
        <f t="shared" si="19"/>
        <v>296.24474182128904</v>
      </c>
      <c r="BY8">
        <f t="shared" si="20"/>
        <v>240.03487744730228</v>
      </c>
      <c r="BZ8">
        <f t="shared" si="21"/>
        <v>0.25597869689311975</v>
      </c>
      <c r="CA8">
        <f t="shared" si="22"/>
        <v>3.159901678562635</v>
      </c>
      <c r="CB8">
        <f t="shared" si="23"/>
        <v>32.92984248303371</v>
      </c>
      <c r="CC8">
        <f t="shared" si="24"/>
        <v>12.764265548219257</v>
      </c>
      <c r="CD8">
        <f t="shared" si="25"/>
        <v>23.995068550109863</v>
      </c>
      <c r="CE8">
        <f t="shared" si="26"/>
        <v>2.9940873876816823</v>
      </c>
      <c r="CF8">
        <f t="shared" si="27"/>
        <v>0.26915879573298085</v>
      </c>
      <c r="CG8">
        <f t="shared" si="28"/>
        <v>1.9350605894436013</v>
      </c>
      <c r="CH8">
        <f t="shared" si="29"/>
        <v>1.059026798238081</v>
      </c>
      <c r="CI8">
        <f t="shared" si="30"/>
        <v>0.16892782983189727</v>
      </c>
      <c r="CJ8">
        <f t="shared" si="31"/>
        <v>21.294075139956785</v>
      </c>
      <c r="CK8">
        <f t="shared" si="32"/>
        <v>0.58031326786194248</v>
      </c>
      <c r="CL8">
        <f t="shared" si="33"/>
        <v>61.3346060969413</v>
      </c>
      <c r="CM8">
        <f t="shared" si="34"/>
        <v>378.61034931490525</v>
      </c>
      <c r="CN8">
        <f t="shared" si="35"/>
        <v>4.2191404752657508E-2</v>
      </c>
      <c r="CO8">
        <f t="shared" si="36"/>
        <v>0</v>
      </c>
      <c r="CP8">
        <f t="shared" si="37"/>
        <v>1312.5217559297578</v>
      </c>
      <c r="CQ8">
        <f t="shared" si="38"/>
        <v>841.1575927734375</v>
      </c>
      <c r="CR8">
        <f t="shared" si="39"/>
        <v>0.45817383445908599</v>
      </c>
      <c r="CS8" s="2">
        <v>-9999</v>
      </c>
    </row>
    <row r="9" spans="1:97" s="2" customFormat="1" x14ac:dyDescent="0.2">
      <c r="A9" s="2" t="s">
        <v>127</v>
      </c>
      <c r="B9" s="2" t="s">
        <v>128</v>
      </c>
      <c r="C9" s="5" t="s">
        <v>179</v>
      </c>
      <c r="D9" s="2">
        <v>2</v>
      </c>
      <c r="E9" s="2">
        <v>1</v>
      </c>
      <c r="F9" s="2" t="s">
        <v>134</v>
      </c>
      <c r="G9" s="2" t="s">
        <v>131</v>
      </c>
      <c r="H9" s="2" t="s">
        <v>180</v>
      </c>
      <c r="I9" s="2">
        <v>1</v>
      </c>
      <c r="J9" s="4">
        <v>41358</v>
      </c>
      <c r="K9" s="2" t="s">
        <v>132</v>
      </c>
      <c r="L9" s="2" t="s">
        <v>133</v>
      </c>
      <c r="M9" s="2" t="s">
        <v>129</v>
      </c>
      <c r="N9" s="2">
        <v>1</v>
      </c>
      <c r="O9" s="3">
        <v>8</v>
      </c>
      <c r="P9" s="3" t="s">
        <v>77</v>
      </c>
      <c r="Q9" s="3">
        <v>4340.9999987594783</v>
      </c>
      <c r="R9" s="3">
        <v>0</v>
      </c>
      <c r="S9" s="2">
        <f t="shared" si="0"/>
        <v>42.263315141517019</v>
      </c>
      <c r="T9" s="2">
        <f t="shared" si="1"/>
        <v>0.30088746646266051</v>
      </c>
      <c r="U9" s="2">
        <f t="shared" si="2"/>
        <v>623.30510508572058</v>
      </c>
      <c r="V9" s="3">
        <v>7</v>
      </c>
      <c r="W9" s="3">
        <v>7</v>
      </c>
      <c r="X9" s="3">
        <v>0</v>
      </c>
      <c r="Y9" s="3">
        <v>0</v>
      </c>
      <c r="Z9" s="3">
        <v>558.10693359375</v>
      </c>
      <c r="AA9" s="3">
        <v>1415.1055908203125</v>
      </c>
      <c r="AB9" s="3">
        <v>755.5108642578125</v>
      </c>
      <c r="AC9" s="2">
        <v>-9999</v>
      </c>
      <c r="AD9" s="2">
        <f t="shared" si="3"/>
        <v>0.60560756934736937</v>
      </c>
      <c r="AE9" s="2">
        <f t="shared" si="4"/>
        <v>0.46610990080262787</v>
      </c>
      <c r="AF9" s="3">
        <v>-1</v>
      </c>
      <c r="AG9" s="3">
        <v>0.87</v>
      </c>
      <c r="AH9" s="3">
        <v>0.92</v>
      </c>
      <c r="AI9" s="3">
        <v>9.7746868133544922</v>
      </c>
      <c r="AJ9" s="2">
        <f t="shared" si="5"/>
        <v>0.87488734340667729</v>
      </c>
      <c r="AK9" s="2">
        <f t="shared" si="6"/>
        <v>3.2938070118182297E-2</v>
      </c>
      <c r="AL9" s="2">
        <f t="shared" si="7"/>
        <v>0.76965666282033007</v>
      </c>
      <c r="AM9" s="2">
        <f t="shared" si="8"/>
        <v>2.5355456197402808</v>
      </c>
      <c r="AN9" s="2">
        <f t="shared" si="9"/>
        <v>-1</v>
      </c>
      <c r="AO9" s="3">
        <v>1501.2802734375</v>
      </c>
      <c r="AP9" s="3">
        <v>0.5</v>
      </c>
      <c r="AQ9" s="2">
        <f t="shared" si="10"/>
        <v>306.10628332743238</v>
      </c>
      <c r="AR9" s="2">
        <f t="shared" si="11"/>
        <v>3.7982647670626917</v>
      </c>
      <c r="AS9" s="2">
        <f t="shared" si="12"/>
        <v>1.2174183123098179</v>
      </c>
      <c r="AT9" s="2">
        <f t="shared" si="13"/>
        <v>24.830629348754883</v>
      </c>
      <c r="AU9" s="3">
        <v>2</v>
      </c>
      <c r="AV9" s="2">
        <f t="shared" si="14"/>
        <v>4.644859790802002</v>
      </c>
      <c r="AW9" s="3">
        <v>1</v>
      </c>
      <c r="AX9" s="2">
        <f t="shared" si="15"/>
        <v>9.2897195816040039</v>
      </c>
      <c r="AY9" s="3">
        <v>23.845211029052734</v>
      </c>
      <c r="AZ9" s="3">
        <v>24.830629348754883</v>
      </c>
      <c r="BA9" s="3">
        <v>23.169284820556641</v>
      </c>
      <c r="BB9" s="3">
        <v>900.1383056640625</v>
      </c>
      <c r="BC9" s="3">
        <v>869.77392578125</v>
      </c>
      <c r="BD9" s="3">
        <v>17.636795043945312</v>
      </c>
      <c r="BE9" s="3">
        <v>20.116922378540039</v>
      </c>
      <c r="BF9" s="3">
        <v>57.039634704589844</v>
      </c>
      <c r="BG9" s="3">
        <v>65.060440063476562</v>
      </c>
      <c r="BH9" s="3">
        <v>300.13421630859375</v>
      </c>
      <c r="BI9" s="3">
        <v>1501.3070068359375</v>
      </c>
      <c r="BJ9" s="3">
        <v>31.456558227539062</v>
      </c>
      <c r="BK9" s="3">
        <v>95.953697204589844</v>
      </c>
      <c r="BL9" s="3">
        <v>2.3840665817260742</v>
      </c>
      <c r="BM9" s="3">
        <v>-7.5217336416244507E-3</v>
      </c>
      <c r="BN9" s="3">
        <v>1</v>
      </c>
      <c r="BO9" s="3">
        <v>-1.355140209197998</v>
      </c>
      <c r="BP9" s="3">
        <v>7.355140209197998</v>
      </c>
      <c r="BQ9" s="3">
        <v>1</v>
      </c>
      <c r="BR9" s="3">
        <v>0</v>
      </c>
      <c r="BS9" s="3">
        <v>0.15999999642372131</v>
      </c>
      <c r="BT9" s="3">
        <v>111115</v>
      </c>
      <c r="BU9" s="2">
        <f t="shared" si="16"/>
        <v>1.5006710815429685</v>
      </c>
      <c r="BV9" s="2">
        <f t="shared" si="17"/>
        <v>3.7982647670626916E-3</v>
      </c>
      <c r="BW9" s="2">
        <f t="shared" si="18"/>
        <v>297.98062934875486</v>
      </c>
      <c r="BX9" s="2">
        <f t="shared" si="19"/>
        <v>296.99521102905271</v>
      </c>
      <c r="BY9" s="2">
        <f t="shared" si="20"/>
        <v>240.20911572465775</v>
      </c>
      <c r="BZ9" s="2">
        <f t="shared" si="21"/>
        <v>0.24595925528975768</v>
      </c>
      <c r="CA9" s="2">
        <f t="shared" si="22"/>
        <v>3.1477113909084862</v>
      </c>
      <c r="CB9" s="2">
        <f t="shared" si="23"/>
        <v>32.804482605782475</v>
      </c>
      <c r="CC9" s="2">
        <f t="shared" si="24"/>
        <v>12.687560227242436</v>
      </c>
      <c r="CD9" s="2">
        <f t="shared" si="25"/>
        <v>24.337920188903809</v>
      </c>
      <c r="CE9" s="2">
        <f t="shared" si="26"/>
        <v>3.0563112161414074</v>
      </c>
      <c r="CF9" s="2">
        <f t="shared" si="27"/>
        <v>0.2914476815751576</v>
      </c>
      <c r="CG9" s="2">
        <f t="shared" si="28"/>
        <v>1.9302930785986683</v>
      </c>
      <c r="CH9" s="2">
        <f t="shared" si="29"/>
        <v>1.1260181375427392</v>
      </c>
      <c r="CI9" s="2">
        <f t="shared" si="30"/>
        <v>0.1829800205678758</v>
      </c>
      <c r="CJ9" s="2">
        <f t="shared" si="31"/>
        <v>59.808429319470285</v>
      </c>
      <c r="CK9" s="2">
        <f t="shared" si="32"/>
        <v>0.7166288694224241</v>
      </c>
      <c r="CL9" s="2">
        <f t="shared" si="33"/>
        <v>61.518858618843112</v>
      </c>
      <c r="CM9" s="2">
        <f t="shared" si="34"/>
        <v>863.63213916004429</v>
      </c>
      <c r="CN9" s="2">
        <f t="shared" si="35"/>
        <v>3.010530515322541E-2</v>
      </c>
      <c r="CO9" s="2">
        <f t="shared" si="36"/>
        <v>0</v>
      </c>
      <c r="CP9" s="2">
        <f t="shared" si="37"/>
        <v>1313.4744988485236</v>
      </c>
      <c r="CQ9" s="2">
        <f t="shared" si="38"/>
        <v>856.9986572265625</v>
      </c>
      <c r="CR9" s="2">
        <f t="shared" si="39"/>
        <v>0.46610990080262787</v>
      </c>
      <c r="CS9" s="2">
        <v>-9999</v>
      </c>
    </row>
    <row r="10" spans="1:97" s="2" customFormat="1" x14ac:dyDescent="0.2">
      <c r="A10" s="2" t="s">
        <v>127</v>
      </c>
      <c r="B10" s="2" t="s">
        <v>128</v>
      </c>
      <c r="C10" s="5" t="s">
        <v>179</v>
      </c>
      <c r="D10" s="2">
        <v>2</v>
      </c>
      <c r="E10" s="2">
        <v>1</v>
      </c>
      <c r="F10" s="2" t="s">
        <v>134</v>
      </c>
      <c r="G10" s="2" t="s">
        <v>131</v>
      </c>
      <c r="H10" s="2" t="s">
        <v>180</v>
      </c>
      <c r="I10" s="2">
        <v>1</v>
      </c>
      <c r="J10" s="4">
        <v>41358</v>
      </c>
      <c r="K10" s="2" t="s">
        <v>132</v>
      </c>
      <c r="L10" s="2" t="s">
        <v>133</v>
      </c>
      <c r="M10" s="2" t="s">
        <v>129</v>
      </c>
      <c r="N10" s="2">
        <v>1</v>
      </c>
      <c r="O10" s="3">
        <v>9</v>
      </c>
      <c r="P10" s="3" t="s">
        <v>78</v>
      </c>
      <c r="Q10" s="3">
        <v>4569.9999987594783</v>
      </c>
      <c r="R10" s="3">
        <v>0</v>
      </c>
      <c r="S10" s="2">
        <f t="shared" si="0"/>
        <v>46.394901122761709</v>
      </c>
      <c r="T10" s="2">
        <f t="shared" si="1"/>
        <v>0.30088932689978853</v>
      </c>
      <c r="U10" s="2">
        <f t="shared" si="2"/>
        <v>891.88313464458577</v>
      </c>
      <c r="V10" s="3">
        <v>8</v>
      </c>
      <c r="W10" s="3">
        <v>8</v>
      </c>
      <c r="X10" s="3">
        <v>0</v>
      </c>
      <c r="Y10" s="3">
        <v>0</v>
      </c>
      <c r="Z10" s="3">
        <v>546.4208984375</v>
      </c>
      <c r="AA10" s="3">
        <v>1330.1224365234375</v>
      </c>
      <c r="AB10" s="3">
        <v>732.7279052734375</v>
      </c>
      <c r="AC10" s="2">
        <v>-9999</v>
      </c>
      <c r="AD10" s="2">
        <f t="shared" si="3"/>
        <v>0.58919503691277542</v>
      </c>
      <c r="AE10" s="2">
        <f t="shared" si="4"/>
        <v>0.44912747491984251</v>
      </c>
      <c r="AF10" s="3">
        <v>-1</v>
      </c>
      <c r="AG10" s="3">
        <v>0.87</v>
      </c>
      <c r="AH10" s="3">
        <v>0.92</v>
      </c>
      <c r="AI10" s="3">
        <v>9.7979192733764648</v>
      </c>
      <c r="AJ10" s="2">
        <f t="shared" si="5"/>
        <v>0.87489895963668829</v>
      </c>
      <c r="AK10" s="2">
        <f t="shared" si="6"/>
        <v>3.6140002701709313E-2</v>
      </c>
      <c r="AL10" s="2">
        <f t="shared" si="7"/>
        <v>0.76227301111216161</v>
      </c>
      <c r="AM10" s="2">
        <f t="shared" si="8"/>
        <v>2.4342451767985915</v>
      </c>
      <c r="AN10" s="2">
        <f t="shared" si="9"/>
        <v>-1</v>
      </c>
      <c r="AO10" s="3">
        <v>1498.0621337890625</v>
      </c>
      <c r="AP10" s="3">
        <v>0.5</v>
      </c>
      <c r="AQ10" s="2">
        <f t="shared" si="10"/>
        <v>294.32513671475749</v>
      </c>
      <c r="AR10" s="2">
        <f t="shared" si="11"/>
        <v>3.8999325434902659</v>
      </c>
      <c r="AS10" s="2">
        <f t="shared" si="12"/>
        <v>1.2498985928000439</v>
      </c>
      <c r="AT10" s="2">
        <f t="shared" si="13"/>
        <v>24.921319961547852</v>
      </c>
      <c r="AU10" s="3">
        <v>2</v>
      </c>
      <c r="AV10" s="2">
        <f t="shared" si="14"/>
        <v>4.644859790802002</v>
      </c>
      <c r="AW10" s="3">
        <v>1</v>
      </c>
      <c r="AX10" s="2">
        <f t="shared" si="15"/>
        <v>9.2897195816040039</v>
      </c>
      <c r="AY10" s="3">
        <v>23.944936752319336</v>
      </c>
      <c r="AZ10" s="3">
        <v>24.921319961547852</v>
      </c>
      <c r="BA10" s="3">
        <v>23.159149169921875</v>
      </c>
      <c r="BB10" s="3">
        <v>1201.3292236328125</v>
      </c>
      <c r="BC10" s="3">
        <v>1167.378173828125</v>
      </c>
      <c r="BD10" s="3">
        <v>17.410785675048828</v>
      </c>
      <c r="BE10" s="3">
        <v>19.957799911499023</v>
      </c>
      <c r="BF10" s="3">
        <v>55.963504791259766</v>
      </c>
      <c r="BG10" s="3">
        <v>64.149002075195312</v>
      </c>
      <c r="BH10" s="3">
        <v>300.12384033203125</v>
      </c>
      <c r="BI10" s="3">
        <v>1498.9444580078125</v>
      </c>
      <c r="BJ10" s="3">
        <v>30.68525505065918</v>
      </c>
      <c r="BK10" s="3">
        <v>95.947158813476562</v>
      </c>
      <c r="BL10" s="3">
        <v>1.6516447067260742</v>
      </c>
      <c r="BM10" s="3">
        <v>-1.9583806395530701E-2</v>
      </c>
      <c r="BN10" s="3">
        <v>1</v>
      </c>
      <c r="BO10" s="3">
        <v>-1.355140209197998</v>
      </c>
      <c r="BP10" s="3">
        <v>7.355140209197998</v>
      </c>
      <c r="BQ10" s="3">
        <v>1</v>
      </c>
      <c r="BR10" s="3">
        <v>0</v>
      </c>
      <c r="BS10" s="3">
        <v>0.15999999642372131</v>
      </c>
      <c r="BT10" s="3">
        <v>111115</v>
      </c>
      <c r="BU10" s="2">
        <f t="shared" si="16"/>
        <v>1.5006192016601561</v>
      </c>
      <c r="BV10" s="2">
        <f t="shared" si="17"/>
        <v>3.8999325434902659E-3</v>
      </c>
      <c r="BW10" s="2">
        <f t="shared" si="18"/>
        <v>298.07131996154783</v>
      </c>
      <c r="BX10" s="2">
        <f t="shared" si="19"/>
        <v>297.09493675231931</v>
      </c>
      <c r="BY10" s="2">
        <f t="shared" si="20"/>
        <v>239.83110792060688</v>
      </c>
      <c r="BZ10" s="2">
        <f t="shared" si="21"/>
        <v>0.22688227690950202</v>
      </c>
      <c r="CA10" s="2">
        <f t="shared" si="22"/>
        <v>3.1647927904762292</v>
      </c>
      <c r="CB10" s="2">
        <f t="shared" si="23"/>
        <v>32.984747329815754</v>
      </c>
      <c r="CC10" s="2">
        <f t="shared" si="24"/>
        <v>13.02694741831673</v>
      </c>
      <c r="CD10" s="2">
        <f t="shared" si="25"/>
        <v>24.433128356933594</v>
      </c>
      <c r="CE10" s="2">
        <f t="shared" si="26"/>
        <v>3.073789752743799</v>
      </c>
      <c r="CF10" s="2">
        <f t="shared" si="27"/>
        <v>0.29144942710761446</v>
      </c>
      <c r="CG10" s="2">
        <f t="shared" si="28"/>
        <v>1.9148941976761853</v>
      </c>
      <c r="CH10" s="2">
        <f t="shared" si="29"/>
        <v>1.1588955550676137</v>
      </c>
      <c r="CI10" s="2">
        <f t="shared" si="30"/>
        <v>0.18298112143285811</v>
      </c>
      <c r="CJ10" s="2">
        <f t="shared" si="31"/>
        <v>85.573652762805381</v>
      </c>
      <c r="CK10" s="2">
        <f t="shared" si="32"/>
        <v>0.76400531947575989</v>
      </c>
      <c r="CL10" s="2">
        <f t="shared" si="33"/>
        <v>60.705012881377328</v>
      </c>
      <c r="CM10" s="2">
        <f t="shared" si="34"/>
        <v>1160.6359771487164</v>
      </c>
      <c r="CN10" s="2">
        <f t="shared" si="35"/>
        <v>2.4266032810790608E-2</v>
      </c>
      <c r="CO10" s="2">
        <f t="shared" si="36"/>
        <v>0</v>
      </c>
      <c r="CP10" s="2">
        <f t="shared" si="37"/>
        <v>1311.4249468642147</v>
      </c>
      <c r="CQ10" s="2">
        <f t="shared" si="38"/>
        <v>783.7015380859375</v>
      </c>
      <c r="CR10" s="2">
        <f t="shared" si="39"/>
        <v>0.44912747491984251</v>
      </c>
      <c r="CS10" s="2">
        <v>-9999</v>
      </c>
    </row>
    <row r="11" spans="1:97" s="2" customFormat="1" x14ac:dyDescent="0.2">
      <c r="A11" s="2" t="s">
        <v>127</v>
      </c>
      <c r="B11" s="2" t="s">
        <v>128</v>
      </c>
      <c r="C11" s="5" t="s">
        <v>179</v>
      </c>
      <c r="D11" s="2">
        <v>2</v>
      </c>
      <c r="E11" s="2">
        <v>1</v>
      </c>
      <c r="F11" s="2" t="s">
        <v>134</v>
      </c>
      <c r="G11" s="2" t="s">
        <v>131</v>
      </c>
      <c r="H11" s="2" t="s">
        <v>180</v>
      </c>
      <c r="I11" s="2">
        <v>1</v>
      </c>
      <c r="J11" s="4">
        <v>41358</v>
      </c>
      <c r="K11" s="2" t="s">
        <v>132</v>
      </c>
      <c r="L11" s="2" t="s">
        <v>133</v>
      </c>
      <c r="M11" s="2" t="s">
        <v>129</v>
      </c>
      <c r="N11" s="2">
        <v>1</v>
      </c>
      <c r="O11" s="3">
        <v>10</v>
      </c>
      <c r="P11" s="3" t="s">
        <v>79</v>
      </c>
      <c r="Q11" s="3">
        <v>4817.9999987594783</v>
      </c>
      <c r="R11" s="3">
        <v>0</v>
      </c>
      <c r="S11" s="2">
        <f t="shared" si="0"/>
        <v>48.560745121868834</v>
      </c>
      <c r="T11" s="2">
        <f t="shared" si="1"/>
        <v>0.30132221096033612</v>
      </c>
      <c r="U11" s="2">
        <f t="shared" si="2"/>
        <v>1170.6214051402767</v>
      </c>
      <c r="V11" s="3">
        <v>9</v>
      </c>
      <c r="W11" s="3">
        <v>9</v>
      </c>
      <c r="X11" s="3">
        <v>0</v>
      </c>
      <c r="Y11" s="3">
        <v>0</v>
      </c>
      <c r="Z11" s="3">
        <v>544.863525390625</v>
      </c>
      <c r="AA11" s="3">
        <v>1311.3963623046875</v>
      </c>
      <c r="AB11" s="3">
        <v>725.83197021484375</v>
      </c>
      <c r="AC11" s="2">
        <v>-9999</v>
      </c>
      <c r="AD11" s="2">
        <f t="shared" si="3"/>
        <v>0.58451651914523739</v>
      </c>
      <c r="AE11" s="2">
        <f t="shared" si="4"/>
        <v>0.44651976238576357</v>
      </c>
      <c r="AF11" s="3">
        <v>-1</v>
      </c>
      <c r="AG11" s="3">
        <v>0.87</v>
      </c>
      <c r="AH11" s="3">
        <v>0.92</v>
      </c>
      <c r="AI11" s="3">
        <v>9.7979192733764648</v>
      </c>
      <c r="AJ11" s="2">
        <f t="shared" si="5"/>
        <v>0.87489895963668829</v>
      </c>
      <c r="AK11" s="2">
        <f t="shared" si="6"/>
        <v>3.7774879556674273E-2</v>
      </c>
      <c r="AL11" s="2">
        <f t="shared" si="7"/>
        <v>0.7639129909257788</v>
      </c>
      <c r="AM11" s="2">
        <f t="shared" si="8"/>
        <v>2.4068345580015063</v>
      </c>
      <c r="AN11" s="2">
        <f t="shared" si="9"/>
        <v>-1</v>
      </c>
      <c r="AO11" s="3">
        <v>1499.6070556640625</v>
      </c>
      <c r="AP11" s="3">
        <v>0.5</v>
      </c>
      <c r="AQ11" s="2">
        <f t="shared" si="10"/>
        <v>292.91800292299746</v>
      </c>
      <c r="AR11" s="2">
        <f t="shared" si="11"/>
        <v>3.9135192386215061</v>
      </c>
      <c r="AS11" s="2">
        <f t="shared" si="12"/>
        <v>1.2528469984471151</v>
      </c>
      <c r="AT11" s="2">
        <f t="shared" si="13"/>
        <v>24.752647399902344</v>
      </c>
      <c r="AU11" s="3">
        <v>2</v>
      </c>
      <c r="AV11" s="2">
        <f t="shared" si="14"/>
        <v>4.644859790802002</v>
      </c>
      <c r="AW11" s="3">
        <v>1</v>
      </c>
      <c r="AX11" s="2">
        <f t="shared" si="15"/>
        <v>9.2897195816040039</v>
      </c>
      <c r="AY11" s="3">
        <v>24.076156616210938</v>
      </c>
      <c r="AZ11" s="3">
        <v>24.752647399902344</v>
      </c>
      <c r="BA11" s="3">
        <v>23.551227569580078</v>
      </c>
      <c r="BB11" s="3">
        <v>1499.941162109375</v>
      </c>
      <c r="BC11" s="3">
        <v>1463.769287109375</v>
      </c>
      <c r="BD11" s="3">
        <v>17.041839599609375</v>
      </c>
      <c r="BE11" s="3">
        <v>19.598239898681641</v>
      </c>
      <c r="BF11" s="3">
        <v>54.343101501464844</v>
      </c>
      <c r="BG11" s="3">
        <v>62.495773315429688</v>
      </c>
      <c r="BH11" s="3">
        <v>300.17373657226562</v>
      </c>
      <c r="BI11" s="3">
        <v>1499.6048583984375</v>
      </c>
      <c r="BJ11" s="3">
        <v>32.194110870361328</v>
      </c>
      <c r="BK11" s="3">
        <v>95.939285278320312</v>
      </c>
      <c r="BL11" s="3">
        <v>0.90774822235107422</v>
      </c>
      <c r="BM11" s="3">
        <v>-1.5141591429710388E-2</v>
      </c>
      <c r="BN11" s="3">
        <v>1</v>
      </c>
      <c r="BO11" s="3">
        <v>-1.355140209197998</v>
      </c>
      <c r="BP11" s="3">
        <v>7.355140209197998</v>
      </c>
      <c r="BQ11" s="3">
        <v>1</v>
      </c>
      <c r="BR11" s="3">
        <v>0</v>
      </c>
      <c r="BS11" s="3">
        <v>0.15999999642372131</v>
      </c>
      <c r="BT11" s="3">
        <v>111115</v>
      </c>
      <c r="BU11" s="2">
        <f t="shared" si="16"/>
        <v>1.500868682861328</v>
      </c>
      <c r="BV11" s="2">
        <f t="shared" si="17"/>
        <v>3.9135192386215061E-3</v>
      </c>
      <c r="BW11" s="2">
        <f t="shared" si="18"/>
        <v>297.90264739990232</v>
      </c>
      <c r="BX11" s="2">
        <f t="shared" si="19"/>
        <v>297.22615661621091</v>
      </c>
      <c r="BY11" s="2">
        <f t="shared" si="20"/>
        <v>239.93677198074511</v>
      </c>
      <c r="BZ11" s="2">
        <f t="shared" si="21"/>
        <v>0.23854743245040091</v>
      </c>
      <c r="CA11" s="2">
        <f t="shared" si="22"/>
        <v>3.1330881270396924</v>
      </c>
      <c r="CB11" s="2">
        <f t="shared" si="23"/>
        <v>32.656988406267459</v>
      </c>
      <c r="CC11" s="2">
        <f t="shared" si="24"/>
        <v>13.058748507585818</v>
      </c>
      <c r="CD11" s="2">
        <f t="shared" si="25"/>
        <v>24.414402008056641</v>
      </c>
      <c r="CE11" s="2">
        <f t="shared" si="26"/>
        <v>3.0703450398570844</v>
      </c>
      <c r="CF11" s="2">
        <f t="shared" si="27"/>
        <v>0.29185555689065873</v>
      </c>
      <c r="CG11" s="2">
        <f t="shared" si="28"/>
        <v>1.8802411285925773</v>
      </c>
      <c r="CH11" s="2">
        <f t="shared" si="29"/>
        <v>1.1901039112645071</v>
      </c>
      <c r="CI11" s="2">
        <f t="shared" si="30"/>
        <v>0.18323725926020284</v>
      </c>
      <c r="CJ11" s="2">
        <f t="shared" si="31"/>
        <v>112.30858094066119</v>
      </c>
      <c r="CK11" s="2">
        <f t="shared" si="32"/>
        <v>0.79973081512865907</v>
      </c>
      <c r="CL11" s="2">
        <f t="shared" si="33"/>
        <v>60.229578331406373</v>
      </c>
      <c r="CM11" s="2">
        <f t="shared" si="34"/>
        <v>1456.7123457949847</v>
      </c>
      <c r="CN11" s="2">
        <f t="shared" si="35"/>
        <v>2.0078042247612622E-2</v>
      </c>
      <c r="CO11" s="2">
        <f t="shared" si="36"/>
        <v>0</v>
      </c>
      <c r="CP11" s="2">
        <f t="shared" si="37"/>
        <v>1312.0027304789162</v>
      </c>
      <c r="CQ11" s="2">
        <f t="shared" si="38"/>
        <v>766.5328369140625</v>
      </c>
      <c r="CR11" s="2">
        <f t="shared" si="39"/>
        <v>0.44651976238576357</v>
      </c>
      <c r="CS11" s="2">
        <v>-9999</v>
      </c>
    </row>
    <row r="12" spans="1:97" x14ac:dyDescent="0.2">
      <c r="A12" t="s">
        <v>127</v>
      </c>
      <c r="B12" t="s">
        <v>128</v>
      </c>
      <c r="C12" s="5" t="s">
        <v>179</v>
      </c>
      <c r="D12">
        <v>2</v>
      </c>
      <c r="E12">
        <v>1</v>
      </c>
      <c r="F12" t="s">
        <v>134</v>
      </c>
      <c r="G12" t="s">
        <v>131</v>
      </c>
      <c r="H12" s="5" t="s">
        <v>181</v>
      </c>
      <c r="I12">
        <v>1</v>
      </c>
      <c r="J12" s="6">
        <v>41358</v>
      </c>
      <c r="K12" s="5" t="s">
        <v>132</v>
      </c>
      <c r="L12" t="s">
        <v>133</v>
      </c>
      <c r="M12" t="s">
        <v>129</v>
      </c>
      <c r="O12" s="1">
        <v>11</v>
      </c>
      <c r="P12" s="1" t="s">
        <v>80</v>
      </c>
      <c r="Q12" s="1">
        <v>5589.9999987594783</v>
      </c>
      <c r="R12" s="1">
        <v>0</v>
      </c>
      <c r="S12">
        <f>(BB12-BC12*(1000-BD12)/(1000-BE12))*BU12</f>
        <v>50.273696466091096</v>
      </c>
      <c r="T12">
        <f>IF(CF12&lt;&gt;0,1/(1/CF12-1/AX12),0)</f>
        <v>0.32217086172615822</v>
      </c>
      <c r="U12">
        <f>((CI12-BV12/2)*BC12-S12)/(CI12+BV12/2)</f>
        <v>590.2416896138152</v>
      </c>
      <c r="V12" s="1">
        <v>10</v>
      </c>
      <c r="W12" s="1">
        <v>10</v>
      </c>
      <c r="X12" s="1">
        <v>0</v>
      </c>
      <c r="Y12" s="1">
        <v>0</v>
      </c>
      <c r="Z12" s="1">
        <v>544.0185546875</v>
      </c>
      <c r="AA12" s="1">
        <v>1271.3363037109375</v>
      </c>
      <c r="AB12" s="1">
        <v>751.36004638671875</v>
      </c>
      <c r="AC12" s="2">
        <v>-9999</v>
      </c>
      <c r="AD12">
        <f>CQ12/AA12</f>
        <v>0.57208918434913747</v>
      </c>
      <c r="AE12">
        <f>(AA12-AB12)/AA12</f>
        <v>0.40899977119071185</v>
      </c>
      <c r="AF12" s="1">
        <v>-1</v>
      </c>
      <c r="AG12" s="1">
        <v>0.87</v>
      </c>
      <c r="AH12" s="1">
        <v>0.92</v>
      </c>
      <c r="AI12" s="1">
        <v>9.9882955551147461</v>
      </c>
      <c r="AJ12">
        <f>(AI12*AH12+(100-AI12)*AG12)/100</f>
        <v>0.87499414777755746</v>
      </c>
      <c r="AK12">
        <f>(S12-AF12)/CP12</f>
        <v>2.9292784045148696E-2</v>
      </c>
      <c r="AL12">
        <f>(AA12-AB12)/(AA12-Z12)</f>
        <v>0.71492309657283326</v>
      </c>
      <c r="AM12">
        <f>(Y12-AA12)/(Y12-Z12)</f>
        <v>2.3369355562536462</v>
      </c>
      <c r="AN12">
        <f>(Y12-AA12)/AA12</f>
        <v>-1</v>
      </c>
      <c r="AO12" s="1">
        <v>2000.435302734375</v>
      </c>
      <c r="AP12" s="1">
        <v>0.5</v>
      </c>
      <c r="AQ12">
        <f>AE12*AP12*AJ12*AO12</f>
        <v>357.95029765272847</v>
      </c>
      <c r="AR12">
        <f>BV12*1000</f>
        <v>4.3967390818110132</v>
      </c>
      <c r="AS12">
        <f>(CA12-CG12)</f>
        <v>1.3182694405450619</v>
      </c>
      <c r="AT12">
        <f>(AZ12+BZ12*R12)</f>
        <v>25.163991928100586</v>
      </c>
      <c r="AU12" s="1">
        <v>2</v>
      </c>
      <c r="AV12">
        <f>(AU12*BO12+BP12)</f>
        <v>4.644859790802002</v>
      </c>
      <c r="AW12" s="1">
        <v>1</v>
      </c>
      <c r="AX12">
        <f>AV12*(AW12+1)*(AW12+1)/(AW12*AW12+1)</f>
        <v>9.2897195816040039</v>
      </c>
      <c r="AY12" s="1">
        <v>23.277902603149414</v>
      </c>
      <c r="AZ12" s="1">
        <v>25.163991928100586</v>
      </c>
      <c r="BA12" s="1">
        <v>22.180263519287109</v>
      </c>
      <c r="BB12" s="1">
        <v>899.70550537109375</v>
      </c>
      <c r="BC12" s="1">
        <v>863.6754150390625</v>
      </c>
      <c r="BD12" s="1">
        <v>16.861406326293945</v>
      </c>
      <c r="BE12" s="1">
        <v>19.733346939086914</v>
      </c>
      <c r="BF12" s="1">
        <v>56.396636962890625</v>
      </c>
      <c r="BG12" s="1">
        <v>66.002426147460938</v>
      </c>
      <c r="BH12" s="1">
        <v>300.14385986328125</v>
      </c>
      <c r="BI12" s="1">
        <v>2000.4552001953125</v>
      </c>
      <c r="BJ12" s="1">
        <v>34.682426452636719</v>
      </c>
      <c r="BK12" s="1">
        <v>95.910194396972656</v>
      </c>
      <c r="BL12" s="1">
        <v>1.9989347457885742</v>
      </c>
      <c r="BM12" s="1">
        <v>-3.3291921019554138E-2</v>
      </c>
      <c r="BN12" s="1">
        <v>1</v>
      </c>
      <c r="BO12" s="1">
        <v>-1.355140209197998</v>
      </c>
      <c r="BP12" s="1">
        <v>7.355140209197998</v>
      </c>
      <c r="BQ12" s="1">
        <v>1</v>
      </c>
      <c r="BR12" s="1">
        <v>0</v>
      </c>
      <c r="BS12" s="1">
        <v>0.15999999642372131</v>
      </c>
      <c r="BT12" s="1">
        <v>111115</v>
      </c>
      <c r="BU12">
        <f>BH12*0.000001/(AU12*0.0001)</f>
        <v>1.500719299316406</v>
      </c>
      <c r="BV12">
        <f>(BE12-BD12)/(1000-BE12)*BU12</f>
        <v>4.396739081811013E-3</v>
      </c>
      <c r="BW12">
        <f>(AZ12+273.15)</f>
        <v>298.31399192810056</v>
      </c>
      <c r="BX12">
        <f>(AY12+273.15)</f>
        <v>296.42790260314939</v>
      </c>
      <c r="BY12">
        <f>(BI12*BQ12+BJ12*BR12)*BS12</f>
        <v>320.0728248770647</v>
      </c>
      <c r="BZ12">
        <f>((BY12+0.00000010773*(BX12^4-BW12^4))-BV12*44100)/(AV12*51.4+0.00000043092*BW12^3)</f>
        <v>0.41890488137635501</v>
      </c>
      <c r="CA12">
        <f>0.61365*EXP(17.502*AT12/(240.97+AT12))</f>
        <v>3.2108985815757931</v>
      </c>
      <c r="CB12">
        <f>CA12*1000/BK12</f>
        <v>33.478178224578215</v>
      </c>
      <c r="CC12">
        <f>(CB12-BE12)</f>
        <v>13.744831285491301</v>
      </c>
      <c r="CD12">
        <f>IF(R12,AZ12,(AY12+AZ12)/2)</f>
        <v>24.220947265625</v>
      </c>
      <c r="CE12">
        <f>0.61365*EXP(17.502*CD12/(240.97+CD12))</f>
        <v>3.0349560491735206</v>
      </c>
      <c r="CF12">
        <f>IF(CC12&lt;&gt;0,(1000-(CB12+BE12)/2)/CC12*BV12,0)</f>
        <v>0.31137235494361376</v>
      </c>
      <c r="CG12">
        <f>BE12*BK12/1000</f>
        <v>1.8926291410307312</v>
      </c>
      <c r="CH12">
        <f>(CE12-CG12)</f>
        <v>1.1423269081427894</v>
      </c>
      <c r="CI12">
        <f>1/(1.6/T12+1.37/AX12)</f>
        <v>0.19554992150585812</v>
      </c>
      <c r="CJ12">
        <f>U12*BK12*0.001</f>
        <v>56.610195192058619</v>
      </c>
      <c r="CK12">
        <f>U12/BC12</f>
        <v>0.6834068439786718</v>
      </c>
      <c r="CL12">
        <f>(1-BV12*BK12/CA12/T12)*100</f>
        <v>59.235453236771193</v>
      </c>
      <c r="CM12">
        <f>(BC12-S12/(AX12/1.35))</f>
        <v>856.36954432541665</v>
      </c>
      <c r="CN12">
        <f>S12*CL12/100/CM12</f>
        <v>3.4774534145800347E-2</v>
      </c>
      <c r="CO12">
        <f>(Y12-X12)</f>
        <v>0</v>
      </c>
      <c r="CP12">
        <f>BI12*AJ12</f>
        <v>1750.3865930620805</v>
      </c>
      <c r="CQ12">
        <f>(AA12-Z12)</f>
        <v>727.3177490234375</v>
      </c>
      <c r="CR12">
        <f>(AA12-AB12)/(AA12-X12)</f>
        <v>0.40899977119071185</v>
      </c>
      <c r="CS12" s="2">
        <v>-9999</v>
      </c>
    </row>
    <row r="13" spans="1:97" x14ac:dyDescent="0.2">
      <c r="A13" t="s">
        <v>127</v>
      </c>
      <c r="B13" t="s">
        <v>128</v>
      </c>
      <c r="C13" s="5" t="s">
        <v>179</v>
      </c>
      <c r="D13">
        <v>2</v>
      </c>
      <c r="E13">
        <v>1</v>
      </c>
      <c r="F13" t="s">
        <v>134</v>
      </c>
      <c r="G13" t="s">
        <v>131</v>
      </c>
      <c r="H13" s="5" t="s">
        <v>181</v>
      </c>
      <c r="I13">
        <v>1</v>
      </c>
      <c r="J13" s="6">
        <v>41358</v>
      </c>
      <c r="K13" s="5" t="s">
        <v>132</v>
      </c>
      <c r="L13" t="s">
        <v>133</v>
      </c>
      <c r="M13" t="s">
        <v>129</v>
      </c>
      <c r="O13" s="1">
        <v>12</v>
      </c>
      <c r="P13" s="1" t="s">
        <v>81</v>
      </c>
      <c r="Q13" s="1">
        <v>5823.9999986905605</v>
      </c>
      <c r="R13" s="1">
        <v>0</v>
      </c>
      <c r="S13">
        <f>(BB13-BC13*(1000-BD13)/(1000-BE13))*BU13</f>
        <v>52.392728363697671</v>
      </c>
      <c r="T13">
        <f>IF(CF13&lt;&gt;0,1/(1/CF13-1/AX13),0)</f>
        <v>0.3054860966782727</v>
      </c>
      <c r="U13">
        <f>((CI13-BV13/2)*BC13-S13)/(CI13+BV13/2)</f>
        <v>857.10708879237552</v>
      </c>
      <c r="V13" s="1">
        <v>11</v>
      </c>
      <c r="W13" s="1">
        <v>11</v>
      </c>
      <c r="X13" s="1">
        <v>0</v>
      </c>
      <c r="Y13" s="1">
        <v>0</v>
      </c>
      <c r="Z13" s="1">
        <v>524.679443359375</v>
      </c>
      <c r="AA13" s="1">
        <v>1168.87646484375</v>
      </c>
      <c r="AB13" s="1">
        <v>713.2706298828125</v>
      </c>
      <c r="AC13" s="2">
        <v>-9999</v>
      </c>
      <c r="AD13">
        <f>CQ13/AA13</f>
        <v>0.5511249827161917</v>
      </c>
      <c r="AE13">
        <f>(AA13-AB13)/AA13</f>
        <v>0.38978099796186827</v>
      </c>
      <c r="AF13" s="1">
        <v>-1</v>
      </c>
      <c r="AG13" s="1">
        <v>0.87</v>
      </c>
      <c r="AH13" s="1">
        <v>0.92</v>
      </c>
      <c r="AI13" s="1">
        <v>9.9882955551147461</v>
      </c>
      <c r="AJ13">
        <f>(AI13*AH13+(100-AI13)*AG13)/100</f>
        <v>0.87499414777755746</v>
      </c>
      <c r="AK13">
        <f>(S13-AF13)/CP13</f>
        <v>3.0516350656259829E-2</v>
      </c>
      <c r="AL13">
        <f>(AA13-AB13)/(AA13-Z13)</f>
        <v>0.70724610602998295</v>
      </c>
      <c r="AM13">
        <f>(Y13-AA13)/(Y13-Z13)</f>
        <v>2.2277916156954092</v>
      </c>
      <c r="AN13">
        <f>(Y13-AA13)/AA13</f>
        <v>-1</v>
      </c>
      <c r="AO13" s="1">
        <v>1999.4791259765625</v>
      </c>
      <c r="AP13" s="1">
        <v>0.5</v>
      </c>
      <c r="AQ13">
        <f>AE13*AP13*AJ13*AO13</f>
        <v>340.96726850206755</v>
      </c>
      <c r="AR13">
        <f>BV13*1000</f>
        <v>4.2871309189974935</v>
      </c>
      <c r="AS13">
        <f>(CA13-CG13)</f>
        <v>1.353299107107979</v>
      </c>
      <c r="AT13">
        <f>(AZ13+BZ13*R13)</f>
        <v>25.226528167724609</v>
      </c>
      <c r="AU13" s="1">
        <v>2</v>
      </c>
      <c r="AV13">
        <f>(AU13*BO13+BP13)</f>
        <v>4.644859790802002</v>
      </c>
      <c r="AW13" s="1">
        <v>1</v>
      </c>
      <c r="AX13">
        <f>AV13*(AW13+1)*(AW13+1)/(AW13*AW13+1)</f>
        <v>9.2897195816040039</v>
      </c>
      <c r="AY13" s="1">
        <v>23.28422737121582</v>
      </c>
      <c r="AZ13" s="1">
        <v>25.226528167724609</v>
      </c>
      <c r="BA13" s="1">
        <v>22.183635711669922</v>
      </c>
      <c r="BB13" s="1">
        <v>1200.7857666015625</v>
      </c>
      <c r="BC13" s="1">
        <v>1162.5567626953125</v>
      </c>
      <c r="BD13" s="1">
        <v>16.692777633666992</v>
      </c>
      <c r="BE13" s="1">
        <v>19.493526458740234</v>
      </c>
      <c r="BF13" s="1">
        <v>55.810905456542969</v>
      </c>
      <c r="BG13" s="1">
        <v>65.17535400390625</v>
      </c>
      <c r="BH13" s="1">
        <v>300.17398071289062</v>
      </c>
      <c r="BI13" s="1">
        <v>1999.605712890625</v>
      </c>
      <c r="BJ13" s="1">
        <v>33.215991973876953</v>
      </c>
      <c r="BK13" s="1">
        <v>95.907508850097656</v>
      </c>
      <c r="BL13" s="1">
        <v>2.0347013473510742</v>
      </c>
      <c r="BM13" s="1">
        <v>-6.9647878408432007E-3</v>
      </c>
      <c r="BN13" s="1">
        <v>1</v>
      </c>
      <c r="BO13" s="1">
        <v>-1.355140209197998</v>
      </c>
      <c r="BP13" s="1">
        <v>7.355140209197998</v>
      </c>
      <c r="BQ13" s="1">
        <v>1</v>
      </c>
      <c r="BR13" s="1">
        <v>0</v>
      </c>
      <c r="BS13" s="1">
        <v>0.15999999642372131</v>
      </c>
      <c r="BT13" s="1">
        <v>111115</v>
      </c>
      <c r="BU13">
        <f>BH13*0.000001/(AU13*0.0001)</f>
        <v>1.500869903564453</v>
      </c>
      <c r="BV13">
        <f>(BE13-BD13)/(1000-BE13)*BU13</f>
        <v>4.2871309189974937E-3</v>
      </c>
      <c r="BW13">
        <f>(AZ13+273.15)</f>
        <v>298.37652816772459</v>
      </c>
      <c r="BX13">
        <f>(AY13+273.15)</f>
        <v>296.4342273712158</v>
      </c>
      <c r="BY13">
        <f>(BI13*BQ13+BJ13*BR13)*BS13</f>
        <v>319.93690691135271</v>
      </c>
      <c r="BZ13">
        <f>((BY13+0.00000010773*(BX13^4-BW13^4))-BV13*44100)/(AV13*51.4+0.00000043092*BW13^3)</f>
        <v>0.43509301742286938</v>
      </c>
      <c r="CA13">
        <f>0.61365*EXP(17.502*AT13/(240.97+AT13))</f>
        <v>3.2228746684692209</v>
      </c>
      <c r="CB13">
        <f>CA13*1000/BK13</f>
        <v>33.603986873504738</v>
      </c>
      <c r="CC13">
        <f>(CB13-BE13)</f>
        <v>14.110460414764503</v>
      </c>
      <c r="CD13">
        <f>IF(R13,AZ13,(AY13+AZ13)/2)</f>
        <v>24.255377769470215</v>
      </c>
      <c r="CE13">
        <f>0.61365*EXP(17.502*CD13/(240.97+CD13))</f>
        <v>3.0412282658571042</v>
      </c>
      <c r="CF13">
        <f>IF(CC13&lt;&gt;0,(1000-(CB13+BE13)/2)/CC13*BV13,0)</f>
        <v>0.29576022332102403</v>
      </c>
      <c r="CG13">
        <f>BE13*BK13/1000</f>
        <v>1.8695755613612419</v>
      </c>
      <c r="CH13">
        <f>(CE13-CG13)</f>
        <v>1.1716527044958622</v>
      </c>
      <c r="CI13">
        <f>1/(1.6/T13+1.37/AX13)</f>
        <v>0.18570001830668026</v>
      </c>
      <c r="CJ13">
        <f>U13*BK13*0.001</f>
        <v>82.203005703836197</v>
      </c>
      <c r="CK13">
        <f>U13/BC13</f>
        <v>0.73726042142254478</v>
      </c>
      <c r="CL13">
        <f>(1-BV13*BK13/CA13/T13)*100</f>
        <v>58.237692163830125</v>
      </c>
      <c r="CM13">
        <f>(BC13-S13/(AX13/1.35))</f>
        <v>1154.9429501717293</v>
      </c>
      <c r="CN13">
        <f>S13*CL13/100/CM13</f>
        <v>2.6418894419109676E-2</v>
      </c>
      <c r="CO13">
        <f>(Y13-X13)</f>
        <v>0</v>
      </c>
      <c r="CP13">
        <f>BI13*AJ13</f>
        <v>1749.6432966418677</v>
      </c>
      <c r="CQ13">
        <f>(AA13-Z13)</f>
        <v>644.197021484375</v>
      </c>
      <c r="CR13">
        <f>(AA13-AB13)/(AA13-X13)</f>
        <v>0.38978099796186827</v>
      </c>
      <c r="CS13" s="2">
        <v>-9999</v>
      </c>
    </row>
    <row r="14" spans="1:97" x14ac:dyDescent="0.2">
      <c r="A14" t="s">
        <v>127</v>
      </c>
      <c r="B14" t="s">
        <v>128</v>
      </c>
      <c r="C14" s="5" t="s">
        <v>179</v>
      </c>
      <c r="D14">
        <v>2</v>
      </c>
      <c r="E14">
        <v>1</v>
      </c>
      <c r="F14" t="s">
        <v>134</v>
      </c>
      <c r="G14" t="s">
        <v>131</v>
      </c>
      <c r="H14" s="5" t="s">
        <v>181</v>
      </c>
      <c r="I14">
        <v>1</v>
      </c>
      <c r="J14" s="6">
        <v>41358</v>
      </c>
      <c r="K14" s="5" t="s">
        <v>132</v>
      </c>
      <c r="L14" t="s">
        <v>133</v>
      </c>
      <c r="M14" t="s">
        <v>129</v>
      </c>
      <c r="O14" s="1">
        <v>13</v>
      </c>
      <c r="P14" s="1" t="s">
        <v>82</v>
      </c>
      <c r="Q14" s="1">
        <v>6054.9999986216426</v>
      </c>
      <c r="R14" s="1">
        <v>0</v>
      </c>
      <c r="S14">
        <f>(BB14-BC14*(1000-BD14)/(1000-BE14))*BU14</f>
        <v>53.481124805573813</v>
      </c>
      <c r="T14">
        <f>IF(CF14&lt;&gt;0,1/(1/CF14-1/AX14),0)</f>
        <v>0.28593637897833385</v>
      </c>
      <c r="U14">
        <f>((CI14-BV14/2)*BC14-S14)/(CI14+BV14/2)</f>
        <v>1123.9866883496215</v>
      </c>
      <c r="V14" s="1">
        <v>12</v>
      </c>
      <c r="W14" s="1">
        <v>12</v>
      </c>
      <c r="X14" s="1">
        <v>0</v>
      </c>
      <c r="Y14" s="1">
        <v>0</v>
      </c>
      <c r="Z14" s="1">
        <v>519.399658203125</v>
      </c>
      <c r="AA14" s="1">
        <v>1129.26708984375</v>
      </c>
      <c r="AB14" s="1">
        <v>697.78558349609375</v>
      </c>
      <c r="AC14" s="2">
        <v>-9999</v>
      </c>
      <c r="AD14">
        <f>CQ14/AA14</f>
        <v>0.54005596826965774</v>
      </c>
      <c r="AE14">
        <f>(AA14-AB14)/AA14</f>
        <v>0.38208986184779176</v>
      </c>
      <c r="AF14" s="1">
        <v>-1</v>
      </c>
      <c r="AG14" s="1">
        <v>0.87</v>
      </c>
      <c r="AH14" s="1">
        <v>0.92</v>
      </c>
      <c r="AI14" s="1">
        <v>9.9882955551147461</v>
      </c>
      <c r="AJ14">
        <f>(AI14*AH14+(100-AI14)*AG14)/100</f>
        <v>0.87499414777755746</v>
      </c>
      <c r="AK14">
        <f>(S14-AF14)/CP14</f>
        <v>3.1154827996956732E-2</v>
      </c>
      <c r="AL14">
        <f>(AA14-AB14)/(AA14-Z14)</f>
        <v>0.70750048938818266</v>
      </c>
      <c r="AM14">
        <f>(Y14-AA14)/(Y14-Z14)</f>
        <v>2.1741775759931676</v>
      </c>
      <c r="AN14">
        <f>(Y14-AA14)/AA14</f>
        <v>-1</v>
      </c>
      <c r="AO14" s="1">
        <v>1998.5447998046875</v>
      </c>
      <c r="AP14" s="1">
        <v>0.5</v>
      </c>
      <c r="AQ14">
        <f>AE14*AP14*AJ14*AO14</f>
        <v>334.08313712572681</v>
      </c>
      <c r="AR14">
        <f>BV14*1000</f>
        <v>4.1080486460865648</v>
      </c>
      <c r="AS14">
        <f>(CA14-CG14)</f>
        <v>1.3826280326576625</v>
      </c>
      <c r="AT14">
        <f>(AZ14+BZ14*R14)</f>
        <v>25.294595718383789</v>
      </c>
      <c r="AU14" s="1">
        <v>2</v>
      </c>
      <c r="AV14">
        <f>(AU14*BO14+BP14)</f>
        <v>4.644859790802002</v>
      </c>
      <c r="AW14" s="1">
        <v>1</v>
      </c>
      <c r="AX14">
        <f>AV14*(AW14+1)*(AW14+1)/(AW14*AW14+1)</f>
        <v>9.2897195816040039</v>
      </c>
      <c r="AY14" s="1">
        <v>22.956003189086914</v>
      </c>
      <c r="AZ14" s="1">
        <v>25.294595718383789</v>
      </c>
      <c r="BA14" s="1">
        <v>21.596384048461914</v>
      </c>
      <c r="BB14" s="1">
        <v>1501.27294921875</v>
      </c>
      <c r="BC14" s="1">
        <v>1461.6368408203125</v>
      </c>
      <c r="BD14" s="1">
        <v>16.63978385925293</v>
      </c>
      <c r="BE14" s="1">
        <v>19.324140548706055</v>
      </c>
      <c r="BF14" s="1">
        <v>56.746559143066406</v>
      </c>
      <c r="BG14" s="1">
        <v>65.902694702148438</v>
      </c>
      <c r="BH14" s="1">
        <v>300.15863037109375</v>
      </c>
      <c r="BI14" s="1">
        <v>1998.552490234375</v>
      </c>
      <c r="BJ14" s="1">
        <v>34.944255828857422</v>
      </c>
      <c r="BK14" s="1">
        <v>95.907310485839844</v>
      </c>
      <c r="BL14" s="1">
        <v>2.1809415817260742</v>
      </c>
      <c r="BM14" s="1">
        <v>1.4702692627906799E-2</v>
      </c>
      <c r="BN14" s="1">
        <v>1</v>
      </c>
      <c r="BO14" s="1">
        <v>-1.355140209197998</v>
      </c>
      <c r="BP14" s="1">
        <v>7.355140209197998</v>
      </c>
      <c r="BQ14" s="1">
        <v>1</v>
      </c>
      <c r="BR14" s="1">
        <v>0</v>
      </c>
      <c r="BS14" s="1">
        <v>0.15999999642372131</v>
      </c>
      <c r="BT14" s="1">
        <v>111115</v>
      </c>
      <c r="BU14">
        <f>BH14*0.000001/(AU14*0.0001)</f>
        <v>1.5007931518554685</v>
      </c>
      <c r="BV14">
        <f>(BE14-BD14)/(1000-BE14)*BU14</f>
        <v>4.1080486460865649E-3</v>
      </c>
      <c r="BW14">
        <f>(AZ14+273.15)</f>
        <v>298.44459571838377</v>
      </c>
      <c r="BX14">
        <f>(AY14+273.15)</f>
        <v>296.10600318908689</v>
      </c>
      <c r="BY14">
        <f>(BI14*BQ14+BJ14*BR14)*BS14</f>
        <v>319.76839129011933</v>
      </c>
      <c r="BZ14">
        <f>((BY14+0.00000010773*(BX14^4-BW14^4))-BV14*44100)/(AV14*51.4+0.00000043092*BW14^3)</f>
        <v>0.4481545643584316</v>
      </c>
      <c r="CA14">
        <f>0.61365*EXP(17.502*AT14/(240.97+AT14))</f>
        <v>3.2359543801344217</v>
      </c>
      <c r="CB14">
        <f>CA14*1000/BK14</f>
        <v>33.740435048610728</v>
      </c>
      <c r="CC14">
        <f>(CB14-BE14)</f>
        <v>14.416294499904673</v>
      </c>
      <c r="CD14">
        <f>IF(R14,AZ14,(AY14+AZ14)/2)</f>
        <v>24.125299453735352</v>
      </c>
      <c r="CE14">
        <f>0.61365*EXP(17.502*CD14/(240.97+CD14))</f>
        <v>3.0175911617107429</v>
      </c>
      <c r="CF14">
        <f>IF(CC14&lt;&gt;0,(1000-(CB14+BE14)/2)/CC14*BV14,0)</f>
        <v>0.27739810095750683</v>
      </c>
      <c r="CG14">
        <f>BE14*BK14/1000</f>
        <v>1.8533263474767592</v>
      </c>
      <c r="CH14">
        <f>(CE14-CG14)</f>
        <v>1.1642648142339838</v>
      </c>
      <c r="CI14">
        <f>1/(1.6/T14+1.37/AX14)</f>
        <v>0.17412122575548125</v>
      </c>
      <c r="CJ14">
        <f>U14*BK14*0.001</f>
        <v>107.79854030149805</v>
      </c>
      <c r="CK14">
        <f>U14/BC14</f>
        <v>0.76899176112638756</v>
      </c>
      <c r="CL14">
        <f>(1-BV14*BK14/CA14/T14)*100</f>
        <v>57.419036269111125</v>
      </c>
      <c r="CM14">
        <f>(BC14-S14/(AX14/1.35))</f>
        <v>1453.8648604227019</v>
      </c>
      <c r="CN14">
        <f>S14*CL14/100/CM14</f>
        <v>2.1121871286106163E-2</v>
      </c>
      <c r="CO14">
        <f>(Y14-X14)</f>
        <v>0</v>
      </c>
      <c r="CP14">
        <f>BI14*AJ14</f>
        <v>1748.7217329813423</v>
      </c>
      <c r="CQ14">
        <f>(AA14-Z14)</f>
        <v>609.867431640625</v>
      </c>
      <c r="CR14">
        <f>(AA14-AB14)/(AA14-X14)</f>
        <v>0.38208986184779176</v>
      </c>
      <c r="CS14" s="2">
        <v>-9999</v>
      </c>
    </row>
    <row r="15" spans="1:97" x14ac:dyDescent="0.2">
      <c r="A15" t="s">
        <v>127</v>
      </c>
      <c r="B15" t="s">
        <v>128</v>
      </c>
      <c r="C15" s="5" t="s">
        <v>179</v>
      </c>
      <c r="D15">
        <v>2</v>
      </c>
      <c r="E15">
        <v>1</v>
      </c>
      <c r="F15" t="s">
        <v>130</v>
      </c>
      <c r="G15" t="s">
        <v>131</v>
      </c>
      <c r="H15" s="5" t="s">
        <v>180</v>
      </c>
      <c r="I15">
        <v>2</v>
      </c>
      <c r="J15" s="6">
        <v>41358</v>
      </c>
      <c r="K15" s="5" t="s">
        <v>132</v>
      </c>
      <c r="L15" t="s">
        <v>133</v>
      </c>
      <c r="M15" t="s">
        <v>129</v>
      </c>
      <c r="O15" s="1">
        <v>14</v>
      </c>
      <c r="P15" s="1" t="s">
        <v>83</v>
      </c>
      <c r="Q15" s="1">
        <v>7032.9999986905605</v>
      </c>
      <c r="R15" s="1">
        <v>0</v>
      </c>
      <c r="S15">
        <f t="shared" ref="S15:S22" si="40">(BB15-BC15*(1000-BD15)/(1000-BE15))*BU15</f>
        <v>26.501270486939497</v>
      </c>
      <c r="T15">
        <f t="shared" ref="T15:T22" si="41">IF(CF15&lt;&gt;0,1/(1/CF15-1/AX15),0)</f>
        <v>0.25608031610150839</v>
      </c>
      <c r="U15">
        <f t="shared" ref="U15:U22" si="42">((CI15-BV15/2)*BC15-S15)/(CI15+BV15/2)</f>
        <v>201.29008507861849</v>
      </c>
      <c r="V15" s="1">
        <v>13</v>
      </c>
      <c r="W15" s="1">
        <v>13</v>
      </c>
      <c r="X15" s="1">
        <v>0</v>
      </c>
      <c r="Y15" s="1">
        <v>0</v>
      </c>
      <c r="Z15" s="1">
        <v>525.392822265625</v>
      </c>
      <c r="AA15" s="1">
        <v>1243.7982177734375</v>
      </c>
      <c r="AB15" s="1">
        <v>721.3876953125</v>
      </c>
      <c r="AC15" s="2">
        <v>-9999</v>
      </c>
      <c r="AD15">
        <f t="shared" ref="AD15:AD22" si="43">CQ15/AA15</f>
        <v>0.57758998625504765</v>
      </c>
      <c r="AE15">
        <f t="shared" ref="AE15:AE22" si="44">(AA15-AB15)/AA15</f>
        <v>0.42001227771183103</v>
      </c>
      <c r="AF15" s="1">
        <v>-1</v>
      </c>
      <c r="AG15" s="1">
        <v>0.87</v>
      </c>
      <c r="AH15" s="1">
        <v>0.92</v>
      </c>
      <c r="AI15" s="1">
        <v>9.9274587631225586</v>
      </c>
      <c r="AJ15">
        <f t="shared" ref="AJ15:AJ22" si="45">(AI15*AH15+(100-AI15)*AG15)/100</f>
        <v>0.87496372938156131</v>
      </c>
      <c r="AK15">
        <f t="shared" ref="AK15:AK22" si="46">(S15-AF15)/CP15</f>
        <v>1.5709170082121582E-2</v>
      </c>
      <c r="AL15">
        <f t="shared" ref="AL15:AL22" si="47">(AA15-AB15)/(AA15-Z15)</f>
        <v>0.72718067782838136</v>
      </c>
      <c r="AM15">
        <f t="shared" ref="AM15:AM22" si="48">(Y15-AA15)/(Y15-Z15)</f>
        <v>2.3673681197429937</v>
      </c>
      <c r="AN15">
        <f t="shared" ref="AN15:AN22" si="49">(Y15-AA15)/AA15</f>
        <v>-1</v>
      </c>
      <c r="AO15" s="1">
        <v>2001.5272216796875</v>
      </c>
      <c r="AP15" s="1">
        <v>0.5</v>
      </c>
      <c r="AQ15">
        <f t="shared" ref="AQ15:AQ22" si="50">AE15*AP15*AJ15*AO15</f>
        <v>367.77613244697216</v>
      </c>
      <c r="AR15">
        <f t="shared" ref="AR15:AR22" si="51">BV15*1000</f>
        <v>5.5046239603779936</v>
      </c>
      <c r="AS15">
        <f t="shared" ref="AS15:AS22" si="52">(CA15-CG15)</f>
        <v>2.0522305641319578</v>
      </c>
      <c r="AT15">
        <f t="shared" ref="AT15:AT22" si="53">(AZ15+BZ15*R15)</f>
        <v>28.954124450683594</v>
      </c>
      <c r="AU15" s="1">
        <v>2</v>
      </c>
      <c r="AV15">
        <f t="shared" ref="AV15:AV22" si="54">(AU15*BO15+BP15)</f>
        <v>4.644859790802002</v>
      </c>
      <c r="AW15" s="1">
        <v>1</v>
      </c>
      <c r="AX15">
        <f t="shared" ref="AX15:AX22" si="55">AV15*(AW15+1)*(AW15+1)/(AW15*AW15+1)</f>
        <v>9.2897195816040039</v>
      </c>
      <c r="AY15" s="1">
        <v>29.383453369140625</v>
      </c>
      <c r="AZ15" s="1">
        <v>28.954124450683594</v>
      </c>
      <c r="BA15" s="1">
        <v>29.996925354003906</v>
      </c>
      <c r="BB15" s="1">
        <v>400.08743286132812</v>
      </c>
      <c r="BC15" s="1">
        <v>381.02960205078125</v>
      </c>
      <c r="BD15" s="1">
        <v>16.833927154541016</v>
      </c>
      <c r="BE15" s="1">
        <v>20.427211761474609</v>
      </c>
      <c r="BF15" s="1">
        <v>39.260848999023438</v>
      </c>
      <c r="BG15" s="1">
        <v>47.638656616210938</v>
      </c>
      <c r="BH15" s="1">
        <v>300.12539672851562</v>
      </c>
      <c r="BI15" s="1">
        <v>2000.82666015625</v>
      </c>
      <c r="BJ15" s="1">
        <v>49.502464294433594</v>
      </c>
      <c r="BK15" s="1">
        <v>95.895530700683594</v>
      </c>
      <c r="BL15" s="1">
        <v>1.0101652145385742</v>
      </c>
      <c r="BM15" s="1">
        <v>-6.4267262816429138E-2</v>
      </c>
      <c r="BN15" s="1">
        <v>1</v>
      </c>
      <c r="BO15" s="1">
        <v>-1.355140209197998</v>
      </c>
      <c r="BP15" s="1">
        <v>7.355140209197998</v>
      </c>
      <c r="BQ15" s="1">
        <v>1</v>
      </c>
      <c r="BR15" s="1">
        <v>0</v>
      </c>
      <c r="BS15" s="1">
        <v>0.15999999642372131</v>
      </c>
      <c r="BT15" s="1">
        <v>111115</v>
      </c>
      <c r="BU15">
        <f t="shared" ref="BU15:BU22" si="56">BH15*0.000001/(AU15*0.0001)</f>
        <v>1.5006269836425778</v>
      </c>
      <c r="BV15">
        <f t="shared" ref="BV15:BV22" si="57">(BE15-BD15)/(1000-BE15)*BU15</f>
        <v>5.5046239603779934E-3</v>
      </c>
      <c r="BW15">
        <f t="shared" ref="BW15:BW22" si="58">(AZ15+273.15)</f>
        <v>302.10412445068357</v>
      </c>
      <c r="BX15">
        <f t="shared" ref="BX15:BX22" si="59">(AY15+273.15)</f>
        <v>302.5334533691406</v>
      </c>
      <c r="BY15">
        <f t="shared" ref="BY15:BY22" si="60">(BI15*BQ15+BJ15*BR15)*BS15</f>
        <v>320.13225846948626</v>
      </c>
      <c r="BZ15">
        <f t="shared" ref="BZ15:BZ22" si="61">((BY15+0.00000010773*(BX15^4-BW15^4))-BV15*44100)/(AV15*51.4+0.00000043092*BW15^3)</f>
        <v>0.32913528145795934</v>
      </c>
      <c r="CA15">
        <f t="shared" ref="CA15:CA22" si="62">0.61365*EXP(17.502*AT15/(240.97+AT15))</f>
        <v>4.011108876733811</v>
      </c>
      <c r="CB15">
        <f t="shared" ref="CB15:CB22" si="63">CA15*1000/BK15</f>
        <v>41.827902170473287</v>
      </c>
      <c r="CC15">
        <f t="shared" ref="CC15:CC22" si="64">(CB15-BE15)</f>
        <v>21.400690408998678</v>
      </c>
      <c r="CD15">
        <f t="shared" ref="CD15:CD22" si="65">IF(R15,AZ15,(AY15+AZ15)/2)</f>
        <v>29.168788909912109</v>
      </c>
      <c r="CE15">
        <f t="shared" ref="CE15:CE22" si="66">0.61365*EXP(17.502*CD15/(240.97+CD15))</f>
        <v>4.061221310714223</v>
      </c>
      <c r="CF15">
        <f t="shared" ref="CF15:CF22" si="67">IF(CC15&lt;&gt;0,(1000-(CB15+BE15)/2)/CC15*BV15,0)</f>
        <v>0.24921057977795413</v>
      </c>
      <c r="CG15">
        <f t="shared" ref="CG15:CG22" si="68">BE15*BK15/1000</f>
        <v>1.9588783126018534</v>
      </c>
      <c r="CH15">
        <f t="shared" ref="CH15:CH22" si="69">(CE15-CG15)</f>
        <v>2.1023429981123698</v>
      </c>
      <c r="CI15">
        <f t="shared" ref="CI15:CI22" si="70">1/(1.6/T15+1.37/AX15)</f>
        <v>0.15635958308755368</v>
      </c>
      <c r="CJ15">
        <f t="shared" ref="CJ15:CJ22" si="71">U15*BK15*0.001</f>
        <v>19.30281953339987</v>
      </c>
      <c r="CK15">
        <f t="shared" ref="CK15:CK22" si="72">U15/BC15</f>
        <v>0.52827938825548726</v>
      </c>
      <c r="CL15">
        <f t="shared" ref="CL15:CL22" si="73">(1-BV15*BK15/CA15/T15)*100</f>
        <v>48.609200358263514</v>
      </c>
      <c r="CM15">
        <f t="shared" ref="CM15:CM22" si="74">(BC15-S15/(AX15/1.35))</f>
        <v>377.17838621556751</v>
      </c>
      <c r="CN15">
        <f t="shared" ref="CN15:CN22" si="75">S15*CL15/100/CM15</f>
        <v>3.4153748303910866E-2</v>
      </c>
      <c r="CO15">
        <f t="shared" ref="CO15:CO22" si="76">(Y15-X15)</f>
        <v>0</v>
      </c>
      <c r="CP15">
        <f t="shared" ref="CP15:CP22" si="77">BI15*AJ15</f>
        <v>1750.6507564163662</v>
      </c>
      <c r="CQ15">
        <f t="shared" ref="CQ15:CQ22" si="78">(AA15-Z15)</f>
        <v>718.4053955078125</v>
      </c>
      <c r="CR15">
        <f t="shared" ref="CR15:CR22" si="79">(AA15-AB15)/(AA15-X15)</f>
        <v>0.42001227771183103</v>
      </c>
      <c r="CS15" s="2">
        <v>-9999</v>
      </c>
    </row>
    <row r="16" spans="1:97" x14ac:dyDescent="0.2">
      <c r="A16" t="s">
        <v>127</v>
      </c>
      <c r="B16" t="s">
        <v>128</v>
      </c>
      <c r="C16" s="5" t="s">
        <v>179</v>
      </c>
      <c r="D16">
        <v>2</v>
      </c>
      <c r="E16">
        <v>1</v>
      </c>
      <c r="F16" t="s">
        <v>130</v>
      </c>
      <c r="G16" t="s">
        <v>131</v>
      </c>
      <c r="H16" s="5" t="s">
        <v>180</v>
      </c>
      <c r="I16">
        <v>2</v>
      </c>
      <c r="J16" s="6">
        <v>41358</v>
      </c>
      <c r="K16" s="5" t="s">
        <v>132</v>
      </c>
      <c r="L16" t="s">
        <v>133</v>
      </c>
      <c r="M16" t="s">
        <v>129</v>
      </c>
      <c r="O16" s="1">
        <v>15</v>
      </c>
      <c r="P16" s="1" t="s">
        <v>84</v>
      </c>
      <c r="Q16" s="1">
        <v>7271.9999980702996</v>
      </c>
      <c r="R16" s="1">
        <v>0</v>
      </c>
      <c r="S16">
        <f t="shared" si="40"/>
        <v>15.126616320838323</v>
      </c>
      <c r="T16">
        <f t="shared" si="41"/>
        <v>0.24829779448420852</v>
      </c>
      <c r="U16">
        <f t="shared" si="42"/>
        <v>133.39781033430262</v>
      </c>
      <c r="V16" s="1">
        <v>14</v>
      </c>
      <c r="W16" s="1">
        <v>14</v>
      </c>
      <c r="X16" s="1">
        <v>0</v>
      </c>
      <c r="Y16" s="1">
        <v>0</v>
      </c>
      <c r="Z16" s="1">
        <v>494.909912109375</v>
      </c>
      <c r="AA16" s="1">
        <v>1044.50244140625</v>
      </c>
      <c r="AB16" s="1">
        <v>652.888916015625</v>
      </c>
      <c r="AC16" s="2">
        <v>-9999</v>
      </c>
      <c r="AD16">
        <f t="shared" si="43"/>
        <v>0.52617639510439007</v>
      </c>
      <c r="AE16">
        <f t="shared" si="44"/>
        <v>0.37492830065900284</v>
      </c>
      <c r="AF16" s="1">
        <v>-1</v>
      </c>
      <c r="AG16" s="1">
        <v>0.87</v>
      </c>
      <c r="AH16" s="1">
        <v>0.92</v>
      </c>
      <c r="AI16" s="1">
        <v>9.9274587631225586</v>
      </c>
      <c r="AJ16">
        <f t="shared" si="45"/>
        <v>0.87496372938156131</v>
      </c>
      <c r="AK16">
        <f t="shared" si="46"/>
        <v>9.2141915443668936E-3</v>
      </c>
      <c r="AL16">
        <f t="shared" si="47"/>
        <v>0.71255249028155176</v>
      </c>
      <c r="AM16">
        <f t="shared" si="48"/>
        <v>2.1104900424290052</v>
      </c>
      <c r="AN16">
        <f t="shared" si="49"/>
        <v>-1</v>
      </c>
      <c r="AO16" s="1">
        <v>2001.9366455078125</v>
      </c>
      <c r="AP16" s="1">
        <v>0.5</v>
      </c>
      <c r="AQ16">
        <f t="shared" si="50"/>
        <v>328.36632118122128</v>
      </c>
      <c r="AR16">
        <f t="shared" si="51"/>
        <v>5.3751790046525505</v>
      </c>
      <c r="AS16">
        <f t="shared" si="52"/>
        <v>2.0650347822856601</v>
      </c>
      <c r="AT16">
        <f t="shared" si="53"/>
        <v>28.978115081787109</v>
      </c>
      <c r="AU16" s="1">
        <v>2</v>
      </c>
      <c r="AV16">
        <f t="shared" si="54"/>
        <v>4.644859790802002</v>
      </c>
      <c r="AW16" s="1">
        <v>1</v>
      </c>
      <c r="AX16">
        <f t="shared" si="55"/>
        <v>9.2897195816040039</v>
      </c>
      <c r="AY16" s="1">
        <v>29.356071472167969</v>
      </c>
      <c r="AZ16" s="1">
        <v>28.978115081787109</v>
      </c>
      <c r="BA16" s="1">
        <v>30.000120162963867</v>
      </c>
      <c r="BB16" s="1">
        <v>250.651123046875</v>
      </c>
      <c r="BC16" s="1">
        <v>239.71221923828125</v>
      </c>
      <c r="BD16" s="1">
        <v>16.843509674072266</v>
      </c>
      <c r="BE16" s="1">
        <v>20.352584838867188</v>
      </c>
      <c r="BF16" s="1">
        <v>39.341567993164062</v>
      </c>
      <c r="BG16" s="1">
        <v>47.539958953857422</v>
      </c>
      <c r="BH16" s="1">
        <v>300.12353515625</v>
      </c>
      <c r="BI16" s="1">
        <v>2000.3038330078125</v>
      </c>
      <c r="BJ16" s="1">
        <v>50.347923278808594</v>
      </c>
      <c r="BK16" s="1">
        <v>95.891883850097656</v>
      </c>
      <c r="BL16" s="1">
        <v>0.74307537078857422</v>
      </c>
      <c r="BM16" s="1">
        <v>-5.9573277831077576E-2</v>
      </c>
      <c r="BN16" s="1">
        <v>1</v>
      </c>
      <c r="BO16" s="1">
        <v>-1.355140209197998</v>
      </c>
      <c r="BP16" s="1">
        <v>7.355140209197998</v>
      </c>
      <c r="BQ16" s="1">
        <v>1</v>
      </c>
      <c r="BR16" s="1">
        <v>0</v>
      </c>
      <c r="BS16" s="1">
        <v>0.15999999642372131</v>
      </c>
      <c r="BT16" s="1">
        <v>111115</v>
      </c>
      <c r="BU16">
        <f t="shared" si="56"/>
        <v>1.5006176757812499</v>
      </c>
      <c r="BV16">
        <f t="shared" si="57"/>
        <v>5.3751790046525508E-3</v>
      </c>
      <c r="BW16">
        <f t="shared" si="58"/>
        <v>302.12811508178709</v>
      </c>
      <c r="BX16">
        <f t="shared" si="59"/>
        <v>302.50607147216795</v>
      </c>
      <c r="BY16">
        <f t="shared" si="60"/>
        <v>320.04860612760604</v>
      </c>
      <c r="BZ16">
        <f t="shared" si="61"/>
        <v>0.34913362090259814</v>
      </c>
      <c r="CA16">
        <f t="shared" si="62"/>
        <v>4.0166824837035708</v>
      </c>
      <c r="CB16">
        <f t="shared" si="63"/>
        <v>41.887616787074734</v>
      </c>
      <c r="CC16">
        <f t="shared" si="64"/>
        <v>21.535031948207546</v>
      </c>
      <c r="CD16">
        <f t="shared" si="65"/>
        <v>29.167093276977539</v>
      </c>
      <c r="CE16">
        <f t="shared" si="66"/>
        <v>4.0608233440393455</v>
      </c>
      <c r="CF16">
        <f t="shared" si="67"/>
        <v>0.24183399888447693</v>
      </c>
      <c r="CG16">
        <f t="shared" si="68"/>
        <v>1.9516477014179108</v>
      </c>
      <c r="CH16">
        <f t="shared" si="69"/>
        <v>2.1091756426214348</v>
      </c>
      <c r="CI16">
        <f t="shared" si="70"/>
        <v>0.15171398765051722</v>
      </c>
      <c r="CJ16">
        <f t="shared" si="71"/>
        <v>12.791767334434304</v>
      </c>
      <c r="CK16">
        <f t="shared" si="72"/>
        <v>0.55649149116466667</v>
      </c>
      <c r="CL16">
        <f t="shared" si="73"/>
        <v>48.318582348380559</v>
      </c>
      <c r="CM16">
        <f t="shared" si="74"/>
        <v>237.51399012557795</v>
      </c>
      <c r="CN16">
        <f t="shared" si="75"/>
        <v>3.0772783361702007E-2</v>
      </c>
      <c r="CO16">
        <f t="shared" si="76"/>
        <v>0</v>
      </c>
      <c r="CP16">
        <f t="shared" si="77"/>
        <v>1750.1933016247474</v>
      </c>
      <c r="CQ16">
        <f t="shared" si="78"/>
        <v>549.592529296875</v>
      </c>
      <c r="CR16">
        <f t="shared" si="79"/>
        <v>0.37492830065900284</v>
      </c>
      <c r="CS16" s="2">
        <v>-9999</v>
      </c>
    </row>
    <row r="17" spans="1:97" x14ac:dyDescent="0.2">
      <c r="A17" t="s">
        <v>127</v>
      </c>
      <c r="B17" t="s">
        <v>128</v>
      </c>
      <c r="C17" s="5" t="s">
        <v>179</v>
      </c>
      <c r="D17">
        <v>2</v>
      </c>
      <c r="E17">
        <v>1</v>
      </c>
      <c r="F17" t="s">
        <v>130</v>
      </c>
      <c r="G17" t="s">
        <v>131</v>
      </c>
      <c r="H17" s="5" t="s">
        <v>180</v>
      </c>
      <c r="I17">
        <v>2</v>
      </c>
      <c r="J17" s="6">
        <v>41358</v>
      </c>
      <c r="K17" s="5" t="s">
        <v>132</v>
      </c>
      <c r="L17" t="s">
        <v>133</v>
      </c>
      <c r="M17" t="s">
        <v>129</v>
      </c>
      <c r="O17" s="1">
        <v>16</v>
      </c>
      <c r="P17" s="1" t="s">
        <v>85</v>
      </c>
      <c r="Q17" s="1">
        <v>7500.9999987594783</v>
      </c>
      <c r="R17" s="1">
        <v>0</v>
      </c>
      <c r="S17">
        <f t="shared" si="40"/>
        <v>2.7263869782403343</v>
      </c>
      <c r="T17">
        <f t="shared" si="41"/>
        <v>0.25190276009729756</v>
      </c>
      <c r="U17">
        <f t="shared" si="42"/>
        <v>77.050064384023784</v>
      </c>
      <c r="V17" s="1">
        <v>15</v>
      </c>
      <c r="W17" s="1">
        <v>15</v>
      </c>
      <c r="X17" s="1">
        <v>0</v>
      </c>
      <c r="Y17" s="1">
        <v>0</v>
      </c>
      <c r="Z17" s="1">
        <v>481.248779296875</v>
      </c>
      <c r="AA17" s="1">
        <v>855.8631591796875</v>
      </c>
      <c r="AB17" s="1">
        <v>612.1605224609375</v>
      </c>
      <c r="AC17" s="2">
        <v>-9999</v>
      </c>
      <c r="AD17">
        <f t="shared" si="43"/>
        <v>0.4377035929924431</v>
      </c>
      <c r="AE17">
        <f t="shared" si="44"/>
        <v>0.28474486149436523</v>
      </c>
      <c r="AF17" s="1">
        <v>-1</v>
      </c>
      <c r="AG17" s="1">
        <v>0.87</v>
      </c>
      <c r="AH17" s="1">
        <v>0.92</v>
      </c>
      <c r="AI17" s="1">
        <v>9.9274587631225586</v>
      </c>
      <c r="AJ17">
        <f t="shared" si="45"/>
        <v>0.87496372938156131</v>
      </c>
      <c r="AK17">
        <f t="shared" si="46"/>
        <v>2.1277856396770853E-3</v>
      </c>
      <c r="AL17">
        <f t="shared" si="47"/>
        <v>0.65054266415236239</v>
      </c>
      <c r="AM17">
        <f t="shared" si="48"/>
        <v>1.7784214651518495</v>
      </c>
      <c r="AN17">
        <f t="shared" si="49"/>
        <v>-1</v>
      </c>
      <c r="AO17" s="1">
        <v>2001.5631103515625</v>
      </c>
      <c r="AP17" s="1">
        <v>0.5</v>
      </c>
      <c r="AQ17">
        <f t="shared" si="50"/>
        <v>249.33614370628723</v>
      </c>
      <c r="AR17">
        <f t="shared" si="51"/>
        <v>5.4836453027228842</v>
      </c>
      <c r="AS17">
        <f t="shared" si="52"/>
        <v>2.0771513529925603</v>
      </c>
      <c r="AT17">
        <f t="shared" si="53"/>
        <v>29.012554168701172</v>
      </c>
      <c r="AU17" s="1">
        <v>2</v>
      </c>
      <c r="AV17">
        <f t="shared" si="54"/>
        <v>4.644859790802002</v>
      </c>
      <c r="AW17" s="1">
        <v>1</v>
      </c>
      <c r="AX17">
        <f t="shared" si="55"/>
        <v>9.2897195816040039</v>
      </c>
      <c r="AY17" s="1">
        <v>29.371749877929688</v>
      </c>
      <c r="AZ17" s="1">
        <v>29.012554168701172</v>
      </c>
      <c r="BA17" s="1">
        <v>29.997535705566406</v>
      </c>
      <c r="BB17" s="1">
        <v>100.06123352050781</v>
      </c>
      <c r="BC17" s="1">
        <v>97.886489868164062</v>
      </c>
      <c r="BD17" s="1">
        <v>16.730812072753906</v>
      </c>
      <c r="BE17" s="1">
        <v>20.311174392700195</v>
      </c>
      <c r="BF17" s="1">
        <v>39.040981292724609</v>
      </c>
      <c r="BG17" s="1">
        <v>47.396217346191406</v>
      </c>
      <c r="BH17" s="1">
        <v>300.09622192382812</v>
      </c>
      <c r="BI17" s="1">
        <v>2001.5665283203125</v>
      </c>
      <c r="BJ17" s="1">
        <v>48.076614379882812</v>
      </c>
      <c r="BK17" s="1">
        <v>95.885345458984375</v>
      </c>
      <c r="BL17" s="1">
        <v>0.42993450164794922</v>
      </c>
      <c r="BM17" s="1">
        <v>-6.5894231200218201E-2</v>
      </c>
      <c r="BN17" s="1">
        <v>1</v>
      </c>
      <c r="BO17" s="1">
        <v>-1.355140209197998</v>
      </c>
      <c r="BP17" s="1">
        <v>7.355140209197998</v>
      </c>
      <c r="BQ17" s="1">
        <v>1</v>
      </c>
      <c r="BR17" s="1">
        <v>0</v>
      </c>
      <c r="BS17" s="1">
        <v>0.15999999642372131</v>
      </c>
      <c r="BT17" s="1">
        <v>111115</v>
      </c>
      <c r="BU17">
        <f t="shared" si="56"/>
        <v>1.5004811096191406</v>
      </c>
      <c r="BV17">
        <f t="shared" si="57"/>
        <v>5.4836453027228838E-3</v>
      </c>
      <c r="BW17">
        <f t="shared" si="58"/>
        <v>302.16255416870115</v>
      </c>
      <c r="BX17">
        <f t="shared" si="59"/>
        <v>302.52174987792966</v>
      </c>
      <c r="BY17">
        <f t="shared" si="60"/>
        <v>320.25063737309029</v>
      </c>
      <c r="BZ17">
        <f t="shared" si="61"/>
        <v>0.32996199448680946</v>
      </c>
      <c r="CA17">
        <f t="shared" si="62"/>
        <v>4.0246953263142959</v>
      </c>
      <c r="CB17">
        <f t="shared" si="63"/>
        <v>41.974040006310325</v>
      </c>
      <c r="CC17">
        <f t="shared" si="64"/>
        <v>21.66286561361013</v>
      </c>
      <c r="CD17">
        <f t="shared" si="65"/>
        <v>29.19215202331543</v>
      </c>
      <c r="CE17">
        <f t="shared" si="66"/>
        <v>4.0667081189416301</v>
      </c>
      <c r="CF17">
        <f t="shared" si="67"/>
        <v>0.24525242346981349</v>
      </c>
      <c r="CG17">
        <f t="shared" si="68"/>
        <v>1.9475439733217355</v>
      </c>
      <c r="CH17">
        <f t="shared" si="69"/>
        <v>2.1191641456198944</v>
      </c>
      <c r="CI17">
        <f t="shared" si="70"/>
        <v>0.15386669789788968</v>
      </c>
      <c r="CJ17">
        <f t="shared" si="71"/>
        <v>7.3879720410991085</v>
      </c>
      <c r="CK17">
        <f t="shared" si="72"/>
        <v>0.78713686115210291</v>
      </c>
      <c r="CL17">
        <f t="shared" si="73"/>
        <v>48.137236131224228</v>
      </c>
      <c r="CM17">
        <f t="shared" si="74"/>
        <v>97.490286044324961</v>
      </c>
      <c r="CN17">
        <f t="shared" si="75"/>
        <v>1.3461929293855996E-2</v>
      </c>
      <c r="CO17">
        <f t="shared" si="76"/>
        <v>0</v>
      </c>
      <c r="CP17">
        <f t="shared" si="77"/>
        <v>1751.298114224445</v>
      </c>
      <c r="CQ17">
        <f t="shared" si="78"/>
        <v>374.6143798828125</v>
      </c>
      <c r="CR17">
        <f t="shared" si="79"/>
        <v>0.28474486149436523</v>
      </c>
      <c r="CS17" s="2">
        <v>-9999</v>
      </c>
    </row>
    <row r="18" spans="1:97" x14ac:dyDescent="0.2">
      <c r="A18" t="s">
        <v>127</v>
      </c>
      <c r="B18" t="s">
        <v>128</v>
      </c>
      <c r="C18" s="5" t="s">
        <v>179</v>
      </c>
      <c r="D18">
        <v>2</v>
      </c>
      <c r="E18">
        <v>1</v>
      </c>
      <c r="F18" t="s">
        <v>130</v>
      </c>
      <c r="G18" t="s">
        <v>131</v>
      </c>
      <c r="H18" s="5" t="s">
        <v>180</v>
      </c>
      <c r="I18">
        <v>2</v>
      </c>
      <c r="J18" s="6">
        <v>41358</v>
      </c>
      <c r="K18" s="5" t="s">
        <v>132</v>
      </c>
      <c r="L18" t="s">
        <v>133</v>
      </c>
      <c r="M18" t="s">
        <v>129</v>
      </c>
      <c r="O18" s="1">
        <v>17</v>
      </c>
      <c r="P18" s="1" t="s">
        <v>86</v>
      </c>
      <c r="Q18" s="1">
        <v>7729.9999987594783</v>
      </c>
      <c r="R18" s="1">
        <v>0</v>
      </c>
      <c r="S18">
        <f t="shared" si="40"/>
        <v>-1.7318539917495464</v>
      </c>
      <c r="T18">
        <f t="shared" si="41"/>
        <v>0.26668536960615391</v>
      </c>
      <c r="U18">
        <f t="shared" si="42"/>
        <v>60.060207081546579</v>
      </c>
      <c r="V18" s="1">
        <v>16</v>
      </c>
      <c r="W18" s="1">
        <v>16</v>
      </c>
      <c r="X18" s="1">
        <v>0</v>
      </c>
      <c r="Y18" s="1">
        <v>0</v>
      </c>
      <c r="Z18" s="1">
        <v>475.906005859375</v>
      </c>
      <c r="AA18" s="1">
        <v>801.93865966796875</v>
      </c>
      <c r="AB18" s="1">
        <v>605.30194091796875</v>
      </c>
      <c r="AC18" s="2">
        <v>-9999</v>
      </c>
      <c r="AD18">
        <f t="shared" si="43"/>
        <v>0.4065556010774975</v>
      </c>
      <c r="AE18">
        <f t="shared" si="44"/>
        <v>0.24520169514138979</v>
      </c>
      <c r="AF18" s="1">
        <v>-1</v>
      </c>
      <c r="AG18" s="1">
        <v>0.87</v>
      </c>
      <c r="AH18" s="1">
        <v>0.92</v>
      </c>
      <c r="AI18" s="1">
        <v>9.9274587631225586</v>
      </c>
      <c r="AJ18">
        <f t="shared" si="45"/>
        <v>0.87496372938156131</v>
      </c>
      <c r="AK18">
        <f t="shared" si="46"/>
        <v>-4.1806439946030316E-4</v>
      </c>
      <c r="AL18">
        <f t="shared" si="47"/>
        <v>0.60311970734514486</v>
      </c>
      <c r="AM18">
        <f t="shared" si="48"/>
        <v>1.6850778300640585</v>
      </c>
      <c r="AN18">
        <f t="shared" si="49"/>
        <v>-1</v>
      </c>
      <c r="AO18" s="1">
        <v>2000.7606201171875</v>
      </c>
      <c r="AP18" s="1">
        <v>0.5</v>
      </c>
      <c r="AQ18">
        <f t="shared" si="50"/>
        <v>214.6241823364247</v>
      </c>
      <c r="AR18">
        <f t="shared" si="51"/>
        <v>5.7489693489428069</v>
      </c>
      <c r="AS18">
        <f t="shared" si="52"/>
        <v>2.0599811621081043</v>
      </c>
      <c r="AT18">
        <f t="shared" si="53"/>
        <v>28.9892578125</v>
      </c>
      <c r="AU18" s="1">
        <v>2</v>
      </c>
      <c r="AV18">
        <f t="shared" si="54"/>
        <v>4.644859790802002</v>
      </c>
      <c r="AW18" s="1">
        <v>1</v>
      </c>
      <c r="AX18">
        <f t="shared" si="55"/>
        <v>9.2897195816040039</v>
      </c>
      <c r="AY18" s="1">
        <v>29.388816833496094</v>
      </c>
      <c r="AZ18" s="1">
        <v>28.9892578125</v>
      </c>
      <c r="BA18" s="1">
        <v>29.9959716796875</v>
      </c>
      <c r="BB18" s="1">
        <v>50.426334381103516</v>
      </c>
      <c r="BC18" s="1">
        <v>51.383575439453125</v>
      </c>
      <c r="BD18" s="1">
        <v>16.681678771972656</v>
      </c>
      <c r="BE18" s="1">
        <v>20.434465408325195</v>
      </c>
      <c r="BF18" s="1">
        <v>38.888389587402344</v>
      </c>
      <c r="BG18" s="1">
        <v>47.634918212890625</v>
      </c>
      <c r="BH18" s="1">
        <v>300.12322998046875</v>
      </c>
      <c r="BI18" s="1">
        <v>2000.7425537109375</v>
      </c>
      <c r="BJ18" s="1">
        <v>43.774589538574219</v>
      </c>
      <c r="BK18" s="1">
        <v>95.881752014160156</v>
      </c>
      <c r="BL18" s="1">
        <v>0.41700267791748047</v>
      </c>
      <c r="BM18" s="1">
        <v>-6.5802678465843201E-2</v>
      </c>
      <c r="BN18" s="1">
        <v>1</v>
      </c>
      <c r="BO18" s="1">
        <v>-1.355140209197998</v>
      </c>
      <c r="BP18" s="1">
        <v>7.355140209197998</v>
      </c>
      <c r="BQ18" s="1">
        <v>1</v>
      </c>
      <c r="BR18" s="1">
        <v>0</v>
      </c>
      <c r="BS18" s="1">
        <v>0.15999999642372131</v>
      </c>
      <c r="BT18" s="1">
        <v>111115</v>
      </c>
      <c r="BU18">
        <f t="shared" si="56"/>
        <v>1.5006161499023434</v>
      </c>
      <c r="BV18">
        <f t="shared" si="57"/>
        <v>5.7489693489428065E-3</v>
      </c>
      <c r="BW18">
        <f t="shared" si="58"/>
        <v>302.13925781249998</v>
      </c>
      <c r="BX18">
        <f t="shared" si="59"/>
        <v>302.53881683349607</v>
      </c>
      <c r="BY18">
        <f t="shared" si="60"/>
        <v>320.11880143853705</v>
      </c>
      <c r="BZ18">
        <f t="shared" si="61"/>
        <v>0.2846717250166107</v>
      </c>
      <c r="CA18">
        <f t="shared" si="62"/>
        <v>4.019273506931075</v>
      </c>
      <c r="CB18">
        <f t="shared" si="63"/>
        <v>41.919066167433975</v>
      </c>
      <c r="CC18">
        <f t="shared" si="64"/>
        <v>21.48460075910878</v>
      </c>
      <c r="CD18">
        <f t="shared" si="65"/>
        <v>29.189037322998047</v>
      </c>
      <c r="CE18">
        <f t="shared" si="66"/>
        <v>4.0659762609181476</v>
      </c>
      <c r="CF18">
        <f t="shared" si="67"/>
        <v>0.25924312676221034</v>
      </c>
      <c r="CG18">
        <f t="shared" si="68"/>
        <v>1.9592923448229704</v>
      </c>
      <c r="CH18">
        <f t="shared" si="69"/>
        <v>2.1066839160951769</v>
      </c>
      <c r="CI18">
        <f t="shared" si="70"/>
        <v>0.16267955181824964</v>
      </c>
      <c r="CJ18">
        <f t="shared" si="71"/>
        <v>5.7586778813119546</v>
      </c>
      <c r="CK18">
        <f t="shared" si="72"/>
        <v>1.168860021278928</v>
      </c>
      <c r="CL18">
        <f t="shared" si="73"/>
        <v>48.574419474073025</v>
      </c>
      <c r="CM18">
        <f t="shared" si="74"/>
        <v>51.635251807972551</v>
      </c>
      <c r="CN18">
        <f t="shared" si="75"/>
        <v>-1.6291932220247531E-2</v>
      </c>
      <c r="CO18">
        <f t="shared" si="76"/>
        <v>0</v>
      </c>
      <c r="CP18">
        <f t="shared" si="77"/>
        <v>1750.5771663273106</v>
      </c>
      <c r="CQ18">
        <f t="shared" si="78"/>
        <v>326.03265380859375</v>
      </c>
      <c r="CR18">
        <f t="shared" si="79"/>
        <v>0.24520169514138979</v>
      </c>
      <c r="CS18" s="2">
        <v>-9999</v>
      </c>
    </row>
    <row r="19" spans="1:97" s="5" customFormat="1" x14ac:dyDescent="0.2">
      <c r="A19" s="5" t="s">
        <v>127</v>
      </c>
      <c r="B19" s="5" t="s">
        <v>128</v>
      </c>
      <c r="C19" s="5" t="s">
        <v>179</v>
      </c>
      <c r="D19" s="5">
        <v>2</v>
      </c>
      <c r="E19" s="5">
        <v>1</v>
      </c>
      <c r="F19" s="5" t="s">
        <v>130</v>
      </c>
      <c r="G19" s="5" t="s">
        <v>131</v>
      </c>
      <c r="H19" s="5" t="s">
        <v>180</v>
      </c>
      <c r="I19" s="5">
        <v>2</v>
      </c>
      <c r="J19" s="6">
        <v>41358</v>
      </c>
      <c r="K19" s="5" t="s">
        <v>132</v>
      </c>
      <c r="L19" s="5" t="s">
        <v>133</v>
      </c>
      <c r="M19" s="5" t="s">
        <v>129</v>
      </c>
      <c r="O19" s="7">
        <v>18</v>
      </c>
      <c r="P19" s="7" t="s">
        <v>87</v>
      </c>
      <c r="Q19" s="7">
        <v>8018.999998414889</v>
      </c>
      <c r="R19" s="7">
        <v>0</v>
      </c>
      <c r="S19" s="5">
        <f t="shared" si="40"/>
        <v>47.070512592665217</v>
      </c>
      <c r="T19" s="5">
        <f t="shared" si="41"/>
        <v>0.25315903460201294</v>
      </c>
      <c r="U19" s="5">
        <f t="shared" si="42"/>
        <v>536.59903853880905</v>
      </c>
      <c r="V19" s="7">
        <v>17</v>
      </c>
      <c r="W19" s="7">
        <v>17</v>
      </c>
      <c r="X19" s="7">
        <v>0</v>
      </c>
      <c r="Y19" s="7">
        <v>0</v>
      </c>
      <c r="Z19" s="7">
        <v>534.478515625</v>
      </c>
      <c r="AA19" s="7">
        <v>1192.060546875</v>
      </c>
      <c r="AB19" s="7">
        <v>710.06982421875</v>
      </c>
      <c r="AC19" s="2">
        <v>-9999</v>
      </c>
      <c r="AD19" s="5">
        <f t="shared" si="43"/>
        <v>0.55163475796079198</v>
      </c>
      <c r="AE19" s="5">
        <f t="shared" si="44"/>
        <v>0.40433409521000763</v>
      </c>
      <c r="AF19" s="7">
        <v>-1</v>
      </c>
      <c r="AG19" s="7">
        <v>0.87</v>
      </c>
      <c r="AH19" s="7">
        <v>0.92</v>
      </c>
      <c r="AI19" s="7">
        <v>9.9274587631225586</v>
      </c>
      <c r="AJ19" s="5">
        <f t="shared" si="45"/>
        <v>0.87496372938156131</v>
      </c>
      <c r="AK19" s="5">
        <f t="shared" si="46"/>
        <v>2.744332350887832E-2</v>
      </c>
      <c r="AL19" s="5">
        <f t="shared" si="47"/>
        <v>0.73297429027984862</v>
      </c>
      <c r="AM19" s="5">
        <f t="shared" si="48"/>
        <v>2.2303245350864049</v>
      </c>
      <c r="AN19" s="5">
        <f t="shared" si="49"/>
        <v>-1</v>
      </c>
      <c r="AO19" s="7">
        <v>2001.869140625</v>
      </c>
      <c r="AP19" s="7">
        <v>0.5</v>
      </c>
      <c r="AQ19" s="5">
        <f t="shared" si="50"/>
        <v>354.10829796667599</v>
      </c>
      <c r="AR19" s="5">
        <f t="shared" si="51"/>
        <v>5.5154674687466319</v>
      </c>
      <c r="AS19" s="5">
        <f t="shared" si="52"/>
        <v>2.0795353008418784</v>
      </c>
      <c r="AT19" s="5">
        <f t="shared" si="53"/>
        <v>28.908304214477539</v>
      </c>
      <c r="AU19" s="7">
        <v>2</v>
      </c>
      <c r="AV19" s="5">
        <f t="shared" si="54"/>
        <v>4.644859790802002</v>
      </c>
      <c r="AW19" s="7">
        <v>1</v>
      </c>
      <c r="AX19" s="5">
        <f t="shared" si="55"/>
        <v>9.2897195816040039</v>
      </c>
      <c r="AY19" s="7">
        <v>29.716897964477539</v>
      </c>
      <c r="AZ19" s="7">
        <v>28.908304214477539</v>
      </c>
      <c r="BA19" s="7">
        <v>30.586170196533203</v>
      </c>
      <c r="BB19" s="7">
        <v>900.59539794921875</v>
      </c>
      <c r="BC19" s="7">
        <v>866.05047607421875</v>
      </c>
      <c r="BD19" s="7">
        <v>16.433906555175781</v>
      </c>
      <c r="BE19" s="7">
        <v>20.035144805908203</v>
      </c>
      <c r="BF19" s="7">
        <v>37.592086791992188</v>
      </c>
      <c r="BG19" s="7">
        <v>45.831707000732422</v>
      </c>
      <c r="BH19" s="7">
        <v>300.17254638671875</v>
      </c>
      <c r="BI19" s="7">
        <v>2001.9443359375</v>
      </c>
      <c r="BJ19" s="7">
        <v>50.552925109863281</v>
      </c>
      <c r="BK19" s="7">
        <v>95.878875732421875</v>
      </c>
      <c r="BL19" s="7">
        <v>0.62079906463623047</v>
      </c>
      <c r="BM19" s="7">
        <v>-6.5768346190452576E-2</v>
      </c>
      <c r="BN19" s="7">
        <v>1</v>
      </c>
      <c r="BO19" s="7">
        <v>-1.355140209197998</v>
      </c>
      <c r="BP19" s="7">
        <v>7.355140209197998</v>
      </c>
      <c r="BQ19" s="7">
        <v>1</v>
      </c>
      <c r="BR19" s="7">
        <v>0</v>
      </c>
      <c r="BS19" s="7">
        <v>0.15999999642372131</v>
      </c>
      <c r="BT19" s="7">
        <v>111115</v>
      </c>
      <c r="BU19" s="5">
        <f t="shared" si="56"/>
        <v>1.5008627319335934</v>
      </c>
      <c r="BV19" s="5">
        <f t="shared" si="57"/>
        <v>5.5154674687466322E-3</v>
      </c>
      <c r="BW19" s="5">
        <f t="shared" si="58"/>
        <v>302.05830421447752</v>
      </c>
      <c r="BX19" s="5">
        <f t="shared" si="59"/>
        <v>302.86689796447752</v>
      </c>
      <c r="BY19" s="5">
        <f t="shared" si="60"/>
        <v>320.31108659048914</v>
      </c>
      <c r="BZ19" s="5">
        <f t="shared" si="61"/>
        <v>0.34602116030084995</v>
      </c>
      <c r="CA19" s="5">
        <f t="shared" si="62"/>
        <v>4.0004824599686284</v>
      </c>
      <c r="CB19" s="5">
        <f t="shared" si="63"/>
        <v>41.724336350513205</v>
      </c>
      <c r="CC19" s="5">
        <f t="shared" si="64"/>
        <v>21.689191544605002</v>
      </c>
      <c r="CD19" s="5">
        <f t="shared" si="65"/>
        <v>29.312601089477539</v>
      </c>
      <c r="CE19" s="5">
        <f t="shared" si="66"/>
        <v>4.0950981608077992</v>
      </c>
      <c r="CF19" s="5">
        <f t="shared" si="67"/>
        <v>0.24644308448065394</v>
      </c>
      <c r="CG19" s="5">
        <f t="shared" si="68"/>
        <v>1.9209471591267502</v>
      </c>
      <c r="CH19" s="5">
        <f t="shared" si="69"/>
        <v>2.1741510016810492</v>
      </c>
      <c r="CI19" s="5">
        <f t="shared" si="70"/>
        <v>0.15461655550111542</v>
      </c>
      <c r="CJ19" s="5">
        <f t="shared" si="71"/>
        <v>51.44851253419953</v>
      </c>
      <c r="CK19" s="5">
        <f t="shared" si="72"/>
        <v>0.61959326085841626</v>
      </c>
      <c r="CL19" s="5">
        <f t="shared" si="73"/>
        <v>47.784497862272381</v>
      </c>
      <c r="CM19" s="5">
        <f t="shared" si="74"/>
        <v>859.21009823052862</v>
      </c>
      <c r="CN19" s="5">
        <f t="shared" si="75"/>
        <v>2.6178007136931934E-2</v>
      </c>
      <c r="CO19" s="5">
        <f t="shared" si="76"/>
        <v>0</v>
      </c>
      <c r="CP19" s="5">
        <f t="shared" si="77"/>
        <v>1751.6286821861681</v>
      </c>
      <c r="CQ19" s="5">
        <f t="shared" si="78"/>
        <v>657.58203125</v>
      </c>
      <c r="CR19" s="5">
        <f t="shared" si="79"/>
        <v>0.40433409521000763</v>
      </c>
      <c r="CS19" s="2">
        <v>-9999</v>
      </c>
    </row>
    <row r="20" spans="1:97" s="5" customFormat="1" x14ac:dyDescent="0.2">
      <c r="A20" s="5" t="s">
        <v>127</v>
      </c>
      <c r="B20" s="5" t="s">
        <v>128</v>
      </c>
      <c r="C20" s="5" t="s">
        <v>179</v>
      </c>
      <c r="D20" s="5">
        <v>2</v>
      </c>
      <c r="E20" s="5">
        <v>1</v>
      </c>
      <c r="F20" s="5" t="s">
        <v>130</v>
      </c>
      <c r="G20" s="5" t="s">
        <v>131</v>
      </c>
      <c r="H20" s="5" t="s">
        <v>180</v>
      </c>
      <c r="I20" s="5">
        <v>2</v>
      </c>
      <c r="J20" s="6">
        <v>41358</v>
      </c>
      <c r="K20" s="5" t="s">
        <v>132</v>
      </c>
      <c r="L20" s="5" t="s">
        <v>133</v>
      </c>
      <c r="M20" s="5" t="s">
        <v>129</v>
      </c>
      <c r="O20" s="7">
        <v>19</v>
      </c>
      <c r="P20" s="7" t="s">
        <v>88</v>
      </c>
      <c r="Q20" s="7">
        <v>8248.9999987594783</v>
      </c>
      <c r="R20" s="7">
        <v>0</v>
      </c>
      <c r="S20" s="5">
        <f t="shared" si="40"/>
        <v>55.384994876262901</v>
      </c>
      <c r="T20" s="5">
        <f t="shared" si="41"/>
        <v>0.19406966179554841</v>
      </c>
      <c r="U20" s="5">
        <f t="shared" si="42"/>
        <v>661.13487251933441</v>
      </c>
      <c r="V20" s="7">
        <v>18</v>
      </c>
      <c r="W20" s="7">
        <v>18</v>
      </c>
      <c r="X20" s="7">
        <v>0</v>
      </c>
      <c r="Y20" s="7">
        <v>0</v>
      </c>
      <c r="Z20" s="7">
        <v>560.47900390625</v>
      </c>
      <c r="AA20" s="7">
        <v>1317.355712890625</v>
      </c>
      <c r="AB20" s="7">
        <v>748.49932861328125</v>
      </c>
      <c r="AC20" s="2">
        <v>-9999</v>
      </c>
      <c r="AD20" s="5">
        <f t="shared" si="43"/>
        <v>0.57454239699890042</v>
      </c>
      <c r="AE20" s="5">
        <f t="shared" si="44"/>
        <v>0.43181684241466051</v>
      </c>
      <c r="AF20" s="7">
        <v>-1</v>
      </c>
      <c r="AG20" s="7">
        <v>0.87</v>
      </c>
      <c r="AH20" s="7">
        <v>0.92</v>
      </c>
      <c r="AI20" s="7">
        <v>9.9274587631225586</v>
      </c>
      <c r="AJ20" s="5">
        <f t="shared" si="45"/>
        <v>0.87496372938156131</v>
      </c>
      <c r="AK20" s="5">
        <f t="shared" si="46"/>
        <v>3.2214156099609217E-2</v>
      </c>
      <c r="AL20" s="5">
        <f t="shared" si="47"/>
        <v>0.75158394692931063</v>
      </c>
      <c r="AM20" s="5">
        <f t="shared" si="48"/>
        <v>2.3504104591061115</v>
      </c>
      <c r="AN20" s="5">
        <f t="shared" si="49"/>
        <v>-1</v>
      </c>
      <c r="AO20" s="7">
        <v>2000.4630126953125</v>
      </c>
      <c r="AP20" s="7">
        <v>0.5</v>
      </c>
      <c r="AQ20" s="5">
        <f t="shared" si="50"/>
        <v>377.91154352052615</v>
      </c>
      <c r="AR20" s="5">
        <f t="shared" si="51"/>
        <v>4.5435190822364566</v>
      </c>
      <c r="AS20" s="5">
        <f t="shared" si="52"/>
        <v>2.2200549493155757</v>
      </c>
      <c r="AT20" s="5">
        <f t="shared" si="53"/>
        <v>29.319860458374023</v>
      </c>
      <c r="AU20" s="7">
        <v>2</v>
      </c>
      <c r="AV20" s="5">
        <f t="shared" si="54"/>
        <v>4.644859790802002</v>
      </c>
      <c r="AW20" s="7">
        <v>1</v>
      </c>
      <c r="AX20" s="5">
        <f t="shared" si="55"/>
        <v>9.2897195816040039</v>
      </c>
      <c r="AY20" s="7">
        <v>29.182338714599609</v>
      </c>
      <c r="AZ20" s="7">
        <v>29.319860458374023</v>
      </c>
      <c r="BA20" s="7">
        <v>29.599210739135742</v>
      </c>
      <c r="BB20" s="7">
        <v>1201.0684814453125</v>
      </c>
      <c r="BC20" s="7">
        <v>1160.6536865234375</v>
      </c>
      <c r="BD20" s="7">
        <v>16.607601165771484</v>
      </c>
      <c r="BE20" s="7">
        <v>19.575544357299805</v>
      </c>
      <c r="BF20" s="7">
        <v>39.17291259765625</v>
      </c>
      <c r="BG20" s="7">
        <v>46.178241729736328</v>
      </c>
      <c r="BH20" s="7">
        <v>300.17941284179688</v>
      </c>
      <c r="BI20" s="7">
        <v>2000.445556640625</v>
      </c>
      <c r="BJ20" s="7">
        <v>49.250011444091797</v>
      </c>
      <c r="BK20" s="7">
        <v>95.872673034667969</v>
      </c>
      <c r="BL20" s="7">
        <v>-3.4352302551269531E-2</v>
      </c>
      <c r="BM20" s="7">
        <v>-4.7511205077171326E-2</v>
      </c>
      <c r="BN20" s="7">
        <v>1</v>
      </c>
      <c r="BO20" s="7">
        <v>-1.355140209197998</v>
      </c>
      <c r="BP20" s="7">
        <v>7.355140209197998</v>
      </c>
      <c r="BQ20" s="7">
        <v>1</v>
      </c>
      <c r="BR20" s="7">
        <v>0</v>
      </c>
      <c r="BS20" s="7">
        <v>0.15999999642372131</v>
      </c>
      <c r="BT20" s="7">
        <v>111115</v>
      </c>
      <c r="BU20" s="5">
        <f t="shared" si="56"/>
        <v>1.5008970642089843</v>
      </c>
      <c r="BV20" s="5">
        <f t="shared" si="57"/>
        <v>4.5435190822364566E-3</v>
      </c>
      <c r="BW20" s="5">
        <f t="shared" si="58"/>
        <v>302.469860458374</v>
      </c>
      <c r="BX20" s="5">
        <f t="shared" si="59"/>
        <v>302.33233871459959</v>
      </c>
      <c r="BY20" s="5">
        <f t="shared" si="60"/>
        <v>320.07128190834919</v>
      </c>
      <c r="BZ20" s="5">
        <f t="shared" si="61"/>
        <v>0.47099032852639061</v>
      </c>
      <c r="CA20" s="5">
        <f t="shared" si="62"/>
        <v>4.0968147129586194</v>
      </c>
      <c r="CB20" s="5">
        <f t="shared" si="63"/>
        <v>42.731829449223703</v>
      </c>
      <c r="CC20" s="5">
        <f t="shared" si="64"/>
        <v>23.156285091923898</v>
      </c>
      <c r="CD20" s="5">
        <f t="shared" si="65"/>
        <v>29.251099586486816</v>
      </c>
      <c r="CE20" s="5">
        <f t="shared" si="66"/>
        <v>4.0805806416191714</v>
      </c>
      <c r="CF20" s="5">
        <f t="shared" si="67"/>
        <v>0.19009835532059158</v>
      </c>
      <c r="CG20" s="5">
        <f t="shared" si="68"/>
        <v>1.8767597636430438</v>
      </c>
      <c r="CH20" s="5">
        <f t="shared" si="69"/>
        <v>2.2038208779761277</v>
      </c>
      <c r="CI20" s="5">
        <f t="shared" si="70"/>
        <v>0.11916199900466495</v>
      </c>
      <c r="CJ20" s="5">
        <f t="shared" si="71"/>
        <v>63.384767464863039</v>
      </c>
      <c r="CK20" s="5">
        <f t="shared" si="72"/>
        <v>0.56962286011399654</v>
      </c>
      <c r="CL20" s="5">
        <f t="shared" si="73"/>
        <v>45.212280831207451</v>
      </c>
      <c r="CM20" s="5">
        <f t="shared" si="74"/>
        <v>1152.6050320483316</v>
      </c>
      <c r="CN20" s="5">
        <f t="shared" si="75"/>
        <v>2.1725412197190385E-2</v>
      </c>
      <c r="CO20" s="5">
        <f t="shared" si="76"/>
        <v>0</v>
      </c>
      <c r="CP20" s="5">
        <f t="shared" si="77"/>
        <v>1750.3173046630545</v>
      </c>
      <c r="CQ20" s="5">
        <f t="shared" si="78"/>
        <v>756.876708984375</v>
      </c>
      <c r="CR20" s="5">
        <f t="shared" si="79"/>
        <v>0.43181684241466051</v>
      </c>
      <c r="CS20" s="2">
        <v>-9999</v>
      </c>
    </row>
    <row r="21" spans="1:97" s="5" customFormat="1" x14ac:dyDescent="0.2">
      <c r="A21" s="5" t="s">
        <v>127</v>
      </c>
      <c r="B21" s="5" t="s">
        <v>128</v>
      </c>
      <c r="C21" s="5" t="s">
        <v>179</v>
      </c>
      <c r="D21" s="5">
        <v>2</v>
      </c>
      <c r="E21" s="5">
        <v>1</v>
      </c>
      <c r="F21" s="5" t="s">
        <v>130</v>
      </c>
      <c r="G21" s="5" t="s">
        <v>131</v>
      </c>
      <c r="H21" s="5" t="s">
        <v>180</v>
      </c>
      <c r="I21" s="5">
        <v>2</v>
      </c>
      <c r="J21" s="6">
        <v>41358</v>
      </c>
      <c r="K21" s="5" t="s">
        <v>132</v>
      </c>
      <c r="L21" s="5" t="s">
        <v>133</v>
      </c>
      <c r="M21" s="5" t="s">
        <v>129</v>
      </c>
      <c r="O21" s="7">
        <v>20</v>
      </c>
      <c r="P21" s="7" t="s">
        <v>89</v>
      </c>
      <c r="Q21" s="7">
        <v>8491.9999981392175</v>
      </c>
      <c r="R21" s="7">
        <v>0</v>
      </c>
      <c r="S21" s="5">
        <f t="shared" si="40"/>
        <v>57.626234014836918</v>
      </c>
      <c r="T21" s="5">
        <f t="shared" si="41"/>
        <v>0.14825560601298479</v>
      </c>
      <c r="U21" s="5">
        <f t="shared" si="42"/>
        <v>784.19768776665694</v>
      </c>
      <c r="V21" s="7">
        <v>19</v>
      </c>
      <c r="W21" s="7">
        <v>19</v>
      </c>
      <c r="X21" s="7">
        <v>0</v>
      </c>
      <c r="Y21" s="7">
        <v>0</v>
      </c>
      <c r="Z21" s="7">
        <v>571.6455078125</v>
      </c>
      <c r="AA21" s="7">
        <v>1368.773681640625</v>
      </c>
      <c r="AB21" s="7">
        <v>766.2247314453125</v>
      </c>
      <c r="AC21" s="2">
        <v>-9999</v>
      </c>
      <c r="AD21" s="5">
        <f t="shared" si="43"/>
        <v>0.58236667209489279</v>
      </c>
      <c r="AE21" s="5">
        <f t="shared" si="44"/>
        <v>0.44021079472619001</v>
      </c>
      <c r="AF21" s="7">
        <v>-1</v>
      </c>
      <c r="AG21" s="7">
        <v>0.87</v>
      </c>
      <c r="AH21" s="7">
        <v>0.92</v>
      </c>
      <c r="AI21" s="7">
        <v>9.9274587631225586</v>
      </c>
      <c r="AJ21" s="5">
        <f t="shared" si="45"/>
        <v>0.87496372938156131</v>
      </c>
      <c r="AK21" s="5">
        <f t="shared" si="46"/>
        <v>3.3524603904658258E-2</v>
      </c>
      <c r="AL21" s="5">
        <f t="shared" si="47"/>
        <v>0.7558997034336824</v>
      </c>
      <c r="AM21" s="5">
        <f t="shared" si="48"/>
        <v>2.3944449189821735</v>
      </c>
      <c r="AN21" s="5">
        <f t="shared" si="49"/>
        <v>-1</v>
      </c>
      <c r="AO21" s="7">
        <v>1998.692138671875</v>
      </c>
      <c r="AP21" s="7">
        <v>0.5</v>
      </c>
      <c r="AQ21" s="5">
        <f t="shared" si="50"/>
        <v>384.91660518861704</v>
      </c>
      <c r="AR21" s="5">
        <f t="shared" si="51"/>
        <v>3.5572365370323835</v>
      </c>
      <c r="AS21" s="5">
        <f t="shared" si="52"/>
        <v>2.2648381386274159</v>
      </c>
      <c r="AT21" s="5">
        <f t="shared" si="53"/>
        <v>29.296367645263672</v>
      </c>
      <c r="AU21" s="7">
        <v>2</v>
      </c>
      <c r="AV21" s="5">
        <f t="shared" si="54"/>
        <v>4.644859790802002</v>
      </c>
      <c r="AW21" s="7">
        <v>1</v>
      </c>
      <c r="AX21" s="5">
        <f t="shared" si="55"/>
        <v>9.2897195816040039</v>
      </c>
      <c r="AY21" s="7">
        <v>28.137832641601562</v>
      </c>
      <c r="AZ21" s="7">
        <v>29.296367645263672</v>
      </c>
      <c r="BA21" s="7">
        <v>28.038864135742188</v>
      </c>
      <c r="BB21" s="7">
        <v>1500.087646484375</v>
      </c>
      <c r="BC21" s="7">
        <v>1458.240478515625</v>
      </c>
      <c r="BD21" s="7">
        <v>16.726682662963867</v>
      </c>
      <c r="BE21" s="7">
        <v>19.051408767700195</v>
      </c>
      <c r="BF21" s="7">
        <v>41.916267395019531</v>
      </c>
      <c r="BG21" s="7">
        <v>47.746257781982422</v>
      </c>
      <c r="BH21" s="7">
        <v>300.20449829101562</v>
      </c>
      <c r="BI21" s="7">
        <v>1998.6571044921875</v>
      </c>
      <c r="BJ21" s="7">
        <v>46.059555053710938</v>
      </c>
      <c r="BK21" s="7">
        <v>95.868171691894531</v>
      </c>
      <c r="BL21" s="7">
        <v>0.55878734588623047</v>
      </c>
      <c r="BM21" s="7">
        <v>-1.7064198851585388E-2</v>
      </c>
      <c r="BN21" s="7">
        <v>1</v>
      </c>
      <c r="BO21" s="7">
        <v>-1.355140209197998</v>
      </c>
      <c r="BP21" s="7">
        <v>7.355140209197998</v>
      </c>
      <c r="BQ21" s="7">
        <v>1</v>
      </c>
      <c r="BR21" s="7">
        <v>0</v>
      </c>
      <c r="BS21" s="7">
        <v>0.15999999642372131</v>
      </c>
      <c r="BT21" s="7">
        <v>111115</v>
      </c>
      <c r="BU21" s="5">
        <f t="shared" si="56"/>
        <v>1.5010224914550778</v>
      </c>
      <c r="BV21" s="5">
        <f t="shared" si="57"/>
        <v>3.5572365370323835E-3</v>
      </c>
      <c r="BW21" s="5">
        <f t="shared" si="58"/>
        <v>302.44636764526365</v>
      </c>
      <c r="BX21" s="5">
        <f t="shared" si="59"/>
        <v>301.28783264160154</v>
      </c>
      <c r="BY21" s="5">
        <f t="shared" si="60"/>
        <v>319.7851295709952</v>
      </c>
      <c r="BZ21" s="5">
        <f t="shared" si="61"/>
        <v>0.59512414223389232</v>
      </c>
      <c r="CA21" s="5">
        <f t="shared" si="62"/>
        <v>4.0912618653417629</v>
      </c>
      <c r="CB21" s="5">
        <f t="shared" si="63"/>
        <v>42.675914155226046</v>
      </c>
      <c r="CC21" s="5">
        <f t="shared" si="64"/>
        <v>23.624505387525851</v>
      </c>
      <c r="CD21" s="5">
        <f t="shared" si="65"/>
        <v>28.717100143432617</v>
      </c>
      <c r="CE21" s="5">
        <f t="shared" si="66"/>
        <v>3.9564038025594597</v>
      </c>
      <c r="CF21" s="5">
        <f t="shared" si="67"/>
        <v>0.14592674582026935</v>
      </c>
      <c r="CG21" s="5">
        <f t="shared" si="68"/>
        <v>1.8264237267143471</v>
      </c>
      <c r="CH21" s="5">
        <f t="shared" si="69"/>
        <v>2.1299800758451126</v>
      </c>
      <c r="CI21" s="5">
        <f t="shared" si="70"/>
        <v>9.1410629041727309E-2</v>
      </c>
      <c r="CJ21" s="5">
        <f t="shared" si="71"/>
        <v>75.179598571200572</v>
      </c>
      <c r="CK21" s="5">
        <f t="shared" si="72"/>
        <v>0.53776979813707337</v>
      </c>
      <c r="CL21" s="5">
        <f t="shared" si="73"/>
        <v>43.776382253717685</v>
      </c>
      <c r="CM21" s="5">
        <f t="shared" si="74"/>
        <v>1449.8661228381852</v>
      </c>
      <c r="CN21" s="5">
        <f t="shared" si="75"/>
        <v>1.7399317139277941E-2</v>
      </c>
      <c r="CO21" s="5">
        <f t="shared" si="76"/>
        <v>0</v>
      </c>
      <c r="CP21" s="5">
        <f t="shared" si="77"/>
        <v>1748.7524739014373</v>
      </c>
      <c r="CQ21" s="5">
        <f t="shared" si="78"/>
        <v>797.128173828125</v>
      </c>
      <c r="CR21" s="5">
        <f t="shared" si="79"/>
        <v>0.44021079472619001</v>
      </c>
      <c r="CS21" s="2">
        <v>-9999</v>
      </c>
    </row>
    <row r="22" spans="1:97" s="5" customFormat="1" x14ac:dyDescent="0.2">
      <c r="A22" s="5" t="s">
        <v>127</v>
      </c>
      <c r="B22" s="5" t="s">
        <v>128</v>
      </c>
      <c r="C22" s="5" t="s">
        <v>179</v>
      </c>
      <c r="D22" s="5">
        <v>2</v>
      </c>
      <c r="E22" s="5">
        <v>1</v>
      </c>
      <c r="F22" s="5" t="s">
        <v>130</v>
      </c>
      <c r="G22" s="5" t="s">
        <v>131</v>
      </c>
      <c r="H22" s="5" t="s">
        <v>180</v>
      </c>
      <c r="I22" s="5">
        <v>2</v>
      </c>
      <c r="J22" s="6">
        <v>41358</v>
      </c>
      <c r="K22" s="5" t="s">
        <v>132</v>
      </c>
      <c r="L22" s="5" t="s">
        <v>133</v>
      </c>
      <c r="M22" s="5" t="s">
        <v>129</v>
      </c>
      <c r="O22" s="7">
        <v>21</v>
      </c>
      <c r="P22" s="7" t="s">
        <v>90</v>
      </c>
      <c r="Q22" s="7">
        <v>8743.9999987594783</v>
      </c>
      <c r="R22" s="7">
        <v>0</v>
      </c>
      <c r="S22" s="5">
        <f t="shared" si="40"/>
        <v>34.638907005559048</v>
      </c>
      <c r="T22" s="5">
        <f t="shared" si="41"/>
        <v>0.11039076546065046</v>
      </c>
      <c r="U22" s="5">
        <f t="shared" si="42"/>
        <v>344.22360173869095</v>
      </c>
      <c r="V22" s="7">
        <v>20</v>
      </c>
      <c r="W22" s="7">
        <v>20</v>
      </c>
      <c r="X22" s="7">
        <v>0</v>
      </c>
      <c r="Y22" s="7">
        <v>0</v>
      </c>
      <c r="Z22" s="7">
        <v>539.510009765625</v>
      </c>
      <c r="AA22" s="7">
        <v>1331.7706298828125</v>
      </c>
      <c r="AB22" s="7">
        <v>753.26611328125</v>
      </c>
      <c r="AC22" s="2">
        <v>-9999</v>
      </c>
      <c r="AD22" s="5">
        <f t="shared" si="43"/>
        <v>0.59489269573913151</v>
      </c>
      <c r="AE22" s="5">
        <f t="shared" si="44"/>
        <v>0.43438750158686656</v>
      </c>
      <c r="AF22" s="7">
        <v>-1</v>
      </c>
      <c r="AG22" s="7">
        <v>0.87</v>
      </c>
      <c r="AH22" s="7">
        <v>0.92</v>
      </c>
      <c r="AI22" s="7">
        <v>9.9274587631225586</v>
      </c>
      <c r="AJ22" s="5">
        <f t="shared" si="45"/>
        <v>0.87496372938156131</v>
      </c>
      <c r="AK22" s="5">
        <f t="shared" si="46"/>
        <v>2.0361476127711668E-2</v>
      </c>
      <c r="AL22" s="5">
        <f t="shared" si="47"/>
        <v>0.73019471359815002</v>
      </c>
      <c r="AM22" s="5">
        <f t="shared" si="48"/>
        <v>2.4684817812024709</v>
      </c>
      <c r="AN22" s="5">
        <f t="shared" si="49"/>
        <v>-1</v>
      </c>
      <c r="AO22" s="7">
        <v>2000.49951171875</v>
      </c>
      <c r="AP22" s="7">
        <v>0.5</v>
      </c>
      <c r="AQ22" s="5">
        <f t="shared" si="50"/>
        <v>380.16823392094489</v>
      </c>
      <c r="AR22" s="5">
        <f t="shared" si="51"/>
        <v>2.6879128614253385</v>
      </c>
      <c r="AS22" s="5">
        <f t="shared" si="52"/>
        <v>2.2904197548424743</v>
      </c>
      <c r="AT22" s="5">
        <f t="shared" si="53"/>
        <v>29.13023567199707</v>
      </c>
      <c r="AU22" s="7">
        <v>2</v>
      </c>
      <c r="AV22" s="5">
        <f t="shared" si="54"/>
        <v>4.644859790802002</v>
      </c>
      <c r="AW22" s="7">
        <v>1</v>
      </c>
      <c r="AX22" s="5">
        <f t="shared" si="55"/>
        <v>9.2897195816040039</v>
      </c>
      <c r="AY22" s="7">
        <v>27.576223373413086</v>
      </c>
      <c r="AZ22" s="7">
        <v>29.13023567199707</v>
      </c>
      <c r="BA22" s="7">
        <v>27.457748413085938</v>
      </c>
      <c r="BB22" s="7">
        <v>900.03680419921875</v>
      </c>
      <c r="BC22" s="7">
        <v>875.38592529296875</v>
      </c>
      <c r="BD22" s="7">
        <v>16.618621826171875</v>
      </c>
      <c r="BE22" s="7">
        <v>18.376893997192383</v>
      </c>
      <c r="BF22" s="7">
        <v>43.035781860351562</v>
      </c>
      <c r="BG22" s="7">
        <v>47.590705871582031</v>
      </c>
      <c r="BH22" s="7">
        <v>300.12615966796875</v>
      </c>
      <c r="BI22" s="7">
        <v>2000.4378662109375</v>
      </c>
      <c r="BJ22" s="7">
        <v>41.736373901367188</v>
      </c>
      <c r="BK22" s="7">
        <v>95.868293762207031</v>
      </c>
      <c r="BL22" s="7">
        <v>1.2997541427612305</v>
      </c>
      <c r="BM22" s="7">
        <v>-1.1572942137718201E-2</v>
      </c>
      <c r="BN22" s="7">
        <v>1</v>
      </c>
      <c r="BO22" s="7">
        <v>-1.355140209197998</v>
      </c>
      <c r="BP22" s="7">
        <v>7.355140209197998</v>
      </c>
      <c r="BQ22" s="7">
        <v>1</v>
      </c>
      <c r="BR22" s="7">
        <v>0</v>
      </c>
      <c r="BS22" s="7">
        <v>0.15999999642372131</v>
      </c>
      <c r="BT22" s="7">
        <v>111115</v>
      </c>
      <c r="BU22" s="5">
        <f t="shared" si="56"/>
        <v>1.5006307983398437</v>
      </c>
      <c r="BV22" s="5">
        <f t="shared" si="57"/>
        <v>2.6879128614253384E-3</v>
      </c>
      <c r="BW22" s="5">
        <f t="shared" si="58"/>
        <v>302.28023567199705</v>
      </c>
      <c r="BX22" s="5">
        <f t="shared" si="59"/>
        <v>300.72622337341306</v>
      </c>
      <c r="BY22" s="5">
        <f t="shared" si="60"/>
        <v>320.0700514396267</v>
      </c>
      <c r="BZ22" s="5">
        <f t="shared" si="61"/>
        <v>0.73082235341804103</v>
      </c>
      <c r="CA22" s="5">
        <f t="shared" si="62"/>
        <v>4.0521812270022526</v>
      </c>
      <c r="CB22" s="5">
        <f t="shared" si="63"/>
        <v>42.268210562434078</v>
      </c>
      <c r="CC22" s="5">
        <f t="shared" si="64"/>
        <v>23.891316565241695</v>
      </c>
      <c r="CD22" s="5">
        <f t="shared" si="65"/>
        <v>28.353229522705078</v>
      </c>
      <c r="CE22" s="5">
        <f t="shared" si="66"/>
        <v>3.8736887771215538</v>
      </c>
      <c r="CF22" s="5">
        <f t="shared" si="67"/>
        <v>0.10909438481733243</v>
      </c>
      <c r="CG22" s="5">
        <f t="shared" si="68"/>
        <v>1.7617614721597783</v>
      </c>
      <c r="CH22" s="5">
        <f t="shared" si="69"/>
        <v>2.1119273049617755</v>
      </c>
      <c r="CI22" s="5">
        <f t="shared" si="70"/>
        <v>6.8299289056529905E-2</v>
      </c>
      <c r="CJ22" s="5">
        <f t="shared" si="71"/>
        <v>33.000129371369781</v>
      </c>
      <c r="CK22" s="5">
        <f t="shared" si="72"/>
        <v>0.39322496717489297</v>
      </c>
      <c r="CL22" s="5">
        <f t="shared" si="73"/>
        <v>42.393886158182085</v>
      </c>
      <c r="CM22" s="5">
        <f t="shared" si="74"/>
        <v>870.35213239462269</v>
      </c>
      <c r="CN22" s="5">
        <f t="shared" si="75"/>
        <v>1.6872227062824152E-2</v>
      </c>
      <c r="CO22" s="5">
        <f t="shared" si="76"/>
        <v>0</v>
      </c>
      <c r="CP22" s="5">
        <f t="shared" si="77"/>
        <v>1750.3105758160148</v>
      </c>
      <c r="CQ22" s="5">
        <f t="shared" si="78"/>
        <v>792.2606201171875</v>
      </c>
      <c r="CR22" s="5">
        <f t="shared" si="79"/>
        <v>0.43438750158686656</v>
      </c>
      <c r="CS22" s="2">
        <v>-9999</v>
      </c>
    </row>
    <row r="23" spans="1:97" x14ac:dyDescent="0.2">
      <c r="A23" t="s">
        <v>127</v>
      </c>
      <c r="B23" t="s">
        <v>128</v>
      </c>
      <c r="C23" t="s">
        <v>178</v>
      </c>
      <c r="D23" s="5"/>
      <c r="E23">
        <v>1</v>
      </c>
      <c r="F23" t="s">
        <v>130</v>
      </c>
      <c r="G23" t="s">
        <v>131</v>
      </c>
      <c r="H23" t="str">
        <f>CONCATENATE(A23,"_",B23,"_",C23,"_","L1Tsps","_GE")</f>
        <v>LRCS_Tower_SAME3_L1Tsps_GE</v>
      </c>
      <c r="I23">
        <v>1</v>
      </c>
      <c r="J23" s="6">
        <v>41358</v>
      </c>
      <c r="K23" s="5" t="s">
        <v>132</v>
      </c>
      <c r="L23" t="s">
        <v>133</v>
      </c>
      <c r="M23" t="s">
        <v>129</v>
      </c>
      <c r="O23" s="1">
        <v>25</v>
      </c>
      <c r="P23" s="1" t="s">
        <v>91</v>
      </c>
      <c r="Q23" s="1">
        <v>14347.499998725019</v>
      </c>
      <c r="R23" s="1">
        <v>0</v>
      </c>
      <c r="S23">
        <f t="shared" ref="S23:S34" si="80">(BB23-BC23*(1000-BD23)/(1000-BE23))*BU23</f>
        <v>17.040430809445574</v>
      </c>
      <c r="T23">
        <f t="shared" ref="T23:T34" si="81">IF(CF23&lt;&gt;0,1/(1/CF23-1/AX23),0)</f>
        <v>0.15014634759051637</v>
      </c>
      <c r="U23">
        <f t="shared" ref="U23:U34" si="82">((CI23-BV23/2)*BC23-S23)/(CI23+BV23/2)</f>
        <v>198.16441301361374</v>
      </c>
      <c r="V23" s="1">
        <v>24</v>
      </c>
      <c r="W23" s="1">
        <v>24</v>
      </c>
      <c r="X23" s="1">
        <v>0</v>
      </c>
      <c r="Y23" s="1">
        <v>0</v>
      </c>
      <c r="Z23" s="1">
        <v>567.574951171875</v>
      </c>
      <c r="AA23" s="1">
        <v>1121.747314453125</v>
      </c>
      <c r="AB23" s="1">
        <v>828.02532958984375</v>
      </c>
      <c r="AC23" s="2">
        <v>-9999</v>
      </c>
      <c r="AD23">
        <f t="shared" ref="AD23:AD34" si="83">CQ23/AA23</f>
        <v>0.49402602185093752</v>
      </c>
      <c r="AE23">
        <f t="shared" ref="AE23:AE34" si="84">(AA23-AB23)/AA23</f>
        <v>0.26184326994041146</v>
      </c>
      <c r="AF23" s="1">
        <v>-1</v>
      </c>
      <c r="AG23" s="1">
        <v>0.87</v>
      </c>
      <c r="AH23" s="1">
        <v>0.92</v>
      </c>
      <c r="AI23" s="1">
        <v>10.018994331359863</v>
      </c>
      <c r="AJ23">
        <f t="shared" ref="AJ23:AJ34" si="85">(AI23*AH23+(100-AI23)*AG23)/100</f>
        <v>0.87500949716567999</v>
      </c>
      <c r="AK23">
        <f t="shared" ref="AK23:AK34" si="86">(S23-AF23)/CP23</f>
        <v>1.0304457894128179E-2</v>
      </c>
      <c r="AL23">
        <f t="shared" ref="AL23:AL34" si="87">(AA23-AB23)/(AA23-Z23)</f>
        <v>0.53001918595174213</v>
      </c>
      <c r="AM23">
        <f t="shared" ref="AM23:AM34" si="88">(Y23-AA23)/(Y23-Z23)</f>
        <v>1.9763862237701777</v>
      </c>
      <c r="AN23">
        <f t="shared" ref="AN23:AN34" si="89">(Y23-AA23)/AA23</f>
        <v>-1</v>
      </c>
      <c r="AO23" s="1">
        <v>2000.785400390625</v>
      </c>
      <c r="AP23" s="1">
        <v>0.5</v>
      </c>
      <c r="AQ23">
        <f t="shared" ref="AQ23:AQ34" si="90">AE23*AP23*AJ23*AO23</f>
        <v>229.20532160867251</v>
      </c>
      <c r="AR23">
        <f t="shared" ref="AR23:AR34" si="91">BV23*1000</f>
        <v>2.1352212906228347</v>
      </c>
      <c r="AS23">
        <f t="shared" ref="AS23:AS34" si="92">(CA23-CG23)</f>
        <v>1.3512490797992789</v>
      </c>
      <c r="AT23">
        <f t="shared" ref="AT23:AT34" si="93">(AZ23+BZ23*R23)</f>
        <v>23.881406784057617</v>
      </c>
      <c r="AU23" s="1">
        <v>2</v>
      </c>
      <c r="AV23">
        <f t="shared" ref="AV23:AV34" si="94">(AU23*BO23+BP23)</f>
        <v>4.644859790802002</v>
      </c>
      <c r="AW23" s="1">
        <v>1</v>
      </c>
      <c r="AX23">
        <f t="shared" ref="AX23:AX34" si="95">AV23*(AW23+1)*(AW23+1)/(AW23*AW23+1)</f>
        <v>9.2897195816040039</v>
      </c>
      <c r="AY23" s="1">
        <v>22.841096878051758</v>
      </c>
      <c r="AZ23" s="1">
        <v>23.881406784057617</v>
      </c>
      <c r="BA23" s="1">
        <v>22.978464126586914</v>
      </c>
      <c r="BB23" s="1">
        <v>400.94573974609375</v>
      </c>
      <c r="BC23" s="1">
        <v>389.03778076171875</v>
      </c>
      <c r="BD23" s="1">
        <v>15.536313056945801</v>
      </c>
      <c r="BE23" s="1">
        <v>16.934968948364258</v>
      </c>
      <c r="BF23" s="1">
        <v>53.298328399658203</v>
      </c>
      <c r="BG23" s="1">
        <v>58.094963073730469</v>
      </c>
      <c r="BH23" s="1">
        <v>300.15408325195312</v>
      </c>
      <c r="BI23" s="1">
        <v>2000.824462890625</v>
      </c>
      <c r="BJ23" s="1">
        <v>17.824806213378906</v>
      </c>
      <c r="BK23" s="1">
        <v>95.805068969726562</v>
      </c>
      <c r="BL23" s="1">
        <v>1.1581830978393555</v>
      </c>
      <c r="BM23" s="1">
        <v>-2.8800114989280701E-2</v>
      </c>
      <c r="BN23" s="1">
        <v>1</v>
      </c>
      <c r="BO23" s="1">
        <v>-1.355140209197998</v>
      </c>
      <c r="BP23" s="1">
        <v>7.355140209197998</v>
      </c>
      <c r="BQ23" s="1">
        <v>1</v>
      </c>
      <c r="BR23" s="1">
        <v>0</v>
      </c>
      <c r="BS23" s="1">
        <v>0.15999999642372131</v>
      </c>
      <c r="BT23" s="1">
        <v>111115</v>
      </c>
      <c r="BU23">
        <f t="shared" ref="BU23:BU34" si="96">BH23*0.000001/(AU23*0.0001)</f>
        <v>1.5007704162597653</v>
      </c>
      <c r="BV23">
        <f t="shared" ref="BV23:BV34" si="97">(BE23-BD23)/(1000-BE23)*BU23</f>
        <v>2.1352212906228349E-3</v>
      </c>
      <c r="BW23">
        <f t="shared" ref="BW23:BW34" si="98">(AZ23+273.15)</f>
        <v>297.03140678405759</v>
      </c>
      <c r="BX23">
        <f t="shared" ref="BX23:BX34" si="99">(AY23+273.15)</f>
        <v>295.99109687805174</v>
      </c>
      <c r="BY23">
        <f t="shared" ref="BY23:BY34" si="100">(BI23*BQ23+BJ23*BR23)*BS23</f>
        <v>320.13190690699412</v>
      </c>
      <c r="BZ23">
        <f t="shared" ref="BZ23:BZ34" si="101">((BY23+0.00000010773*(BX23^4-BW23^4))-BV23*44100)/(AV23*51.4+0.00000043092*BW23^3)</f>
        <v>0.85699612722279184</v>
      </c>
      <c r="CA23">
        <f t="shared" ref="CA23:CA34" si="102">0.61365*EXP(17.502*AT23/(240.97+AT23))</f>
        <v>2.9737049478974944</v>
      </c>
      <c r="CB23">
        <f t="shared" ref="CB23:CB34" si="103">CA23*1000/BK23</f>
        <v>31.039119118396076</v>
      </c>
      <c r="CC23">
        <f t="shared" ref="CC23:CC34" si="104">(CB23-BE23)</f>
        <v>14.104150170031819</v>
      </c>
      <c r="CD23">
        <f t="shared" ref="CD23:CD34" si="105">IF(R23,AZ23,(AY23+AZ23)/2)</f>
        <v>23.361251831054688</v>
      </c>
      <c r="CE23">
        <f t="shared" ref="CE23:CE34" si="106">0.61365*EXP(17.502*CD23/(240.97+CD23))</f>
        <v>2.8819680843387498</v>
      </c>
      <c r="CF23">
        <f t="shared" ref="CF23:CF34" si="107">IF(CC23&lt;&gt;0,(1000-(CB23+BE23)/2)/CC23*BV23,0)</f>
        <v>0.14775818595094783</v>
      </c>
      <c r="CG23">
        <f t="shared" ref="CG23:CG34" si="108">BE23*BK23/1000</f>
        <v>1.6224558680982155</v>
      </c>
      <c r="CH23">
        <f t="shared" ref="CH23:CH34" si="109">(CE23-CG23)</f>
        <v>1.2595122162405343</v>
      </c>
      <c r="CI23">
        <f t="shared" ref="CI23:CI34" si="110">1/(1.6/T23+1.37/AX23)</f>
        <v>9.256049877940993E-2</v>
      </c>
      <c r="CJ23">
        <f t="shared" ref="CJ23:CJ34" si="111">U23*BK23*0.001</f>
        <v>18.985155256114645</v>
      </c>
      <c r="CK23">
        <f t="shared" ref="CK23:CK34" si="112">U23/BC23</f>
        <v>0.5093706133774889</v>
      </c>
      <c r="CL23">
        <f t="shared" ref="CL23:CL34" si="113">(1-BV23*BK23/CA23/T23)*100</f>
        <v>54.183835284995439</v>
      </c>
      <c r="CM23">
        <f t="shared" ref="CM23:CM34" si="114">(BC23-S23/(AX23/1.35))</f>
        <v>386.56143242949281</v>
      </c>
      <c r="CN23">
        <f t="shared" ref="CN23:CN34" si="115">S23*CL23/100/CM23</f>
        <v>2.3885359963652594E-2</v>
      </c>
      <c r="CO23">
        <f t="shared" ref="CO23:CO34" si="116">(Y23-X23)</f>
        <v>0</v>
      </c>
      <c r="CP23">
        <f t="shared" ref="CP23:CP34" si="117">BI23*AJ23</f>
        <v>1750.7404071907176</v>
      </c>
      <c r="CQ23">
        <f t="shared" ref="CQ23:CQ34" si="118">(AA23-Z23)</f>
        <v>554.17236328125</v>
      </c>
      <c r="CR23">
        <f t="shared" ref="CR23:CR34" si="119">(AA23-AB23)/(AA23-X23)</f>
        <v>0.26184326994041146</v>
      </c>
      <c r="CS23" s="2">
        <v>-9999</v>
      </c>
    </row>
    <row r="24" spans="1:97" x14ac:dyDescent="0.2">
      <c r="A24" t="s">
        <v>127</v>
      </c>
      <c r="B24" t="s">
        <v>128</v>
      </c>
      <c r="C24" t="s">
        <v>178</v>
      </c>
      <c r="D24" s="5"/>
      <c r="E24">
        <v>1</v>
      </c>
      <c r="F24" t="s">
        <v>130</v>
      </c>
      <c r="G24" t="s">
        <v>131</v>
      </c>
      <c r="H24" t="str">
        <f t="shared" ref="H24:H44" si="120">CONCATENATE(A24,"_",B24,"_",C24,"_","L1Tsps","_GE")</f>
        <v>LRCS_Tower_SAME3_L1Tsps_GE</v>
      </c>
      <c r="I24">
        <v>1</v>
      </c>
      <c r="J24" s="6">
        <v>41358</v>
      </c>
      <c r="K24" s="5" t="s">
        <v>132</v>
      </c>
      <c r="L24" t="s">
        <v>133</v>
      </c>
      <c r="M24" t="s">
        <v>129</v>
      </c>
      <c r="O24" s="1">
        <v>26</v>
      </c>
      <c r="P24" s="1" t="s">
        <v>92</v>
      </c>
      <c r="Q24" s="1">
        <v>14578.999998759478</v>
      </c>
      <c r="R24" s="1">
        <v>0</v>
      </c>
      <c r="S24">
        <f t="shared" si="80"/>
        <v>10.605325187978128</v>
      </c>
      <c r="T24">
        <f t="shared" si="81"/>
        <v>0.16957455306640781</v>
      </c>
      <c r="U24">
        <f t="shared" si="82"/>
        <v>137.16601741434292</v>
      </c>
      <c r="V24" s="1">
        <v>25</v>
      </c>
      <c r="W24" s="1">
        <v>25</v>
      </c>
      <c r="X24" s="1">
        <v>0</v>
      </c>
      <c r="Y24" s="1">
        <v>0</v>
      </c>
      <c r="Z24" s="1">
        <v>558.375732421875</v>
      </c>
      <c r="AA24" s="1">
        <v>1031.0423583984375</v>
      </c>
      <c r="AB24" s="1">
        <v>789.01336669921875</v>
      </c>
      <c r="AC24" s="2">
        <v>-9999</v>
      </c>
      <c r="AD24">
        <f t="shared" si="83"/>
        <v>0.45843570065421552</v>
      </c>
      <c r="AE24">
        <f t="shared" si="84"/>
        <v>0.23474204500693144</v>
      </c>
      <c r="AF24" s="1">
        <v>-1</v>
      </c>
      <c r="AG24" s="1">
        <v>0.87</v>
      </c>
      <c r="AH24" s="1">
        <v>0.92</v>
      </c>
      <c r="AI24" s="1">
        <v>9.9882955551147461</v>
      </c>
      <c r="AJ24">
        <f t="shared" si="85"/>
        <v>0.87499414777755746</v>
      </c>
      <c r="AK24">
        <f t="shared" si="86"/>
        <v>6.6287420846492641E-3</v>
      </c>
      <c r="AL24">
        <f t="shared" si="87"/>
        <v>0.51205009704074167</v>
      </c>
      <c r="AM24">
        <f t="shared" si="88"/>
        <v>1.8465028090071869</v>
      </c>
      <c r="AN24">
        <f t="shared" si="89"/>
        <v>-1</v>
      </c>
      <c r="AO24" s="1">
        <v>2000.654052734375</v>
      </c>
      <c r="AP24" s="1">
        <v>0.5</v>
      </c>
      <c r="AQ24">
        <f t="shared" si="90"/>
        <v>205.46508615257358</v>
      </c>
      <c r="AR24">
        <f t="shared" si="91"/>
        <v>2.506399265437453</v>
      </c>
      <c r="AS24">
        <f t="shared" si="92"/>
        <v>1.4067079166014882</v>
      </c>
      <c r="AT24">
        <f t="shared" si="93"/>
        <v>24.209693908691406</v>
      </c>
      <c r="AU24" s="1">
        <v>2</v>
      </c>
      <c r="AV24">
        <f t="shared" si="94"/>
        <v>4.644859790802002</v>
      </c>
      <c r="AW24" s="1">
        <v>1</v>
      </c>
      <c r="AX24">
        <f t="shared" si="95"/>
        <v>9.2897195816040039</v>
      </c>
      <c r="AY24" s="1">
        <v>23.020427703857422</v>
      </c>
      <c r="AZ24" s="1">
        <v>24.209693908691406</v>
      </c>
      <c r="BA24" s="1">
        <v>22.977149963378906</v>
      </c>
      <c r="BB24" s="1">
        <v>250.83836364746094</v>
      </c>
      <c r="BC24" s="1">
        <v>243.36517333984375</v>
      </c>
      <c r="BD24" s="1">
        <v>15.333806037902832</v>
      </c>
      <c r="BE24" s="1">
        <v>16.975566864013672</v>
      </c>
      <c r="BF24" s="1">
        <v>52.031101226806641</v>
      </c>
      <c r="BG24" s="1">
        <v>57.601165771484375</v>
      </c>
      <c r="BH24" s="1">
        <v>300.1474609375</v>
      </c>
      <c r="BI24" s="1">
        <v>2000.8800048828125</v>
      </c>
      <c r="BJ24" s="1">
        <v>18.210382461547852</v>
      </c>
      <c r="BK24" s="1">
        <v>95.796539306640625</v>
      </c>
      <c r="BL24" s="1">
        <v>0.98070812225341797</v>
      </c>
      <c r="BM24" s="1">
        <v>-1.3989552855491638E-2</v>
      </c>
      <c r="BN24" s="1">
        <v>1</v>
      </c>
      <c r="BO24" s="1">
        <v>-1.355140209197998</v>
      </c>
      <c r="BP24" s="1">
        <v>7.355140209197998</v>
      </c>
      <c r="BQ24" s="1">
        <v>1</v>
      </c>
      <c r="BR24" s="1">
        <v>0</v>
      </c>
      <c r="BS24" s="1">
        <v>0.15999999642372131</v>
      </c>
      <c r="BT24" s="1">
        <v>111115</v>
      </c>
      <c r="BU24">
        <f t="shared" si="96"/>
        <v>1.5007373046874999</v>
      </c>
      <c r="BV24">
        <f t="shared" si="97"/>
        <v>2.5063992654374531E-3</v>
      </c>
      <c r="BW24">
        <f t="shared" si="98"/>
        <v>297.35969390869138</v>
      </c>
      <c r="BX24">
        <f t="shared" si="99"/>
        <v>296.1704277038574</v>
      </c>
      <c r="BY24">
        <f t="shared" si="100"/>
        <v>320.14079362554548</v>
      </c>
      <c r="BZ24">
        <f t="shared" si="101"/>
        <v>0.78461872431016211</v>
      </c>
      <c r="CA24">
        <f t="shared" si="102"/>
        <v>3.0329084749424799</v>
      </c>
      <c r="CB24">
        <f t="shared" si="103"/>
        <v>31.65989603480633</v>
      </c>
      <c r="CC24">
        <f t="shared" si="104"/>
        <v>14.684329170792658</v>
      </c>
      <c r="CD24">
        <f t="shared" si="105"/>
        <v>23.615060806274414</v>
      </c>
      <c r="CE24">
        <f t="shared" si="106"/>
        <v>2.9264169544351599</v>
      </c>
      <c r="CF24">
        <f t="shared" si="107"/>
        <v>0.16653462972347288</v>
      </c>
      <c r="CG24">
        <f t="shared" si="108"/>
        <v>1.6262005583409918</v>
      </c>
      <c r="CH24">
        <f t="shared" si="109"/>
        <v>1.3002163960941682</v>
      </c>
      <c r="CI24">
        <f t="shared" si="110"/>
        <v>0.10435305855202379</v>
      </c>
      <c r="CJ24">
        <f t="shared" si="111"/>
        <v>13.140029778768454</v>
      </c>
      <c r="CK24">
        <f t="shared" si="112"/>
        <v>0.56362221238122445</v>
      </c>
      <c r="CL24">
        <f t="shared" si="113"/>
        <v>53.314706968908041</v>
      </c>
      <c r="CM24">
        <f t="shared" si="114"/>
        <v>241.82398699099829</v>
      </c>
      <c r="CN24">
        <f t="shared" si="115"/>
        <v>2.3381460695546332E-2</v>
      </c>
      <c r="CO24">
        <f t="shared" si="116"/>
        <v>0</v>
      </c>
      <c r="CP24">
        <f t="shared" si="117"/>
        <v>1750.7582946775915</v>
      </c>
      <c r="CQ24">
        <f t="shared" si="118"/>
        <v>472.6666259765625</v>
      </c>
      <c r="CR24">
        <f t="shared" si="119"/>
        <v>0.23474204500693144</v>
      </c>
      <c r="CS24" s="2">
        <v>-9999</v>
      </c>
    </row>
    <row r="25" spans="1:97" x14ac:dyDescent="0.2">
      <c r="A25" t="s">
        <v>127</v>
      </c>
      <c r="B25" t="s">
        <v>128</v>
      </c>
      <c r="C25" t="s">
        <v>178</v>
      </c>
      <c r="D25" s="5"/>
      <c r="E25">
        <v>1</v>
      </c>
      <c r="F25" t="s">
        <v>130</v>
      </c>
      <c r="G25" t="s">
        <v>131</v>
      </c>
      <c r="H25" t="str">
        <f t="shared" si="120"/>
        <v>LRCS_Tower_SAME3_L1Tsps_GE</v>
      </c>
      <c r="I25">
        <v>1</v>
      </c>
      <c r="J25" s="6">
        <v>41358</v>
      </c>
      <c r="K25" s="5" t="s">
        <v>132</v>
      </c>
      <c r="L25" t="s">
        <v>133</v>
      </c>
      <c r="M25" t="s">
        <v>129</v>
      </c>
      <c r="O25" s="1">
        <v>27</v>
      </c>
      <c r="P25" s="1" t="s">
        <v>93</v>
      </c>
      <c r="Q25" s="1">
        <v>14807.999998759478</v>
      </c>
      <c r="R25" s="1">
        <v>0</v>
      </c>
      <c r="S25">
        <f t="shared" si="80"/>
        <v>2.7328533501758345</v>
      </c>
      <c r="T25">
        <f t="shared" si="81"/>
        <v>0.1836866041108495</v>
      </c>
      <c r="U25">
        <f t="shared" si="82"/>
        <v>71.406399511099622</v>
      </c>
      <c r="V25" s="1">
        <v>26</v>
      </c>
      <c r="W25" s="1">
        <v>26</v>
      </c>
      <c r="X25" s="1">
        <v>0</v>
      </c>
      <c r="Y25" s="1">
        <v>0</v>
      </c>
      <c r="Z25" s="1">
        <v>557.77197265625</v>
      </c>
      <c r="AA25" s="1">
        <v>957.3892822265625</v>
      </c>
      <c r="AB25" s="1">
        <v>781.5230712890625</v>
      </c>
      <c r="AC25" s="2">
        <v>-9999</v>
      </c>
      <c r="AD25">
        <f t="shared" si="83"/>
        <v>0.41740315772173497</v>
      </c>
      <c r="AE25">
        <f t="shared" si="84"/>
        <v>0.18369352383859458</v>
      </c>
      <c r="AF25" s="1">
        <v>-1</v>
      </c>
      <c r="AG25" s="1">
        <v>0.87</v>
      </c>
      <c r="AH25" s="1">
        <v>0.92</v>
      </c>
      <c r="AI25" s="1">
        <v>9.9882955551147461</v>
      </c>
      <c r="AJ25">
        <f t="shared" si="85"/>
        <v>0.87499414777755746</v>
      </c>
      <c r="AK25">
        <f t="shared" si="86"/>
        <v>2.134265902169542E-3</v>
      </c>
      <c r="AL25">
        <f t="shared" si="87"/>
        <v>0.44008656963983794</v>
      </c>
      <c r="AM25">
        <f t="shared" si="88"/>
        <v>1.7164528322698516</v>
      </c>
      <c r="AN25">
        <f t="shared" si="89"/>
        <v>-1</v>
      </c>
      <c r="AO25" s="1">
        <v>1999.0386962890625</v>
      </c>
      <c r="AP25" s="1">
        <v>0.5</v>
      </c>
      <c r="AQ25">
        <f t="shared" si="90"/>
        <v>160.65350280617884</v>
      </c>
      <c r="AR25">
        <f t="shared" si="91"/>
        <v>2.6376628843779168</v>
      </c>
      <c r="AS25">
        <f t="shared" si="92"/>
        <v>1.3686634175222534</v>
      </c>
      <c r="AT25">
        <f t="shared" si="93"/>
        <v>24.159725189208984</v>
      </c>
      <c r="AU25" s="1">
        <v>2</v>
      </c>
      <c r="AV25">
        <f t="shared" si="94"/>
        <v>4.644859790802002</v>
      </c>
      <c r="AW25" s="1">
        <v>1</v>
      </c>
      <c r="AX25">
        <f t="shared" si="95"/>
        <v>9.2897195816040039</v>
      </c>
      <c r="AY25" s="1">
        <v>22.48365592956543</v>
      </c>
      <c r="AZ25" s="1">
        <v>24.159725189208984</v>
      </c>
      <c r="BA25" s="1">
        <v>21.998476028442383</v>
      </c>
      <c r="BB25" s="1">
        <v>99.580307006835938</v>
      </c>
      <c r="BC25" s="1">
        <v>97.588134765625</v>
      </c>
      <c r="BD25" s="1">
        <v>15.549517631530762</v>
      </c>
      <c r="BE25" s="1">
        <v>17.276424407958984</v>
      </c>
      <c r="BF25" s="1">
        <v>54.512275695800781</v>
      </c>
      <c r="BG25" s="1">
        <v>60.564357757568359</v>
      </c>
      <c r="BH25" s="1">
        <v>300.20074462890625</v>
      </c>
      <c r="BI25" s="1">
        <v>1998.8824462890625</v>
      </c>
      <c r="BJ25" s="1">
        <v>16.450878143310547</v>
      </c>
      <c r="BK25" s="1">
        <v>95.80499267578125</v>
      </c>
      <c r="BL25" s="1">
        <v>0.68035411834716797</v>
      </c>
      <c r="BM25" s="1">
        <v>-2.5796040892601013E-2</v>
      </c>
      <c r="BN25" s="1">
        <v>1</v>
      </c>
      <c r="BO25" s="1">
        <v>-1.355140209197998</v>
      </c>
      <c r="BP25" s="1">
        <v>7.355140209197998</v>
      </c>
      <c r="BQ25" s="1">
        <v>1</v>
      </c>
      <c r="BR25" s="1">
        <v>0</v>
      </c>
      <c r="BS25" s="1">
        <v>0.15999999642372131</v>
      </c>
      <c r="BT25" s="1">
        <v>111115</v>
      </c>
      <c r="BU25">
        <f t="shared" si="96"/>
        <v>1.5010037231445312</v>
      </c>
      <c r="BV25">
        <f t="shared" si="97"/>
        <v>2.6376628843779166E-3</v>
      </c>
      <c r="BW25">
        <f t="shared" si="98"/>
        <v>297.30972518920896</v>
      </c>
      <c r="BX25">
        <f t="shared" si="99"/>
        <v>295.63365592956541</v>
      </c>
      <c r="BY25">
        <f t="shared" si="100"/>
        <v>319.82118425768931</v>
      </c>
      <c r="BZ25">
        <f t="shared" si="101"/>
        <v>0.73850913323599066</v>
      </c>
      <c r="CA25">
        <f t="shared" si="102"/>
        <v>3.0238311313904522</v>
      </c>
      <c r="CB25">
        <f t="shared" si="103"/>
        <v>31.5623543923599</v>
      </c>
      <c r="CC25">
        <f t="shared" si="104"/>
        <v>14.285929984400916</v>
      </c>
      <c r="CD25">
        <f t="shared" si="105"/>
        <v>23.321690559387207</v>
      </c>
      <c r="CE25">
        <f t="shared" si="106"/>
        <v>2.8750932927618398</v>
      </c>
      <c r="CF25">
        <f t="shared" si="107"/>
        <v>0.18012497402043337</v>
      </c>
      <c r="CG25">
        <f t="shared" si="108"/>
        <v>1.6551677138681988</v>
      </c>
      <c r="CH25">
        <f t="shared" si="109"/>
        <v>1.2199255788936409</v>
      </c>
      <c r="CI25">
        <f t="shared" si="110"/>
        <v>0.1128927714990616</v>
      </c>
      <c r="CJ25">
        <f t="shared" si="111"/>
        <v>6.841089582164809</v>
      </c>
      <c r="CK25">
        <f t="shared" si="112"/>
        <v>0.73171190004394082</v>
      </c>
      <c r="CL25">
        <f t="shared" si="113"/>
        <v>54.504084243206229</v>
      </c>
      <c r="CM25">
        <f t="shared" si="114"/>
        <v>97.190991236121349</v>
      </c>
      <c r="CN25">
        <f t="shared" si="115"/>
        <v>1.5325666229747608E-2</v>
      </c>
      <c r="CO25">
        <f t="shared" si="116"/>
        <v>0</v>
      </c>
      <c r="CP25">
        <f t="shared" si="117"/>
        <v>1749.0104425982174</v>
      </c>
      <c r="CQ25">
        <f t="shared" si="118"/>
        <v>399.6173095703125</v>
      </c>
      <c r="CR25">
        <f t="shared" si="119"/>
        <v>0.18369352383859458</v>
      </c>
      <c r="CS25" s="2">
        <v>-9999</v>
      </c>
    </row>
    <row r="26" spans="1:97" x14ac:dyDescent="0.2">
      <c r="A26" t="s">
        <v>127</v>
      </c>
      <c r="B26" t="s">
        <v>128</v>
      </c>
      <c r="C26" t="s">
        <v>178</v>
      </c>
      <c r="D26" s="5"/>
      <c r="E26">
        <v>1</v>
      </c>
      <c r="F26" t="s">
        <v>130</v>
      </c>
      <c r="G26" t="s">
        <v>131</v>
      </c>
      <c r="H26" t="str">
        <f t="shared" si="120"/>
        <v>LRCS_Tower_SAME3_L1Tsps_GE</v>
      </c>
      <c r="I26">
        <v>1</v>
      </c>
      <c r="J26" s="6">
        <v>41358</v>
      </c>
      <c r="K26" s="5" t="s">
        <v>132</v>
      </c>
      <c r="L26" t="s">
        <v>133</v>
      </c>
      <c r="M26" t="s">
        <v>129</v>
      </c>
      <c r="O26" s="1">
        <v>28</v>
      </c>
      <c r="P26" s="1" t="s">
        <v>94</v>
      </c>
      <c r="Q26" s="1">
        <v>15036.999998759478</v>
      </c>
      <c r="R26" s="1">
        <v>0</v>
      </c>
      <c r="S26">
        <f t="shared" si="80"/>
        <v>-0.18153040918456745</v>
      </c>
      <c r="T26">
        <f t="shared" si="81"/>
        <v>0.20212069252454787</v>
      </c>
      <c r="U26">
        <f t="shared" si="82"/>
        <v>50.233607290882972</v>
      </c>
      <c r="V26" s="1">
        <v>27</v>
      </c>
      <c r="W26" s="1">
        <v>27</v>
      </c>
      <c r="X26" s="1">
        <v>0</v>
      </c>
      <c r="Y26" s="1">
        <v>0</v>
      </c>
      <c r="Z26" s="1">
        <v>548.60205078125</v>
      </c>
      <c r="AA26" s="1">
        <v>952.32366943359375</v>
      </c>
      <c r="AB26" s="1">
        <v>784.967041015625</v>
      </c>
      <c r="AC26" s="2">
        <v>-9999</v>
      </c>
      <c r="AD26">
        <f t="shared" si="83"/>
        <v>0.42393319793517487</v>
      </c>
      <c r="AE26">
        <f t="shared" si="84"/>
        <v>0.17573502979035077</v>
      </c>
      <c r="AF26" s="1">
        <v>-1</v>
      </c>
      <c r="AG26" s="1">
        <v>0.87</v>
      </c>
      <c r="AH26" s="1">
        <v>0.92</v>
      </c>
      <c r="AI26" s="1">
        <v>9.9882955551147461</v>
      </c>
      <c r="AJ26">
        <f t="shared" si="85"/>
        <v>0.87499414777755746</v>
      </c>
      <c r="AK26">
        <f t="shared" si="86"/>
        <v>4.6730147324332277E-4</v>
      </c>
      <c r="AL26">
        <f t="shared" si="87"/>
        <v>0.41453472067366381</v>
      </c>
      <c r="AM26">
        <f t="shared" si="88"/>
        <v>1.7359097875726388</v>
      </c>
      <c r="AN26">
        <f t="shared" si="89"/>
        <v>-1</v>
      </c>
      <c r="AO26" s="1">
        <v>2001.7181396484375</v>
      </c>
      <c r="AP26" s="1">
        <v>0.5</v>
      </c>
      <c r="AQ26">
        <f t="shared" si="90"/>
        <v>153.89921932107666</v>
      </c>
      <c r="AR26">
        <f t="shared" si="91"/>
        <v>2.7869992413419005</v>
      </c>
      <c r="AS26">
        <f t="shared" si="92"/>
        <v>1.3170428251821551</v>
      </c>
      <c r="AT26">
        <f t="shared" si="93"/>
        <v>23.930316925048828</v>
      </c>
      <c r="AU26" s="1">
        <v>2</v>
      </c>
      <c r="AV26">
        <f t="shared" si="94"/>
        <v>4.644859790802002</v>
      </c>
      <c r="AW26" s="1">
        <v>1</v>
      </c>
      <c r="AX26">
        <f t="shared" si="95"/>
        <v>9.2897195816040039</v>
      </c>
      <c r="AY26" s="1">
        <v>22.696271896362305</v>
      </c>
      <c r="AZ26" s="1">
        <v>23.930316925048828</v>
      </c>
      <c r="BA26" s="1">
        <v>22.58765983581543</v>
      </c>
      <c r="BB26" s="1">
        <v>49.866630554199219</v>
      </c>
      <c r="BC26" s="1">
        <v>49.894927978515625</v>
      </c>
      <c r="BD26" s="1">
        <v>15.55878734588623</v>
      </c>
      <c r="BE26" s="1">
        <v>17.383321762084961</v>
      </c>
      <c r="BF26" s="1">
        <v>53.845474243164062</v>
      </c>
      <c r="BG26" s="1">
        <v>60.158477783203125</v>
      </c>
      <c r="BH26" s="1">
        <v>300.19186401367188</v>
      </c>
      <c r="BI26" s="1">
        <v>2001.705810546875</v>
      </c>
      <c r="BJ26" s="1">
        <v>14.397963523864746</v>
      </c>
      <c r="BK26" s="1">
        <v>95.805511474609375</v>
      </c>
      <c r="BL26" s="1">
        <v>0.52096462249755859</v>
      </c>
      <c r="BM26" s="1">
        <v>-1.5154942870140076E-2</v>
      </c>
      <c r="BN26" s="1">
        <v>1</v>
      </c>
      <c r="BO26" s="1">
        <v>-1.355140209197998</v>
      </c>
      <c r="BP26" s="1">
        <v>7.355140209197998</v>
      </c>
      <c r="BQ26" s="1">
        <v>1</v>
      </c>
      <c r="BR26" s="1">
        <v>0</v>
      </c>
      <c r="BS26" s="1">
        <v>0.15999999642372131</v>
      </c>
      <c r="BT26" s="1">
        <v>111115</v>
      </c>
      <c r="BU26">
        <f t="shared" si="96"/>
        <v>1.5009593200683593</v>
      </c>
      <c r="BV26">
        <f t="shared" si="97"/>
        <v>2.7869992413419005E-3</v>
      </c>
      <c r="BW26">
        <f t="shared" si="98"/>
        <v>297.08031692504881</v>
      </c>
      <c r="BX26">
        <f t="shared" si="99"/>
        <v>295.84627189636228</v>
      </c>
      <c r="BY26">
        <f t="shared" si="100"/>
        <v>320.27292252884217</v>
      </c>
      <c r="BZ26">
        <f t="shared" si="101"/>
        <v>0.73391061735750374</v>
      </c>
      <c r="CA26">
        <f t="shared" si="102"/>
        <v>2.9824608577264127</v>
      </c>
      <c r="CB26">
        <f t="shared" si="103"/>
        <v>31.130368303673553</v>
      </c>
      <c r="CC26">
        <f t="shared" si="104"/>
        <v>13.747046541588592</v>
      </c>
      <c r="CD26">
        <f t="shared" si="105"/>
        <v>23.313294410705566</v>
      </c>
      <c r="CE26">
        <f t="shared" si="106"/>
        <v>2.8736360919075432</v>
      </c>
      <c r="CF26">
        <f t="shared" si="107"/>
        <v>0.19781670371239377</v>
      </c>
      <c r="CG26">
        <f t="shared" si="108"/>
        <v>1.6654180325442576</v>
      </c>
      <c r="CH26">
        <f t="shared" si="109"/>
        <v>1.2082180593632856</v>
      </c>
      <c r="CI26">
        <f t="shared" si="110"/>
        <v>0.12401505416654048</v>
      </c>
      <c r="CJ26">
        <f t="shared" si="111"/>
        <v>4.8126564397177098</v>
      </c>
      <c r="CK26">
        <f t="shared" si="112"/>
        <v>1.0067878505108412</v>
      </c>
      <c r="CL26">
        <f t="shared" si="113"/>
        <v>55.706314871429164</v>
      </c>
      <c r="CM26">
        <f t="shared" si="114"/>
        <v>49.921308328347116</v>
      </c>
      <c r="CN26">
        <f t="shared" si="115"/>
        <v>-2.0256660875678035E-3</v>
      </c>
      <c r="CO26">
        <f t="shared" si="116"/>
        <v>0</v>
      </c>
      <c r="CP26">
        <f t="shared" si="117"/>
        <v>1751.4808698008478</v>
      </c>
      <c r="CQ26">
        <f t="shared" si="118"/>
        <v>403.72161865234375</v>
      </c>
      <c r="CR26">
        <f t="shared" si="119"/>
        <v>0.17573502979035077</v>
      </c>
      <c r="CS26" s="2">
        <v>-9999</v>
      </c>
    </row>
    <row r="27" spans="1:97" x14ac:dyDescent="0.2">
      <c r="A27" t="s">
        <v>127</v>
      </c>
      <c r="B27" t="s">
        <v>128</v>
      </c>
      <c r="C27" t="s">
        <v>178</v>
      </c>
      <c r="D27" s="5"/>
      <c r="E27">
        <v>1</v>
      </c>
      <c r="F27" t="s">
        <v>130</v>
      </c>
      <c r="G27" t="s">
        <v>131</v>
      </c>
      <c r="H27" t="str">
        <f t="shared" si="120"/>
        <v>LRCS_Tower_SAME3_L1Tsps_GE</v>
      </c>
      <c r="I27">
        <v>1</v>
      </c>
      <c r="J27" s="6">
        <v>41358</v>
      </c>
      <c r="K27" s="5" t="s">
        <v>132</v>
      </c>
      <c r="L27" t="s">
        <v>133</v>
      </c>
      <c r="M27" t="s">
        <v>129</v>
      </c>
      <c r="O27" s="1">
        <v>29</v>
      </c>
      <c r="P27" s="1" t="s">
        <v>95</v>
      </c>
      <c r="Q27" s="1">
        <v>15265.999998759478</v>
      </c>
      <c r="R27" s="1">
        <v>0</v>
      </c>
      <c r="S27">
        <f t="shared" si="80"/>
        <v>20.862905348980533</v>
      </c>
      <c r="T27">
        <f t="shared" si="81"/>
        <v>0.2130147113538732</v>
      </c>
      <c r="U27">
        <f t="shared" si="82"/>
        <v>218.6036224564107</v>
      </c>
      <c r="V27" s="1">
        <v>28</v>
      </c>
      <c r="W27" s="1">
        <v>28</v>
      </c>
      <c r="X27" s="1">
        <v>0</v>
      </c>
      <c r="Y27" s="1">
        <v>0</v>
      </c>
      <c r="Z27" s="1">
        <v>550.964599609375</v>
      </c>
      <c r="AA27" s="1">
        <v>1088.1943359375</v>
      </c>
      <c r="AB27" s="1">
        <v>797.11248779296875</v>
      </c>
      <c r="AC27" s="2">
        <v>-9999</v>
      </c>
      <c r="AD27">
        <f t="shared" si="83"/>
        <v>0.49368914961801508</v>
      </c>
      <c r="AE27">
        <f t="shared" si="84"/>
        <v>0.26749068482676741</v>
      </c>
      <c r="AF27" s="1">
        <v>-1</v>
      </c>
      <c r="AG27" s="1">
        <v>0.87</v>
      </c>
      <c r="AH27" s="1">
        <v>0.92</v>
      </c>
      <c r="AI27" s="1">
        <v>10.018994331359863</v>
      </c>
      <c r="AJ27">
        <f t="shared" si="85"/>
        <v>0.87500949716567999</v>
      </c>
      <c r="AK27">
        <f t="shared" si="86"/>
        <v>1.2491036519128872E-2</v>
      </c>
      <c r="AL27">
        <f t="shared" si="87"/>
        <v>0.5418200603228458</v>
      </c>
      <c r="AM27">
        <f t="shared" si="88"/>
        <v>1.975071241798497</v>
      </c>
      <c r="AN27">
        <f t="shared" si="89"/>
        <v>-1</v>
      </c>
      <c r="AO27" s="1">
        <v>2000.376708984375</v>
      </c>
      <c r="AP27" s="1">
        <v>0.5</v>
      </c>
      <c r="AQ27">
        <f t="shared" si="90"/>
        <v>234.10097529336178</v>
      </c>
      <c r="AR27">
        <f t="shared" si="91"/>
        <v>2.909113472750867</v>
      </c>
      <c r="AS27">
        <f t="shared" si="92"/>
        <v>1.3062697623288266</v>
      </c>
      <c r="AT27">
        <f t="shared" si="93"/>
        <v>23.736186981201172</v>
      </c>
      <c r="AU27" s="1">
        <v>2</v>
      </c>
      <c r="AV27">
        <f t="shared" si="94"/>
        <v>4.644859790802002</v>
      </c>
      <c r="AW27" s="1">
        <v>1</v>
      </c>
      <c r="AX27">
        <f t="shared" si="95"/>
        <v>9.2897195816040039</v>
      </c>
      <c r="AY27" s="1">
        <v>22.85382080078125</v>
      </c>
      <c r="AZ27" s="1">
        <v>23.736186981201172</v>
      </c>
      <c r="BA27" s="1">
        <v>22.976190567016602</v>
      </c>
      <c r="BB27" s="1">
        <v>399.75784301757812</v>
      </c>
      <c r="BC27" s="1">
        <v>385.11160278320312</v>
      </c>
      <c r="BD27" s="1">
        <v>15.230429649353027</v>
      </c>
      <c r="BE27" s="1">
        <v>17.135402679443359</v>
      </c>
      <c r="BF27" s="1">
        <v>52.207191467285156</v>
      </c>
      <c r="BG27" s="1">
        <v>58.737644195556641</v>
      </c>
      <c r="BH27" s="1">
        <v>300.18951416015625</v>
      </c>
      <c r="BI27" s="1">
        <v>2000.306884765625</v>
      </c>
      <c r="BJ27" s="1">
        <v>12.03192138671875</v>
      </c>
      <c r="BK27" s="1">
        <v>95.799919128417969</v>
      </c>
      <c r="BL27" s="1">
        <v>1.2889699935913086</v>
      </c>
      <c r="BM27" s="1">
        <v>-2.5515660643577576E-2</v>
      </c>
      <c r="BN27" s="1">
        <v>1</v>
      </c>
      <c r="BO27" s="1">
        <v>-1.355140209197998</v>
      </c>
      <c r="BP27" s="1">
        <v>7.355140209197998</v>
      </c>
      <c r="BQ27" s="1">
        <v>1</v>
      </c>
      <c r="BR27" s="1">
        <v>0</v>
      </c>
      <c r="BS27" s="1">
        <v>0.15999999642372131</v>
      </c>
      <c r="BT27" s="1">
        <v>111115</v>
      </c>
      <c r="BU27">
        <f t="shared" si="96"/>
        <v>1.5009475708007811</v>
      </c>
      <c r="BV27">
        <f t="shared" si="97"/>
        <v>2.9091134727508672E-3</v>
      </c>
      <c r="BW27">
        <f t="shared" si="98"/>
        <v>296.88618698120115</v>
      </c>
      <c r="BX27">
        <f t="shared" si="99"/>
        <v>296.00382080078123</v>
      </c>
      <c r="BY27">
        <f t="shared" si="100"/>
        <v>320.04909440884512</v>
      </c>
      <c r="BZ27">
        <f t="shared" si="101"/>
        <v>0.72734225778505091</v>
      </c>
      <c r="CA27">
        <f t="shared" si="102"/>
        <v>2.9478399532523771</v>
      </c>
      <c r="CB27">
        <f t="shared" si="103"/>
        <v>30.770797930433051</v>
      </c>
      <c r="CC27">
        <f t="shared" si="104"/>
        <v>13.635395250989692</v>
      </c>
      <c r="CD27">
        <f t="shared" si="105"/>
        <v>23.295003890991211</v>
      </c>
      <c r="CE27">
        <f t="shared" si="106"/>
        <v>2.870463901199154</v>
      </c>
      <c r="CF27">
        <f t="shared" si="107"/>
        <v>0.20823974176572002</v>
      </c>
      <c r="CG27">
        <f t="shared" si="108"/>
        <v>1.6415701909235505</v>
      </c>
      <c r="CH27">
        <f t="shared" si="109"/>
        <v>1.2288937102756035</v>
      </c>
      <c r="CI27">
        <f t="shared" si="110"/>
        <v>0.13057057898387661</v>
      </c>
      <c r="CJ27">
        <f t="shared" si="111"/>
        <v>20.942209352503362</v>
      </c>
      <c r="CK27">
        <f t="shared" si="112"/>
        <v>0.56763707163471944</v>
      </c>
      <c r="CL27">
        <f t="shared" si="113"/>
        <v>55.617444442002785</v>
      </c>
      <c r="CM27">
        <f t="shared" si="114"/>
        <v>382.07976506477542</v>
      </c>
      <c r="CN27">
        <f t="shared" si="115"/>
        <v>3.0369090049795506E-2</v>
      </c>
      <c r="CO27">
        <f t="shared" si="116"/>
        <v>0</v>
      </c>
      <c r="CP27">
        <f t="shared" si="117"/>
        <v>1750.2875214158173</v>
      </c>
      <c r="CQ27">
        <f t="shared" si="118"/>
        <v>537.229736328125</v>
      </c>
      <c r="CR27">
        <f t="shared" si="119"/>
        <v>0.26749068482676741</v>
      </c>
      <c r="CS27" s="2">
        <v>-9999</v>
      </c>
    </row>
    <row r="28" spans="1:97" s="5" customFormat="1" x14ac:dyDescent="0.2">
      <c r="A28" s="5" t="s">
        <v>127</v>
      </c>
      <c r="B28" s="5" t="s">
        <v>128</v>
      </c>
      <c r="C28" t="s">
        <v>178</v>
      </c>
      <c r="E28" s="5">
        <v>1</v>
      </c>
      <c r="F28" s="5" t="s">
        <v>130</v>
      </c>
      <c r="G28" s="5" t="s">
        <v>131</v>
      </c>
      <c r="H28" s="5" t="str">
        <f t="shared" si="120"/>
        <v>LRCS_Tower_SAME3_L1Tsps_GE</v>
      </c>
      <c r="I28" s="5">
        <v>1</v>
      </c>
      <c r="J28" s="6">
        <v>41358</v>
      </c>
      <c r="K28" s="5" t="s">
        <v>132</v>
      </c>
      <c r="L28" s="5" t="s">
        <v>133</v>
      </c>
      <c r="M28" s="5" t="s">
        <v>129</v>
      </c>
      <c r="O28" s="7">
        <v>30</v>
      </c>
      <c r="P28" s="7" t="s">
        <v>96</v>
      </c>
      <c r="Q28" s="7">
        <v>15494.999998759478</v>
      </c>
      <c r="R28" s="7">
        <v>0</v>
      </c>
      <c r="S28" s="5">
        <f t="shared" si="80"/>
        <v>39.563626321207074</v>
      </c>
      <c r="T28" s="5">
        <f t="shared" si="81"/>
        <v>0.21718999998950927</v>
      </c>
      <c r="U28" s="5">
        <f t="shared" si="82"/>
        <v>559.09529091955301</v>
      </c>
      <c r="V28" s="7">
        <v>29</v>
      </c>
      <c r="W28" s="7">
        <v>29</v>
      </c>
      <c r="X28" s="7">
        <v>0</v>
      </c>
      <c r="Y28" s="7">
        <v>0</v>
      </c>
      <c r="Z28" s="7">
        <v>562.37109375</v>
      </c>
      <c r="AA28" s="7">
        <v>1226.37158203125</v>
      </c>
      <c r="AB28" s="7">
        <v>843.781982421875</v>
      </c>
      <c r="AC28" s="2">
        <v>-9999</v>
      </c>
      <c r="AD28" s="5">
        <f t="shared" si="83"/>
        <v>0.54143499246897109</v>
      </c>
      <c r="AE28" s="5">
        <f t="shared" si="84"/>
        <v>0.31196874194988156</v>
      </c>
      <c r="AF28" s="7">
        <v>-1</v>
      </c>
      <c r="AG28" s="7">
        <v>0.87</v>
      </c>
      <c r="AH28" s="7">
        <v>0.92</v>
      </c>
      <c r="AI28" s="7">
        <v>10.018994331359863</v>
      </c>
      <c r="AJ28" s="5">
        <f t="shared" si="85"/>
        <v>0.87500949716567999</v>
      </c>
      <c r="AK28" s="5">
        <f t="shared" si="86"/>
        <v>2.3186377608374095E-2</v>
      </c>
      <c r="AL28" s="5">
        <f t="shared" si="87"/>
        <v>0.57618873233015144</v>
      </c>
      <c r="AM28" s="5">
        <f t="shared" si="88"/>
        <v>2.1807158932255311</v>
      </c>
      <c r="AN28" s="5">
        <f t="shared" si="89"/>
        <v>-1</v>
      </c>
      <c r="AO28" s="7">
        <v>1999.3267822265625</v>
      </c>
      <c r="AP28" s="7">
        <v>0.5</v>
      </c>
      <c r="AQ28" s="5">
        <f t="shared" si="90"/>
        <v>272.88372600811056</v>
      </c>
      <c r="AR28" s="5">
        <f t="shared" si="91"/>
        <v>3.063307554918075</v>
      </c>
      <c r="AS28" s="5">
        <f t="shared" si="92"/>
        <v>1.3494289155614949</v>
      </c>
      <c r="AT28" s="5">
        <f t="shared" si="93"/>
        <v>23.89915657043457</v>
      </c>
      <c r="AU28" s="7">
        <v>2</v>
      </c>
      <c r="AV28" s="5">
        <f t="shared" si="94"/>
        <v>4.644859790802002</v>
      </c>
      <c r="AW28" s="7">
        <v>1</v>
      </c>
      <c r="AX28" s="5">
        <f t="shared" si="95"/>
        <v>9.2897195816040039</v>
      </c>
      <c r="AY28" s="7">
        <v>23.375282287597656</v>
      </c>
      <c r="AZ28" s="7">
        <v>23.89915657043457</v>
      </c>
      <c r="BA28" s="7">
        <v>23.760965347290039</v>
      </c>
      <c r="BB28" s="7">
        <v>901.01080322265625</v>
      </c>
      <c r="BC28" s="7">
        <v>872.8690185546875</v>
      </c>
      <c r="BD28" s="7">
        <v>14.983168601989746</v>
      </c>
      <c r="BE28" s="7">
        <v>16.989498138427734</v>
      </c>
      <c r="BF28" s="7">
        <v>49.763256072998047</v>
      </c>
      <c r="BG28" s="7">
        <v>56.425628662109375</v>
      </c>
      <c r="BH28" s="7">
        <v>300.17636108398438</v>
      </c>
      <c r="BI28" s="7">
        <v>1999.3604736328125</v>
      </c>
      <c r="BJ28" s="7">
        <v>15.547796249389648</v>
      </c>
      <c r="BK28" s="7">
        <v>95.791587829589844</v>
      </c>
      <c r="BL28" s="7">
        <v>0.39346218109130859</v>
      </c>
      <c r="BM28" s="7">
        <v>-9.6465200185775757E-3</v>
      </c>
      <c r="BN28" s="7">
        <v>1</v>
      </c>
      <c r="BO28" s="7">
        <v>-1.355140209197998</v>
      </c>
      <c r="BP28" s="7">
        <v>7.355140209197998</v>
      </c>
      <c r="BQ28" s="7">
        <v>1</v>
      </c>
      <c r="BR28" s="7">
        <v>0</v>
      </c>
      <c r="BS28" s="7">
        <v>0.15999999642372131</v>
      </c>
      <c r="BT28" s="7">
        <v>111115</v>
      </c>
      <c r="BU28" s="5">
        <f t="shared" si="96"/>
        <v>1.5008818054199218</v>
      </c>
      <c r="BV28" s="5">
        <f t="shared" si="97"/>
        <v>3.063307554918075E-3</v>
      </c>
      <c r="BW28" s="5">
        <f t="shared" si="98"/>
        <v>297.04915657043455</v>
      </c>
      <c r="BX28" s="5">
        <f t="shared" si="99"/>
        <v>296.52528228759763</v>
      </c>
      <c r="BY28" s="5">
        <f t="shared" si="100"/>
        <v>319.89766863097975</v>
      </c>
      <c r="BZ28" s="5">
        <f t="shared" si="101"/>
        <v>0.715500964690998</v>
      </c>
      <c r="CA28" s="5">
        <f t="shared" si="102"/>
        <v>2.9768799186693484</v>
      </c>
      <c r="CB28" s="5">
        <f t="shared" si="103"/>
        <v>31.07663194773556</v>
      </c>
      <c r="CC28" s="5">
        <f t="shared" si="104"/>
        <v>14.087133809307826</v>
      </c>
      <c r="CD28" s="5">
        <f t="shared" si="105"/>
        <v>23.637219429016113</v>
      </c>
      <c r="CE28" s="5">
        <f t="shared" si="106"/>
        <v>2.9303258359279609</v>
      </c>
      <c r="CF28" s="5">
        <f t="shared" si="107"/>
        <v>0.21222818819456249</v>
      </c>
      <c r="CG28" s="5">
        <f t="shared" si="108"/>
        <v>1.6274510031078535</v>
      </c>
      <c r="CH28" s="5">
        <f t="shared" si="109"/>
        <v>1.3028748328201074</v>
      </c>
      <c r="CI28" s="5">
        <f t="shared" si="110"/>
        <v>0.13307965641264904</v>
      </c>
      <c r="CJ28" s="5">
        <f t="shared" si="111"/>
        <v>53.556625665230442</v>
      </c>
      <c r="CK28" s="5">
        <f t="shared" si="112"/>
        <v>0.64052598847569731</v>
      </c>
      <c r="CL28" s="5">
        <f t="shared" si="113"/>
        <v>54.61453050651248</v>
      </c>
      <c r="CM28" s="5">
        <f t="shared" si="114"/>
        <v>867.11955592942195</v>
      </c>
      <c r="CN28" s="5">
        <f t="shared" si="115"/>
        <v>2.4918696180849312E-2</v>
      </c>
      <c r="CO28" s="5">
        <f t="shared" si="116"/>
        <v>0</v>
      </c>
      <c r="CP28" s="5">
        <f t="shared" si="117"/>
        <v>1749.4594026863831</v>
      </c>
      <c r="CQ28" s="5">
        <f t="shared" si="118"/>
        <v>664.00048828125</v>
      </c>
      <c r="CR28" s="5">
        <f t="shared" si="119"/>
        <v>0.31196874194988156</v>
      </c>
      <c r="CS28" s="2">
        <v>-9999</v>
      </c>
    </row>
    <row r="29" spans="1:97" s="5" customFormat="1" x14ac:dyDescent="0.2">
      <c r="A29" s="5" t="s">
        <v>127</v>
      </c>
      <c r="B29" s="5" t="s">
        <v>128</v>
      </c>
      <c r="C29" t="s">
        <v>178</v>
      </c>
      <c r="E29" s="5">
        <v>1</v>
      </c>
      <c r="F29" s="5" t="s">
        <v>130</v>
      </c>
      <c r="G29" s="5" t="s">
        <v>131</v>
      </c>
      <c r="H29" s="5" t="str">
        <f t="shared" si="120"/>
        <v>LRCS_Tower_SAME3_L1Tsps_GE</v>
      </c>
      <c r="I29" s="5">
        <v>1</v>
      </c>
      <c r="J29" s="6">
        <v>41358</v>
      </c>
      <c r="K29" s="5" t="s">
        <v>132</v>
      </c>
      <c r="L29" s="5" t="s">
        <v>133</v>
      </c>
      <c r="M29" s="5" t="s">
        <v>129</v>
      </c>
      <c r="O29" s="7">
        <v>31</v>
      </c>
      <c r="P29" s="7" t="s">
        <v>97</v>
      </c>
      <c r="Q29" s="7">
        <v>15935.499984183349</v>
      </c>
      <c r="R29" s="7">
        <v>0</v>
      </c>
      <c r="S29" s="5">
        <f t="shared" si="80"/>
        <v>41.838904022268686</v>
      </c>
      <c r="T29" s="5">
        <f t="shared" si="81"/>
        <v>0.19049350124832296</v>
      </c>
      <c r="U29" s="5">
        <f t="shared" si="82"/>
        <v>789.28561099719639</v>
      </c>
      <c r="V29" s="7">
        <v>30</v>
      </c>
      <c r="W29" s="7">
        <v>30</v>
      </c>
      <c r="X29" s="7">
        <v>0</v>
      </c>
      <c r="Y29" s="7">
        <v>0</v>
      </c>
      <c r="Z29" s="7">
        <v>549.494873046875</v>
      </c>
      <c r="AA29" s="7">
        <v>1163.3505859375</v>
      </c>
      <c r="AB29" s="7">
        <v>806.47235107421875</v>
      </c>
      <c r="AC29" s="2">
        <v>-9999</v>
      </c>
      <c r="AD29" s="5">
        <f t="shared" si="83"/>
        <v>0.52766184184790865</v>
      </c>
      <c r="AE29" s="5">
        <f t="shared" si="84"/>
        <v>0.30676757219809764</v>
      </c>
      <c r="AF29" s="7">
        <v>-1</v>
      </c>
      <c r="AG29" s="7">
        <v>0.87</v>
      </c>
      <c r="AH29" s="7">
        <v>0.92</v>
      </c>
      <c r="AI29" s="7">
        <v>10.018994331359863</v>
      </c>
      <c r="AJ29" s="5">
        <f t="shared" si="85"/>
        <v>0.87500949716567999</v>
      </c>
      <c r="AK29" s="5">
        <f t="shared" si="86"/>
        <v>2.4481355345047473E-2</v>
      </c>
      <c r="AL29" s="5">
        <f t="shared" si="87"/>
        <v>0.58137152977326567</v>
      </c>
      <c r="AM29" s="5">
        <f t="shared" si="88"/>
        <v>2.1171272799814815</v>
      </c>
      <c r="AN29" s="5">
        <f t="shared" si="89"/>
        <v>-1</v>
      </c>
      <c r="AO29" s="7">
        <v>1998.0181884765625</v>
      </c>
      <c r="AP29" s="7">
        <v>0.5</v>
      </c>
      <c r="AQ29" s="5">
        <f t="shared" si="90"/>
        <v>268.15855567341714</v>
      </c>
      <c r="AR29" s="5">
        <f t="shared" si="91"/>
        <v>2.8378473708534053</v>
      </c>
      <c r="AS29" s="5">
        <f t="shared" si="92"/>
        <v>1.4215185097314151</v>
      </c>
      <c r="AT29" s="5">
        <f t="shared" si="93"/>
        <v>24.030105590820312</v>
      </c>
      <c r="AU29" s="7">
        <v>2</v>
      </c>
      <c r="AV29" s="5">
        <f t="shared" si="94"/>
        <v>4.644859790802002</v>
      </c>
      <c r="AW29" s="7">
        <v>1</v>
      </c>
      <c r="AX29" s="5">
        <f t="shared" si="95"/>
        <v>9.2897195816040039</v>
      </c>
      <c r="AY29" s="7">
        <v>22.990470886230469</v>
      </c>
      <c r="AZ29" s="7">
        <v>24.030105590820312</v>
      </c>
      <c r="BA29" s="7">
        <v>22.975940704345703</v>
      </c>
      <c r="BB29" s="7">
        <v>1200.725341796875</v>
      </c>
      <c r="BC29" s="7">
        <v>1170.638916015625</v>
      </c>
      <c r="BD29" s="7">
        <v>14.622712135314941</v>
      </c>
      <c r="BE29" s="7">
        <v>16.482135772705078</v>
      </c>
      <c r="BF29" s="7">
        <v>49.706573486328125</v>
      </c>
      <c r="BG29" s="7">
        <v>56.026832580566406</v>
      </c>
      <c r="BH29" s="7">
        <v>300.20846557617188</v>
      </c>
      <c r="BI29" s="7">
        <v>1999.81640625</v>
      </c>
      <c r="BJ29" s="7">
        <v>16.53101921081543</v>
      </c>
      <c r="BK29" s="7">
        <v>95.793197631835938</v>
      </c>
      <c r="BL29" s="7">
        <v>7.3537826538085938E-3</v>
      </c>
      <c r="BM29" s="7">
        <v>-1.0386556386947632E-3</v>
      </c>
      <c r="BN29" s="7">
        <v>1</v>
      </c>
      <c r="BO29" s="7">
        <v>-1.355140209197998</v>
      </c>
      <c r="BP29" s="7">
        <v>7.355140209197998</v>
      </c>
      <c r="BQ29" s="7">
        <v>1</v>
      </c>
      <c r="BR29" s="7">
        <v>0</v>
      </c>
      <c r="BS29" s="7">
        <v>0.15999999642372131</v>
      </c>
      <c r="BT29" s="7">
        <v>111115</v>
      </c>
      <c r="BU29" s="5">
        <f t="shared" si="96"/>
        <v>1.5010423278808591</v>
      </c>
      <c r="BV29" s="5">
        <f t="shared" si="97"/>
        <v>2.8378473708534054E-3</v>
      </c>
      <c r="BW29" s="5">
        <f t="shared" si="98"/>
        <v>297.18010559082029</v>
      </c>
      <c r="BX29" s="5">
        <f t="shared" si="99"/>
        <v>296.14047088623045</v>
      </c>
      <c r="BY29" s="5">
        <f t="shared" si="100"/>
        <v>319.97061784809921</v>
      </c>
      <c r="BZ29" s="5">
        <f t="shared" si="101"/>
        <v>0.73233715729476723</v>
      </c>
      <c r="CA29" s="5">
        <f t="shared" si="102"/>
        <v>3.0003949992009056</v>
      </c>
      <c r="CB29" s="5">
        <f t="shared" si="103"/>
        <v>31.321587266899559</v>
      </c>
      <c r="CC29" s="5">
        <f t="shared" si="104"/>
        <v>14.839451494194481</v>
      </c>
      <c r="CD29" s="5">
        <f t="shared" si="105"/>
        <v>23.510288238525391</v>
      </c>
      <c r="CE29" s="5">
        <f t="shared" si="106"/>
        <v>2.907996286925294</v>
      </c>
      <c r="CF29" s="5">
        <f t="shared" si="107"/>
        <v>0.18666576302126961</v>
      </c>
      <c r="CG29" s="5">
        <f t="shared" si="108"/>
        <v>1.5788764894694904</v>
      </c>
      <c r="CH29" s="5">
        <f t="shared" si="109"/>
        <v>1.3291197974558036</v>
      </c>
      <c r="CI29" s="5">
        <f t="shared" si="110"/>
        <v>0.11700406622446784</v>
      </c>
      <c r="CJ29" s="5">
        <f t="shared" si="111"/>
        <v>75.608192522218815</v>
      </c>
      <c r="CK29" s="5">
        <f t="shared" si="112"/>
        <v>0.67423489873683773</v>
      </c>
      <c r="CL29" s="5">
        <f t="shared" si="113"/>
        <v>52.437452558855014</v>
      </c>
      <c r="CM29" s="5">
        <f t="shared" si="114"/>
        <v>1164.5588056383524</v>
      </c>
      <c r="CN29" s="5">
        <f t="shared" si="115"/>
        <v>1.8839113440730054E-2</v>
      </c>
      <c r="CO29" s="5">
        <f t="shared" si="116"/>
        <v>0</v>
      </c>
      <c r="CP29" s="5">
        <f t="shared" si="117"/>
        <v>1749.8583480564898</v>
      </c>
      <c r="CQ29" s="5">
        <f t="shared" si="118"/>
        <v>613.855712890625</v>
      </c>
      <c r="CR29" s="5">
        <f t="shared" si="119"/>
        <v>0.30676757219809764</v>
      </c>
      <c r="CS29" s="2">
        <v>-9999</v>
      </c>
    </row>
    <row r="30" spans="1:97" s="2" customFormat="1" x14ac:dyDescent="0.2">
      <c r="A30" s="2" t="s">
        <v>127</v>
      </c>
      <c r="B30" s="2" t="s">
        <v>128</v>
      </c>
      <c r="C30" t="s">
        <v>178</v>
      </c>
      <c r="D30" s="5"/>
      <c r="E30" s="2">
        <v>1</v>
      </c>
      <c r="F30" s="2" t="s">
        <v>130</v>
      </c>
      <c r="G30" s="2" t="s">
        <v>131</v>
      </c>
      <c r="H30" s="2" t="str">
        <f t="shared" si="120"/>
        <v>LRCS_Tower_SAME3_L1Tsps_GE</v>
      </c>
      <c r="I30" s="2">
        <v>1</v>
      </c>
      <c r="J30" s="4">
        <v>41358</v>
      </c>
      <c r="K30" s="2" t="s">
        <v>132</v>
      </c>
      <c r="L30" s="2" t="s">
        <v>133</v>
      </c>
      <c r="M30" s="2" t="s">
        <v>129</v>
      </c>
      <c r="N30" s="2">
        <v>1</v>
      </c>
      <c r="O30" s="3">
        <v>32</v>
      </c>
      <c r="P30" s="3" t="s">
        <v>98</v>
      </c>
      <c r="Q30" s="3">
        <v>16053.499999827705</v>
      </c>
      <c r="R30" s="3">
        <v>0</v>
      </c>
      <c r="S30" s="2">
        <f t="shared" si="80"/>
        <v>27.024601258010119</v>
      </c>
      <c r="T30" s="2">
        <f t="shared" si="81"/>
        <v>0.10856068076736917</v>
      </c>
      <c r="U30" s="2">
        <f t="shared" si="82"/>
        <v>1035.1661710480319</v>
      </c>
      <c r="V30" s="3">
        <v>31</v>
      </c>
      <c r="W30" s="3">
        <v>31</v>
      </c>
      <c r="X30" s="3">
        <v>0</v>
      </c>
      <c r="Y30" s="3">
        <v>0</v>
      </c>
      <c r="Z30" s="3">
        <v>548.173583984375</v>
      </c>
      <c r="AA30" s="3">
        <v>1152.7060546875</v>
      </c>
      <c r="AB30" s="3">
        <v>810.48583984375</v>
      </c>
      <c r="AC30" s="2">
        <v>-9999</v>
      </c>
      <c r="AD30" s="2">
        <f t="shared" si="83"/>
        <v>0.52444633932890594</v>
      </c>
      <c r="AE30" s="2">
        <f t="shared" si="84"/>
        <v>0.29688419996763732</v>
      </c>
      <c r="AF30" s="3">
        <v>-1</v>
      </c>
      <c r="AG30" s="3">
        <v>0.87</v>
      </c>
      <c r="AH30" s="3">
        <v>0.92</v>
      </c>
      <c r="AI30" s="3">
        <v>10.018994331359863</v>
      </c>
      <c r="AJ30" s="2">
        <f t="shared" si="85"/>
        <v>0.87500949716567999</v>
      </c>
      <c r="AK30" s="2">
        <f t="shared" si="86"/>
        <v>1.5998066624173402E-2</v>
      </c>
      <c r="AL30" s="2">
        <f t="shared" si="87"/>
        <v>0.5660907088178696</v>
      </c>
      <c r="AM30" s="2">
        <f t="shared" si="88"/>
        <v>2.1028121171201062</v>
      </c>
      <c r="AN30" s="2">
        <f t="shared" si="89"/>
        <v>-1</v>
      </c>
      <c r="AO30" s="3">
        <v>1997.440185546875</v>
      </c>
      <c r="AP30" s="3">
        <v>0.5</v>
      </c>
      <c r="AQ30" s="2">
        <f t="shared" si="90"/>
        <v>259.44400471747736</v>
      </c>
      <c r="AR30" s="2">
        <f t="shared" si="91"/>
        <v>1.6536328804345501</v>
      </c>
      <c r="AS30" s="2">
        <f t="shared" si="92"/>
        <v>1.4409687437842302</v>
      </c>
      <c r="AT30" s="2">
        <f t="shared" si="93"/>
        <v>24.056610107421875</v>
      </c>
      <c r="AU30" s="3">
        <v>2</v>
      </c>
      <c r="AV30" s="2">
        <f t="shared" si="94"/>
        <v>4.644859790802002</v>
      </c>
      <c r="AW30" s="3">
        <v>1</v>
      </c>
      <c r="AX30" s="2">
        <f t="shared" si="95"/>
        <v>9.2897195816040039</v>
      </c>
      <c r="AY30" s="3">
        <v>22.989721298217773</v>
      </c>
      <c r="AZ30" s="3">
        <v>24.056610107421875</v>
      </c>
      <c r="BA30" s="3">
        <v>22.979022979736328</v>
      </c>
      <c r="BB30" s="3">
        <v>1487.879150390625</v>
      </c>
      <c r="BC30" s="3">
        <v>1468.260009765625</v>
      </c>
      <c r="BD30" s="3">
        <v>15.245767593383789</v>
      </c>
      <c r="BE30" s="3">
        <v>16.329309463500977</v>
      </c>
      <c r="BF30" s="3">
        <v>52.027664184570312</v>
      </c>
      <c r="BG30" s="3">
        <v>55.511024475097656</v>
      </c>
      <c r="BH30" s="3">
        <v>300.2431640625</v>
      </c>
      <c r="BI30" s="3">
        <v>2001.9774169921875</v>
      </c>
      <c r="BJ30" s="3">
        <v>17.841194152832031</v>
      </c>
      <c r="BK30" s="3">
        <v>95.791282653808594</v>
      </c>
      <c r="BL30" s="3">
        <v>-0.42086887359619141</v>
      </c>
      <c r="BM30" s="3">
        <v>-1.0214745998382568E-4</v>
      </c>
      <c r="BN30" s="3">
        <v>0.3333333432674408</v>
      </c>
      <c r="BO30" s="3">
        <v>-1.355140209197998</v>
      </c>
      <c r="BP30" s="3">
        <v>7.355140209197998</v>
      </c>
      <c r="BQ30" s="3">
        <v>1</v>
      </c>
      <c r="BR30" s="3">
        <v>0</v>
      </c>
      <c r="BS30" s="3">
        <v>0.15999999642372131</v>
      </c>
      <c r="BT30" s="3">
        <v>111115</v>
      </c>
      <c r="BU30" s="2">
        <f t="shared" si="96"/>
        <v>1.5012158203124999</v>
      </c>
      <c r="BV30" s="2">
        <f t="shared" si="97"/>
        <v>1.6536328804345501E-3</v>
      </c>
      <c r="BW30" s="2">
        <f t="shared" si="98"/>
        <v>297.20661010742185</v>
      </c>
      <c r="BX30" s="2">
        <f t="shared" si="99"/>
        <v>296.13972129821775</v>
      </c>
      <c r="BY30" s="2">
        <f t="shared" si="100"/>
        <v>320.31637955912083</v>
      </c>
      <c r="BZ30" s="2">
        <f t="shared" si="101"/>
        <v>0.94132498969505396</v>
      </c>
      <c r="CA30" s="2">
        <f t="shared" si="102"/>
        <v>3.0051742421439638</v>
      </c>
      <c r="CB30" s="2">
        <f t="shared" si="103"/>
        <v>31.372105674842224</v>
      </c>
      <c r="CC30" s="2">
        <f t="shared" si="104"/>
        <v>15.042796211341248</v>
      </c>
      <c r="CD30" s="2">
        <f t="shared" si="105"/>
        <v>23.523165702819824</v>
      </c>
      <c r="CE30" s="2">
        <f t="shared" si="106"/>
        <v>2.9102548680493743</v>
      </c>
      <c r="CF30" s="2">
        <f t="shared" si="107"/>
        <v>0.10730668311251514</v>
      </c>
      <c r="CG30" s="2">
        <f t="shared" si="108"/>
        <v>1.5642054983597335</v>
      </c>
      <c r="CH30" s="2">
        <f t="shared" si="109"/>
        <v>1.3460493696896407</v>
      </c>
      <c r="CI30" s="2">
        <f t="shared" si="110"/>
        <v>6.71782246252383E-2</v>
      </c>
      <c r="CJ30" s="2">
        <f t="shared" si="111"/>
        <v>99.15989528452279</v>
      </c>
      <c r="CK30" s="2">
        <f t="shared" si="112"/>
        <v>0.70502919385053131</v>
      </c>
      <c r="CL30" s="2">
        <f t="shared" si="113"/>
        <v>51.446239492236302</v>
      </c>
      <c r="CM30" s="2">
        <f t="shared" si="114"/>
        <v>1464.3327424915342</v>
      </c>
      <c r="CN30" s="2">
        <f t="shared" si="115"/>
        <v>9.4945231241376615E-3</v>
      </c>
      <c r="CO30" s="2">
        <f t="shared" si="116"/>
        <v>0</v>
      </c>
      <c r="CP30" s="2">
        <f t="shared" si="117"/>
        <v>1751.7492529793808</v>
      </c>
      <c r="CQ30" s="2">
        <f t="shared" si="118"/>
        <v>604.532470703125</v>
      </c>
      <c r="CR30" s="2">
        <f t="shared" si="119"/>
        <v>0.29688419996763732</v>
      </c>
      <c r="CS30" s="2">
        <v>-9999</v>
      </c>
    </row>
    <row r="31" spans="1:97" s="2" customFormat="1" x14ac:dyDescent="0.2">
      <c r="A31" s="2" t="s">
        <v>127</v>
      </c>
      <c r="B31" s="2" t="s">
        <v>128</v>
      </c>
      <c r="C31" t="s">
        <v>178</v>
      </c>
      <c r="D31" s="5"/>
      <c r="E31" s="2">
        <v>1</v>
      </c>
      <c r="F31" s="2" t="s">
        <v>130</v>
      </c>
      <c r="G31" s="2" t="s">
        <v>131</v>
      </c>
      <c r="H31" s="2" t="str">
        <f t="shared" si="120"/>
        <v>LRCS_Tower_SAME3_L1Tsps_GE</v>
      </c>
      <c r="I31" s="2">
        <v>1</v>
      </c>
      <c r="J31" s="4">
        <v>41358</v>
      </c>
      <c r="K31" s="2" t="s">
        <v>132</v>
      </c>
      <c r="L31" s="2" t="s">
        <v>133</v>
      </c>
      <c r="M31" s="2" t="s">
        <v>129</v>
      </c>
      <c r="N31" s="2">
        <v>1</v>
      </c>
      <c r="O31" s="3">
        <v>33</v>
      </c>
      <c r="P31" s="3" t="s">
        <v>99</v>
      </c>
      <c r="Q31" s="3">
        <v>16075.499998311512</v>
      </c>
      <c r="R31" s="3">
        <v>0</v>
      </c>
      <c r="S31" s="2">
        <f t="shared" si="80"/>
        <v>35.97057144062429</v>
      </c>
      <c r="T31" s="2">
        <f t="shared" si="81"/>
        <v>0.17912197660535725</v>
      </c>
      <c r="U31" s="2">
        <f t="shared" si="82"/>
        <v>1117.3961845689862</v>
      </c>
      <c r="V31" s="3">
        <v>31</v>
      </c>
      <c r="W31" s="3">
        <v>31</v>
      </c>
      <c r="X31" s="3">
        <v>0</v>
      </c>
      <c r="Y31" s="3">
        <v>0</v>
      </c>
      <c r="Z31" s="3">
        <v>548.173583984375</v>
      </c>
      <c r="AA31" s="3">
        <v>1152.7060546875</v>
      </c>
      <c r="AB31" s="3">
        <v>810.48583984375</v>
      </c>
      <c r="AC31" s="2">
        <v>-9999</v>
      </c>
      <c r="AD31" s="2">
        <f t="shared" si="83"/>
        <v>0.52444633932890594</v>
      </c>
      <c r="AE31" s="2">
        <f t="shared" si="84"/>
        <v>0.29688419996763732</v>
      </c>
      <c r="AF31" s="3">
        <v>-1</v>
      </c>
      <c r="AG31" s="3">
        <v>0.87</v>
      </c>
      <c r="AH31" s="3">
        <v>0.92</v>
      </c>
      <c r="AI31" s="3">
        <v>9.8973188400268555</v>
      </c>
      <c r="AJ31" s="2">
        <f t="shared" si="85"/>
        <v>0.87494865942001343</v>
      </c>
      <c r="AK31" s="2">
        <f t="shared" si="86"/>
        <v>2.1178131765580401E-2</v>
      </c>
      <c r="AL31" s="2">
        <f t="shared" si="87"/>
        <v>0.5660907088178696</v>
      </c>
      <c r="AM31" s="2">
        <f t="shared" si="88"/>
        <v>2.1028121171201062</v>
      </c>
      <c r="AN31" s="2">
        <f t="shared" si="89"/>
        <v>-1</v>
      </c>
      <c r="AO31" s="3">
        <v>1997.440185546875</v>
      </c>
      <c r="AP31" s="3">
        <v>0.5</v>
      </c>
      <c r="AQ31" s="2">
        <f t="shared" si="90"/>
        <v>259.42596606941146</v>
      </c>
      <c r="AR31" s="2">
        <f t="shared" si="91"/>
        <v>2.6170692190151463</v>
      </c>
      <c r="AS31" s="2">
        <f t="shared" si="92"/>
        <v>1.3929951460683072</v>
      </c>
      <c r="AT31" s="2">
        <f t="shared" si="93"/>
        <v>23.748769760131836</v>
      </c>
      <c r="AU31" s="3">
        <v>2</v>
      </c>
      <c r="AV31" s="2">
        <f t="shared" si="94"/>
        <v>4.644859790802002</v>
      </c>
      <c r="AW31" s="3">
        <v>1</v>
      </c>
      <c r="AX31" s="2">
        <f t="shared" si="95"/>
        <v>9.2897195816040039</v>
      </c>
      <c r="AY31" s="3">
        <v>22.994609832763672</v>
      </c>
      <c r="AZ31" s="3">
        <v>23.748769760131836</v>
      </c>
      <c r="BA31" s="3">
        <v>22.979066848754883</v>
      </c>
      <c r="BB31" s="3">
        <v>1501.3419189453125</v>
      </c>
      <c r="BC31" s="3">
        <v>1474.8056640625</v>
      </c>
      <c r="BD31" s="3">
        <v>14.539581298828125</v>
      </c>
      <c r="BE31" s="3">
        <v>16.254819869995117</v>
      </c>
      <c r="BF31" s="3">
        <v>49.498073577880859</v>
      </c>
      <c r="BG31" s="3">
        <v>55.252449035644531</v>
      </c>
      <c r="BH31" s="3">
        <v>300.19488525390625</v>
      </c>
      <c r="BI31" s="3">
        <v>1995.19775390625</v>
      </c>
      <c r="BJ31" s="3">
        <v>18.554244995117188</v>
      </c>
      <c r="BK31" s="3">
        <v>95.791778564453125</v>
      </c>
      <c r="BL31" s="3">
        <v>-0.42086887359619141</v>
      </c>
      <c r="BM31" s="3">
        <v>-1.0214745998382568E-4</v>
      </c>
      <c r="BN31" s="3">
        <v>0.66666668653488159</v>
      </c>
      <c r="BO31" s="3">
        <v>-1.355140209197998</v>
      </c>
      <c r="BP31" s="3">
        <v>7.355140209197998</v>
      </c>
      <c r="BQ31" s="3">
        <v>1</v>
      </c>
      <c r="BR31" s="3">
        <v>0</v>
      </c>
      <c r="BS31" s="3">
        <v>0.15999999642372131</v>
      </c>
      <c r="BT31" s="3">
        <v>111115</v>
      </c>
      <c r="BU31" s="2">
        <f t="shared" si="96"/>
        <v>1.5009744262695313</v>
      </c>
      <c r="BV31" s="2">
        <f t="shared" si="97"/>
        <v>2.6170692190151464E-3</v>
      </c>
      <c r="BW31" s="2">
        <f t="shared" si="98"/>
        <v>296.89876976013181</v>
      </c>
      <c r="BX31" s="2">
        <f t="shared" si="99"/>
        <v>296.14460983276365</v>
      </c>
      <c r="BY31" s="2">
        <f t="shared" si="100"/>
        <v>319.2316334896168</v>
      </c>
      <c r="BZ31" s="2">
        <f t="shared" si="101"/>
        <v>0.78131054190301252</v>
      </c>
      <c r="CA31" s="2">
        <f t="shared" si="102"/>
        <v>2.9500732516599522</v>
      </c>
      <c r="CB31" s="2">
        <f t="shared" si="103"/>
        <v>30.796726982942559</v>
      </c>
      <c r="CC31" s="2">
        <f t="shared" si="104"/>
        <v>14.541907112947442</v>
      </c>
      <c r="CD31" s="2">
        <f t="shared" si="105"/>
        <v>23.371689796447754</v>
      </c>
      <c r="CE31" s="2">
        <f t="shared" si="106"/>
        <v>2.8837843455824839</v>
      </c>
      <c r="CF31" s="2">
        <f t="shared" si="107"/>
        <v>0.17573352804955758</v>
      </c>
      <c r="CG31" s="2">
        <f t="shared" si="108"/>
        <v>1.5570781055916449</v>
      </c>
      <c r="CH31" s="2">
        <f t="shared" si="109"/>
        <v>1.3267062399908389</v>
      </c>
      <c r="CI31" s="2">
        <f t="shared" si="110"/>
        <v>0.11013294143784018</v>
      </c>
      <c r="CJ31" s="2">
        <f t="shared" si="111"/>
        <v>107.03736788099712</v>
      </c>
      <c r="CK31" s="2">
        <f t="shared" si="112"/>
        <v>0.75765655896045747</v>
      </c>
      <c r="CL31" s="2">
        <f t="shared" si="113"/>
        <v>52.558132802118983</v>
      </c>
      <c r="CM31" s="2">
        <f t="shared" si="114"/>
        <v>1469.5783511152929</v>
      </c>
      <c r="CN31" s="2">
        <f t="shared" si="115"/>
        <v>1.2864547639189608E-2</v>
      </c>
      <c r="CO31" s="2">
        <f t="shared" si="116"/>
        <v>0</v>
      </c>
      <c r="CP31" s="2">
        <f t="shared" si="117"/>
        <v>1745.6956000580954</v>
      </c>
      <c r="CQ31" s="2">
        <f t="shared" si="118"/>
        <v>604.532470703125</v>
      </c>
      <c r="CR31" s="2">
        <f t="shared" si="119"/>
        <v>0.29688419996763732</v>
      </c>
      <c r="CS31" s="2">
        <v>-9999</v>
      </c>
    </row>
    <row r="32" spans="1:97" s="5" customFormat="1" x14ac:dyDescent="0.2">
      <c r="A32" s="5" t="s">
        <v>127</v>
      </c>
      <c r="B32" s="5" t="s">
        <v>128</v>
      </c>
      <c r="C32" t="s">
        <v>178</v>
      </c>
      <c r="E32" s="5">
        <v>1</v>
      </c>
      <c r="F32" s="5" t="s">
        <v>130</v>
      </c>
      <c r="G32" s="5" t="s">
        <v>131</v>
      </c>
      <c r="H32" s="5" t="str">
        <f t="shared" si="120"/>
        <v>LRCS_Tower_SAME3_L1Tsps_GE</v>
      </c>
      <c r="I32" s="5">
        <v>1</v>
      </c>
      <c r="J32" s="6">
        <v>41358</v>
      </c>
      <c r="K32" s="5" t="s">
        <v>132</v>
      </c>
      <c r="L32" s="5" t="s">
        <v>133</v>
      </c>
      <c r="M32" s="5" t="s">
        <v>129</v>
      </c>
      <c r="O32" s="7">
        <v>34</v>
      </c>
      <c r="P32" s="7" t="s">
        <v>100</v>
      </c>
      <c r="Q32" s="7">
        <v>16089.999997312203</v>
      </c>
      <c r="R32" s="7">
        <v>0</v>
      </c>
      <c r="S32" s="5">
        <f t="shared" si="80"/>
        <v>41.060927758618675</v>
      </c>
      <c r="T32" s="5">
        <f t="shared" si="81"/>
        <v>0.17332008046139755</v>
      </c>
      <c r="U32" s="5">
        <f t="shared" si="82"/>
        <v>1055.4885185922819</v>
      </c>
      <c r="V32" s="7">
        <v>31</v>
      </c>
      <c r="W32" s="7">
        <v>31</v>
      </c>
      <c r="X32" s="7">
        <v>0</v>
      </c>
      <c r="Y32" s="7">
        <v>0</v>
      </c>
      <c r="Z32" s="7">
        <v>548.173583984375</v>
      </c>
      <c r="AA32" s="7">
        <v>1152.7060546875</v>
      </c>
      <c r="AB32" s="7">
        <v>810.48583984375</v>
      </c>
      <c r="AC32" s="2">
        <v>-9999</v>
      </c>
      <c r="AD32" s="5">
        <f t="shared" si="83"/>
        <v>0.52444633932890594</v>
      </c>
      <c r="AE32" s="5">
        <f t="shared" si="84"/>
        <v>0.29688419996763732</v>
      </c>
      <c r="AF32" s="7">
        <v>-1</v>
      </c>
      <c r="AG32" s="7">
        <v>0.87</v>
      </c>
      <c r="AH32" s="7">
        <v>0.92</v>
      </c>
      <c r="AI32" s="7">
        <v>9.9577846527099609</v>
      </c>
      <c r="AJ32" s="5">
        <f t="shared" si="85"/>
        <v>0.87497889232635506</v>
      </c>
      <c r="AK32" s="5">
        <f t="shared" si="86"/>
        <v>2.3987850414471087E-2</v>
      </c>
      <c r="AL32" s="5">
        <f t="shared" si="87"/>
        <v>0.5660907088178696</v>
      </c>
      <c r="AM32" s="5">
        <f t="shared" si="88"/>
        <v>2.1028121171201062</v>
      </c>
      <c r="AN32" s="5">
        <f t="shared" si="89"/>
        <v>-1</v>
      </c>
      <c r="AO32" s="7">
        <v>1997.440185546875</v>
      </c>
      <c r="AP32" s="7">
        <v>0.5</v>
      </c>
      <c r="AQ32" s="5">
        <f t="shared" si="90"/>
        <v>259.43493025359561</v>
      </c>
      <c r="AR32" s="5">
        <f t="shared" si="91"/>
        <v>2.5974833299903222</v>
      </c>
      <c r="AS32" s="5">
        <f t="shared" si="92"/>
        <v>1.427749253070997</v>
      </c>
      <c r="AT32" s="5">
        <f t="shared" si="93"/>
        <v>23.93397331237793</v>
      </c>
      <c r="AU32" s="7">
        <v>2</v>
      </c>
      <c r="AV32" s="5">
        <f t="shared" si="94"/>
        <v>4.644859790802002</v>
      </c>
      <c r="AW32" s="7">
        <v>1</v>
      </c>
      <c r="AX32" s="5">
        <f t="shared" si="95"/>
        <v>9.2897195816040039</v>
      </c>
      <c r="AY32" s="7">
        <v>23.000709533691406</v>
      </c>
      <c r="AZ32" s="7">
        <v>23.93397331237793</v>
      </c>
      <c r="BA32" s="7">
        <v>22.978498458862305</v>
      </c>
      <c r="BB32" s="7">
        <v>1501.275390625</v>
      </c>
      <c r="BC32" s="7">
        <v>1471.376220703125</v>
      </c>
      <c r="BD32" s="7">
        <v>14.534575462341309</v>
      </c>
      <c r="BE32" s="7">
        <v>16.236822128295898</v>
      </c>
      <c r="BF32" s="7">
        <v>49.379829406738281</v>
      </c>
      <c r="BG32" s="7">
        <v>55.160167694091797</v>
      </c>
      <c r="BH32" s="7">
        <v>300.22775268554688</v>
      </c>
      <c r="BI32" s="7">
        <v>2003.964111328125</v>
      </c>
      <c r="BJ32" s="7">
        <v>18.640008926391602</v>
      </c>
      <c r="BK32" s="7">
        <v>95.792579650878906</v>
      </c>
      <c r="BL32" s="7">
        <v>-0.42086887359619141</v>
      </c>
      <c r="BM32" s="7">
        <v>-1.0214745998382568E-4</v>
      </c>
      <c r="BN32" s="7">
        <v>0.66666668653488159</v>
      </c>
      <c r="BO32" s="7">
        <v>-1.355140209197998</v>
      </c>
      <c r="BP32" s="7">
        <v>7.355140209197998</v>
      </c>
      <c r="BQ32" s="7">
        <v>1</v>
      </c>
      <c r="BR32" s="7">
        <v>0</v>
      </c>
      <c r="BS32" s="7">
        <v>0.15999999642372131</v>
      </c>
      <c r="BT32" s="7">
        <v>111115</v>
      </c>
      <c r="BU32" s="5">
        <f t="shared" si="96"/>
        <v>1.501138763427734</v>
      </c>
      <c r="BV32" s="5">
        <f t="shared" si="97"/>
        <v>2.5974833299903222E-3</v>
      </c>
      <c r="BW32" s="5">
        <f t="shared" si="98"/>
        <v>297.08397331237791</v>
      </c>
      <c r="BX32" s="5">
        <f t="shared" si="99"/>
        <v>296.15070953369138</v>
      </c>
      <c r="BY32" s="5">
        <f t="shared" si="100"/>
        <v>320.63425064576586</v>
      </c>
      <c r="BZ32" s="5">
        <f t="shared" si="101"/>
        <v>0.78222035359096909</v>
      </c>
      <c r="CA32" s="5">
        <f t="shared" si="102"/>
        <v>2.9831163300729351</v>
      </c>
      <c r="CB32" s="5">
        <f t="shared" si="103"/>
        <v>31.141413467985299</v>
      </c>
      <c r="CC32" s="5">
        <f t="shared" si="104"/>
        <v>14.9045913396894</v>
      </c>
      <c r="CD32" s="5">
        <f t="shared" si="105"/>
        <v>23.467341423034668</v>
      </c>
      <c r="CE32" s="5">
        <f t="shared" si="106"/>
        <v>2.9004749138034227</v>
      </c>
      <c r="CF32" s="5">
        <f t="shared" si="107"/>
        <v>0.1701456406023355</v>
      </c>
      <c r="CG32" s="5">
        <f t="shared" si="108"/>
        <v>1.5553670770019381</v>
      </c>
      <c r="CH32" s="5">
        <f t="shared" si="109"/>
        <v>1.3451078368014846</v>
      </c>
      <c r="CI32" s="5">
        <f t="shared" si="110"/>
        <v>0.10662174440909646</v>
      </c>
      <c r="CJ32" s="5">
        <f t="shared" si="111"/>
        <v>101.10796798783936</v>
      </c>
      <c r="CK32" s="5">
        <f t="shared" si="112"/>
        <v>0.71734781610640463</v>
      </c>
      <c r="CL32" s="5">
        <f t="shared" si="113"/>
        <v>51.875573579905051</v>
      </c>
      <c r="CM32" s="5">
        <f t="shared" si="114"/>
        <v>1465.4091673397593</v>
      </c>
      <c r="CN32" s="5">
        <f t="shared" si="115"/>
        <v>1.4535593380162939E-2</v>
      </c>
      <c r="CO32" s="5">
        <f t="shared" si="116"/>
        <v>0</v>
      </c>
      <c r="CP32" s="5">
        <f t="shared" si="117"/>
        <v>1753.4262983916512</v>
      </c>
      <c r="CQ32" s="5">
        <f t="shared" si="118"/>
        <v>604.532470703125</v>
      </c>
      <c r="CR32" s="5">
        <f t="shared" si="119"/>
        <v>0.29688419996763732</v>
      </c>
      <c r="CS32" s="2">
        <v>-9999</v>
      </c>
    </row>
    <row r="33" spans="1:97" s="5" customFormat="1" x14ac:dyDescent="0.2">
      <c r="A33" s="5" t="s">
        <v>127</v>
      </c>
      <c r="B33" s="5" t="s">
        <v>128</v>
      </c>
      <c r="C33" t="s">
        <v>178</v>
      </c>
      <c r="E33" s="5">
        <v>1</v>
      </c>
      <c r="F33" s="5" t="s">
        <v>130</v>
      </c>
      <c r="G33" s="5" t="s">
        <v>131</v>
      </c>
      <c r="H33" s="5" t="str">
        <f t="shared" si="120"/>
        <v>LRCS_Tower_SAME3_L1Tsps_GE</v>
      </c>
      <c r="I33" s="5">
        <v>1</v>
      </c>
      <c r="J33" s="6">
        <v>41358</v>
      </c>
      <c r="K33" s="5" t="s">
        <v>132</v>
      </c>
      <c r="L33" s="5" t="s">
        <v>133</v>
      </c>
      <c r="M33" s="5" t="s">
        <v>129</v>
      </c>
      <c r="O33" s="7">
        <v>35</v>
      </c>
      <c r="P33" s="7" t="s">
        <v>101</v>
      </c>
      <c r="Q33" s="7">
        <v>16118.999995313585</v>
      </c>
      <c r="R33" s="7">
        <v>0</v>
      </c>
      <c r="S33" s="5">
        <f t="shared" si="80"/>
        <v>43.609595429716713</v>
      </c>
      <c r="T33" s="5">
        <f t="shared" si="81"/>
        <v>0.17354088416029589</v>
      </c>
      <c r="U33" s="5">
        <f t="shared" si="82"/>
        <v>1028.3227708468705</v>
      </c>
      <c r="V33" s="7">
        <v>31</v>
      </c>
      <c r="W33" s="7">
        <v>31</v>
      </c>
      <c r="X33" s="7">
        <v>0</v>
      </c>
      <c r="Y33" s="7">
        <v>0</v>
      </c>
      <c r="Z33" s="7">
        <v>548.173583984375</v>
      </c>
      <c r="AA33" s="7">
        <v>1152.7060546875</v>
      </c>
      <c r="AB33" s="7">
        <v>810.48583984375</v>
      </c>
      <c r="AC33" s="2">
        <v>-9999</v>
      </c>
      <c r="AD33" s="5">
        <f t="shared" si="83"/>
        <v>0.52444633932890594</v>
      </c>
      <c r="AE33" s="5">
        <f t="shared" si="84"/>
        <v>0.29688419996763732</v>
      </c>
      <c r="AF33" s="7">
        <v>-1</v>
      </c>
      <c r="AG33" s="7">
        <v>0.87</v>
      </c>
      <c r="AH33" s="7">
        <v>0.92</v>
      </c>
      <c r="AI33" s="7">
        <v>9.9882955551147461</v>
      </c>
      <c r="AJ33" s="5">
        <f t="shared" si="85"/>
        <v>0.87499414777755746</v>
      </c>
      <c r="AK33" s="5">
        <f t="shared" si="86"/>
        <v>2.5470116874220454E-2</v>
      </c>
      <c r="AL33" s="5">
        <f t="shared" si="87"/>
        <v>0.5660907088178696</v>
      </c>
      <c r="AM33" s="5">
        <f t="shared" si="88"/>
        <v>2.1028121171201062</v>
      </c>
      <c r="AN33" s="5">
        <f t="shared" si="89"/>
        <v>-1</v>
      </c>
      <c r="AO33" s="7">
        <v>1997.440185546875</v>
      </c>
      <c r="AP33" s="7">
        <v>0.5</v>
      </c>
      <c r="AQ33" s="5">
        <f t="shared" si="90"/>
        <v>259.4394535591901</v>
      </c>
      <c r="AR33" s="5">
        <f t="shared" si="91"/>
        <v>2.649518926652914</v>
      </c>
      <c r="AS33" s="5">
        <f t="shared" si="92"/>
        <v>1.4542689255889929</v>
      </c>
      <c r="AT33" s="5">
        <f t="shared" si="93"/>
        <v>24.096799850463867</v>
      </c>
      <c r="AU33" s="7">
        <v>2</v>
      </c>
      <c r="AV33" s="5">
        <f t="shared" si="94"/>
        <v>4.644859790802002</v>
      </c>
      <c r="AW33" s="7">
        <v>1</v>
      </c>
      <c r="AX33" s="5">
        <f t="shared" si="95"/>
        <v>9.2897195816040039</v>
      </c>
      <c r="AY33" s="7">
        <v>23.010612487792969</v>
      </c>
      <c r="AZ33" s="7">
        <v>24.096799850463867</v>
      </c>
      <c r="BA33" s="7">
        <v>22.978939056396484</v>
      </c>
      <c r="BB33" s="7">
        <v>1499.450439453125</v>
      </c>
      <c r="BC33" s="7">
        <v>1467.7978515625</v>
      </c>
      <c r="BD33" s="7">
        <v>14.529285430908203</v>
      </c>
      <c r="BE33" s="7">
        <v>16.266180038452148</v>
      </c>
      <c r="BF33" s="7">
        <v>49.328788757324219</v>
      </c>
      <c r="BG33" s="7">
        <v>55.224430084228516</v>
      </c>
      <c r="BH33" s="7">
        <v>300.12429809570312</v>
      </c>
      <c r="BI33" s="7">
        <v>2001.668701171875</v>
      </c>
      <c r="BJ33" s="7">
        <v>18.243144989013672</v>
      </c>
      <c r="BK33" s="7">
        <v>95.791694641113281</v>
      </c>
      <c r="BL33" s="7">
        <v>-0.42086887359619141</v>
      </c>
      <c r="BM33" s="7">
        <v>-1.0214745998382568E-4</v>
      </c>
      <c r="BN33" s="7">
        <v>0.3333333432674408</v>
      </c>
      <c r="BO33" s="7">
        <v>-1.355140209197998</v>
      </c>
      <c r="BP33" s="7">
        <v>7.355140209197998</v>
      </c>
      <c r="BQ33" s="7">
        <v>1</v>
      </c>
      <c r="BR33" s="7">
        <v>0</v>
      </c>
      <c r="BS33" s="7">
        <v>0.15999999642372131</v>
      </c>
      <c r="BT33" s="7">
        <v>111115</v>
      </c>
      <c r="BU33" s="5">
        <f t="shared" si="96"/>
        <v>1.5006214904785153</v>
      </c>
      <c r="BV33" s="5">
        <f t="shared" si="97"/>
        <v>2.6495189266529141E-3</v>
      </c>
      <c r="BW33" s="5">
        <f t="shared" si="98"/>
        <v>297.24679985046384</v>
      </c>
      <c r="BX33" s="5">
        <f t="shared" si="99"/>
        <v>296.16061248779295</v>
      </c>
      <c r="BY33" s="5">
        <f t="shared" si="100"/>
        <v>320.26698502897489</v>
      </c>
      <c r="BZ33" s="5">
        <f t="shared" si="101"/>
        <v>0.7645968303466818</v>
      </c>
      <c r="CA33" s="5">
        <f t="shared" si="102"/>
        <v>3.0124338768097734</v>
      </c>
      <c r="CB33" s="5">
        <f t="shared" si="103"/>
        <v>31.447756385310388</v>
      </c>
      <c r="CC33" s="5">
        <f t="shared" si="104"/>
        <v>15.18157634685824</v>
      </c>
      <c r="CD33" s="5">
        <f t="shared" si="105"/>
        <v>23.553706169128418</v>
      </c>
      <c r="CE33" s="5">
        <f t="shared" si="106"/>
        <v>2.9156175015287644</v>
      </c>
      <c r="CF33" s="5">
        <f t="shared" si="107"/>
        <v>0.17035842515643659</v>
      </c>
      <c r="CG33" s="5">
        <f t="shared" si="108"/>
        <v>1.5581649512207805</v>
      </c>
      <c r="CH33" s="5">
        <f t="shared" si="109"/>
        <v>1.357452550307984</v>
      </c>
      <c r="CI33" s="5">
        <f t="shared" si="110"/>
        <v>0.10675543825934458</v>
      </c>
      <c r="CJ33" s="5">
        <f t="shared" si="111"/>
        <v>98.50478085746694</v>
      </c>
      <c r="CK33" s="5">
        <f t="shared" si="112"/>
        <v>0.70058882410285617</v>
      </c>
      <c r="CL33" s="5">
        <f t="shared" si="113"/>
        <v>51.451529304084801</v>
      </c>
      <c r="CM33" s="5">
        <f t="shared" si="114"/>
        <v>1461.4604208884136</v>
      </c>
      <c r="CN33" s="5">
        <f t="shared" si="115"/>
        <v>1.5353001320606208E-2</v>
      </c>
      <c r="CO33" s="5">
        <f t="shared" si="116"/>
        <v>0</v>
      </c>
      <c r="CP33" s="5">
        <f t="shared" si="117"/>
        <v>1751.4483993148951</v>
      </c>
      <c r="CQ33" s="5">
        <f t="shared" si="118"/>
        <v>604.532470703125</v>
      </c>
      <c r="CR33" s="5">
        <f t="shared" si="119"/>
        <v>0.29688419996763732</v>
      </c>
      <c r="CS33" s="2">
        <v>-9999</v>
      </c>
    </row>
    <row r="34" spans="1:97" s="5" customFormat="1" x14ac:dyDescent="0.2">
      <c r="A34" s="5" t="s">
        <v>127</v>
      </c>
      <c r="B34" s="5" t="s">
        <v>128</v>
      </c>
      <c r="C34" t="s">
        <v>178</v>
      </c>
      <c r="E34" s="5">
        <v>1</v>
      </c>
      <c r="F34" s="5" t="s">
        <v>130</v>
      </c>
      <c r="G34" s="5" t="s">
        <v>131</v>
      </c>
      <c r="H34" s="5" t="str">
        <f t="shared" si="120"/>
        <v>LRCS_Tower_SAME3_L1Tsps_GE</v>
      </c>
      <c r="I34" s="5">
        <v>1</v>
      </c>
      <c r="J34" s="6">
        <v>41358</v>
      </c>
      <c r="K34" s="5" t="s">
        <v>132</v>
      </c>
      <c r="L34" s="5" t="s">
        <v>133</v>
      </c>
      <c r="M34" s="5" t="s">
        <v>129</v>
      </c>
      <c r="O34" s="7">
        <v>36</v>
      </c>
      <c r="P34" s="7" t="s">
        <v>102</v>
      </c>
      <c r="Q34" s="7">
        <v>16171.999998414889</v>
      </c>
      <c r="R34" s="7">
        <v>0</v>
      </c>
      <c r="S34" s="5">
        <f t="shared" si="80"/>
        <v>42.892128696527799</v>
      </c>
      <c r="T34" s="5">
        <f t="shared" si="81"/>
        <v>0.17155914933915528</v>
      </c>
      <c r="U34" s="5">
        <f t="shared" si="82"/>
        <v>1030.4245245386608</v>
      </c>
      <c r="V34" s="7">
        <v>32</v>
      </c>
      <c r="W34" s="7">
        <v>32</v>
      </c>
      <c r="X34" s="7">
        <v>0</v>
      </c>
      <c r="Y34" s="7">
        <v>0</v>
      </c>
      <c r="Z34" s="7">
        <v>546.202880859375</v>
      </c>
      <c r="AA34" s="7">
        <v>1145.8648681640625</v>
      </c>
      <c r="AB34" s="7">
        <v>799.65887451171875</v>
      </c>
      <c r="AC34" s="2">
        <v>-9999</v>
      </c>
      <c r="AD34" s="5">
        <f t="shared" si="83"/>
        <v>0.52332696809658119</v>
      </c>
      <c r="AE34" s="5">
        <f t="shared" si="84"/>
        <v>0.30213509748932693</v>
      </c>
      <c r="AF34" s="7">
        <v>-1</v>
      </c>
      <c r="AG34" s="7">
        <v>0.87</v>
      </c>
      <c r="AH34" s="7">
        <v>0.92</v>
      </c>
      <c r="AI34" s="7">
        <v>9.9882955551147461</v>
      </c>
      <c r="AJ34" s="5">
        <f t="shared" si="85"/>
        <v>0.87499414777755746</v>
      </c>
      <c r="AK34" s="5">
        <f t="shared" si="86"/>
        <v>2.5065499439175288E-2</v>
      </c>
      <c r="AL34" s="5">
        <f t="shared" si="87"/>
        <v>0.57733523381804241</v>
      </c>
      <c r="AM34" s="5">
        <f t="shared" si="88"/>
        <v>2.0978740836394016</v>
      </c>
      <c r="AN34" s="5">
        <f t="shared" si="89"/>
        <v>-1</v>
      </c>
      <c r="AO34" s="7">
        <v>2001.3465576171875</v>
      </c>
      <c r="AP34" s="7">
        <v>0.5</v>
      </c>
      <c r="AQ34" s="5">
        <f t="shared" si="90"/>
        <v>264.54443446455997</v>
      </c>
      <c r="AR34" s="5">
        <f t="shared" si="91"/>
        <v>2.6465216275460928</v>
      </c>
      <c r="AS34" s="5">
        <f t="shared" si="92"/>
        <v>1.4690256975521543</v>
      </c>
      <c r="AT34" s="5">
        <f t="shared" si="93"/>
        <v>24.170230865478516</v>
      </c>
      <c r="AU34" s="7">
        <v>2</v>
      </c>
      <c r="AV34" s="5">
        <f t="shared" si="94"/>
        <v>4.644859790802002</v>
      </c>
      <c r="AW34" s="7">
        <v>1</v>
      </c>
      <c r="AX34" s="5">
        <f t="shared" si="95"/>
        <v>9.2897195816040039</v>
      </c>
      <c r="AY34" s="7">
        <v>23.02696418762207</v>
      </c>
      <c r="AZ34" s="7">
        <v>24.170230865478516</v>
      </c>
      <c r="BA34" s="7">
        <v>22.977180480957031</v>
      </c>
      <c r="BB34" s="7">
        <v>1499.2615966796875</v>
      </c>
      <c r="BC34" s="7">
        <v>1468.09375</v>
      </c>
      <c r="BD34" s="7">
        <v>14.516040802001953</v>
      </c>
      <c r="BE34" s="7">
        <v>16.250762939453125</v>
      </c>
      <c r="BF34" s="7">
        <v>49.235084533691406</v>
      </c>
      <c r="BG34" s="7">
        <v>55.1192626953125</v>
      </c>
      <c r="BH34" s="7">
        <v>300.1649169921875</v>
      </c>
      <c r="BI34" s="7">
        <v>2001.2674560546875</v>
      </c>
      <c r="BJ34" s="7">
        <v>15.544802665710449</v>
      </c>
      <c r="BK34" s="7">
        <v>95.793159484863281</v>
      </c>
      <c r="BL34" s="7">
        <v>-0.28378391265869141</v>
      </c>
      <c r="BM34" s="7">
        <v>-1.1492818593978882E-3</v>
      </c>
      <c r="BN34" s="7">
        <v>1</v>
      </c>
      <c r="BO34" s="7">
        <v>-1.355140209197998</v>
      </c>
      <c r="BP34" s="7">
        <v>7.355140209197998</v>
      </c>
      <c r="BQ34" s="7">
        <v>1</v>
      </c>
      <c r="BR34" s="7">
        <v>0</v>
      </c>
      <c r="BS34" s="7">
        <v>0.15999999642372131</v>
      </c>
      <c r="BT34" s="7">
        <v>111115</v>
      </c>
      <c r="BU34" s="5">
        <f t="shared" si="96"/>
        <v>1.5008245849609374</v>
      </c>
      <c r="BV34" s="5">
        <f t="shared" si="97"/>
        <v>2.6465216275460926E-3</v>
      </c>
      <c r="BW34" s="5">
        <f t="shared" si="98"/>
        <v>297.32023086547849</v>
      </c>
      <c r="BX34" s="5">
        <f t="shared" si="99"/>
        <v>296.17696418762205</v>
      </c>
      <c r="BY34" s="5">
        <f t="shared" si="100"/>
        <v>320.20278581165985</v>
      </c>
      <c r="BZ34" s="5">
        <f t="shared" si="101"/>
        <v>0.76225054714313922</v>
      </c>
      <c r="CA34" s="5">
        <f t="shared" si="102"/>
        <v>3.0257376235618931</v>
      </c>
      <c r="CB34" s="5">
        <f t="shared" si="103"/>
        <v>31.586155418957695</v>
      </c>
      <c r="CC34" s="5">
        <f t="shared" si="104"/>
        <v>15.33539247950457</v>
      </c>
      <c r="CD34" s="5">
        <f t="shared" si="105"/>
        <v>23.598597526550293</v>
      </c>
      <c r="CE34" s="5">
        <f t="shared" si="106"/>
        <v>2.92351571056333</v>
      </c>
      <c r="CF34" s="5">
        <f t="shared" si="107"/>
        <v>0.16844830750065037</v>
      </c>
      <c r="CG34" s="5">
        <f t="shared" si="108"/>
        <v>1.5567119260097388</v>
      </c>
      <c r="CH34" s="5">
        <f t="shared" si="109"/>
        <v>1.3668037845535912</v>
      </c>
      <c r="CI34" s="5">
        <f t="shared" si="110"/>
        <v>0.10555533113625672</v>
      </c>
      <c r="CJ34" s="5">
        <f t="shared" si="111"/>
        <v>98.707620816246347</v>
      </c>
      <c r="CK34" s="5">
        <f t="shared" si="112"/>
        <v>0.70187923934603003</v>
      </c>
      <c r="CL34" s="5">
        <f t="shared" si="113"/>
        <v>51.161221279966128</v>
      </c>
      <c r="CM34" s="5">
        <f t="shared" si="114"/>
        <v>1461.8605829779322</v>
      </c>
      <c r="CN34" s="5">
        <f t="shared" si="115"/>
        <v>1.501110101034149E-2</v>
      </c>
      <c r="CO34" s="5">
        <f t="shared" si="116"/>
        <v>0</v>
      </c>
      <c r="CP34" s="5">
        <f t="shared" si="117"/>
        <v>1751.0973121855318</v>
      </c>
      <c r="CQ34" s="5">
        <f t="shared" si="118"/>
        <v>599.6619873046875</v>
      </c>
      <c r="CR34" s="5">
        <f t="shared" si="119"/>
        <v>0.30213509748932693</v>
      </c>
      <c r="CS34" s="2">
        <v>-9999</v>
      </c>
    </row>
    <row r="35" spans="1:97" x14ac:dyDescent="0.2">
      <c r="A35" t="s">
        <v>127</v>
      </c>
      <c r="B35" t="s">
        <v>128</v>
      </c>
      <c r="C35" t="s">
        <v>178</v>
      </c>
      <c r="D35" s="5"/>
      <c r="E35">
        <v>1</v>
      </c>
      <c r="F35" t="s">
        <v>130</v>
      </c>
      <c r="G35" t="s">
        <v>131</v>
      </c>
      <c r="H35" t="str">
        <f t="shared" si="120"/>
        <v>LRCS_Tower_SAME3_L1Tsps_GE</v>
      </c>
      <c r="I35">
        <v>2</v>
      </c>
      <c r="J35" s="6">
        <v>41358</v>
      </c>
      <c r="K35" s="5" t="s">
        <v>132</v>
      </c>
      <c r="L35" t="s">
        <v>133</v>
      </c>
      <c r="M35" t="s">
        <v>129</v>
      </c>
      <c r="O35" s="1">
        <v>37</v>
      </c>
      <c r="P35" s="1" t="s">
        <v>103</v>
      </c>
      <c r="Q35" s="1">
        <v>17058.999998759478</v>
      </c>
      <c r="R35" s="1">
        <v>0</v>
      </c>
      <c r="S35">
        <f t="shared" ref="S35:S98" si="121">(BB35-BC35*(1000-BD35)/(1000-BE35))*BU35</f>
        <v>20.204237299236773</v>
      </c>
      <c r="T35">
        <f t="shared" ref="T35:T98" si="122">IF(CF35&lt;&gt;0,1/(1/CF35-1/AX35),0)</f>
        <v>0.17698449968436314</v>
      </c>
      <c r="U35">
        <f t="shared" ref="U35:U98" si="123">((CI35-BV35/2)*BC35-S35)/(CI35+BV35/2)</f>
        <v>189.24127907501679</v>
      </c>
      <c r="V35" s="1">
        <v>33</v>
      </c>
      <c r="W35" s="1">
        <v>33</v>
      </c>
      <c r="X35" s="1">
        <v>0</v>
      </c>
      <c r="Y35" s="1">
        <v>0</v>
      </c>
      <c r="Z35" s="1">
        <v>553.382080078125</v>
      </c>
      <c r="AA35" s="1">
        <v>1083.0400390625</v>
      </c>
      <c r="AB35" s="1">
        <v>762.590087890625</v>
      </c>
      <c r="AC35" s="2">
        <v>-9999</v>
      </c>
      <c r="AD35">
        <f t="shared" ref="AD35:AD98" si="124">CQ35/AA35</f>
        <v>0.48904744042783216</v>
      </c>
      <c r="AE35">
        <f t="shared" ref="AE35:AE98" si="125">(AA35-AB35)/AA35</f>
        <v>0.29588005947523655</v>
      </c>
      <c r="AF35" s="1">
        <v>-1</v>
      </c>
      <c r="AG35" s="1">
        <v>0.87</v>
      </c>
      <c r="AH35" s="1">
        <v>0.92</v>
      </c>
      <c r="AI35" s="1">
        <v>9.9274587631225586</v>
      </c>
      <c r="AJ35">
        <f t="shared" ref="AJ35:AJ98" si="126">(AI35*AH35+(100-AI35)*AG35)/100</f>
        <v>0.87496372938156131</v>
      </c>
      <c r="AK35">
        <f t="shared" ref="AK35:AK98" si="127">(S35-AF35)/CP35</f>
        <v>1.2106311120031844E-2</v>
      </c>
      <c r="AL35">
        <f t="shared" ref="AL35:AL98" si="128">(AA35-AB35)/(AA35-Z35)</f>
        <v>0.60501300081724696</v>
      </c>
      <c r="AM35">
        <f t="shared" ref="AM35:AM98" si="129">(Y35-AA35)/(Y35-Z35)</f>
        <v>1.9571288591592979</v>
      </c>
      <c r="AN35">
        <f t="shared" ref="AN35:AN98" si="130">(Y35-AA35)/AA35</f>
        <v>-1</v>
      </c>
      <c r="AO35" s="1">
        <v>2001.894775390625</v>
      </c>
      <c r="AP35" s="1">
        <v>0.5</v>
      </c>
      <c r="AQ35">
        <f t="shared" ref="AQ35:AQ98" si="131">AE35*AP35*AJ35*AO35</f>
        <v>259.12958410764139</v>
      </c>
      <c r="AR35">
        <f t="shared" ref="AR35:AR98" si="132">BV35*1000</f>
        <v>3.8217435162297426</v>
      </c>
      <c r="AS35">
        <f t="shared" ref="AS35:AS98" si="133">(CA35-CG35)</f>
        <v>2.0495892204634876</v>
      </c>
      <c r="AT35">
        <f t="shared" ref="AT35:AT98" si="134">(AZ35+BZ35*R35)</f>
        <v>27.44499397277832</v>
      </c>
      <c r="AU35" s="1">
        <v>2</v>
      </c>
      <c r="AV35">
        <f t="shared" ref="AV35:AV98" si="135">(AU35*BO35+BP35)</f>
        <v>4.644859790802002</v>
      </c>
      <c r="AW35" s="1">
        <v>1</v>
      </c>
      <c r="AX35">
        <f t="shared" ref="AX35:AX98" si="136">AV35*(AW35+1)*(AW35+1)/(AW35*AW35+1)</f>
        <v>9.2897195816040039</v>
      </c>
      <c r="AY35" s="1">
        <v>27.89143180847168</v>
      </c>
      <c r="AZ35" s="1">
        <v>27.44499397277832</v>
      </c>
      <c r="BA35" s="1">
        <v>29.034769058227539</v>
      </c>
      <c r="BB35" s="1">
        <v>399.395751953125</v>
      </c>
      <c r="BC35" s="1">
        <v>384.955078125</v>
      </c>
      <c r="BD35" s="1">
        <v>14.452625274658203</v>
      </c>
      <c r="BE35" s="1">
        <v>16.955587387084961</v>
      </c>
      <c r="BF35" s="1">
        <v>36.714622497558594</v>
      </c>
      <c r="BG35" s="1">
        <v>43.072837829589844</v>
      </c>
      <c r="BH35" s="1">
        <v>300.19979858398438</v>
      </c>
      <c r="BI35" s="1">
        <v>2001.8004150390625</v>
      </c>
      <c r="BJ35" s="1">
        <v>29.932319641113281</v>
      </c>
      <c r="BK35" s="1">
        <v>95.790718078613281</v>
      </c>
      <c r="BL35" s="1">
        <v>0.74868679046630859</v>
      </c>
      <c r="BM35" s="1">
        <v>-1.7439946532249451E-2</v>
      </c>
      <c r="BN35" s="1">
        <v>1</v>
      </c>
      <c r="BO35" s="1">
        <v>-1.355140209197998</v>
      </c>
      <c r="BP35" s="1">
        <v>7.355140209197998</v>
      </c>
      <c r="BQ35" s="1">
        <v>1</v>
      </c>
      <c r="BR35" s="1">
        <v>0</v>
      </c>
      <c r="BS35" s="1">
        <v>0.15999999642372131</v>
      </c>
      <c r="BT35" s="1">
        <v>111115</v>
      </c>
      <c r="BU35">
        <f t="shared" ref="BU35:BU98" si="137">BH35*0.000001/(AU35*0.0001)</f>
        <v>1.5009989929199219</v>
      </c>
      <c r="BV35">
        <f t="shared" ref="BV35:BV98" si="138">(BE35-BD35)/(1000-BE35)*BU35</f>
        <v>3.8217435162297428E-3</v>
      </c>
      <c r="BW35">
        <f t="shared" ref="BW35:BW98" si="139">(AZ35+273.15)</f>
        <v>300.5949939727783</v>
      </c>
      <c r="BX35">
        <f t="shared" ref="BX35:BX98" si="140">(AY35+273.15)</f>
        <v>301.04143180847166</v>
      </c>
      <c r="BY35">
        <f t="shared" ref="BY35:BY98" si="141">(BI35*BQ35+BJ35*BR35)*BS35</f>
        <v>320.28805924725384</v>
      </c>
      <c r="BZ35">
        <f t="shared" ref="BZ35:BZ98" si="142">((BY35+0.00000010773*(BX35^4-BW35^4))-BV35*44100)/(AV35*51.4+0.00000043092*BW35^3)</f>
        <v>0.62681582546867487</v>
      </c>
      <c r="CA35">
        <f t="shared" ref="CA35:CA98" si="143">0.61365*EXP(17.502*AT35/(240.97+AT35))</f>
        <v>3.6737771117170346</v>
      </c>
      <c r="CB35">
        <f t="shared" ref="CB35:CB98" si="144">CA35*1000/BK35</f>
        <v>38.352119969515719</v>
      </c>
      <c r="CC35">
        <f t="shared" ref="CC35:CC98" si="145">(CB35-BE35)</f>
        <v>21.396532582430758</v>
      </c>
      <c r="CD35">
        <f t="shared" ref="CD35:CD98" si="146">IF(R35,AZ35,(AY35+AZ35)/2)</f>
        <v>27.668212890625</v>
      </c>
      <c r="CE35">
        <f t="shared" ref="CE35:CE98" si="147">0.61365*EXP(17.502*CD35/(240.97+CD35))</f>
        <v>3.7220560862130112</v>
      </c>
      <c r="CF35">
        <f t="shared" ref="CF35:CF98" si="148">IF(CC35&lt;&gt;0,(1000-(CB35+BE35)/2)/CC35*BV35,0)</f>
        <v>0.17367569095224722</v>
      </c>
      <c r="CG35">
        <f t="shared" ref="CG35:CG98" si="149">BE35*BK35/1000</f>
        <v>1.6241878912535468</v>
      </c>
      <c r="CH35">
        <f t="shared" ref="CH35:CH98" si="150">(CE35-CG35)</f>
        <v>2.0978681949594646</v>
      </c>
      <c r="CI35">
        <f t="shared" ref="CI35:CI98" si="151">1/(1.6/T35+1.37/AX35)</f>
        <v>0.10883981101599567</v>
      </c>
      <c r="CJ35">
        <f t="shared" ref="CJ35:CJ98" si="152">U35*BK35*0.001</f>
        <v>18.127558012711113</v>
      </c>
      <c r="CK35">
        <f t="shared" ref="CK35:CK98" si="153">U35/BC35</f>
        <v>0.49159314898962742</v>
      </c>
      <c r="CL35">
        <f t="shared" ref="CL35:CL98" si="154">(1-BV35*BK35/CA35/T35)*100</f>
        <v>43.696300741050862</v>
      </c>
      <c r="CM35">
        <f t="shared" ref="CM35:CM98" si="155">(BC35-S35/(AX35/1.35))</f>
        <v>382.01895932029652</v>
      </c>
      <c r="CN35">
        <f t="shared" ref="CN35:CN98" si="156">S35*CL35/100/CM35</f>
        <v>2.311012078672248E-2</v>
      </c>
      <c r="CO35">
        <f t="shared" ref="CO35:CO98" si="157">(Y35-X35)</f>
        <v>0</v>
      </c>
      <c r="CP35">
        <f t="shared" ref="CP35:CP98" si="158">BI35*AJ35</f>
        <v>1751.5027566201354</v>
      </c>
      <c r="CQ35">
        <f t="shared" ref="CQ35:CQ98" si="159">(AA35-Z35)</f>
        <v>529.657958984375</v>
      </c>
      <c r="CR35">
        <f t="shared" ref="CR35:CR98" si="160">(AA35-AB35)/(AA35-X35)</f>
        <v>0.29588005947523655</v>
      </c>
      <c r="CS35" s="2">
        <v>-9999</v>
      </c>
    </row>
    <row r="36" spans="1:97" x14ac:dyDescent="0.2">
      <c r="A36" t="s">
        <v>127</v>
      </c>
      <c r="B36" t="s">
        <v>128</v>
      </c>
      <c r="C36" t="s">
        <v>178</v>
      </c>
      <c r="D36" s="5"/>
      <c r="E36">
        <v>1</v>
      </c>
      <c r="F36" t="s">
        <v>130</v>
      </c>
      <c r="G36" t="s">
        <v>131</v>
      </c>
      <c r="H36" t="str">
        <f t="shared" si="120"/>
        <v>LRCS_Tower_SAME3_L1Tsps_GE</v>
      </c>
      <c r="I36">
        <v>2</v>
      </c>
      <c r="J36" s="6">
        <v>41358</v>
      </c>
      <c r="K36" s="5" t="s">
        <v>132</v>
      </c>
      <c r="L36" t="s">
        <v>133</v>
      </c>
      <c r="M36" t="s">
        <v>129</v>
      </c>
      <c r="O36" s="1">
        <v>38</v>
      </c>
      <c r="P36" s="1" t="s">
        <v>104</v>
      </c>
      <c r="Q36" s="1">
        <v>17287.999998759478</v>
      </c>
      <c r="R36" s="1">
        <v>0</v>
      </c>
      <c r="S36">
        <f t="shared" si="121"/>
        <v>11.668539970530057</v>
      </c>
      <c r="T36">
        <f t="shared" si="122"/>
        <v>0.17805737776897512</v>
      </c>
      <c r="U36">
        <f t="shared" si="123"/>
        <v>128.70533166629781</v>
      </c>
      <c r="V36" s="1">
        <v>34</v>
      </c>
      <c r="W36" s="1">
        <v>34</v>
      </c>
      <c r="X36" s="1">
        <v>0</v>
      </c>
      <c r="Y36" s="1">
        <v>0</v>
      </c>
      <c r="Z36" s="1">
        <v>546.3857421875</v>
      </c>
      <c r="AA36" s="1">
        <v>986.35992431640625</v>
      </c>
      <c r="AB36" s="1">
        <v>740.21246337890625</v>
      </c>
      <c r="AC36" s="2">
        <v>-9999</v>
      </c>
      <c r="AD36">
        <f t="shared" si="124"/>
        <v>0.44605845318972082</v>
      </c>
      <c r="AE36">
        <f t="shared" si="125"/>
        <v>0.24955136038002734</v>
      </c>
      <c r="AF36" s="1">
        <v>-1</v>
      </c>
      <c r="AG36" s="1">
        <v>0.87</v>
      </c>
      <c r="AH36" s="1">
        <v>0.92</v>
      </c>
      <c r="AI36" s="1">
        <v>9.9577846527099609</v>
      </c>
      <c r="AJ36">
        <f t="shared" si="126"/>
        <v>0.87497889232635506</v>
      </c>
      <c r="AK36">
        <f t="shared" si="127"/>
        <v>7.2433528245348542E-3</v>
      </c>
      <c r="AL36">
        <f t="shared" si="128"/>
        <v>0.55945887494230795</v>
      </c>
      <c r="AM36">
        <f t="shared" si="129"/>
        <v>1.8052446251021004</v>
      </c>
      <c r="AN36">
        <f t="shared" si="130"/>
        <v>-1</v>
      </c>
      <c r="AO36" s="1">
        <v>1998.9124755859375</v>
      </c>
      <c r="AP36" s="1">
        <v>0.5</v>
      </c>
      <c r="AQ36">
        <f t="shared" si="131"/>
        <v>218.23344122441398</v>
      </c>
      <c r="AR36">
        <f t="shared" si="132"/>
        <v>3.8176909184910164</v>
      </c>
      <c r="AS36">
        <f t="shared" si="133"/>
        <v>2.0350833308663265</v>
      </c>
      <c r="AT36">
        <f t="shared" si="134"/>
        <v>27.435625076293945</v>
      </c>
      <c r="AU36" s="1">
        <v>2</v>
      </c>
      <c r="AV36">
        <f t="shared" si="135"/>
        <v>4.644859790802002</v>
      </c>
      <c r="AW36" s="1">
        <v>1</v>
      </c>
      <c r="AX36">
        <f t="shared" si="136"/>
        <v>9.2897195816040039</v>
      </c>
      <c r="AY36" s="1">
        <v>27.905990600585938</v>
      </c>
      <c r="AZ36" s="1">
        <v>27.435625076293945</v>
      </c>
      <c r="BA36" s="1">
        <v>29.035173416137695</v>
      </c>
      <c r="BB36" s="1">
        <v>250.125244140625</v>
      </c>
      <c r="BC36" s="1">
        <v>241.73643493652344</v>
      </c>
      <c r="BD36" s="1">
        <v>14.586896896362305</v>
      </c>
      <c r="BE36" s="1">
        <v>17.086906433105469</v>
      </c>
      <c r="BF36" s="1">
        <v>37.017662048339844</v>
      </c>
      <c r="BG36" s="1">
        <v>43.362648010253906</v>
      </c>
      <c r="BH36" s="1">
        <v>300.19552612304688</v>
      </c>
      <c r="BI36" s="1">
        <v>1998.89208984375</v>
      </c>
      <c r="BJ36" s="1">
        <v>663.77471923828125</v>
      </c>
      <c r="BK36" s="1">
        <v>95.785591125488281</v>
      </c>
      <c r="BL36" s="1">
        <v>0.75918483734130859</v>
      </c>
      <c r="BM36" s="1">
        <v>-2.8443440794944763E-2</v>
      </c>
      <c r="BN36" s="1">
        <v>1</v>
      </c>
      <c r="BO36" s="1">
        <v>-1.355140209197998</v>
      </c>
      <c r="BP36" s="1">
        <v>7.355140209197998</v>
      </c>
      <c r="BQ36" s="1">
        <v>1</v>
      </c>
      <c r="BR36" s="1">
        <v>0</v>
      </c>
      <c r="BS36" s="1">
        <v>0.15999999642372131</v>
      </c>
      <c r="BT36" s="1">
        <v>111115</v>
      </c>
      <c r="BU36">
        <f t="shared" si="137"/>
        <v>1.5009776306152343</v>
      </c>
      <c r="BV36">
        <f t="shared" si="138"/>
        <v>3.8176909184910162E-3</v>
      </c>
      <c r="BW36">
        <f t="shared" si="139"/>
        <v>300.58562507629392</v>
      </c>
      <c r="BX36">
        <f t="shared" si="140"/>
        <v>301.05599060058591</v>
      </c>
      <c r="BY36">
        <f t="shared" si="141"/>
        <v>319.82272722640482</v>
      </c>
      <c r="BZ36">
        <f t="shared" si="142"/>
        <v>0.62679544479310756</v>
      </c>
      <c r="CA36">
        <f t="shared" si="143"/>
        <v>3.6717627640672426</v>
      </c>
      <c r="CB36">
        <f t="shared" si="144"/>
        <v>38.333143022073983</v>
      </c>
      <c r="CC36">
        <f t="shared" si="145"/>
        <v>21.246236588968515</v>
      </c>
      <c r="CD36">
        <f t="shared" si="146"/>
        <v>27.670807838439941</v>
      </c>
      <c r="CE36">
        <f t="shared" si="147"/>
        <v>3.7226205750459243</v>
      </c>
      <c r="CF36">
        <f t="shared" si="148"/>
        <v>0.17470871103189314</v>
      </c>
      <c r="CG36">
        <f t="shared" si="149"/>
        <v>1.6366794332009158</v>
      </c>
      <c r="CH36">
        <f t="shared" si="150"/>
        <v>2.0859411418450087</v>
      </c>
      <c r="CI36">
        <f t="shared" si="151"/>
        <v>0.10948894327818792</v>
      </c>
      <c r="CJ36">
        <f t="shared" si="152"/>
        <v>12.328116274658361</v>
      </c>
      <c r="CK36">
        <f t="shared" si="153"/>
        <v>0.53242007850448358</v>
      </c>
      <c r="CL36">
        <f t="shared" si="154"/>
        <v>44.067225580478251</v>
      </c>
      <c r="CM36">
        <f t="shared" si="155"/>
        <v>240.04074016104178</v>
      </c>
      <c r="CN36">
        <f t="shared" si="156"/>
        <v>2.1421371336015776E-2</v>
      </c>
      <c r="CO36">
        <f t="shared" si="157"/>
        <v>0</v>
      </c>
      <c r="CP36">
        <f t="shared" si="158"/>
        <v>1748.9883866513974</v>
      </c>
      <c r="CQ36">
        <f t="shared" si="159"/>
        <v>439.97418212890625</v>
      </c>
      <c r="CR36">
        <f t="shared" si="160"/>
        <v>0.24955136038002734</v>
      </c>
      <c r="CS36" s="2">
        <v>-9999</v>
      </c>
    </row>
    <row r="37" spans="1:97" x14ac:dyDescent="0.2">
      <c r="A37" t="s">
        <v>127</v>
      </c>
      <c r="B37" t="s">
        <v>128</v>
      </c>
      <c r="C37" t="s">
        <v>178</v>
      </c>
      <c r="D37" s="5"/>
      <c r="E37">
        <v>1</v>
      </c>
      <c r="F37" t="s">
        <v>130</v>
      </c>
      <c r="G37" t="s">
        <v>131</v>
      </c>
      <c r="H37" t="str">
        <f t="shared" si="120"/>
        <v>LRCS_Tower_SAME3_L1Tsps_GE</v>
      </c>
      <c r="I37">
        <v>2</v>
      </c>
      <c r="J37" s="6">
        <v>41358</v>
      </c>
      <c r="K37" s="5" t="s">
        <v>132</v>
      </c>
      <c r="L37" t="s">
        <v>133</v>
      </c>
      <c r="M37" t="s">
        <v>129</v>
      </c>
      <c r="O37" s="1">
        <v>39</v>
      </c>
      <c r="P37" s="1" t="s">
        <v>105</v>
      </c>
      <c r="Q37" s="1">
        <v>17516.999998759478</v>
      </c>
      <c r="R37" s="1">
        <v>0</v>
      </c>
      <c r="S37">
        <f t="shared" si="121"/>
        <v>2.1800129223569544</v>
      </c>
      <c r="T37">
        <f t="shared" si="122"/>
        <v>0.18940314713622519</v>
      </c>
      <c r="U37">
        <f t="shared" si="123"/>
        <v>76.458923188192713</v>
      </c>
      <c r="V37" s="1">
        <v>35</v>
      </c>
      <c r="W37" s="1">
        <v>35</v>
      </c>
      <c r="X37" s="1">
        <v>0</v>
      </c>
      <c r="Y37" s="1">
        <v>0</v>
      </c>
      <c r="Z37" s="1">
        <v>547.8212890625</v>
      </c>
      <c r="AA37" s="1">
        <v>938.2977294921875</v>
      </c>
      <c r="AB37" s="1">
        <v>741.95855712890625</v>
      </c>
      <c r="AC37" s="2">
        <v>-9999</v>
      </c>
      <c r="AD37">
        <f t="shared" si="124"/>
        <v>0.41615409283897098</v>
      </c>
      <c r="AE37">
        <f t="shared" si="125"/>
        <v>0.20925039696039893</v>
      </c>
      <c r="AF37" s="1">
        <v>-1</v>
      </c>
      <c r="AG37" s="1">
        <v>0.87</v>
      </c>
      <c r="AH37" s="1">
        <v>0.92</v>
      </c>
      <c r="AI37" s="1">
        <v>9.9577846527099609</v>
      </c>
      <c r="AJ37">
        <f t="shared" si="126"/>
        <v>0.87497889232635506</v>
      </c>
      <c r="AK37">
        <f t="shared" si="127"/>
        <v>1.8182676812307124E-3</v>
      </c>
      <c r="AL37">
        <f t="shared" si="128"/>
        <v>0.50281950979481882</v>
      </c>
      <c r="AM37">
        <f t="shared" si="129"/>
        <v>1.712780697329086</v>
      </c>
      <c r="AN37">
        <f t="shared" si="130"/>
        <v>-1</v>
      </c>
      <c r="AO37" s="1">
        <v>1998.96240234375</v>
      </c>
      <c r="AP37" s="1">
        <v>0.5</v>
      </c>
      <c r="AQ37">
        <f t="shared" si="131"/>
        <v>182.99469383954818</v>
      </c>
      <c r="AR37">
        <f t="shared" si="132"/>
        <v>4.0177621883160493</v>
      </c>
      <c r="AS37">
        <f t="shared" si="133"/>
        <v>2.0158846254496079</v>
      </c>
      <c r="AT37">
        <f t="shared" si="134"/>
        <v>27.387762069702148</v>
      </c>
      <c r="AU37" s="1">
        <v>2</v>
      </c>
      <c r="AV37">
        <f t="shared" si="135"/>
        <v>4.644859790802002</v>
      </c>
      <c r="AW37" s="1">
        <v>1</v>
      </c>
      <c r="AX37">
        <f t="shared" si="136"/>
        <v>9.2897195816040039</v>
      </c>
      <c r="AY37" s="1">
        <v>27.870500564575195</v>
      </c>
      <c r="AZ37" s="1">
        <v>27.387762069702148</v>
      </c>
      <c r="BA37" s="1">
        <v>29.034364700317383</v>
      </c>
      <c r="BB37" s="1">
        <v>99.927665710449219</v>
      </c>
      <c r="BC37" s="1">
        <v>98.212226867675781</v>
      </c>
      <c r="BD37" s="1">
        <v>14.54889965057373</v>
      </c>
      <c r="BE37" s="1">
        <v>17.179910659790039</v>
      </c>
      <c r="BF37" s="1">
        <v>37.003173828125</v>
      </c>
      <c r="BG37" s="1">
        <v>43.693794250488281</v>
      </c>
      <c r="BH37" s="1">
        <v>300.1688232421875</v>
      </c>
      <c r="BI37" s="1">
        <v>1998.819091796875</v>
      </c>
      <c r="BJ37" s="1">
        <v>31.449134826660156</v>
      </c>
      <c r="BK37" s="1">
        <v>95.78643798828125</v>
      </c>
      <c r="BL37" s="1">
        <v>0.91604518890380859</v>
      </c>
      <c r="BM37" s="1">
        <v>-2.5546178221702576E-2</v>
      </c>
      <c r="BN37" s="1">
        <v>1</v>
      </c>
      <c r="BO37" s="1">
        <v>-1.355140209197998</v>
      </c>
      <c r="BP37" s="1">
        <v>7.355140209197998</v>
      </c>
      <c r="BQ37" s="1">
        <v>1</v>
      </c>
      <c r="BR37" s="1">
        <v>0</v>
      </c>
      <c r="BS37" s="1">
        <v>0.15999999642372131</v>
      </c>
      <c r="BT37" s="1">
        <v>111115</v>
      </c>
      <c r="BU37">
        <f t="shared" si="137"/>
        <v>1.5008441162109374</v>
      </c>
      <c r="BV37">
        <f t="shared" si="138"/>
        <v>4.0177621883160496E-3</v>
      </c>
      <c r="BW37">
        <f t="shared" si="139"/>
        <v>300.53776206970213</v>
      </c>
      <c r="BX37">
        <f t="shared" si="140"/>
        <v>301.02050056457517</v>
      </c>
      <c r="BY37">
        <f t="shared" si="141"/>
        <v>319.81104753916588</v>
      </c>
      <c r="BZ37">
        <f t="shared" si="142"/>
        <v>0.59210284452115725</v>
      </c>
      <c r="CA37">
        <f t="shared" si="143"/>
        <v>3.6614870725077986</v>
      </c>
      <c r="CB37">
        <f t="shared" si="144"/>
        <v>38.225527009948465</v>
      </c>
      <c r="CC37">
        <f t="shared" si="145"/>
        <v>21.045616350158426</v>
      </c>
      <c r="CD37">
        <f t="shared" si="146"/>
        <v>27.629131317138672</v>
      </c>
      <c r="CE37">
        <f t="shared" si="147"/>
        <v>3.7135635523786417</v>
      </c>
      <c r="CF37">
        <f t="shared" si="148"/>
        <v>0.18561866695048607</v>
      </c>
      <c r="CG37">
        <f t="shared" si="149"/>
        <v>1.6456024470581907</v>
      </c>
      <c r="CH37">
        <f t="shared" si="150"/>
        <v>2.067961105320451</v>
      </c>
      <c r="CI37">
        <f t="shared" si="151"/>
        <v>0.11634584478246801</v>
      </c>
      <c r="CJ37">
        <f t="shared" si="152"/>
        <v>7.3237279046165806</v>
      </c>
      <c r="CK37">
        <f t="shared" si="153"/>
        <v>0.77850717397140445</v>
      </c>
      <c r="CL37">
        <f t="shared" si="154"/>
        <v>44.506316287192945</v>
      </c>
      <c r="CM37">
        <f t="shared" si="155"/>
        <v>97.895423177388963</v>
      </c>
      <c r="CN37">
        <f t="shared" si="156"/>
        <v>9.911019482164744E-3</v>
      </c>
      <c r="CO37">
        <f t="shared" si="157"/>
        <v>0</v>
      </c>
      <c r="CP37">
        <f t="shared" si="158"/>
        <v>1748.9245149012006</v>
      </c>
      <c r="CQ37">
        <f t="shared" si="159"/>
        <v>390.4764404296875</v>
      </c>
      <c r="CR37">
        <f t="shared" si="160"/>
        <v>0.20925039696039893</v>
      </c>
      <c r="CS37" s="2">
        <v>-9999</v>
      </c>
    </row>
    <row r="38" spans="1:97" x14ac:dyDescent="0.2">
      <c r="A38" t="s">
        <v>127</v>
      </c>
      <c r="B38" t="s">
        <v>128</v>
      </c>
      <c r="C38" t="s">
        <v>178</v>
      </c>
      <c r="D38" s="5"/>
      <c r="E38">
        <v>1</v>
      </c>
      <c r="F38" t="s">
        <v>130</v>
      </c>
      <c r="G38" t="s">
        <v>131</v>
      </c>
      <c r="H38" t="str">
        <f t="shared" si="120"/>
        <v>LRCS_Tower_SAME3_L1Tsps_GE</v>
      </c>
      <c r="I38">
        <v>2</v>
      </c>
      <c r="J38" s="6">
        <v>41358</v>
      </c>
      <c r="K38" s="5" t="s">
        <v>132</v>
      </c>
      <c r="L38" t="s">
        <v>133</v>
      </c>
      <c r="M38" t="s">
        <v>129</v>
      </c>
      <c r="O38" s="1">
        <v>40</v>
      </c>
      <c r="P38" s="1" t="s">
        <v>106</v>
      </c>
      <c r="Q38" s="1">
        <v>17745.999998759478</v>
      </c>
      <c r="R38" s="1">
        <v>0</v>
      </c>
      <c r="S38">
        <f t="shared" si="121"/>
        <v>-4.4003217347976999E-2</v>
      </c>
      <c r="T38">
        <f t="shared" si="122"/>
        <v>0.19072280918941162</v>
      </c>
      <c r="U38">
        <f t="shared" si="123"/>
        <v>48.613048378626807</v>
      </c>
      <c r="V38" s="1">
        <v>36</v>
      </c>
      <c r="W38" s="1">
        <v>36</v>
      </c>
      <c r="X38" s="1">
        <v>0</v>
      </c>
      <c r="Y38" s="1">
        <v>0</v>
      </c>
      <c r="Z38" s="1">
        <v>541.313232421875</v>
      </c>
      <c r="AA38" s="1">
        <v>913.58831787109375</v>
      </c>
      <c r="AB38" s="1">
        <v>750.29754638671875</v>
      </c>
      <c r="AC38" s="2">
        <v>-9999</v>
      </c>
      <c r="AD38">
        <f t="shared" si="124"/>
        <v>0.40748669632370049</v>
      </c>
      <c r="AE38">
        <f t="shared" si="125"/>
        <v>0.17873561678731442</v>
      </c>
      <c r="AF38" s="1">
        <v>-1</v>
      </c>
      <c r="AG38" s="1">
        <v>0.87</v>
      </c>
      <c r="AH38" s="1">
        <v>0.92</v>
      </c>
      <c r="AI38" s="1">
        <v>9.9577846527099609</v>
      </c>
      <c r="AJ38">
        <f t="shared" si="126"/>
        <v>0.87497889232635506</v>
      </c>
      <c r="AK38">
        <f t="shared" si="127"/>
        <v>5.4624867727360638E-4</v>
      </c>
      <c r="AL38">
        <f t="shared" si="128"/>
        <v>0.43862933047838665</v>
      </c>
      <c r="AM38">
        <f t="shared" si="129"/>
        <v>1.6877258177924688</v>
      </c>
      <c r="AN38">
        <f t="shared" si="130"/>
        <v>-1</v>
      </c>
      <c r="AO38" s="1">
        <v>2000.3182373046875</v>
      </c>
      <c r="AP38" s="1">
        <v>0.5</v>
      </c>
      <c r="AQ38">
        <f t="shared" si="131"/>
        <v>156.41477654468682</v>
      </c>
      <c r="AR38">
        <f t="shared" si="132"/>
        <v>3.9882399584998778</v>
      </c>
      <c r="AS38">
        <f t="shared" si="133"/>
        <v>1.9880514825885074</v>
      </c>
      <c r="AT38">
        <f t="shared" si="134"/>
        <v>27.242256164550781</v>
      </c>
      <c r="AU38" s="1">
        <v>2</v>
      </c>
      <c r="AV38">
        <f t="shared" si="135"/>
        <v>4.644859790802002</v>
      </c>
      <c r="AW38" s="1">
        <v>1</v>
      </c>
      <c r="AX38">
        <f t="shared" si="136"/>
        <v>9.2897195816040039</v>
      </c>
      <c r="AY38" s="1">
        <v>27.810400009155273</v>
      </c>
      <c r="AZ38" s="1">
        <v>27.242256164550781</v>
      </c>
      <c r="BA38" s="1">
        <v>29.033538818359375</v>
      </c>
      <c r="BB38" s="1">
        <v>50.017967224121094</v>
      </c>
      <c r="BC38" s="1">
        <v>49.914649963378906</v>
      </c>
      <c r="BD38" s="1">
        <v>14.53275203704834</v>
      </c>
      <c r="BE38" s="1">
        <v>17.144435882568359</v>
      </c>
      <c r="BF38" s="1">
        <v>37.090412139892578</v>
      </c>
      <c r="BG38" s="1">
        <v>43.756233215332031</v>
      </c>
      <c r="BH38" s="1">
        <v>300.17904663085938</v>
      </c>
      <c r="BI38" s="1">
        <v>2000.1771240234375</v>
      </c>
      <c r="BJ38" s="1">
        <v>27.317270278930664</v>
      </c>
      <c r="BK38" s="1">
        <v>95.79498291015625</v>
      </c>
      <c r="BL38" s="1">
        <v>0.40708446502685547</v>
      </c>
      <c r="BM38" s="1">
        <v>-2.6936635375022888E-2</v>
      </c>
      <c r="BN38" s="1">
        <v>1</v>
      </c>
      <c r="BO38" s="1">
        <v>-1.355140209197998</v>
      </c>
      <c r="BP38" s="1">
        <v>7.355140209197998</v>
      </c>
      <c r="BQ38" s="1">
        <v>1</v>
      </c>
      <c r="BR38" s="1">
        <v>0</v>
      </c>
      <c r="BS38" s="1">
        <v>0.15999999642372131</v>
      </c>
      <c r="BT38" s="1">
        <v>111115</v>
      </c>
      <c r="BU38">
        <f t="shared" si="137"/>
        <v>1.5008952331542966</v>
      </c>
      <c r="BV38">
        <f t="shared" si="138"/>
        <v>3.9882399584998778E-3</v>
      </c>
      <c r="BW38">
        <f t="shared" si="139"/>
        <v>300.39225616455076</v>
      </c>
      <c r="BX38">
        <f t="shared" si="140"/>
        <v>300.96040000915525</v>
      </c>
      <c r="BY38">
        <f t="shared" si="141"/>
        <v>320.02833269055918</v>
      </c>
      <c r="BZ38">
        <f t="shared" si="142"/>
        <v>0.60218119365096234</v>
      </c>
      <c r="CA38">
        <f t="shared" si="143"/>
        <v>3.630402424963413</v>
      </c>
      <c r="CB38">
        <f t="shared" si="144"/>
        <v>37.897625895171124</v>
      </c>
      <c r="CC38">
        <f t="shared" si="145"/>
        <v>20.753190012602765</v>
      </c>
      <c r="CD38">
        <f t="shared" si="146"/>
        <v>27.526328086853027</v>
      </c>
      <c r="CE38">
        <f t="shared" si="147"/>
        <v>3.6913048161524502</v>
      </c>
      <c r="CF38">
        <f t="shared" si="148"/>
        <v>0.18688594288658747</v>
      </c>
      <c r="CG38">
        <f t="shared" si="149"/>
        <v>1.6423509423749056</v>
      </c>
      <c r="CH38">
        <f t="shared" si="150"/>
        <v>2.0489538737775446</v>
      </c>
      <c r="CI38">
        <f t="shared" si="151"/>
        <v>0.11714247755342644</v>
      </c>
      <c r="CJ38">
        <f t="shared" si="152"/>
        <v>4.6568861386411537</v>
      </c>
      <c r="CK38">
        <f t="shared" si="153"/>
        <v>0.97392345562461025</v>
      </c>
      <c r="CL38">
        <f t="shared" si="154"/>
        <v>44.821912803141352</v>
      </c>
      <c r="CM38">
        <f t="shared" si="155"/>
        <v>49.921044595950747</v>
      </c>
      <c r="CN38">
        <f t="shared" si="156"/>
        <v>-3.9508555700148193E-4</v>
      </c>
      <c r="CO38">
        <f t="shared" si="157"/>
        <v>0</v>
      </c>
      <c r="CP38">
        <f t="shared" si="158"/>
        <v>1750.1127644345418</v>
      </c>
      <c r="CQ38">
        <f t="shared" si="159"/>
        <v>372.27508544921875</v>
      </c>
      <c r="CR38">
        <f t="shared" si="160"/>
        <v>0.17873561678731442</v>
      </c>
      <c r="CS38" s="2">
        <v>-9999</v>
      </c>
    </row>
    <row r="39" spans="1:97" x14ac:dyDescent="0.2">
      <c r="A39" t="s">
        <v>127</v>
      </c>
      <c r="B39" t="s">
        <v>128</v>
      </c>
      <c r="C39" t="s">
        <v>178</v>
      </c>
      <c r="D39" s="5"/>
      <c r="E39">
        <v>1</v>
      </c>
      <c r="F39" t="s">
        <v>130</v>
      </c>
      <c r="G39" t="s">
        <v>131</v>
      </c>
      <c r="H39" t="str">
        <f t="shared" si="120"/>
        <v>LRCS_Tower_SAME3_L1Tsps_GE</v>
      </c>
      <c r="I39">
        <v>2</v>
      </c>
      <c r="J39" s="6">
        <v>41358</v>
      </c>
      <c r="K39" s="5" t="s">
        <v>132</v>
      </c>
      <c r="L39" t="s">
        <v>133</v>
      </c>
      <c r="M39" t="s">
        <v>129</v>
      </c>
      <c r="O39" s="1">
        <v>41</v>
      </c>
      <c r="P39" s="1" t="s">
        <v>107</v>
      </c>
      <c r="Q39" s="1">
        <v>17974.999998759478</v>
      </c>
      <c r="R39" s="1">
        <v>0</v>
      </c>
      <c r="S39">
        <f t="shared" si="121"/>
        <v>41.829445905657224</v>
      </c>
      <c r="T39">
        <f t="shared" si="122"/>
        <v>0.18510935831627245</v>
      </c>
      <c r="U39">
        <f t="shared" si="123"/>
        <v>478.89741096369391</v>
      </c>
      <c r="V39" s="1">
        <v>37</v>
      </c>
      <c r="W39" s="1">
        <v>37</v>
      </c>
      <c r="X39" s="1">
        <v>0</v>
      </c>
      <c r="Y39" s="1">
        <v>0</v>
      </c>
      <c r="Z39" s="1">
        <v>571.538330078125</v>
      </c>
      <c r="AA39" s="1">
        <v>1213.7662353515625</v>
      </c>
      <c r="AB39" s="1">
        <v>813.98187255859375</v>
      </c>
      <c r="AC39" s="2">
        <v>-9999</v>
      </c>
      <c r="AD39">
        <f t="shared" si="124"/>
        <v>0.52911992982521772</v>
      </c>
      <c r="AE39">
        <f t="shared" si="125"/>
        <v>0.32937508982293678</v>
      </c>
      <c r="AF39" s="1">
        <v>-1</v>
      </c>
      <c r="AG39" s="1">
        <v>0.87</v>
      </c>
      <c r="AH39" s="1">
        <v>0.92</v>
      </c>
      <c r="AI39" s="1">
        <v>9.9577846527099609</v>
      </c>
      <c r="AJ39">
        <f t="shared" si="126"/>
        <v>0.87497889232635506</v>
      </c>
      <c r="AK39">
        <f t="shared" si="127"/>
        <v>2.4467483871296259E-2</v>
      </c>
      <c r="AL39">
        <f t="shared" si="128"/>
        <v>0.62249609447094167</v>
      </c>
      <c r="AM39">
        <f t="shared" si="129"/>
        <v>2.1236829998534827</v>
      </c>
      <c r="AN39">
        <f t="shared" si="130"/>
        <v>-1</v>
      </c>
      <c r="AO39" s="1">
        <v>2000.616455078125</v>
      </c>
      <c r="AP39" s="1">
        <v>0.5</v>
      </c>
      <c r="AQ39">
        <f t="shared" si="131"/>
        <v>288.28508127445775</v>
      </c>
      <c r="AR39">
        <f t="shared" si="132"/>
        <v>3.9193244277132484</v>
      </c>
      <c r="AS39">
        <f t="shared" si="133"/>
        <v>2.0114524066988557</v>
      </c>
      <c r="AT39">
        <f t="shared" si="134"/>
        <v>27.34088134765625</v>
      </c>
      <c r="AU39" s="1">
        <v>2</v>
      </c>
      <c r="AV39">
        <f t="shared" si="135"/>
        <v>4.644859790802002</v>
      </c>
      <c r="AW39" s="1">
        <v>1</v>
      </c>
      <c r="AX39">
        <f t="shared" si="136"/>
        <v>9.2897195816040039</v>
      </c>
      <c r="AY39" s="1">
        <v>28.385128021240234</v>
      </c>
      <c r="AZ39" s="1">
        <v>27.34088134765625</v>
      </c>
      <c r="BA39" s="1">
        <v>30.017837524414062</v>
      </c>
      <c r="BB39" s="1">
        <v>900.000244140625</v>
      </c>
      <c r="BC39" s="1">
        <v>869.856201171875</v>
      </c>
      <c r="BD39" s="1">
        <v>14.55378532409668</v>
      </c>
      <c r="BE39" s="1">
        <v>17.120649337768555</v>
      </c>
      <c r="BF39" s="1">
        <v>35.9288330078125</v>
      </c>
      <c r="BG39" s="1">
        <v>42.265823364257812</v>
      </c>
      <c r="BH39" s="1">
        <v>300.150146484375</v>
      </c>
      <c r="BI39" s="1">
        <v>2000.578369140625</v>
      </c>
      <c r="BJ39" s="1">
        <v>25.875822067260742</v>
      </c>
      <c r="BK39" s="1">
        <v>95.790420532226562</v>
      </c>
      <c r="BL39" s="1">
        <v>0.21354198455810547</v>
      </c>
      <c r="BM39" s="1">
        <v>-6.2171071767807007E-3</v>
      </c>
      <c r="BN39" s="1">
        <v>1</v>
      </c>
      <c r="BO39" s="1">
        <v>-1.355140209197998</v>
      </c>
      <c r="BP39" s="1">
        <v>7.355140209197998</v>
      </c>
      <c r="BQ39" s="1">
        <v>1</v>
      </c>
      <c r="BR39" s="1">
        <v>0</v>
      </c>
      <c r="BS39" s="1">
        <v>0.15999999642372131</v>
      </c>
      <c r="BT39" s="1">
        <v>111115</v>
      </c>
      <c r="BU39">
        <f t="shared" si="137"/>
        <v>1.5007507324218747</v>
      </c>
      <c r="BV39">
        <f t="shared" si="138"/>
        <v>3.9193244277132486E-3</v>
      </c>
      <c r="BW39">
        <f t="shared" si="139"/>
        <v>300.49088134765623</v>
      </c>
      <c r="BX39">
        <f t="shared" si="140"/>
        <v>301.53512802124021</v>
      </c>
      <c r="BY39">
        <f t="shared" si="141"/>
        <v>320.09253190787422</v>
      </c>
      <c r="BZ39">
        <f t="shared" si="142"/>
        <v>0.63697840966431496</v>
      </c>
      <c r="CA39">
        <f t="shared" si="143"/>
        <v>3.6514466065484918</v>
      </c>
      <c r="CB39">
        <f t="shared" si="144"/>
        <v>38.119120745691305</v>
      </c>
      <c r="CC39">
        <f t="shared" si="145"/>
        <v>20.99847140792275</v>
      </c>
      <c r="CD39">
        <f t="shared" si="146"/>
        <v>27.863004684448242</v>
      </c>
      <c r="CE39">
        <f t="shared" si="147"/>
        <v>3.7646381154733528</v>
      </c>
      <c r="CF39">
        <f t="shared" si="148"/>
        <v>0.18149288410301342</v>
      </c>
      <c r="CG39">
        <f t="shared" si="149"/>
        <v>1.6399941998496361</v>
      </c>
      <c r="CH39">
        <f t="shared" si="150"/>
        <v>2.1246439156237167</v>
      </c>
      <c r="CI39">
        <f t="shared" si="151"/>
        <v>0.11375251947009762</v>
      </c>
      <c r="CJ39">
        <f t="shared" si="152"/>
        <v>45.873784388006769</v>
      </c>
      <c r="CK39">
        <f t="shared" si="153"/>
        <v>0.55054779205864224</v>
      </c>
      <c r="CL39">
        <f t="shared" si="154"/>
        <v>44.455640348805048</v>
      </c>
      <c r="CM39">
        <f t="shared" si="155"/>
        <v>863.77746526638418</v>
      </c>
      <c r="CN39">
        <f t="shared" si="156"/>
        <v>2.1528169904249782E-2</v>
      </c>
      <c r="CO39">
        <f t="shared" si="157"/>
        <v>0</v>
      </c>
      <c r="CP39">
        <f t="shared" si="158"/>
        <v>1750.46384544273</v>
      </c>
      <c r="CQ39">
        <f t="shared" si="159"/>
        <v>642.2279052734375</v>
      </c>
      <c r="CR39">
        <f t="shared" si="160"/>
        <v>0.32937508982293678</v>
      </c>
      <c r="CS39" s="2">
        <v>-9999</v>
      </c>
    </row>
    <row r="40" spans="1:97" x14ac:dyDescent="0.2">
      <c r="A40" t="s">
        <v>127</v>
      </c>
      <c r="B40" t="s">
        <v>128</v>
      </c>
      <c r="C40" t="s">
        <v>178</v>
      </c>
      <c r="D40" s="5"/>
      <c r="E40">
        <v>1</v>
      </c>
      <c r="F40" t="s">
        <v>130</v>
      </c>
      <c r="G40" t="s">
        <v>131</v>
      </c>
      <c r="H40" t="str">
        <f t="shared" si="120"/>
        <v>LRCS_Tower_SAME3_L1Tsps_GE</v>
      </c>
      <c r="I40">
        <v>2</v>
      </c>
      <c r="J40" s="6">
        <v>41358</v>
      </c>
      <c r="K40" s="5" t="s">
        <v>132</v>
      </c>
      <c r="L40" t="s">
        <v>133</v>
      </c>
      <c r="M40" t="s">
        <v>129</v>
      </c>
      <c r="O40" s="1">
        <v>42</v>
      </c>
      <c r="P40" s="1" t="s">
        <v>108</v>
      </c>
      <c r="Q40" s="1">
        <v>18206.499998656102</v>
      </c>
      <c r="R40" s="1">
        <v>0</v>
      </c>
      <c r="S40">
        <f t="shared" si="121"/>
        <v>42.766084225921077</v>
      </c>
      <c r="T40">
        <f t="shared" si="122"/>
        <v>0.13946611335177778</v>
      </c>
      <c r="U40">
        <f t="shared" si="123"/>
        <v>639.32370743302306</v>
      </c>
      <c r="V40" s="1">
        <v>38</v>
      </c>
      <c r="W40" s="1">
        <v>38</v>
      </c>
      <c r="X40" s="1">
        <v>0</v>
      </c>
      <c r="Y40" s="1">
        <v>0</v>
      </c>
      <c r="Z40" s="1">
        <v>560.072021484375</v>
      </c>
      <c r="AA40" s="1">
        <v>1170.4049072265625</v>
      </c>
      <c r="AB40" s="1">
        <v>783.62628173828125</v>
      </c>
      <c r="AC40" s="2">
        <v>-9999</v>
      </c>
      <c r="AD40">
        <f t="shared" si="124"/>
        <v>0.52147157105523101</v>
      </c>
      <c r="AE40">
        <f t="shared" si="125"/>
        <v>0.33046565603078948</v>
      </c>
      <c r="AF40" s="1">
        <v>-1</v>
      </c>
      <c r="AG40" s="1">
        <v>0.87</v>
      </c>
      <c r="AH40" s="1">
        <v>0.92</v>
      </c>
      <c r="AI40" s="1">
        <v>9.9577846527099609</v>
      </c>
      <c r="AJ40">
        <f t="shared" si="126"/>
        <v>0.87497889232635506</v>
      </c>
      <c r="AK40">
        <f t="shared" si="127"/>
        <v>2.4998149653015597E-2</v>
      </c>
      <c r="AL40">
        <f t="shared" si="128"/>
        <v>0.63371749175524772</v>
      </c>
      <c r="AM40">
        <f t="shared" si="129"/>
        <v>2.0897400018744103</v>
      </c>
      <c r="AN40">
        <f t="shared" si="130"/>
        <v>-1</v>
      </c>
      <c r="AO40" s="1">
        <v>2001.02880859375</v>
      </c>
      <c r="AP40" s="1">
        <v>0.5</v>
      </c>
      <c r="AQ40">
        <f t="shared" si="131"/>
        <v>289.29921391181955</v>
      </c>
      <c r="AR40">
        <f t="shared" si="132"/>
        <v>3.1998927011536775</v>
      </c>
      <c r="AS40">
        <f t="shared" si="133"/>
        <v>2.1691219542622218</v>
      </c>
      <c r="AT40">
        <f t="shared" si="134"/>
        <v>27.709415435791016</v>
      </c>
      <c r="AU40" s="1">
        <v>2</v>
      </c>
      <c r="AV40">
        <f t="shared" si="135"/>
        <v>4.644859790802002</v>
      </c>
      <c r="AW40" s="1">
        <v>1</v>
      </c>
      <c r="AX40">
        <f t="shared" si="136"/>
        <v>9.2897195816040039</v>
      </c>
      <c r="AY40" s="1">
        <v>28.263809204101562</v>
      </c>
      <c r="AZ40" s="1">
        <v>27.709415435791016</v>
      </c>
      <c r="BA40" s="1">
        <v>29.615026473999023</v>
      </c>
      <c r="BB40" s="1">
        <v>1200.88525390625</v>
      </c>
      <c r="BC40" s="1">
        <v>1169.89208984375</v>
      </c>
      <c r="BD40" s="1">
        <v>14.208197593688965</v>
      </c>
      <c r="BE40" s="1">
        <v>16.305778503417969</v>
      </c>
      <c r="BF40" s="1">
        <v>35.318550109863281</v>
      </c>
      <c r="BG40" s="1">
        <v>40.533931732177734</v>
      </c>
      <c r="BH40" s="1">
        <v>300.12820434570312</v>
      </c>
      <c r="BI40" s="1">
        <v>2000.931640625</v>
      </c>
      <c r="BJ40" s="1">
        <v>23.275651931762695</v>
      </c>
      <c r="BK40" s="1">
        <v>95.788490295410156</v>
      </c>
      <c r="BL40" s="1">
        <v>0.21219921112060547</v>
      </c>
      <c r="BM40" s="1">
        <v>1.4956369996070862E-2</v>
      </c>
      <c r="BN40" s="1">
        <v>1</v>
      </c>
      <c r="BO40" s="1">
        <v>-1.355140209197998</v>
      </c>
      <c r="BP40" s="1">
        <v>7.355140209197998</v>
      </c>
      <c r="BQ40" s="1">
        <v>1</v>
      </c>
      <c r="BR40" s="1">
        <v>0</v>
      </c>
      <c r="BS40" s="1">
        <v>0.15999999642372131</v>
      </c>
      <c r="BT40" s="1">
        <v>111115</v>
      </c>
      <c r="BU40">
        <f t="shared" si="137"/>
        <v>1.5006410217285155</v>
      </c>
      <c r="BV40">
        <f t="shared" si="138"/>
        <v>3.1998927011536774E-3</v>
      </c>
      <c r="BW40">
        <f t="shared" si="139"/>
        <v>300.85941543579099</v>
      </c>
      <c r="BX40">
        <f t="shared" si="140"/>
        <v>301.41380920410154</v>
      </c>
      <c r="BY40">
        <f t="shared" si="141"/>
        <v>320.14905534411082</v>
      </c>
      <c r="BZ40">
        <f t="shared" si="142"/>
        <v>0.74080562546659401</v>
      </c>
      <c r="CA40">
        <f t="shared" si="143"/>
        <v>3.7310278601959816</v>
      </c>
      <c r="CB40">
        <f t="shared" si="144"/>
        <v>38.950690721709385</v>
      </c>
      <c r="CC40">
        <f t="shared" si="145"/>
        <v>22.644912218291417</v>
      </c>
      <c r="CD40">
        <f t="shared" si="146"/>
        <v>27.986612319946289</v>
      </c>
      <c r="CE40">
        <f t="shared" si="147"/>
        <v>3.7918789831372783</v>
      </c>
      <c r="CF40">
        <f t="shared" si="148"/>
        <v>0.13740328444982325</v>
      </c>
      <c r="CG40">
        <f t="shared" si="149"/>
        <v>1.5619059059337597</v>
      </c>
      <c r="CH40">
        <f t="shared" si="150"/>
        <v>2.2299730772035185</v>
      </c>
      <c r="CI40">
        <f t="shared" si="151"/>
        <v>8.606003288532342E-2</v>
      </c>
      <c r="CJ40">
        <f t="shared" si="152"/>
        <v>61.239852745073776</v>
      </c>
      <c r="CK40">
        <f t="shared" si="153"/>
        <v>0.54648092160227424</v>
      </c>
      <c r="CL40">
        <f t="shared" si="154"/>
        <v>41.095082219157831</v>
      </c>
      <c r="CM40">
        <f t="shared" si="155"/>
        <v>1163.6772398477046</v>
      </c>
      <c r="CN40">
        <f t="shared" si="156"/>
        <v>1.5102776674446807E-2</v>
      </c>
      <c r="CO40">
        <f t="shared" si="157"/>
        <v>0</v>
      </c>
      <c r="CP40">
        <f t="shared" si="158"/>
        <v>1750.7729505348188</v>
      </c>
      <c r="CQ40">
        <f t="shared" si="159"/>
        <v>610.3328857421875</v>
      </c>
      <c r="CR40">
        <f t="shared" si="160"/>
        <v>0.33046565603078948</v>
      </c>
      <c r="CS40" s="2">
        <v>-9999</v>
      </c>
    </row>
    <row r="41" spans="1:97" x14ac:dyDescent="0.2">
      <c r="A41" t="s">
        <v>127</v>
      </c>
      <c r="B41" t="s">
        <v>128</v>
      </c>
      <c r="C41" t="s">
        <v>178</v>
      </c>
      <c r="D41" s="5"/>
      <c r="E41">
        <v>1</v>
      </c>
      <c r="F41" t="s">
        <v>130</v>
      </c>
      <c r="G41" t="s">
        <v>131</v>
      </c>
      <c r="H41" t="str">
        <f t="shared" si="120"/>
        <v>LRCS_Tower_SAME3_L1Tsps_GE</v>
      </c>
      <c r="I41">
        <v>2</v>
      </c>
      <c r="J41" s="6">
        <v>41358</v>
      </c>
      <c r="K41" s="5" t="s">
        <v>132</v>
      </c>
      <c r="L41" t="s">
        <v>133</v>
      </c>
      <c r="M41" t="s">
        <v>129</v>
      </c>
      <c r="O41" s="1">
        <v>43</v>
      </c>
      <c r="P41" s="1" t="s">
        <v>109</v>
      </c>
      <c r="Q41" s="1">
        <v>18336.499999414198</v>
      </c>
      <c r="R41" s="1">
        <v>0</v>
      </c>
      <c r="S41">
        <f t="shared" si="121"/>
        <v>46.504157742109733</v>
      </c>
      <c r="T41">
        <f t="shared" si="122"/>
        <v>0.11749369216100254</v>
      </c>
      <c r="U41">
        <f t="shared" si="123"/>
        <v>783.35743445929108</v>
      </c>
      <c r="V41" s="1">
        <v>39</v>
      </c>
      <c r="W41" s="1">
        <v>39</v>
      </c>
      <c r="X41" s="1">
        <v>0</v>
      </c>
      <c r="Y41" s="1">
        <v>0</v>
      </c>
      <c r="Z41" s="1">
        <v>562.73779296875</v>
      </c>
      <c r="AA41" s="1">
        <v>1182.8033447265625</v>
      </c>
      <c r="AB41" s="1">
        <v>790.38775634765625</v>
      </c>
      <c r="AC41" s="2">
        <v>-9999</v>
      </c>
      <c r="AD41">
        <f t="shared" si="124"/>
        <v>0.52423385047254634</v>
      </c>
      <c r="AE41">
        <f t="shared" si="125"/>
        <v>0.33176739829867818</v>
      </c>
      <c r="AF41" s="1">
        <v>-1</v>
      </c>
      <c r="AG41" s="1">
        <v>0.87</v>
      </c>
      <c r="AH41" s="1">
        <v>0.92</v>
      </c>
      <c r="AI41" s="1">
        <v>9.9577846527099609</v>
      </c>
      <c r="AJ41">
        <f t="shared" si="126"/>
        <v>0.87497889232635506</v>
      </c>
      <c r="AK41">
        <f t="shared" si="127"/>
        <v>2.7154131529283164E-2</v>
      </c>
      <c r="AL41">
        <f t="shared" si="128"/>
        <v>0.63286145677090833</v>
      </c>
      <c r="AM41">
        <f t="shared" si="129"/>
        <v>2.1018729495430319</v>
      </c>
      <c r="AN41">
        <f t="shared" si="130"/>
        <v>-1</v>
      </c>
      <c r="AO41" s="1">
        <v>2002.8798828125</v>
      </c>
      <c r="AP41" s="1">
        <v>0.5</v>
      </c>
      <c r="AQ41">
        <f t="shared" si="131"/>
        <v>290.70747050199503</v>
      </c>
      <c r="AR41">
        <f t="shared" si="132"/>
        <v>2.7273699735482069</v>
      </c>
      <c r="AS41">
        <f t="shared" si="133"/>
        <v>2.1902995915428933</v>
      </c>
      <c r="AT41">
        <f t="shared" si="134"/>
        <v>27.596145629882812</v>
      </c>
      <c r="AU41" s="1">
        <v>2</v>
      </c>
      <c r="AV41">
        <f t="shared" si="135"/>
        <v>4.644859790802002</v>
      </c>
      <c r="AW41" s="1">
        <v>1</v>
      </c>
      <c r="AX41">
        <f t="shared" si="136"/>
        <v>9.2897195816040039</v>
      </c>
      <c r="AY41" s="1">
        <v>28.156906127929688</v>
      </c>
      <c r="AZ41" s="1">
        <v>27.596145629882812</v>
      </c>
      <c r="BA41" s="1">
        <v>29.615909576416016</v>
      </c>
      <c r="BB41" s="1">
        <v>1499.364013671875</v>
      </c>
      <c r="BC41" s="1">
        <v>1465.716064453125</v>
      </c>
      <c r="BD41" s="1">
        <v>14.039056777954102</v>
      </c>
      <c r="BE41" s="1">
        <v>15.827469825744629</v>
      </c>
      <c r="BF41" s="1">
        <v>35.186092376708984</v>
      </c>
      <c r="BG41" s="1">
        <v>39.591796875</v>
      </c>
      <c r="BH41" s="1">
        <v>300.17703247070312</v>
      </c>
      <c r="BI41" s="1">
        <v>1999.392822265625</v>
      </c>
      <c r="BJ41" s="1">
        <v>24.981058120727539</v>
      </c>
      <c r="BK41" s="1">
        <v>95.789741516113281</v>
      </c>
      <c r="BL41" s="1">
        <v>-0.98958301544189453</v>
      </c>
      <c r="BM41" s="1">
        <v>4.6814829111099243E-3</v>
      </c>
      <c r="BN41" s="1">
        <v>0.3333333432674408</v>
      </c>
      <c r="BO41" s="1">
        <v>-1.355140209197998</v>
      </c>
      <c r="BP41" s="1">
        <v>7.355140209197998</v>
      </c>
      <c r="BQ41" s="1">
        <v>1</v>
      </c>
      <c r="BR41" s="1">
        <v>0</v>
      </c>
      <c r="BS41" s="1">
        <v>0.15999999642372131</v>
      </c>
      <c r="BT41" s="1">
        <v>111115</v>
      </c>
      <c r="BU41">
        <f t="shared" si="137"/>
        <v>1.5008851623535153</v>
      </c>
      <c r="BV41">
        <f t="shared" si="138"/>
        <v>2.7273699735482068E-3</v>
      </c>
      <c r="BW41">
        <f t="shared" si="139"/>
        <v>300.74614562988279</v>
      </c>
      <c r="BX41">
        <f t="shared" si="140"/>
        <v>301.30690612792966</v>
      </c>
      <c r="BY41">
        <f t="shared" si="141"/>
        <v>319.90284441211406</v>
      </c>
      <c r="BZ41">
        <f t="shared" si="142"/>
        <v>0.82332942634297568</v>
      </c>
      <c r="CA41">
        <f t="shared" si="143"/>
        <v>3.7064088350050541</v>
      </c>
      <c r="CB41">
        <f t="shared" si="144"/>
        <v>38.693170858818739</v>
      </c>
      <c r="CC41">
        <f t="shared" si="145"/>
        <v>22.86570103307411</v>
      </c>
      <c r="CD41">
        <f t="shared" si="146"/>
        <v>27.87652587890625</v>
      </c>
      <c r="CE41">
        <f t="shared" si="147"/>
        <v>3.7676095986592637</v>
      </c>
      <c r="CF41">
        <f t="shared" si="148"/>
        <v>0.11602622594163625</v>
      </c>
      <c r="CG41">
        <f t="shared" si="149"/>
        <v>1.5161092434621606</v>
      </c>
      <c r="CH41">
        <f t="shared" si="150"/>
        <v>2.2515003551971029</v>
      </c>
      <c r="CI41">
        <f t="shared" si="151"/>
        <v>7.2646821374818732E-2</v>
      </c>
      <c r="CJ41">
        <f t="shared" si="152"/>
        <v>75.037606161581152</v>
      </c>
      <c r="CK41">
        <f t="shared" si="153"/>
        <v>0.5344537413878796</v>
      </c>
      <c r="CL41">
        <f t="shared" si="154"/>
        <v>40.007745579863098</v>
      </c>
      <c r="CM41">
        <f t="shared" si="155"/>
        <v>1458.9579903906777</v>
      </c>
      <c r="CN41">
        <f t="shared" si="156"/>
        <v>1.2752433747965133E-2</v>
      </c>
      <c r="CO41">
        <f t="shared" si="157"/>
        <v>0</v>
      </c>
      <c r="CP41">
        <f t="shared" si="158"/>
        <v>1749.4265169512414</v>
      </c>
      <c r="CQ41">
        <f t="shared" si="159"/>
        <v>620.0655517578125</v>
      </c>
      <c r="CR41">
        <f t="shared" si="160"/>
        <v>0.33176739829867818</v>
      </c>
      <c r="CS41" s="2">
        <v>-9999</v>
      </c>
    </row>
    <row r="42" spans="1:97" x14ac:dyDescent="0.2">
      <c r="A42" t="s">
        <v>127</v>
      </c>
      <c r="B42" t="s">
        <v>128</v>
      </c>
      <c r="C42" t="s">
        <v>178</v>
      </c>
      <c r="D42" s="5"/>
      <c r="E42">
        <v>1</v>
      </c>
      <c r="F42" t="s">
        <v>130</v>
      </c>
      <c r="G42" t="s">
        <v>131</v>
      </c>
      <c r="H42" t="str">
        <f t="shared" si="120"/>
        <v>LRCS_Tower_SAME3_L1Tsps_GE</v>
      </c>
      <c r="I42">
        <v>2</v>
      </c>
      <c r="J42" s="6">
        <v>41358</v>
      </c>
      <c r="K42" s="5" t="s">
        <v>132</v>
      </c>
      <c r="L42" t="s">
        <v>133</v>
      </c>
      <c r="M42" t="s">
        <v>129</v>
      </c>
      <c r="O42" s="1">
        <v>44</v>
      </c>
      <c r="P42" s="1" t="s">
        <v>110</v>
      </c>
      <c r="Q42" s="1">
        <v>18347.499998656102</v>
      </c>
      <c r="R42" s="1">
        <v>0</v>
      </c>
      <c r="S42">
        <f t="shared" si="121"/>
        <v>46.350615710677843</v>
      </c>
      <c r="T42">
        <f t="shared" si="122"/>
        <v>0.12003915610865114</v>
      </c>
      <c r="U42">
        <f t="shared" si="123"/>
        <v>799.44497151478652</v>
      </c>
      <c r="V42" s="1">
        <v>39</v>
      </c>
      <c r="W42" s="1">
        <v>39</v>
      </c>
      <c r="X42" s="1">
        <v>0</v>
      </c>
      <c r="Y42" s="1">
        <v>0</v>
      </c>
      <c r="Z42" s="1">
        <v>562.73779296875</v>
      </c>
      <c r="AA42" s="1">
        <v>1182.8033447265625</v>
      </c>
      <c r="AB42" s="1">
        <v>790.38775634765625</v>
      </c>
      <c r="AC42" s="2">
        <v>-9999</v>
      </c>
      <c r="AD42">
        <f t="shared" si="124"/>
        <v>0.52423385047254634</v>
      </c>
      <c r="AE42">
        <f t="shared" si="125"/>
        <v>0.33176739829867818</v>
      </c>
      <c r="AF42" s="1">
        <v>-1</v>
      </c>
      <c r="AG42" s="1">
        <v>0.87</v>
      </c>
      <c r="AH42" s="1">
        <v>0.92</v>
      </c>
      <c r="AI42" s="1">
        <v>10.207222938537598</v>
      </c>
      <c r="AJ42">
        <f t="shared" si="126"/>
        <v>0.87510361146926885</v>
      </c>
      <c r="AK42">
        <f t="shared" si="127"/>
        <v>2.7055944124268982E-2</v>
      </c>
      <c r="AL42">
        <f t="shared" si="128"/>
        <v>0.63286145677090833</v>
      </c>
      <c r="AM42">
        <f t="shared" si="129"/>
        <v>2.1018729495430319</v>
      </c>
      <c r="AN42">
        <f t="shared" si="130"/>
        <v>-1</v>
      </c>
      <c r="AO42" s="1">
        <v>2002.8798828125</v>
      </c>
      <c r="AP42" s="1">
        <v>0.5</v>
      </c>
      <c r="AQ42">
        <f t="shared" si="131"/>
        <v>290.74890782908676</v>
      </c>
      <c r="AR42">
        <f t="shared" si="132"/>
        <v>2.7757850213638524</v>
      </c>
      <c r="AS42">
        <f t="shared" si="133"/>
        <v>2.1826175108518049</v>
      </c>
      <c r="AT42">
        <f t="shared" si="134"/>
        <v>27.556657791137695</v>
      </c>
      <c r="AU42" s="1">
        <v>2</v>
      </c>
      <c r="AV42">
        <f t="shared" si="135"/>
        <v>4.644859790802002</v>
      </c>
      <c r="AW42" s="1">
        <v>1</v>
      </c>
      <c r="AX42">
        <f t="shared" si="136"/>
        <v>9.2897195816040039</v>
      </c>
      <c r="AY42" s="1">
        <v>28.15496826171875</v>
      </c>
      <c r="AZ42" s="1">
        <v>27.556657791137695</v>
      </c>
      <c r="BA42" s="1">
        <v>29.615755081176758</v>
      </c>
      <c r="BB42" s="1">
        <v>1500.0650634765625</v>
      </c>
      <c r="BC42" s="1">
        <v>1466.468505859375</v>
      </c>
      <c r="BD42" s="1">
        <v>13.998073577880859</v>
      </c>
      <c r="BE42" s="1">
        <v>15.818371772766113</v>
      </c>
      <c r="BF42" s="1">
        <v>35.037284851074219</v>
      </c>
      <c r="BG42" s="1">
        <v>39.579689025878906</v>
      </c>
      <c r="BH42" s="1">
        <v>300.15704345703125</v>
      </c>
      <c r="BI42" s="1">
        <v>1999.8778076171875</v>
      </c>
      <c r="BJ42" s="1">
        <v>24.960168838500977</v>
      </c>
      <c r="BK42" s="1">
        <v>95.790016174316406</v>
      </c>
      <c r="BL42" s="1">
        <v>-0.98958301544189453</v>
      </c>
      <c r="BM42" s="1">
        <v>4.6814829111099243E-3</v>
      </c>
      <c r="BN42" s="1">
        <v>0.66666668653488159</v>
      </c>
      <c r="BO42" s="1">
        <v>-1.355140209197998</v>
      </c>
      <c r="BP42" s="1">
        <v>7.355140209197998</v>
      </c>
      <c r="BQ42" s="1">
        <v>1</v>
      </c>
      <c r="BR42" s="1">
        <v>0</v>
      </c>
      <c r="BS42" s="1">
        <v>0.15999999642372131</v>
      </c>
      <c r="BT42" s="1">
        <v>111115</v>
      </c>
      <c r="BU42">
        <f t="shared" si="137"/>
        <v>1.5007852172851561</v>
      </c>
      <c r="BV42">
        <f t="shared" si="138"/>
        <v>2.7757850213638523E-3</v>
      </c>
      <c r="BW42">
        <f t="shared" si="139"/>
        <v>300.70665779113767</v>
      </c>
      <c r="BX42">
        <f t="shared" si="140"/>
        <v>301.30496826171873</v>
      </c>
      <c r="BY42">
        <f t="shared" si="141"/>
        <v>319.98044206662962</v>
      </c>
      <c r="BZ42">
        <f t="shared" si="142"/>
        <v>0.8168862908851775</v>
      </c>
      <c r="CA42">
        <f t="shared" si="143"/>
        <v>3.6978595988164211</v>
      </c>
      <c r="CB42">
        <f t="shared" si="144"/>
        <v>38.603810151646115</v>
      </c>
      <c r="CC42">
        <f t="shared" si="145"/>
        <v>22.785438378880002</v>
      </c>
      <c r="CD42">
        <f t="shared" si="146"/>
        <v>27.855813026428223</v>
      </c>
      <c r="CE42">
        <f t="shared" si="147"/>
        <v>3.7630584750648479</v>
      </c>
      <c r="CF42">
        <f t="shared" si="148"/>
        <v>0.11850783108737012</v>
      </c>
      <c r="CG42">
        <f t="shared" si="149"/>
        <v>1.515242087964616</v>
      </c>
      <c r="CH42">
        <f t="shared" si="150"/>
        <v>2.2478163871002321</v>
      </c>
      <c r="CI42">
        <f t="shared" si="151"/>
        <v>7.4203468854232402E-2</v>
      </c>
      <c r="CJ42">
        <f t="shared" si="152"/>
        <v>76.578846751877322</v>
      </c>
      <c r="CK42">
        <f t="shared" si="153"/>
        <v>0.5451497719320596</v>
      </c>
      <c r="CL42">
        <f t="shared" si="154"/>
        <v>40.09918613505161</v>
      </c>
      <c r="CM42">
        <f t="shared" si="155"/>
        <v>1459.7327448216224</v>
      </c>
      <c r="CN42">
        <f t="shared" si="156"/>
        <v>1.2732618168977496E-2</v>
      </c>
      <c r="CO42">
        <f t="shared" si="157"/>
        <v>0</v>
      </c>
      <c r="CP42">
        <f t="shared" si="158"/>
        <v>1750.1002919430443</v>
      </c>
      <c r="CQ42">
        <f t="shared" si="159"/>
        <v>620.0655517578125</v>
      </c>
      <c r="CR42">
        <f t="shared" si="160"/>
        <v>0.33176739829867818</v>
      </c>
      <c r="CS42" s="2">
        <v>-9999</v>
      </c>
    </row>
    <row r="43" spans="1:97" x14ac:dyDescent="0.2">
      <c r="A43" t="s">
        <v>127</v>
      </c>
      <c r="B43" t="s">
        <v>128</v>
      </c>
      <c r="C43" t="s">
        <v>178</v>
      </c>
      <c r="D43" s="5"/>
      <c r="E43">
        <v>1</v>
      </c>
      <c r="F43" t="s">
        <v>130</v>
      </c>
      <c r="G43" t="s">
        <v>131</v>
      </c>
      <c r="H43" t="str">
        <f t="shared" si="120"/>
        <v>LRCS_Tower_SAME3_L1Tsps_GE</v>
      </c>
      <c r="I43">
        <v>2</v>
      </c>
      <c r="J43" s="6">
        <v>41358</v>
      </c>
      <c r="K43" s="5" t="s">
        <v>132</v>
      </c>
      <c r="L43" t="s">
        <v>133</v>
      </c>
      <c r="M43" t="s">
        <v>129</v>
      </c>
      <c r="O43" s="1">
        <v>45</v>
      </c>
      <c r="P43" s="1" t="s">
        <v>111</v>
      </c>
      <c r="Q43" s="1">
        <v>18379.999996416271</v>
      </c>
      <c r="R43" s="1">
        <v>0</v>
      </c>
      <c r="S43">
        <f t="shared" si="121"/>
        <v>44.624291420402443</v>
      </c>
      <c r="T43">
        <f t="shared" si="122"/>
        <v>0.11240623744978669</v>
      </c>
      <c r="U43">
        <f t="shared" si="123"/>
        <v>783.92569423694488</v>
      </c>
      <c r="V43" s="1">
        <v>39</v>
      </c>
      <c r="W43" s="1">
        <v>39</v>
      </c>
      <c r="X43" s="1">
        <v>0</v>
      </c>
      <c r="Y43" s="1">
        <v>0</v>
      </c>
      <c r="Z43" s="1">
        <v>562.73779296875</v>
      </c>
      <c r="AA43" s="1">
        <v>1182.8033447265625</v>
      </c>
      <c r="AB43" s="1">
        <v>790.38775634765625</v>
      </c>
      <c r="AC43" s="2">
        <v>-9999</v>
      </c>
      <c r="AD43">
        <f t="shared" si="124"/>
        <v>0.52423385047254634</v>
      </c>
      <c r="AE43">
        <f t="shared" si="125"/>
        <v>0.33176739829867818</v>
      </c>
      <c r="AF43" s="1">
        <v>-1</v>
      </c>
      <c r="AG43" s="1">
        <v>0.87</v>
      </c>
      <c r="AH43" s="1">
        <v>0.92</v>
      </c>
      <c r="AI43" s="1">
        <v>9.9577846527099609</v>
      </c>
      <c r="AJ43">
        <f t="shared" si="126"/>
        <v>0.87497889232635506</v>
      </c>
      <c r="AK43">
        <f t="shared" si="127"/>
        <v>2.6055410902906147E-2</v>
      </c>
      <c r="AL43">
        <f t="shared" si="128"/>
        <v>0.63286145677090833</v>
      </c>
      <c r="AM43">
        <f t="shared" si="129"/>
        <v>2.1018729495430319</v>
      </c>
      <c r="AN43">
        <f t="shared" si="130"/>
        <v>-1</v>
      </c>
      <c r="AO43" s="1">
        <v>2002.8798828125</v>
      </c>
      <c r="AP43" s="1">
        <v>0.5</v>
      </c>
      <c r="AQ43">
        <f t="shared" si="131"/>
        <v>290.70747050199503</v>
      </c>
      <c r="AR43">
        <f t="shared" si="132"/>
        <v>2.6075148669101154</v>
      </c>
      <c r="AS43">
        <f t="shared" si="133"/>
        <v>2.1880391144618074</v>
      </c>
      <c r="AT43">
        <f t="shared" si="134"/>
        <v>27.512422561645508</v>
      </c>
      <c r="AU43" s="1">
        <v>2</v>
      </c>
      <c r="AV43">
        <f t="shared" si="135"/>
        <v>4.644859790802002</v>
      </c>
      <c r="AW43" s="1">
        <v>1</v>
      </c>
      <c r="AX43">
        <f t="shared" si="136"/>
        <v>9.2897195816040039</v>
      </c>
      <c r="AY43" s="1">
        <v>28.137058258056641</v>
      </c>
      <c r="AZ43" s="1">
        <v>27.512422561645508</v>
      </c>
      <c r="BA43" s="1">
        <v>29.620044708251953</v>
      </c>
      <c r="BB43" s="1">
        <v>1500.19970703125</v>
      </c>
      <c r="BC43" s="1">
        <v>1467.914794921875</v>
      </c>
      <c r="BD43" s="1">
        <v>13.951783180236816</v>
      </c>
      <c r="BE43" s="1">
        <v>15.662034034729004</v>
      </c>
      <c r="BF43" s="1">
        <v>34.939189910888672</v>
      </c>
      <c r="BG43" s="1">
        <v>39.220287322998047</v>
      </c>
      <c r="BH43" s="1">
        <v>300.1519775390625</v>
      </c>
      <c r="BI43" s="1">
        <v>2001.2467041015625</v>
      </c>
      <c r="BJ43" s="1">
        <v>24.869770050048828</v>
      </c>
      <c r="BK43" s="1">
        <v>95.789848327636719</v>
      </c>
      <c r="BL43" s="1">
        <v>-0.98958301544189453</v>
      </c>
      <c r="BM43" s="1">
        <v>4.6814829111099243E-3</v>
      </c>
      <c r="BN43" s="1">
        <v>0.66666668653488159</v>
      </c>
      <c r="BO43" s="1">
        <v>-1.355140209197998</v>
      </c>
      <c r="BP43" s="1">
        <v>7.355140209197998</v>
      </c>
      <c r="BQ43" s="1">
        <v>1</v>
      </c>
      <c r="BR43" s="1">
        <v>0</v>
      </c>
      <c r="BS43" s="1">
        <v>0.15999999642372131</v>
      </c>
      <c r="BT43" s="1">
        <v>111115</v>
      </c>
      <c r="BU43">
        <f t="shared" si="137"/>
        <v>1.5007598876953123</v>
      </c>
      <c r="BV43">
        <f t="shared" si="138"/>
        <v>2.6075148669101153E-3</v>
      </c>
      <c r="BW43">
        <f t="shared" si="139"/>
        <v>300.66242256164549</v>
      </c>
      <c r="BX43">
        <f t="shared" si="140"/>
        <v>301.28705825805662</v>
      </c>
      <c r="BY43">
        <f t="shared" si="141"/>
        <v>320.19946549923407</v>
      </c>
      <c r="BZ43">
        <f t="shared" si="142"/>
        <v>0.84863242524753335</v>
      </c>
      <c r="CA43">
        <f t="shared" si="143"/>
        <v>3.6883029791507829</v>
      </c>
      <c r="CB43">
        <f t="shared" si="144"/>
        <v>38.504111276337156</v>
      </c>
      <c r="CC43">
        <f t="shared" si="145"/>
        <v>22.842077241608152</v>
      </c>
      <c r="CD43">
        <f t="shared" si="146"/>
        <v>27.824740409851074</v>
      </c>
      <c r="CE43">
        <f t="shared" si="147"/>
        <v>3.7562400517357224</v>
      </c>
      <c r="CF43">
        <f t="shared" si="148"/>
        <v>0.11106237517217155</v>
      </c>
      <c r="CG43">
        <f t="shared" si="149"/>
        <v>1.5002638646889754</v>
      </c>
      <c r="CH43">
        <f t="shared" si="150"/>
        <v>2.255976187046747</v>
      </c>
      <c r="CI43">
        <f t="shared" si="151"/>
        <v>6.9533484012351571E-2</v>
      </c>
      <c r="CJ43">
        <f t="shared" si="152"/>
        <v>75.092123351094273</v>
      </c>
      <c r="CK43">
        <f t="shared" si="153"/>
        <v>0.53404032505760446</v>
      </c>
      <c r="CL43">
        <f t="shared" si="154"/>
        <v>39.753852813985738</v>
      </c>
      <c r="CM43">
        <f t="shared" si="155"/>
        <v>1461.4299066657386</v>
      </c>
      <c r="CN43">
        <f t="shared" si="156"/>
        <v>1.2138710895156436E-2</v>
      </c>
      <c r="CO43">
        <f t="shared" si="157"/>
        <v>0</v>
      </c>
      <c r="CP43">
        <f t="shared" si="158"/>
        <v>1751.0486244265539</v>
      </c>
      <c r="CQ43">
        <f t="shared" si="159"/>
        <v>620.0655517578125</v>
      </c>
      <c r="CR43">
        <f t="shared" si="160"/>
        <v>0.33176739829867818</v>
      </c>
      <c r="CS43" s="2">
        <v>-9999</v>
      </c>
    </row>
    <row r="44" spans="1:97" x14ac:dyDescent="0.2">
      <c r="A44" t="s">
        <v>127</v>
      </c>
      <c r="B44" t="s">
        <v>128</v>
      </c>
      <c r="C44" t="s">
        <v>178</v>
      </c>
      <c r="D44" s="5"/>
      <c r="E44">
        <v>1</v>
      </c>
      <c r="F44" t="s">
        <v>130</v>
      </c>
      <c r="G44" t="s">
        <v>131</v>
      </c>
      <c r="H44" t="str">
        <f t="shared" si="120"/>
        <v>LRCS_Tower_SAME3_L1Tsps_GE</v>
      </c>
      <c r="I44">
        <v>2</v>
      </c>
      <c r="J44" s="6">
        <v>41358</v>
      </c>
      <c r="K44" s="5" t="s">
        <v>132</v>
      </c>
      <c r="L44" t="s">
        <v>133</v>
      </c>
      <c r="M44" t="s">
        <v>129</v>
      </c>
      <c r="O44" s="1">
        <v>46</v>
      </c>
      <c r="P44" s="1" t="s">
        <v>112</v>
      </c>
      <c r="Q44" s="1">
        <v>18435.499998725019</v>
      </c>
      <c r="R44" s="1">
        <v>0</v>
      </c>
      <c r="S44">
        <f t="shared" si="121"/>
        <v>45.761384261811529</v>
      </c>
      <c r="T44">
        <f t="shared" si="122"/>
        <v>0.10848273122399152</v>
      </c>
      <c r="U44">
        <f t="shared" si="123"/>
        <v>743.49823051457872</v>
      </c>
      <c r="V44" s="1">
        <v>40</v>
      </c>
      <c r="W44" s="1">
        <v>40</v>
      </c>
      <c r="X44" s="1">
        <v>0</v>
      </c>
      <c r="Y44" s="1">
        <v>0</v>
      </c>
      <c r="Z44" s="1">
        <v>564.662109375</v>
      </c>
      <c r="AA44" s="1">
        <v>1191.734375</v>
      </c>
      <c r="AB44" s="1">
        <v>790.853515625</v>
      </c>
      <c r="AC44" s="2">
        <v>-9999</v>
      </c>
      <c r="AD44">
        <f t="shared" si="124"/>
        <v>0.52618459178455768</v>
      </c>
      <c r="AE44">
        <f t="shared" si="125"/>
        <v>0.33638440560632482</v>
      </c>
      <c r="AF44" s="1">
        <v>-1</v>
      </c>
      <c r="AG44" s="1">
        <v>0.87</v>
      </c>
      <c r="AH44" s="1">
        <v>0.92</v>
      </c>
      <c r="AI44" s="1">
        <v>9.9882955551147461</v>
      </c>
      <c r="AJ44">
        <f t="shared" si="126"/>
        <v>0.87499414777755746</v>
      </c>
      <c r="AK44">
        <f t="shared" si="127"/>
        <v>2.6738828793424978E-2</v>
      </c>
      <c r="AL44">
        <f t="shared" si="128"/>
        <v>0.63928972998900524</v>
      </c>
      <c r="AM44">
        <f t="shared" si="129"/>
        <v>2.1105265524528982</v>
      </c>
      <c r="AN44">
        <f t="shared" si="130"/>
        <v>-1</v>
      </c>
      <c r="AO44" s="1">
        <v>1998.7840576171875</v>
      </c>
      <c r="AP44" s="1">
        <v>0.5</v>
      </c>
      <c r="AQ44">
        <f t="shared" si="131"/>
        <v>294.15543948165021</v>
      </c>
      <c r="AR44">
        <f t="shared" si="132"/>
        <v>2.5592994964420877</v>
      </c>
      <c r="AS44">
        <f t="shared" si="133"/>
        <v>2.2241781716332754</v>
      </c>
      <c r="AT44">
        <f t="shared" si="134"/>
        <v>27.627058029174805</v>
      </c>
      <c r="AU44" s="1">
        <v>2</v>
      </c>
      <c r="AV44">
        <f t="shared" si="135"/>
        <v>4.644859790802002</v>
      </c>
      <c r="AW44" s="1">
        <v>1</v>
      </c>
      <c r="AX44">
        <f t="shared" si="136"/>
        <v>9.2897195816040039</v>
      </c>
      <c r="AY44" s="1">
        <v>28.136579513549805</v>
      </c>
      <c r="AZ44" s="1">
        <v>27.627058029174805</v>
      </c>
      <c r="BA44" s="1">
        <v>29.617630004882812</v>
      </c>
      <c r="BB44" s="1">
        <v>1500.3160400390625</v>
      </c>
      <c r="BC44" s="1">
        <v>1467.3194580078125</v>
      </c>
      <c r="BD44" s="1">
        <v>13.864724159240723</v>
      </c>
      <c r="BE44" s="1">
        <v>15.543663024902344</v>
      </c>
      <c r="BF44" s="1">
        <v>34.722297668457031</v>
      </c>
      <c r="BG44" s="1">
        <v>38.927700042724609</v>
      </c>
      <c r="BH44" s="1">
        <v>300.13226318359375</v>
      </c>
      <c r="BI44" s="1">
        <v>1998.6641845703125</v>
      </c>
      <c r="BJ44" s="1">
        <v>25.942821502685547</v>
      </c>
      <c r="BK44" s="1">
        <v>95.790504455566406</v>
      </c>
      <c r="BL44" s="1">
        <v>-1.6400957107543945</v>
      </c>
      <c r="BM44" s="1">
        <v>1.1294260621070862E-2</v>
      </c>
      <c r="BN44" s="1">
        <v>1</v>
      </c>
      <c r="BO44" s="1">
        <v>-1.355140209197998</v>
      </c>
      <c r="BP44" s="1">
        <v>7.355140209197998</v>
      </c>
      <c r="BQ44" s="1">
        <v>1</v>
      </c>
      <c r="BR44" s="1">
        <v>0</v>
      </c>
      <c r="BS44" s="1">
        <v>0.15999999642372131</v>
      </c>
      <c r="BT44" s="1">
        <v>111115</v>
      </c>
      <c r="BU44">
        <f t="shared" si="137"/>
        <v>1.5006613159179685</v>
      </c>
      <c r="BV44">
        <f t="shared" si="138"/>
        <v>2.5592994964420876E-3</v>
      </c>
      <c r="BW44">
        <f t="shared" si="139"/>
        <v>300.77705802917478</v>
      </c>
      <c r="BX44">
        <f t="shared" si="140"/>
        <v>301.28657951354978</v>
      </c>
      <c r="BY44">
        <f t="shared" si="141"/>
        <v>319.78626238346988</v>
      </c>
      <c r="BZ44">
        <f t="shared" si="142"/>
        <v>0.85004053645577449</v>
      </c>
      <c r="CA44">
        <f t="shared" si="143"/>
        <v>3.7131134938760062</v>
      </c>
      <c r="CB44">
        <f t="shared" si="144"/>
        <v>38.762855618934324</v>
      </c>
      <c r="CC44">
        <f t="shared" si="145"/>
        <v>23.219192594031981</v>
      </c>
      <c r="CD44">
        <f t="shared" si="146"/>
        <v>27.881818771362305</v>
      </c>
      <c r="CE44">
        <f t="shared" si="147"/>
        <v>3.7687733475458356</v>
      </c>
      <c r="CF44">
        <f t="shared" si="148"/>
        <v>0.10723052334613455</v>
      </c>
      <c r="CG44">
        <f t="shared" si="149"/>
        <v>1.4889353222427308</v>
      </c>
      <c r="CH44">
        <f t="shared" si="150"/>
        <v>2.2798380253031048</v>
      </c>
      <c r="CI44">
        <f t="shared" si="151"/>
        <v>6.7130466356412677E-2</v>
      </c>
      <c r="CJ44">
        <f t="shared" si="152"/>
        <v>71.220070562812481</v>
      </c>
      <c r="CK44">
        <f t="shared" si="153"/>
        <v>0.50670508487908306</v>
      </c>
      <c r="CL44">
        <f t="shared" si="154"/>
        <v>39.138207794466126</v>
      </c>
      <c r="CM44">
        <f t="shared" si="155"/>
        <v>1460.6693252227733</v>
      </c>
      <c r="CN44">
        <f t="shared" si="156"/>
        <v>1.2261629208431794E-2</v>
      </c>
      <c r="CO44">
        <f t="shared" si="157"/>
        <v>0</v>
      </c>
      <c r="CP44">
        <f t="shared" si="158"/>
        <v>1748.8194648716274</v>
      </c>
      <c r="CQ44">
        <f t="shared" si="159"/>
        <v>627.072265625</v>
      </c>
      <c r="CR44">
        <f t="shared" si="160"/>
        <v>0.33638440560632482</v>
      </c>
      <c r="CS44" s="2">
        <v>-9999</v>
      </c>
    </row>
    <row r="45" spans="1:97" x14ac:dyDescent="0.2">
      <c r="A45" t="s">
        <v>127</v>
      </c>
      <c r="B45" t="s">
        <v>128</v>
      </c>
      <c r="C45" t="s">
        <v>179</v>
      </c>
      <c r="D45" s="2"/>
      <c r="E45" s="2" t="s">
        <v>135</v>
      </c>
      <c r="F45" t="s">
        <v>130</v>
      </c>
      <c r="G45" t="s">
        <v>131</v>
      </c>
      <c r="H45" t="str">
        <f>CONCATENATE(A45,"_",B45,"_",C45,"_",E45,"T_GE")</f>
        <v>LRCS_Tower_SAAP2_ELK1T_GE</v>
      </c>
      <c r="I45">
        <v>1</v>
      </c>
      <c r="J45" s="8">
        <v>41358</v>
      </c>
      <c r="K45" t="s">
        <v>136</v>
      </c>
      <c r="L45" t="s">
        <v>133</v>
      </c>
      <c r="M45" t="s">
        <v>129</v>
      </c>
      <c r="O45" s="1">
        <v>1</v>
      </c>
      <c r="P45" s="1" t="s">
        <v>137</v>
      </c>
      <c r="Q45" s="1">
        <v>280.0000560991466</v>
      </c>
      <c r="R45" s="1">
        <v>0</v>
      </c>
      <c r="S45">
        <f t="shared" si="121"/>
        <v>32.661421438198168</v>
      </c>
      <c r="T45">
        <f t="shared" si="122"/>
        <v>0.32223339889197189</v>
      </c>
      <c r="U45">
        <f t="shared" si="123"/>
        <v>203.99239197515681</v>
      </c>
      <c r="V45" s="1">
        <v>1</v>
      </c>
      <c r="W45" s="1">
        <v>1</v>
      </c>
      <c r="X45" s="1">
        <v>0</v>
      </c>
      <c r="Y45" s="1">
        <v>0</v>
      </c>
      <c r="Z45" s="1">
        <v>666.0712890625</v>
      </c>
      <c r="AA45" s="1">
        <v>1727.1585693359375</v>
      </c>
      <c r="AB45" s="1">
        <v>941.04901123046875</v>
      </c>
      <c r="AC45" s="2">
        <v>-9999</v>
      </c>
      <c r="AD45">
        <f t="shared" si="124"/>
        <v>0.61435429213740755</v>
      </c>
      <c r="AE45">
        <f t="shared" si="125"/>
        <v>0.45514614121835623</v>
      </c>
      <c r="AF45" s="1">
        <v>-1</v>
      </c>
      <c r="AG45" s="1">
        <v>0.87</v>
      </c>
      <c r="AH45" s="1">
        <v>0.92</v>
      </c>
      <c r="AI45" s="1">
        <v>10.191901206970215</v>
      </c>
      <c r="AJ45">
        <f t="shared" si="126"/>
        <v>0.87509595060348522</v>
      </c>
      <c r="AK45">
        <f t="shared" si="127"/>
        <v>1.9240400181793522E-2</v>
      </c>
      <c r="AL45">
        <f t="shared" si="128"/>
        <v>0.74085287112563614</v>
      </c>
      <c r="AM45">
        <f t="shared" si="129"/>
        <v>2.5930536230842876</v>
      </c>
      <c r="AN45">
        <f t="shared" si="130"/>
        <v>-1</v>
      </c>
      <c r="AO45" s="1">
        <v>1999.0882568359375</v>
      </c>
      <c r="AP45" s="1">
        <v>0.5</v>
      </c>
      <c r="AQ45">
        <f t="shared" si="131"/>
        <v>398.11497303684735</v>
      </c>
      <c r="AR45">
        <f t="shared" si="132"/>
        <v>4.2848609039005652</v>
      </c>
      <c r="AS45">
        <f t="shared" si="133"/>
        <v>1.2864404017901658</v>
      </c>
      <c r="AT45">
        <f t="shared" si="134"/>
        <v>25.197593688964844</v>
      </c>
      <c r="AU45" s="1">
        <v>2</v>
      </c>
      <c r="AV45">
        <f t="shared" si="135"/>
        <v>4.644859790802002</v>
      </c>
      <c r="AW45" s="1">
        <v>1</v>
      </c>
      <c r="AX45">
        <f t="shared" si="136"/>
        <v>9.2897195816040039</v>
      </c>
      <c r="AY45" s="1">
        <v>22.255878448486328</v>
      </c>
      <c r="AZ45" s="1">
        <v>25.197593688964844</v>
      </c>
      <c r="BA45" s="1">
        <v>21.492477416992188</v>
      </c>
      <c r="BB45" s="1">
        <v>400.18466186523438</v>
      </c>
      <c r="BC45" s="1">
        <v>377.35232543945312</v>
      </c>
      <c r="BD45" s="1">
        <v>17.301048278808594</v>
      </c>
      <c r="BE45" s="1">
        <v>20.097776412963867</v>
      </c>
      <c r="BF45" s="1">
        <v>61.674819946289062</v>
      </c>
      <c r="BG45" s="1">
        <v>71.643844604492188</v>
      </c>
      <c r="BH45" s="1">
        <v>300.26119995117188</v>
      </c>
      <c r="BI45" s="1">
        <v>1999.2296142578125</v>
      </c>
      <c r="BJ45" s="1">
        <v>8.108149528503418</v>
      </c>
      <c r="BK45" s="1">
        <v>96.074722290039062</v>
      </c>
      <c r="BL45" s="1">
        <v>-2.8514223098754883</v>
      </c>
      <c r="BM45" s="1">
        <v>5.6785419583320618E-2</v>
      </c>
      <c r="BN45" s="1">
        <v>1</v>
      </c>
      <c r="BO45" s="1">
        <v>-1.355140209197998</v>
      </c>
      <c r="BP45" s="1">
        <v>7.355140209197998</v>
      </c>
      <c r="BQ45" s="1">
        <v>1</v>
      </c>
      <c r="BR45" s="1">
        <v>0</v>
      </c>
      <c r="BS45" s="1">
        <v>0.15999999642372131</v>
      </c>
      <c r="BT45" s="1">
        <v>111115</v>
      </c>
      <c r="BU45">
        <f t="shared" si="137"/>
        <v>1.5013059997558591</v>
      </c>
      <c r="BV45">
        <f t="shared" si="138"/>
        <v>4.2848609039005652E-3</v>
      </c>
      <c r="BW45">
        <f t="shared" si="139"/>
        <v>298.34759368896482</v>
      </c>
      <c r="BX45">
        <f t="shared" si="140"/>
        <v>295.40587844848631</v>
      </c>
      <c r="BY45">
        <f t="shared" si="141"/>
        <v>319.87673113144774</v>
      </c>
      <c r="BZ45">
        <f t="shared" si="142"/>
        <v>0.39068418199753346</v>
      </c>
      <c r="CA45">
        <f t="shared" si="143"/>
        <v>3.2173286893129669</v>
      </c>
      <c r="CB45">
        <f t="shared" si="144"/>
        <v>33.487775063249252</v>
      </c>
      <c r="CC45">
        <f t="shared" si="145"/>
        <v>13.389998650285385</v>
      </c>
      <c r="CD45">
        <f t="shared" si="146"/>
        <v>23.726736068725586</v>
      </c>
      <c r="CE45">
        <f t="shared" si="147"/>
        <v>2.9461634974879725</v>
      </c>
      <c r="CF45">
        <f t="shared" si="148"/>
        <v>0.31143076975175793</v>
      </c>
      <c r="CG45">
        <f t="shared" si="149"/>
        <v>1.9308882875228011</v>
      </c>
      <c r="CH45">
        <f t="shared" si="150"/>
        <v>1.0152752099651714</v>
      </c>
      <c r="CI45">
        <f t="shared" si="151"/>
        <v>0.19558678517173539</v>
      </c>
      <c r="CJ45">
        <f t="shared" si="152"/>
        <v>19.598512408293985</v>
      </c>
      <c r="CK45">
        <f t="shared" si="153"/>
        <v>0.54058867064776517</v>
      </c>
      <c r="CL45">
        <f t="shared" si="154"/>
        <v>60.291829112264075</v>
      </c>
      <c r="CM45">
        <f t="shared" si="155"/>
        <v>372.60590456482493</v>
      </c>
      <c r="CN45">
        <f t="shared" si="156"/>
        <v>5.2849855995045929E-2</v>
      </c>
      <c r="CO45">
        <f t="shared" si="157"/>
        <v>0</v>
      </c>
      <c r="CP45">
        <f t="shared" si="158"/>
        <v>1749.5177397635796</v>
      </c>
      <c r="CQ45">
        <f t="shared" si="159"/>
        <v>1061.0872802734375</v>
      </c>
      <c r="CR45">
        <f t="shared" si="160"/>
        <v>0.45514614121835623</v>
      </c>
      <c r="CS45" s="2">
        <v>-9999</v>
      </c>
    </row>
    <row r="46" spans="1:97" x14ac:dyDescent="0.2">
      <c r="A46" t="s">
        <v>127</v>
      </c>
      <c r="B46" t="s">
        <v>128</v>
      </c>
      <c r="C46" t="s">
        <v>179</v>
      </c>
      <c r="D46" s="2"/>
      <c r="E46" s="2" t="s">
        <v>135</v>
      </c>
      <c r="F46" t="s">
        <v>130</v>
      </c>
      <c r="G46" t="s">
        <v>131</v>
      </c>
      <c r="H46" t="str">
        <f t="shared" ref="H46:H92" si="161">CONCATENATE(A46,"_",B46,"_",C46,"_",E46,"T_GE")</f>
        <v>LRCS_Tower_SAAP2_ELK1T_GE</v>
      </c>
      <c r="I46">
        <v>1</v>
      </c>
      <c r="J46" s="8">
        <v>41358</v>
      </c>
      <c r="K46" t="s">
        <v>136</v>
      </c>
      <c r="L46" t="s">
        <v>133</v>
      </c>
      <c r="M46" t="s">
        <v>129</v>
      </c>
      <c r="O46" s="1">
        <v>2</v>
      </c>
      <c r="P46" s="1" t="s">
        <v>138</v>
      </c>
      <c r="Q46" s="1">
        <v>508.50005613360554</v>
      </c>
      <c r="R46" s="1">
        <v>0</v>
      </c>
      <c r="S46">
        <f t="shared" si="121"/>
        <v>19.449159665147167</v>
      </c>
      <c r="T46">
        <f t="shared" si="122"/>
        <v>0.32777489544213489</v>
      </c>
      <c r="U46">
        <f t="shared" si="123"/>
        <v>134.1090153289247</v>
      </c>
      <c r="V46" s="1">
        <v>2</v>
      </c>
      <c r="W46" s="1">
        <v>2</v>
      </c>
      <c r="X46" s="1">
        <v>0</v>
      </c>
      <c r="Y46" s="1">
        <v>0</v>
      </c>
      <c r="Z46" s="1">
        <v>645.1357421875</v>
      </c>
      <c r="AA46" s="1">
        <v>1449.1470947265625</v>
      </c>
      <c r="AB46" s="1">
        <v>870.9639892578125</v>
      </c>
      <c r="AC46" s="2">
        <v>-9999</v>
      </c>
      <c r="AD46">
        <f t="shared" si="124"/>
        <v>0.55481693712450242</v>
      </c>
      <c r="AE46">
        <f t="shared" si="125"/>
        <v>0.3989816545006058</v>
      </c>
      <c r="AF46" s="1">
        <v>-1</v>
      </c>
      <c r="AG46" s="1">
        <v>0.87</v>
      </c>
      <c r="AH46" s="1">
        <v>0.92</v>
      </c>
      <c r="AI46" s="1">
        <v>9.9645156860351562</v>
      </c>
      <c r="AJ46">
        <f t="shared" si="126"/>
        <v>0.87498225784301764</v>
      </c>
      <c r="AK46">
        <f t="shared" si="127"/>
        <v>1.1684289344184917E-2</v>
      </c>
      <c r="AL46">
        <f t="shared" si="128"/>
        <v>0.71912306168669338</v>
      </c>
      <c r="AM46">
        <f t="shared" si="129"/>
        <v>2.2462669481198696</v>
      </c>
      <c r="AN46">
        <f t="shared" si="130"/>
        <v>-1</v>
      </c>
      <c r="AO46" s="1">
        <v>2000.095703125</v>
      </c>
      <c r="AP46" s="1">
        <v>0.5</v>
      </c>
      <c r="AQ46">
        <f t="shared" si="131"/>
        <v>349.11857396278106</v>
      </c>
      <c r="AR46">
        <f t="shared" si="132"/>
        <v>4.4332519940675512</v>
      </c>
      <c r="AS46">
        <f t="shared" si="133"/>
        <v>1.3092830663016723</v>
      </c>
      <c r="AT46">
        <f t="shared" si="134"/>
        <v>25.233318328857422</v>
      </c>
      <c r="AU46" s="1">
        <v>2</v>
      </c>
      <c r="AV46">
        <f t="shared" si="135"/>
        <v>4.644859790802002</v>
      </c>
      <c r="AW46" s="1">
        <v>1</v>
      </c>
      <c r="AX46">
        <f t="shared" si="136"/>
        <v>9.2897195816040039</v>
      </c>
      <c r="AY46" s="1">
        <v>22.262264251708984</v>
      </c>
      <c r="AZ46" s="1">
        <v>25.233318328857422</v>
      </c>
      <c r="BA46" s="1">
        <v>21.498022079467773</v>
      </c>
      <c r="BB46" s="1">
        <v>249.69493103027344</v>
      </c>
      <c r="BC46" s="1">
        <v>236.04251098632812</v>
      </c>
      <c r="BD46" s="1">
        <v>17.037473678588867</v>
      </c>
      <c r="BE46" s="1">
        <v>19.931669235229492</v>
      </c>
      <c r="BF46" s="1">
        <v>60.710979461669922</v>
      </c>
      <c r="BG46" s="1">
        <v>71.022781372070312</v>
      </c>
      <c r="BH46" s="1">
        <v>300.24853515625</v>
      </c>
      <c r="BI46" s="1">
        <v>2000.2022705078125</v>
      </c>
      <c r="BJ46" s="1">
        <v>7.5488314628601074</v>
      </c>
      <c r="BK46" s="1">
        <v>96.072952270507812</v>
      </c>
      <c r="BL46" s="1">
        <v>-2.1153688430786133</v>
      </c>
      <c r="BM46" s="1">
        <v>5.9623554348945618E-2</v>
      </c>
      <c r="BN46" s="1">
        <v>1</v>
      </c>
      <c r="BO46" s="1">
        <v>-1.355140209197998</v>
      </c>
      <c r="BP46" s="1">
        <v>7.355140209197998</v>
      </c>
      <c r="BQ46" s="1">
        <v>1</v>
      </c>
      <c r="BR46" s="1">
        <v>0</v>
      </c>
      <c r="BS46" s="1">
        <v>0.15999999642372131</v>
      </c>
      <c r="BT46" s="1">
        <v>111115</v>
      </c>
      <c r="BU46">
        <f t="shared" si="137"/>
        <v>1.5012426757812498</v>
      </c>
      <c r="BV46">
        <f t="shared" si="138"/>
        <v>4.4332519940675514E-3</v>
      </c>
      <c r="BW46">
        <f t="shared" si="139"/>
        <v>298.3833183288574</v>
      </c>
      <c r="BX46">
        <f t="shared" si="140"/>
        <v>295.41226425170896</v>
      </c>
      <c r="BY46">
        <f t="shared" si="141"/>
        <v>320.03235612796925</v>
      </c>
      <c r="BZ46">
        <f t="shared" si="142"/>
        <v>0.36379306885942431</v>
      </c>
      <c r="CA46">
        <f t="shared" si="143"/>
        <v>3.2241773734094243</v>
      </c>
      <c r="CB46">
        <f t="shared" si="144"/>
        <v>33.559678319567709</v>
      </c>
      <c r="CC46">
        <f t="shared" si="145"/>
        <v>13.628009084338217</v>
      </c>
      <c r="CD46">
        <f t="shared" si="146"/>
        <v>23.747791290283203</v>
      </c>
      <c r="CE46">
        <f t="shared" si="147"/>
        <v>2.9498995314879521</v>
      </c>
      <c r="CF46">
        <f t="shared" si="148"/>
        <v>0.31660396289431608</v>
      </c>
      <c r="CG46">
        <f t="shared" si="149"/>
        <v>1.914894307107752</v>
      </c>
      <c r="CH46">
        <f t="shared" si="150"/>
        <v>1.0350052243802002</v>
      </c>
      <c r="CI46">
        <f t="shared" si="151"/>
        <v>0.19885168295753539</v>
      </c>
      <c r="CJ46">
        <f t="shared" si="152"/>
        <v>12.884249028740584</v>
      </c>
      <c r="CK46">
        <f t="shared" si="153"/>
        <v>0.56815619681614238</v>
      </c>
      <c r="CL46">
        <f t="shared" si="154"/>
        <v>59.69778261310077</v>
      </c>
      <c r="CM46">
        <f t="shared" si="155"/>
        <v>233.21612152243699</v>
      </c>
      <c r="CN46">
        <f t="shared" si="156"/>
        <v>4.9785224885739311E-2</v>
      </c>
      <c r="CO46">
        <f t="shared" si="157"/>
        <v>0</v>
      </c>
      <c r="CP46">
        <f t="shared" si="158"/>
        <v>1750.1414987916562</v>
      </c>
      <c r="CQ46">
        <f t="shared" si="159"/>
        <v>804.0113525390625</v>
      </c>
      <c r="CR46">
        <f t="shared" si="160"/>
        <v>0.3989816545006058</v>
      </c>
      <c r="CS46" s="2">
        <v>-9999</v>
      </c>
    </row>
    <row r="47" spans="1:97" x14ac:dyDescent="0.2">
      <c r="A47" t="s">
        <v>127</v>
      </c>
      <c r="B47" t="s">
        <v>128</v>
      </c>
      <c r="C47" t="s">
        <v>179</v>
      </c>
      <c r="D47" s="2"/>
      <c r="E47" s="2" t="s">
        <v>135</v>
      </c>
      <c r="F47" t="s">
        <v>130</v>
      </c>
      <c r="G47" t="s">
        <v>131</v>
      </c>
      <c r="H47" t="str">
        <f t="shared" si="161"/>
        <v>LRCS_Tower_SAAP2_ELK1T_GE</v>
      </c>
      <c r="I47">
        <v>1</v>
      </c>
      <c r="J47" s="8">
        <v>41358</v>
      </c>
      <c r="K47" t="s">
        <v>136</v>
      </c>
      <c r="L47" t="s">
        <v>133</v>
      </c>
      <c r="M47" t="s">
        <v>129</v>
      </c>
      <c r="O47" s="1">
        <v>3</v>
      </c>
      <c r="P47" s="1" t="s">
        <v>139</v>
      </c>
      <c r="Q47" s="1">
        <v>737.50005613360554</v>
      </c>
      <c r="R47" s="1">
        <v>0</v>
      </c>
      <c r="S47">
        <f t="shared" si="121"/>
        <v>4.8217836927060791</v>
      </c>
      <c r="T47">
        <f t="shared" si="122"/>
        <v>0.33661579386120588</v>
      </c>
      <c r="U47">
        <f t="shared" si="123"/>
        <v>70.668432802990225</v>
      </c>
      <c r="V47" s="1">
        <v>3</v>
      </c>
      <c r="W47" s="1">
        <v>3</v>
      </c>
      <c r="X47" s="1">
        <v>0</v>
      </c>
      <c r="Y47" s="1">
        <v>0</v>
      </c>
      <c r="Z47" s="1">
        <v>640.976806640625</v>
      </c>
      <c r="AA47" s="1">
        <v>1235.159912109375</v>
      </c>
      <c r="AB47" s="1">
        <v>828.6253662109375</v>
      </c>
      <c r="AC47" s="2">
        <v>-9999</v>
      </c>
      <c r="AD47">
        <f t="shared" si="124"/>
        <v>0.4810576344353818</v>
      </c>
      <c r="AE47">
        <f t="shared" si="125"/>
        <v>0.32913515239024238</v>
      </c>
      <c r="AF47" s="1">
        <v>-1</v>
      </c>
      <c r="AG47" s="1">
        <v>0.87</v>
      </c>
      <c r="AH47" s="1">
        <v>0.92</v>
      </c>
      <c r="AI47" s="1">
        <v>9.9645156860351562</v>
      </c>
      <c r="AJ47">
        <f t="shared" si="126"/>
        <v>0.87498225784301764</v>
      </c>
      <c r="AK47">
        <f t="shared" si="127"/>
        <v>3.3272747827617333E-3</v>
      </c>
      <c r="AL47">
        <f t="shared" si="128"/>
        <v>0.68419068491979951</v>
      </c>
      <c r="AM47">
        <f t="shared" si="129"/>
        <v>1.9269962646275425</v>
      </c>
      <c r="AN47">
        <f t="shared" si="130"/>
        <v>-1</v>
      </c>
      <c r="AO47" s="1">
        <v>1999.5799560546875</v>
      </c>
      <c r="AP47" s="1">
        <v>0.5</v>
      </c>
      <c r="AQ47">
        <f t="shared" si="131"/>
        <v>287.92693508812891</v>
      </c>
      <c r="AR47">
        <f t="shared" si="132"/>
        <v>4.5673412269982965</v>
      </c>
      <c r="AS47">
        <f t="shared" si="133"/>
        <v>1.3147967709261645</v>
      </c>
      <c r="AT47">
        <f t="shared" si="134"/>
        <v>25.214517593383789</v>
      </c>
      <c r="AU47" s="1">
        <v>2</v>
      </c>
      <c r="AV47">
        <f t="shared" si="135"/>
        <v>4.644859790802002</v>
      </c>
      <c r="AW47" s="1">
        <v>1</v>
      </c>
      <c r="AX47">
        <f t="shared" si="136"/>
        <v>9.2897195816040039</v>
      </c>
      <c r="AY47" s="1">
        <v>22.260324478149414</v>
      </c>
      <c r="AZ47" s="1">
        <v>25.214517593383789</v>
      </c>
      <c r="BA47" s="1">
        <v>21.502485275268555</v>
      </c>
      <c r="BB47" s="1">
        <v>99.669807434082031</v>
      </c>
      <c r="BC47" s="1">
        <v>96.165519714355469</v>
      </c>
      <c r="BD47" s="1">
        <v>16.854211807250977</v>
      </c>
      <c r="BE47" s="1">
        <v>19.836112976074219</v>
      </c>
      <c r="BF47" s="1">
        <v>60.067085266113281</v>
      </c>
      <c r="BG47" s="1">
        <v>70.691841125488281</v>
      </c>
      <c r="BH47" s="1">
        <v>300.260986328125</v>
      </c>
      <c r="BI47" s="1">
        <v>1999.7152099609375</v>
      </c>
      <c r="BJ47" s="1">
        <v>7.8563065528869629</v>
      </c>
      <c r="BK47" s="1">
        <v>96.076019287109375</v>
      </c>
      <c r="BL47" s="1">
        <v>-1.8417329788208008</v>
      </c>
      <c r="BM47" s="1">
        <v>5.2589252591133118E-2</v>
      </c>
      <c r="BN47" s="1">
        <v>1</v>
      </c>
      <c r="BO47" s="1">
        <v>-1.355140209197998</v>
      </c>
      <c r="BP47" s="1">
        <v>7.355140209197998</v>
      </c>
      <c r="BQ47" s="1">
        <v>1</v>
      </c>
      <c r="BR47" s="1">
        <v>0</v>
      </c>
      <c r="BS47" s="1">
        <v>0.15999999642372131</v>
      </c>
      <c r="BT47" s="1">
        <v>111115</v>
      </c>
      <c r="BU47">
        <f t="shared" si="137"/>
        <v>1.5013049316406248</v>
      </c>
      <c r="BV47">
        <f t="shared" si="138"/>
        <v>4.5673412269982968E-3</v>
      </c>
      <c r="BW47">
        <f t="shared" si="139"/>
        <v>298.36451759338377</v>
      </c>
      <c r="BX47">
        <f t="shared" si="140"/>
        <v>295.41032447814939</v>
      </c>
      <c r="BY47">
        <f t="shared" si="141"/>
        <v>319.95442644221112</v>
      </c>
      <c r="BZ47">
        <f t="shared" si="142"/>
        <v>0.34062352214676878</v>
      </c>
      <c r="CA47">
        <f t="shared" si="143"/>
        <v>3.2205715437967517</v>
      </c>
      <c r="CB47">
        <f t="shared" si="144"/>
        <v>33.521075994755115</v>
      </c>
      <c r="CC47">
        <f t="shared" si="145"/>
        <v>13.684963018680897</v>
      </c>
      <c r="CD47">
        <f t="shared" si="146"/>
        <v>23.737421035766602</v>
      </c>
      <c r="CE47">
        <f t="shared" si="147"/>
        <v>2.9480589183227379</v>
      </c>
      <c r="CF47">
        <f t="shared" si="148"/>
        <v>0.32484493940234244</v>
      </c>
      <c r="CG47">
        <f t="shared" si="149"/>
        <v>1.9057747728705872</v>
      </c>
      <c r="CH47">
        <f t="shared" si="150"/>
        <v>1.0422841454521508</v>
      </c>
      <c r="CI47">
        <f t="shared" si="151"/>
        <v>0.2040538005572996</v>
      </c>
      <c r="CJ47">
        <f t="shared" si="152"/>
        <v>6.7895417129698821</v>
      </c>
      <c r="CK47">
        <f t="shared" si="153"/>
        <v>0.73486248514955954</v>
      </c>
      <c r="CL47">
        <f t="shared" si="154"/>
        <v>59.522748110011328</v>
      </c>
      <c r="CM47">
        <f t="shared" si="155"/>
        <v>95.464808791063078</v>
      </c>
      <c r="CN47">
        <f t="shared" si="156"/>
        <v>3.0064043474915775E-2</v>
      </c>
      <c r="CO47">
        <f t="shared" si="157"/>
        <v>0</v>
      </c>
      <c r="CP47">
        <f t="shared" si="158"/>
        <v>1749.7153294546451</v>
      </c>
      <c r="CQ47">
        <f t="shared" si="159"/>
        <v>594.18310546875</v>
      </c>
      <c r="CR47">
        <f t="shared" si="160"/>
        <v>0.32913515239024238</v>
      </c>
      <c r="CS47" s="2">
        <v>-9999</v>
      </c>
    </row>
    <row r="48" spans="1:97" x14ac:dyDescent="0.2">
      <c r="A48" t="s">
        <v>127</v>
      </c>
      <c r="B48" t="s">
        <v>128</v>
      </c>
      <c r="C48" t="s">
        <v>179</v>
      </c>
      <c r="D48" s="2"/>
      <c r="E48" s="2" t="s">
        <v>135</v>
      </c>
      <c r="F48" t="s">
        <v>130</v>
      </c>
      <c r="G48" t="s">
        <v>131</v>
      </c>
      <c r="H48" t="str">
        <f t="shared" si="161"/>
        <v>LRCS_Tower_SAAP2_ELK1T_GE</v>
      </c>
      <c r="I48">
        <v>1</v>
      </c>
      <c r="J48" s="8">
        <v>41358</v>
      </c>
      <c r="K48" t="s">
        <v>136</v>
      </c>
      <c r="L48" t="s">
        <v>133</v>
      </c>
      <c r="M48" t="s">
        <v>129</v>
      </c>
      <c r="O48" s="1">
        <v>4</v>
      </c>
      <c r="P48" s="1" t="s">
        <v>140</v>
      </c>
      <c r="Q48" s="1">
        <v>966.50005613360554</v>
      </c>
      <c r="R48" s="1">
        <v>0</v>
      </c>
      <c r="S48">
        <f t="shared" si="121"/>
        <v>-0.16710268773485135</v>
      </c>
      <c r="T48">
        <f t="shared" si="122"/>
        <v>0.34650259177776466</v>
      </c>
      <c r="U48">
        <f t="shared" si="123"/>
        <v>49.511226474787698</v>
      </c>
      <c r="V48" s="1">
        <v>4</v>
      </c>
      <c r="W48" s="1">
        <v>4</v>
      </c>
      <c r="X48" s="1">
        <v>0</v>
      </c>
      <c r="Y48" s="1">
        <v>0</v>
      </c>
      <c r="Z48" s="1">
        <v>638.554443359375</v>
      </c>
      <c r="AA48" s="1">
        <v>1157.798095703125</v>
      </c>
      <c r="AB48" s="1">
        <v>820.520751953125</v>
      </c>
      <c r="AC48" s="2">
        <v>-9999</v>
      </c>
      <c r="AD48">
        <f t="shared" si="124"/>
        <v>0.4484751307423907</v>
      </c>
      <c r="AE48">
        <f t="shared" si="125"/>
        <v>0.29130929218291135</v>
      </c>
      <c r="AF48" s="1">
        <v>-1</v>
      </c>
      <c r="AG48" s="1">
        <v>0.87</v>
      </c>
      <c r="AH48" s="1">
        <v>0.92</v>
      </c>
      <c r="AI48" s="1">
        <v>9.9645156860351562</v>
      </c>
      <c r="AJ48">
        <f t="shared" si="126"/>
        <v>0.87498225784301764</v>
      </c>
      <c r="AK48">
        <f t="shared" si="127"/>
        <v>4.7574173162116183E-4</v>
      </c>
      <c r="AL48">
        <f t="shared" si="128"/>
        <v>0.6495550638464338</v>
      </c>
      <c r="AM48">
        <f t="shared" si="129"/>
        <v>1.8131548652485414</v>
      </c>
      <c r="AN48">
        <f t="shared" si="130"/>
        <v>-1</v>
      </c>
      <c r="AO48" s="1">
        <v>2000.59912109375</v>
      </c>
      <c r="AP48" s="1">
        <v>0.5</v>
      </c>
      <c r="AQ48">
        <f t="shared" si="131"/>
        <v>254.96681733110643</v>
      </c>
      <c r="AR48">
        <f t="shared" si="132"/>
        <v>4.6483118346011851</v>
      </c>
      <c r="AS48">
        <f t="shared" si="133"/>
        <v>1.3014965272304753</v>
      </c>
      <c r="AT48">
        <f t="shared" si="134"/>
        <v>25.101797103881836</v>
      </c>
      <c r="AU48" s="1">
        <v>2</v>
      </c>
      <c r="AV48">
        <f t="shared" si="135"/>
        <v>4.644859790802002</v>
      </c>
      <c r="AW48" s="1">
        <v>1</v>
      </c>
      <c r="AX48">
        <f t="shared" si="136"/>
        <v>9.2897195816040039</v>
      </c>
      <c r="AY48" s="1">
        <v>22.223648071289062</v>
      </c>
      <c r="AZ48" s="1">
        <v>25.101797103881836</v>
      </c>
      <c r="BA48" s="1">
        <v>21.493410110473633</v>
      </c>
      <c r="BB48" s="1">
        <v>49.857913970947266</v>
      </c>
      <c r="BC48" s="1">
        <v>49.814983367919922</v>
      </c>
      <c r="BD48" s="1">
        <v>16.714885711669922</v>
      </c>
      <c r="BE48" s="1">
        <v>19.749872207641602</v>
      </c>
      <c r="BF48" s="1">
        <v>59.70269775390625</v>
      </c>
      <c r="BG48" s="1">
        <v>70.542434692382812</v>
      </c>
      <c r="BH48" s="1">
        <v>300.26547241210938</v>
      </c>
      <c r="BI48" s="1">
        <v>2000.879638671875</v>
      </c>
      <c r="BJ48" s="1">
        <v>8.6008319854736328</v>
      </c>
      <c r="BK48" s="1">
        <v>96.078086853027344</v>
      </c>
      <c r="BL48" s="1">
        <v>-2.023655891418457</v>
      </c>
      <c r="BM48" s="1">
        <v>4.957754909992218E-2</v>
      </c>
      <c r="BN48" s="1">
        <v>1</v>
      </c>
      <c r="BO48" s="1">
        <v>-1.355140209197998</v>
      </c>
      <c r="BP48" s="1">
        <v>7.355140209197998</v>
      </c>
      <c r="BQ48" s="1">
        <v>1</v>
      </c>
      <c r="BR48" s="1">
        <v>0</v>
      </c>
      <c r="BS48" s="1">
        <v>0.15999999642372131</v>
      </c>
      <c r="BT48" s="1">
        <v>111115</v>
      </c>
      <c r="BU48">
        <f t="shared" si="137"/>
        <v>1.5013273620605467</v>
      </c>
      <c r="BV48">
        <f t="shared" si="138"/>
        <v>4.6483118346011855E-3</v>
      </c>
      <c r="BW48">
        <f t="shared" si="139"/>
        <v>298.25179710388181</v>
      </c>
      <c r="BX48">
        <f t="shared" si="140"/>
        <v>295.37364807128904</v>
      </c>
      <c r="BY48">
        <f t="shared" si="141"/>
        <v>320.14073503179679</v>
      </c>
      <c r="BZ48">
        <f t="shared" si="142"/>
        <v>0.33063857687035547</v>
      </c>
      <c r="CA48">
        <f t="shared" si="143"/>
        <v>3.199026464532456</v>
      </c>
      <c r="CB48">
        <f t="shared" si="144"/>
        <v>33.296109126590679</v>
      </c>
      <c r="CC48">
        <f t="shared" si="145"/>
        <v>13.546236918949077</v>
      </c>
      <c r="CD48">
        <f t="shared" si="146"/>
        <v>23.662722587585449</v>
      </c>
      <c r="CE48">
        <f t="shared" si="147"/>
        <v>2.9348303598289358</v>
      </c>
      <c r="CF48">
        <f t="shared" si="148"/>
        <v>0.334042932385481</v>
      </c>
      <c r="CG48">
        <f t="shared" si="149"/>
        <v>1.8975299373019807</v>
      </c>
      <c r="CH48">
        <f t="shared" si="150"/>
        <v>1.0373004225269551</v>
      </c>
      <c r="CI48">
        <f t="shared" si="151"/>
        <v>0.20986160991042035</v>
      </c>
      <c r="CJ48">
        <f t="shared" si="152"/>
        <v>4.75694391744456</v>
      </c>
      <c r="CK48">
        <f t="shared" si="153"/>
        <v>0.99390229861387769</v>
      </c>
      <c r="CL48">
        <f t="shared" si="154"/>
        <v>59.710184224308257</v>
      </c>
      <c r="CM48">
        <f t="shared" si="155"/>
        <v>49.839267053391843</v>
      </c>
      <c r="CN48">
        <f t="shared" si="156"/>
        <v>-2.001982143584912E-3</v>
      </c>
      <c r="CO48">
        <f t="shared" si="157"/>
        <v>0</v>
      </c>
      <c r="CP48">
        <f t="shared" si="158"/>
        <v>1750.7341839172384</v>
      </c>
      <c r="CQ48">
        <f t="shared" si="159"/>
        <v>519.24365234375</v>
      </c>
      <c r="CR48">
        <f t="shared" si="160"/>
        <v>0.29130929218291135</v>
      </c>
      <c r="CS48" s="2">
        <v>-9999</v>
      </c>
    </row>
    <row r="49" spans="1:97" x14ac:dyDescent="0.2">
      <c r="A49" t="s">
        <v>127</v>
      </c>
      <c r="B49" t="s">
        <v>128</v>
      </c>
      <c r="C49" t="s">
        <v>179</v>
      </c>
      <c r="D49" s="2"/>
      <c r="E49" s="2" t="s">
        <v>135</v>
      </c>
      <c r="F49" t="s">
        <v>130</v>
      </c>
      <c r="G49" t="s">
        <v>131</v>
      </c>
      <c r="H49" t="str">
        <f t="shared" si="161"/>
        <v>LRCS_Tower_SAAP2_ELK1T_GE</v>
      </c>
      <c r="I49">
        <v>1</v>
      </c>
      <c r="J49" s="8">
        <v>41358</v>
      </c>
      <c r="K49" t="s">
        <v>136</v>
      </c>
      <c r="L49" t="s">
        <v>133</v>
      </c>
      <c r="M49" t="s">
        <v>129</v>
      </c>
      <c r="O49" s="1">
        <v>5</v>
      </c>
      <c r="P49" s="1" t="s">
        <v>141</v>
      </c>
      <c r="Q49" s="1">
        <v>1195.5000561336055</v>
      </c>
      <c r="R49" s="1">
        <v>0</v>
      </c>
      <c r="S49">
        <f t="shared" si="121"/>
        <v>60.748230469590169</v>
      </c>
      <c r="T49">
        <f t="shared" si="122"/>
        <v>0.35477029142585864</v>
      </c>
      <c r="U49">
        <f t="shared" si="123"/>
        <v>558.17911508238285</v>
      </c>
      <c r="V49" s="1">
        <v>5</v>
      </c>
      <c r="W49" s="1">
        <v>5</v>
      </c>
      <c r="X49" s="1">
        <v>0</v>
      </c>
      <c r="Y49" s="1">
        <v>0</v>
      </c>
      <c r="Z49" s="1">
        <v>656.50634765625</v>
      </c>
      <c r="AA49" s="1">
        <v>1832.131591796875</v>
      </c>
      <c r="AB49" s="1">
        <v>945.5245361328125</v>
      </c>
      <c r="AC49" s="2">
        <v>-9999</v>
      </c>
      <c r="AD49">
        <f t="shared" si="124"/>
        <v>0.64167074537895108</v>
      </c>
      <c r="AE49">
        <f t="shared" si="125"/>
        <v>0.48392105656260032</v>
      </c>
      <c r="AF49" s="1">
        <v>-1</v>
      </c>
      <c r="AG49" s="1">
        <v>0.87</v>
      </c>
      <c r="AH49" s="1">
        <v>0.92</v>
      </c>
      <c r="AI49" s="1">
        <v>9.9645156860351562</v>
      </c>
      <c r="AJ49">
        <f t="shared" si="126"/>
        <v>0.87498225784301764</v>
      </c>
      <c r="AK49">
        <f t="shared" si="127"/>
        <v>3.5273243904646062E-2</v>
      </c>
      <c r="AL49">
        <f t="shared" si="128"/>
        <v>0.75415789179668979</v>
      </c>
      <c r="AM49">
        <f t="shared" si="129"/>
        <v>2.7907294397649727</v>
      </c>
      <c r="AN49">
        <f t="shared" si="130"/>
        <v>-1</v>
      </c>
      <c r="AO49" s="1">
        <v>2000.7113037109375</v>
      </c>
      <c r="AP49" s="1">
        <v>0.5</v>
      </c>
      <c r="AQ49">
        <f t="shared" si="131"/>
        <v>423.57292962932428</v>
      </c>
      <c r="AR49">
        <f t="shared" si="132"/>
        <v>4.617620309936564</v>
      </c>
      <c r="AS49">
        <f t="shared" si="133"/>
        <v>1.2643124355566262</v>
      </c>
      <c r="AT49">
        <f t="shared" si="134"/>
        <v>24.841470718383789</v>
      </c>
      <c r="AU49" s="1">
        <v>2</v>
      </c>
      <c r="AV49">
        <f t="shared" si="135"/>
        <v>4.644859790802002</v>
      </c>
      <c r="AW49" s="1">
        <v>1</v>
      </c>
      <c r="AX49">
        <f t="shared" si="136"/>
        <v>9.2897195816040039</v>
      </c>
      <c r="AY49" s="1">
        <v>22.220495223999023</v>
      </c>
      <c r="AZ49" s="1">
        <v>24.841470718383789</v>
      </c>
      <c r="BA49" s="1">
        <v>21.498659133911133</v>
      </c>
      <c r="BB49" s="1">
        <v>899.41741943359375</v>
      </c>
      <c r="BC49" s="1">
        <v>856.32037353515625</v>
      </c>
      <c r="BD49" s="1">
        <v>16.608020782470703</v>
      </c>
      <c r="BE49" s="1">
        <v>19.623374938964844</v>
      </c>
      <c r="BF49" s="1">
        <v>59.334247589111328</v>
      </c>
      <c r="BG49" s="1">
        <v>70.106132507324219</v>
      </c>
      <c r="BH49" s="1">
        <v>300.26370239257812</v>
      </c>
      <c r="BI49" s="1">
        <v>2000.6903076171875</v>
      </c>
      <c r="BJ49" s="1">
        <v>8.6700210571289062</v>
      </c>
      <c r="BK49" s="1">
        <v>96.081161499023438</v>
      </c>
      <c r="BL49" s="1">
        <v>-7.935154914855957</v>
      </c>
      <c r="BM49" s="1">
        <v>6.709463894367218E-2</v>
      </c>
      <c r="BN49" s="1">
        <v>1</v>
      </c>
      <c r="BO49" s="1">
        <v>-1.355140209197998</v>
      </c>
      <c r="BP49" s="1">
        <v>7.355140209197998</v>
      </c>
      <c r="BQ49" s="1">
        <v>1</v>
      </c>
      <c r="BR49" s="1">
        <v>0</v>
      </c>
      <c r="BS49" s="1">
        <v>0.15999999642372131</v>
      </c>
      <c r="BT49" s="1">
        <v>111115</v>
      </c>
      <c r="BU49">
        <f t="shared" si="137"/>
        <v>1.5013185119628905</v>
      </c>
      <c r="BV49">
        <f t="shared" si="138"/>
        <v>4.6176203099365636E-3</v>
      </c>
      <c r="BW49">
        <f t="shared" si="139"/>
        <v>297.99147071838377</v>
      </c>
      <c r="BX49">
        <f t="shared" si="140"/>
        <v>295.370495223999</v>
      </c>
      <c r="BY49">
        <f t="shared" si="141"/>
        <v>320.11044206372389</v>
      </c>
      <c r="BZ49">
        <f t="shared" si="142"/>
        <v>0.34771003781396115</v>
      </c>
      <c r="CA49">
        <f t="shared" si="143"/>
        <v>3.1497490922231965</v>
      </c>
      <c r="CB49">
        <f t="shared" si="144"/>
        <v>32.782171271474589</v>
      </c>
      <c r="CC49">
        <f t="shared" si="145"/>
        <v>13.158796332509745</v>
      </c>
      <c r="CD49">
        <f t="shared" si="146"/>
        <v>23.530982971191406</v>
      </c>
      <c r="CE49">
        <f t="shared" si="147"/>
        <v>2.9116266885727327</v>
      </c>
      <c r="CF49">
        <f t="shared" si="148"/>
        <v>0.34172014970396697</v>
      </c>
      <c r="CG49">
        <f t="shared" si="149"/>
        <v>1.8854366566665703</v>
      </c>
      <c r="CH49">
        <f t="shared" si="150"/>
        <v>1.0261900319061623</v>
      </c>
      <c r="CI49">
        <f t="shared" si="151"/>
        <v>0.21471044157160094</v>
      </c>
      <c r="CJ49">
        <f t="shared" si="152"/>
        <v>53.63049770161242</v>
      </c>
      <c r="CK49">
        <f t="shared" si="153"/>
        <v>0.65183444459933404</v>
      </c>
      <c r="CL49">
        <f t="shared" si="154"/>
        <v>60.296091628612913</v>
      </c>
      <c r="CM49">
        <f t="shared" si="155"/>
        <v>847.49232330031953</v>
      </c>
      <c r="CN49">
        <f t="shared" si="156"/>
        <v>4.3220224773322415E-2</v>
      </c>
      <c r="CO49">
        <f t="shared" si="157"/>
        <v>0</v>
      </c>
      <c r="CP49">
        <f t="shared" si="158"/>
        <v>1750.5685226035282</v>
      </c>
      <c r="CQ49">
        <f t="shared" si="159"/>
        <v>1175.625244140625</v>
      </c>
      <c r="CR49">
        <f t="shared" si="160"/>
        <v>0.48392105656260032</v>
      </c>
      <c r="CS49" s="2">
        <v>-9999</v>
      </c>
    </row>
    <row r="50" spans="1:97" x14ac:dyDescent="0.2">
      <c r="A50" t="s">
        <v>127</v>
      </c>
      <c r="B50" t="s">
        <v>128</v>
      </c>
      <c r="C50" t="s">
        <v>179</v>
      </c>
      <c r="D50" s="2"/>
      <c r="E50" s="2" t="s">
        <v>135</v>
      </c>
      <c r="F50" t="s">
        <v>130</v>
      </c>
      <c r="G50" t="s">
        <v>131</v>
      </c>
      <c r="H50" t="str">
        <f t="shared" si="161"/>
        <v>LRCS_Tower_SAAP2_ELK1T_GE</v>
      </c>
      <c r="I50">
        <v>1</v>
      </c>
      <c r="J50" s="8">
        <v>41358</v>
      </c>
      <c r="K50" t="s">
        <v>136</v>
      </c>
      <c r="L50" t="s">
        <v>133</v>
      </c>
      <c r="M50" t="s">
        <v>129</v>
      </c>
      <c r="O50" s="1">
        <v>6</v>
      </c>
      <c r="P50" s="1" t="s">
        <v>142</v>
      </c>
      <c r="Q50" s="1">
        <v>1501.5000560646877</v>
      </c>
      <c r="R50" s="1">
        <v>0</v>
      </c>
      <c r="S50">
        <f t="shared" si="121"/>
        <v>61.899362884309738</v>
      </c>
      <c r="T50">
        <f t="shared" si="122"/>
        <v>0.3575803363923491</v>
      </c>
      <c r="U50">
        <f t="shared" si="123"/>
        <v>848.00227164895841</v>
      </c>
      <c r="V50" s="1">
        <v>6</v>
      </c>
      <c r="W50" s="1">
        <v>6</v>
      </c>
      <c r="X50" s="1">
        <v>0</v>
      </c>
      <c r="Y50" s="1">
        <v>0</v>
      </c>
      <c r="Z50" s="1">
        <v>627.8603515625</v>
      </c>
      <c r="AA50" s="1">
        <v>1637.6697998046875</v>
      </c>
      <c r="AB50" s="1">
        <v>885.02008056640625</v>
      </c>
      <c r="AC50" s="2">
        <v>-9999</v>
      </c>
      <c r="AD50">
        <f t="shared" si="124"/>
        <v>0.61661358618362494</v>
      </c>
      <c r="AE50">
        <f t="shared" si="125"/>
        <v>0.45958575979604932</v>
      </c>
      <c r="AF50" s="1">
        <v>-1</v>
      </c>
      <c r="AG50" s="1">
        <v>0.87</v>
      </c>
      <c r="AH50" s="1">
        <v>0.92</v>
      </c>
      <c r="AI50" s="1">
        <v>9.9894657135009766</v>
      </c>
      <c r="AJ50">
        <f t="shared" si="126"/>
        <v>0.87499473285675033</v>
      </c>
      <c r="AK50">
        <f t="shared" si="127"/>
        <v>3.5970260144880528E-2</v>
      </c>
      <c r="AL50">
        <f t="shared" si="128"/>
        <v>0.74533836116155017</v>
      </c>
      <c r="AM50">
        <f t="shared" si="129"/>
        <v>2.608334473946579</v>
      </c>
      <c r="AN50">
        <f t="shared" si="130"/>
        <v>-1</v>
      </c>
      <c r="AO50" s="1">
        <v>1998.50927734375</v>
      </c>
      <c r="AP50" s="1">
        <v>0.5</v>
      </c>
      <c r="AQ50">
        <f t="shared" si="131"/>
        <v>401.83538315103971</v>
      </c>
      <c r="AR50">
        <f t="shared" si="132"/>
        <v>4.579184259405217</v>
      </c>
      <c r="AS50">
        <f t="shared" si="133"/>
        <v>1.2445663501409676</v>
      </c>
      <c r="AT50">
        <f t="shared" si="134"/>
        <v>24.679084777832031</v>
      </c>
      <c r="AU50" s="1">
        <v>2</v>
      </c>
      <c r="AV50">
        <f t="shared" si="135"/>
        <v>4.644859790802002</v>
      </c>
      <c r="AW50" s="1">
        <v>1</v>
      </c>
      <c r="AX50">
        <f t="shared" si="136"/>
        <v>9.2897195816040039</v>
      </c>
      <c r="AY50" s="1">
        <v>22.553066253662109</v>
      </c>
      <c r="AZ50" s="1">
        <v>24.679084777832031</v>
      </c>
      <c r="BA50" s="1">
        <v>22.081499099731445</v>
      </c>
      <c r="BB50" s="1">
        <v>1200.0567626953125</v>
      </c>
      <c r="BC50" s="1">
        <v>1155.3006591796875</v>
      </c>
      <c r="BD50" s="1">
        <v>16.521804809570312</v>
      </c>
      <c r="BE50" s="1">
        <v>19.512552261352539</v>
      </c>
      <c r="BF50" s="1">
        <v>57.844528198242188</v>
      </c>
      <c r="BG50" s="1">
        <v>68.315444946289062</v>
      </c>
      <c r="BH50" s="1">
        <v>300.24819946289062</v>
      </c>
      <c r="BI50" s="1">
        <v>1998.4681396484375</v>
      </c>
      <c r="BJ50" s="1">
        <v>7.4093708992004395</v>
      </c>
      <c r="BK50" s="1">
        <v>96.080802917480469</v>
      </c>
      <c r="BL50" s="1">
        <v>-12.476292610168457</v>
      </c>
      <c r="BM50" s="1">
        <v>6.1612918972969055E-2</v>
      </c>
      <c r="BN50" s="1">
        <v>1</v>
      </c>
      <c r="BO50" s="1">
        <v>-1.355140209197998</v>
      </c>
      <c r="BP50" s="1">
        <v>7.355140209197998</v>
      </c>
      <c r="BQ50" s="1">
        <v>1</v>
      </c>
      <c r="BR50" s="1">
        <v>0</v>
      </c>
      <c r="BS50" s="1">
        <v>0.15999999642372131</v>
      </c>
      <c r="BT50" s="1">
        <v>111115</v>
      </c>
      <c r="BU50">
        <f t="shared" si="137"/>
        <v>1.5012409973144532</v>
      </c>
      <c r="BV50">
        <f t="shared" si="138"/>
        <v>4.579184259405217E-3</v>
      </c>
      <c r="BW50">
        <f t="shared" si="139"/>
        <v>297.82908477783201</v>
      </c>
      <c r="BX50">
        <f t="shared" si="140"/>
        <v>295.70306625366209</v>
      </c>
      <c r="BY50">
        <f t="shared" si="141"/>
        <v>319.75489519667099</v>
      </c>
      <c r="BZ50">
        <f t="shared" si="142"/>
        <v>0.37527714269043377</v>
      </c>
      <c r="CA50">
        <f t="shared" si="143"/>
        <v>3.1193480383810188</v>
      </c>
      <c r="CB50">
        <f t="shared" si="144"/>
        <v>32.465882295551673</v>
      </c>
      <c r="CC50">
        <f t="shared" si="145"/>
        <v>12.953330034199134</v>
      </c>
      <c r="CD50">
        <f t="shared" si="146"/>
        <v>23.61607551574707</v>
      </c>
      <c r="CE50">
        <f t="shared" si="147"/>
        <v>2.9265958541081849</v>
      </c>
      <c r="CF50">
        <f t="shared" si="148"/>
        <v>0.34432650391473069</v>
      </c>
      <c r="CG50">
        <f t="shared" si="149"/>
        <v>1.8747816882400512</v>
      </c>
      <c r="CH50">
        <f t="shared" si="150"/>
        <v>1.0518141658681337</v>
      </c>
      <c r="CI50">
        <f t="shared" si="151"/>
        <v>0.2163568447019486</v>
      </c>
      <c r="CJ50">
        <f t="shared" si="152"/>
        <v>81.476739135879313</v>
      </c>
      <c r="CK50">
        <f t="shared" si="153"/>
        <v>0.73401003012590338</v>
      </c>
      <c r="CL50">
        <f t="shared" si="154"/>
        <v>60.555425021471777</v>
      </c>
      <c r="CM50">
        <f t="shared" si="155"/>
        <v>1146.305324158026</v>
      </c>
      <c r="CN50">
        <f t="shared" si="156"/>
        <v>3.2699335412848148E-2</v>
      </c>
      <c r="CO50">
        <f t="shared" si="157"/>
        <v>0</v>
      </c>
      <c r="CP50">
        <f t="shared" si="158"/>
        <v>1748.6490959744115</v>
      </c>
      <c r="CQ50">
        <f t="shared" si="159"/>
        <v>1009.8094482421875</v>
      </c>
      <c r="CR50">
        <f t="shared" si="160"/>
        <v>0.45958575979604932</v>
      </c>
      <c r="CS50" s="2">
        <v>-9999</v>
      </c>
    </row>
    <row r="51" spans="1:97" x14ac:dyDescent="0.2">
      <c r="A51" t="s">
        <v>127</v>
      </c>
      <c r="B51" t="s">
        <v>128</v>
      </c>
      <c r="C51" t="s">
        <v>179</v>
      </c>
      <c r="D51" s="2"/>
      <c r="E51" s="2" t="s">
        <v>135</v>
      </c>
      <c r="F51" t="s">
        <v>130</v>
      </c>
      <c r="G51" t="s">
        <v>131</v>
      </c>
      <c r="H51" t="str">
        <f t="shared" si="161"/>
        <v>LRCS_Tower_SAAP2_ELK1T_GE</v>
      </c>
      <c r="I51">
        <v>1</v>
      </c>
      <c r="J51" s="8">
        <v>41358</v>
      </c>
      <c r="K51" t="s">
        <v>136</v>
      </c>
      <c r="L51" t="s">
        <v>133</v>
      </c>
      <c r="M51" t="s">
        <v>129</v>
      </c>
      <c r="O51" s="1">
        <v>7</v>
      </c>
      <c r="P51" s="1" t="s">
        <v>143</v>
      </c>
      <c r="Q51" s="1">
        <v>1729.5000561336055</v>
      </c>
      <c r="R51" s="1">
        <v>0</v>
      </c>
      <c r="S51">
        <f t="shared" si="121"/>
        <v>64.67594726576975</v>
      </c>
      <c r="T51">
        <f t="shared" si="122"/>
        <v>0.35202966911688999</v>
      </c>
      <c r="U51">
        <f t="shared" si="123"/>
        <v>1123.0094376682582</v>
      </c>
      <c r="V51" s="1">
        <v>7</v>
      </c>
      <c r="W51" s="1">
        <v>7</v>
      </c>
      <c r="X51" s="1">
        <v>0</v>
      </c>
      <c r="Y51" s="1">
        <v>0</v>
      </c>
      <c r="Z51" s="1">
        <v>619.592529296875</v>
      </c>
      <c r="AA51" s="1">
        <v>1599.36572265625</v>
      </c>
      <c r="AB51" s="1">
        <v>872.784423828125</v>
      </c>
      <c r="AC51" s="2">
        <v>-9999</v>
      </c>
      <c r="AD51">
        <f t="shared" si="124"/>
        <v>0.61260109522176909</v>
      </c>
      <c r="AE51">
        <f t="shared" si="125"/>
        <v>0.45429340427617027</v>
      </c>
      <c r="AF51" s="1">
        <v>-1</v>
      </c>
      <c r="AG51" s="1">
        <v>0.87</v>
      </c>
      <c r="AH51" s="1">
        <v>0.92</v>
      </c>
      <c r="AI51" s="1">
        <v>9.9894657135009766</v>
      </c>
      <c r="AJ51">
        <f t="shared" si="126"/>
        <v>0.87499473285675033</v>
      </c>
      <c r="AK51">
        <f t="shared" si="127"/>
        <v>3.7547378976857108E-2</v>
      </c>
      <c r="AL51">
        <f t="shared" si="128"/>
        <v>0.74158111668362336</v>
      </c>
      <c r="AM51">
        <f t="shared" si="129"/>
        <v>2.5813186038108622</v>
      </c>
      <c r="AN51">
        <f t="shared" si="130"/>
        <v>-1</v>
      </c>
      <c r="AO51" s="1">
        <v>1998.77392578125</v>
      </c>
      <c r="AP51" s="1">
        <v>0.5</v>
      </c>
      <c r="AQ51">
        <f t="shared" si="131"/>
        <v>397.260651004159</v>
      </c>
      <c r="AR51">
        <f t="shared" si="132"/>
        <v>4.5363257003146593</v>
      </c>
      <c r="AS51">
        <f t="shared" si="133"/>
        <v>1.2516441147410313</v>
      </c>
      <c r="AT51">
        <f t="shared" si="134"/>
        <v>24.664278030395508</v>
      </c>
      <c r="AU51" s="1">
        <v>2</v>
      </c>
      <c r="AV51">
        <f t="shared" si="135"/>
        <v>4.644859790802002</v>
      </c>
      <c r="AW51" s="1">
        <v>1</v>
      </c>
      <c r="AX51">
        <f t="shared" si="136"/>
        <v>9.2897195816040039</v>
      </c>
      <c r="AY51" s="1">
        <v>22.561580657958984</v>
      </c>
      <c r="AZ51" s="1">
        <v>24.664278030395508</v>
      </c>
      <c r="BA51" s="1">
        <v>22.08397102355957</v>
      </c>
      <c r="BB51" s="1">
        <v>1501.40625</v>
      </c>
      <c r="BC51" s="1">
        <v>1453.931884765625</v>
      </c>
      <c r="BD51" s="1">
        <v>16.448322296142578</v>
      </c>
      <c r="BE51" s="1">
        <v>19.411342620849609</v>
      </c>
      <c r="BF51" s="1">
        <v>57.554004669189453</v>
      </c>
      <c r="BG51" s="1">
        <v>67.921707153320312</v>
      </c>
      <c r="BH51" s="1">
        <v>300.25238037109375</v>
      </c>
      <c r="BI51" s="1">
        <v>1999.0390625</v>
      </c>
      <c r="BJ51" s="1">
        <v>7.5477948188781738</v>
      </c>
      <c r="BK51" s="1">
        <v>96.074996948242188</v>
      </c>
      <c r="BL51" s="1">
        <v>-17.835056304931641</v>
      </c>
      <c r="BM51" s="1">
        <v>6.3148334622383118E-2</v>
      </c>
      <c r="BN51" s="1">
        <v>1</v>
      </c>
      <c r="BO51" s="1">
        <v>-1.355140209197998</v>
      </c>
      <c r="BP51" s="1">
        <v>7.355140209197998</v>
      </c>
      <c r="BQ51" s="1">
        <v>1</v>
      </c>
      <c r="BR51" s="1">
        <v>0</v>
      </c>
      <c r="BS51" s="1">
        <v>0.15999999642372131</v>
      </c>
      <c r="BT51" s="1">
        <v>111115</v>
      </c>
      <c r="BU51">
        <f t="shared" si="137"/>
        <v>1.5012619018554685</v>
      </c>
      <c r="BV51">
        <f t="shared" si="138"/>
        <v>4.5363257003146595E-3</v>
      </c>
      <c r="BW51">
        <f t="shared" si="139"/>
        <v>297.81427803039549</v>
      </c>
      <c r="BX51">
        <f t="shared" si="140"/>
        <v>295.71158065795896</v>
      </c>
      <c r="BY51">
        <f t="shared" si="141"/>
        <v>319.84624285087921</v>
      </c>
      <c r="BZ51">
        <f t="shared" si="142"/>
        <v>0.38425441082164746</v>
      </c>
      <c r="CA51">
        <f t="shared" si="143"/>
        <v>3.116588797800441</v>
      </c>
      <c r="CB51">
        <f t="shared" si="144"/>
        <v>32.439124608865917</v>
      </c>
      <c r="CC51">
        <f t="shared" si="145"/>
        <v>13.027781988016308</v>
      </c>
      <c r="CD51">
        <f t="shared" si="146"/>
        <v>23.612929344177246</v>
      </c>
      <c r="CE51">
        <f t="shared" si="147"/>
        <v>2.9260411953824397</v>
      </c>
      <c r="CF51">
        <f t="shared" si="148"/>
        <v>0.3391767225492035</v>
      </c>
      <c r="CG51">
        <f t="shared" si="149"/>
        <v>1.8649446830594096</v>
      </c>
      <c r="CH51">
        <f t="shared" si="150"/>
        <v>1.06109651232303</v>
      </c>
      <c r="CI51">
        <f t="shared" si="151"/>
        <v>0.21310391742510085</v>
      </c>
      <c r="CJ51">
        <f t="shared" si="152"/>
        <v>107.8931282968251</v>
      </c>
      <c r="CK51">
        <f t="shared" si="153"/>
        <v>0.77239480709874397</v>
      </c>
      <c r="CL51">
        <f t="shared" si="154"/>
        <v>60.275738220591869</v>
      </c>
      <c r="CM51">
        <f t="shared" si="155"/>
        <v>1444.5330511364925</v>
      </c>
      <c r="CN51">
        <f t="shared" si="156"/>
        <v>2.6987201597729223E-2</v>
      </c>
      <c r="CO51">
        <f t="shared" si="157"/>
        <v>0</v>
      </c>
      <c r="CP51">
        <f t="shared" si="158"/>
        <v>1749.1486504623961</v>
      </c>
      <c r="CQ51">
        <f t="shared" si="159"/>
        <v>979.773193359375</v>
      </c>
      <c r="CR51">
        <f t="shared" si="160"/>
        <v>0.45429340427617027</v>
      </c>
      <c r="CS51" s="2">
        <v>-9999</v>
      </c>
    </row>
    <row r="52" spans="1:97" x14ac:dyDescent="0.2">
      <c r="A52" t="s">
        <v>127</v>
      </c>
      <c r="B52" t="s">
        <v>128</v>
      </c>
      <c r="C52" t="s">
        <v>179</v>
      </c>
      <c r="D52" s="2"/>
      <c r="E52" s="2" t="s">
        <v>135</v>
      </c>
      <c r="F52" t="s">
        <v>130</v>
      </c>
      <c r="G52" t="s">
        <v>131</v>
      </c>
      <c r="H52" t="str">
        <f t="shared" si="161"/>
        <v>LRCS_Tower_SAAP2_ELK1T_GE</v>
      </c>
      <c r="I52">
        <v>2</v>
      </c>
      <c r="J52" s="8">
        <v>41358</v>
      </c>
      <c r="K52" t="s">
        <v>136</v>
      </c>
      <c r="L52" t="s">
        <v>133</v>
      </c>
      <c r="M52" t="s">
        <v>129</v>
      </c>
      <c r="O52" s="1">
        <v>8</v>
      </c>
      <c r="P52" s="1" t="s">
        <v>157</v>
      </c>
      <c r="Q52" s="1">
        <v>2660.5000552376732</v>
      </c>
      <c r="R52" s="1">
        <v>0</v>
      </c>
      <c r="S52">
        <f t="shared" si="121"/>
        <v>34.027693441651664</v>
      </c>
      <c r="T52">
        <f t="shared" si="122"/>
        <v>0.32075683120417231</v>
      </c>
      <c r="U52">
        <f t="shared" si="123"/>
        <v>189.98071541879074</v>
      </c>
      <c r="V52" s="1">
        <v>8</v>
      </c>
      <c r="W52" s="1">
        <v>8</v>
      </c>
      <c r="X52" s="1">
        <v>0</v>
      </c>
      <c r="Y52" s="1">
        <v>0</v>
      </c>
      <c r="Z52" s="1">
        <v>693.1103515625</v>
      </c>
      <c r="AA52" s="1">
        <v>1852.6461181640625</v>
      </c>
      <c r="AB52" s="1">
        <v>952.07098388671875</v>
      </c>
      <c r="AC52" s="2">
        <v>-9999</v>
      </c>
      <c r="AD52">
        <f t="shared" si="124"/>
        <v>0.6258808712754278</v>
      </c>
      <c r="AE52">
        <f t="shared" si="125"/>
        <v>0.48610208147565537</v>
      </c>
      <c r="AF52" s="1">
        <v>-1</v>
      </c>
      <c r="AG52" s="1">
        <v>0.87</v>
      </c>
      <c r="AH52" s="1">
        <v>0.92</v>
      </c>
      <c r="AI52" s="1">
        <v>10.166502952575684</v>
      </c>
      <c r="AJ52">
        <f t="shared" si="126"/>
        <v>0.87508325147628785</v>
      </c>
      <c r="AK52">
        <f t="shared" si="127"/>
        <v>2.0013031357539377E-2</v>
      </c>
      <c r="AL52">
        <f t="shared" si="128"/>
        <v>0.77666869812632322</v>
      </c>
      <c r="AM52">
        <f t="shared" si="129"/>
        <v>2.672945388836836</v>
      </c>
      <c r="AN52">
        <f t="shared" si="130"/>
        <v>-1</v>
      </c>
      <c r="AO52" s="1">
        <v>2001.727294921875</v>
      </c>
      <c r="AP52" s="1">
        <v>0.5</v>
      </c>
      <c r="AQ52">
        <f t="shared" si="131"/>
        <v>425.74716818268166</v>
      </c>
      <c r="AR52">
        <f t="shared" si="132"/>
        <v>7.3799954588174135</v>
      </c>
      <c r="AS52">
        <f t="shared" si="133"/>
        <v>2.211665305964412</v>
      </c>
      <c r="AT52">
        <f t="shared" si="134"/>
        <v>29.958629608154297</v>
      </c>
      <c r="AU52" s="1">
        <v>2</v>
      </c>
      <c r="AV52">
        <f t="shared" si="135"/>
        <v>4.644859790802002</v>
      </c>
      <c r="AW52" s="1">
        <v>1</v>
      </c>
      <c r="AX52">
        <f t="shared" si="136"/>
        <v>9.2897195816040039</v>
      </c>
      <c r="AY52" s="1">
        <v>33.409477233886719</v>
      </c>
      <c r="AZ52" s="1">
        <v>29.958629608154297</v>
      </c>
      <c r="BA52" s="1">
        <v>34.946918487548828</v>
      </c>
      <c r="BB52" s="1">
        <v>399.96536254882812</v>
      </c>
      <c r="BC52" s="1">
        <v>375.45126342773438</v>
      </c>
      <c r="BD52" s="1">
        <v>16.410476684570312</v>
      </c>
      <c r="BE52" s="1">
        <v>21.222476959228516</v>
      </c>
      <c r="BF52" s="1">
        <v>30.495080947875977</v>
      </c>
      <c r="BG52" s="1">
        <v>39.436729431152344</v>
      </c>
      <c r="BH52" s="1">
        <v>300.22332763671875</v>
      </c>
      <c r="BI52" s="1">
        <v>2000.0888671875</v>
      </c>
      <c r="BJ52" s="1">
        <v>6.0548019409179688</v>
      </c>
      <c r="BK52" s="1">
        <v>96.061874389648438</v>
      </c>
      <c r="BL52" s="1">
        <v>-1.8007850646972656</v>
      </c>
      <c r="BM52" s="1">
        <v>-9.384743869304657E-2</v>
      </c>
      <c r="BN52" s="1">
        <v>1</v>
      </c>
      <c r="BO52" s="1">
        <v>-1.355140209197998</v>
      </c>
      <c r="BP52" s="1">
        <v>7.355140209197998</v>
      </c>
      <c r="BQ52" s="1">
        <v>1</v>
      </c>
      <c r="BR52" s="1">
        <v>0</v>
      </c>
      <c r="BS52" s="1">
        <v>0.15999999642372131</v>
      </c>
      <c r="BT52" s="1">
        <v>111115</v>
      </c>
      <c r="BU52">
        <f t="shared" si="137"/>
        <v>1.5011166381835934</v>
      </c>
      <c r="BV52">
        <f t="shared" si="138"/>
        <v>7.3799954588174132E-3</v>
      </c>
      <c r="BW52">
        <f t="shared" si="139"/>
        <v>303.10862960815427</v>
      </c>
      <c r="BX52">
        <f t="shared" si="140"/>
        <v>306.5594772338867</v>
      </c>
      <c r="BY52">
        <f t="shared" si="141"/>
        <v>320.01421159712481</v>
      </c>
      <c r="BZ52">
        <f t="shared" si="142"/>
        <v>0.14628399891042898</v>
      </c>
      <c r="CA52">
        <f t="shared" si="143"/>
        <v>4.2503362218590297</v>
      </c>
      <c r="CB52">
        <f t="shared" si="144"/>
        <v>44.245818113216451</v>
      </c>
      <c r="CC52">
        <f t="shared" si="145"/>
        <v>23.023341153987936</v>
      </c>
      <c r="CD52">
        <f t="shared" si="146"/>
        <v>31.684053421020508</v>
      </c>
      <c r="CE52">
        <f t="shared" si="147"/>
        <v>4.6903533675909079</v>
      </c>
      <c r="CF52">
        <f t="shared" si="148"/>
        <v>0.31005133229393889</v>
      </c>
      <c r="CG52">
        <f t="shared" si="149"/>
        <v>2.0386709158946177</v>
      </c>
      <c r="CH52">
        <f t="shared" si="150"/>
        <v>2.6516824516962902</v>
      </c>
      <c r="CI52">
        <f t="shared" si="151"/>
        <v>0.19471628540176059</v>
      </c>
      <c r="CJ52">
        <f t="shared" si="152"/>
        <v>18.249903621015424</v>
      </c>
      <c r="CK52">
        <f t="shared" si="153"/>
        <v>0.50600632871583773</v>
      </c>
      <c r="CL52">
        <f t="shared" si="154"/>
        <v>47.999448395276232</v>
      </c>
      <c r="CM52">
        <f t="shared" si="155"/>
        <v>370.50629326553513</v>
      </c>
      <c r="CN52">
        <f t="shared" si="156"/>
        <v>4.4083205739025716E-2</v>
      </c>
      <c r="CO52">
        <f t="shared" si="157"/>
        <v>0</v>
      </c>
      <c r="CP52">
        <f t="shared" si="158"/>
        <v>1750.2442691399629</v>
      </c>
      <c r="CQ52">
        <f t="shared" si="159"/>
        <v>1159.5357666015625</v>
      </c>
      <c r="CR52">
        <f t="shared" si="160"/>
        <v>0.48610208147565537</v>
      </c>
      <c r="CS52" s="2">
        <v>-9999</v>
      </c>
    </row>
    <row r="53" spans="1:97" x14ac:dyDescent="0.2">
      <c r="A53" t="s">
        <v>127</v>
      </c>
      <c r="B53" t="s">
        <v>128</v>
      </c>
      <c r="C53" t="s">
        <v>179</v>
      </c>
      <c r="D53" s="2"/>
      <c r="E53" s="2" t="s">
        <v>135</v>
      </c>
      <c r="F53" t="s">
        <v>130</v>
      </c>
      <c r="G53" t="s">
        <v>131</v>
      </c>
      <c r="H53" t="str">
        <f t="shared" si="161"/>
        <v>LRCS_Tower_SAAP2_ELK1T_GE</v>
      </c>
      <c r="I53">
        <v>2</v>
      </c>
      <c r="J53" s="8">
        <v>41358</v>
      </c>
      <c r="K53" t="s">
        <v>136</v>
      </c>
      <c r="L53" t="s">
        <v>133</v>
      </c>
      <c r="M53" t="s">
        <v>129</v>
      </c>
      <c r="O53" s="1">
        <v>9</v>
      </c>
      <c r="P53" s="1" t="s">
        <v>158</v>
      </c>
      <c r="Q53" s="1">
        <v>2889.5000561336055</v>
      </c>
      <c r="R53" s="1">
        <v>0</v>
      </c>
      <c r="S53">
        <f t="shared" si="121"/>
        <v>19.597214238674145</v>
      </c>
      <c r="T53">
        <f t="shared" si="122"/>
        <v>0.31826056350340032</v>
      </c>
      <c r="U53">
        <f t="shared" si="123"/>
        <v>127.08379534947633</v>
      </c>
      <c r="V53" s="1">
        <v>9</v>
      </c>
      <c r="W53" s="1">
        <v>9</v>
      </c>
      <c r="X53" s="1">
        <v>0</v>
      </c>
      <c r="Y53" s="1">
        <v>0</v>
      </c>
      <c r="Z53" s="1">
        <v>669.579833984375</v>
      </c>
      <c r="AA53" s="1">
        <v>1568.9552001953125</v>
      </c>
      <c r="AB53" s="1">
        <v>877.52484130859375</v>
      </c>
      <c r="AC53" s="2">
        <v>-9999</v>
      </c>
      <c r="AD53">
        <f t="shared" si="124"/>
        <v>0.57323202478883917</v>
      </c>
      <c r="AE53">
        <f t="shared" si="125"/>
        <v>0.44069477496912951</v>
      </c>
      <c r="AF53" s="1">
        <v>-1</v>
      </c>
      <c r="AG53" s="1">
        <v>0.87</v>
      </c>
      <c r="AH53" s="1">
        <v>0.92</v>
      </c>
      <c r="AI53" s="1">
        <v>10.166502952575684</v>
      </c>
      <c r="AJ53">
        <f t="shared" si="126"/>
        <v>0.87508325147628785</v>
      </c>
      <c r="AK53">
        <f t="shared" si="127"/>
        <v>1.1757883420974835E-2</v>
      </c>
      <c r="AL53">
        <f t="shared" si="128"/>
        <v>0.7687895231105899</v>
      </c>
      <c r="AM53">
        <f t="shared" si="129"/>
        <v>2.343193627650269</v>
      </c>
      <c r="AN53">
        <f t="shared" si="130"/>
        <v>-1</v>
      </c>
      <c r="AO53" s="1">
        <v>2001.5316162109375</v>
      </c>
      <c r="AP53" s="1">
        <v>0.5</v>
      </c>
      <c r="AQ53">
        <f t="shared" si="131"/>
        <v>385.93994636181077</v>
      </c>
      <c r="AR53">
        <f t="shared" si="132"/>
        <v>7.3278223877750861</v>
      </c>
      <c r="AS53">
        <f t="shared" si="133"/>
        <v>2.2128472798563186</v>
      </c>
      <c r="AT53">
        <f t="shared" si="134"/>
        <v>29.927801132202148</v>
      </c>
      <c r="AU53" s="1">
        <v>2</v>
      </c>
      <c r="AV53">
        <f t="shared" si="135"/>
        <v>4.644859790802002</v>
      </c>
      <c r="AW53" s="1">
        <v>1</v>
      </c>
      <c r="AX53">
        <f t="shared" si="136"/>
        <v>9.2897195816040039</v>
      </c>
      <c r="AY53" s="1">
        <v>33.093227386474609</v>
      </c>
      <c r="AZ53" s="1">
        <v>29.927801132202148</v>
      </c>
      <c r="BA53" s="1">
        <v>34.553672790527344</v>
      </c>
      <c r="BB53" s="1">
        <v>249.57147216796875</v>
      </c>
      <c r="BC53" s="1">
        <v>235.36758422851562</v>
      </c>
      <c r="BD53" s="1">
        <v>16.353729248046875</v>
      </c>
      <c r="BE53" s="1">
        <v>21.132095336914062</v>
      </c>
      <c r="BF53" s="1">
        <v>30.932392120361328</v>
      </c>
      <c r="BG53" s="1">
        <v>39.971275329589844</v>
      </c>
      <c r="BH53" s="1">
        <v>300.22689819335938</v>
      </c>
      <c r="BI53" s="1">
        <v>2001.8427734375</v>
      </c>
      <c r="BJ53" s="1">
        <v>12.068121910095215</v>
      </c>
      <c r="BK53" s="1">
        <v>96.060806274414062</v>
      </c>
      <c r="BL53" s="1">
        <v>-0.89299392700195312</v>
      </c>
      <c r="BM53" s="1">
        <v>-9.0679332613945007E-2</v>
      </c>
      <c r="BN53" s="1">
        <v>1</v>
      </c>
      <c r="BO53" s="1">
        <v>-1.355140209197998</v>
      </c>
      <c r="BP53" s="1">
        <v>7.355140209197998</v>
      </c>
      <c r="BQ53" s="1">
        <v>1</v>
      </c>
      <c r="BR53" s="1">
        <v>0</v>
      </c>
      <c r="BS53" s="1">
        <v>0.15999999642372131</v>
      </c>
      <c r="BT53" s="1">
        <v>111115</v>
      </c>
      <c r="BU53">
        <f t="shared" si="137"/>
        <v>1.5011344909667967</v>
      </c>
      <c r="BV53">
        <f t="shared" si="138"/>
        <v>7.3278223877750858E-3</v>
      </c>
      <c r="BW53">
        <f t="shared" si="139"/>
        <v>303.07780113220213</v>
      </c>
      <c r="BX53">
        <f t="shared" si="140"/>
        <v>306.24322738647459</v>
      </c>
      <c r="BY53">
        <f t="shared" si="141"/>
        <v>320.29483659085236</v>
      </c>
      <c r="BZ53">
        <f t="shared" si="142"/>
        <v>0.14242254292844178</v>
      </c>
      <c r="CA53">
        <f t="shared" si="143"/>
        <v>4.242813396188069</v>
      </c>
      <c r="CB53">
        <f t="shared" si="144"/>
        <v>44.167996925486435</v>
      </c>
      <c r="CC53">
        <f t="shared" si="145"/>
        <v>23.035901588572372</v>
      </c>
      <c r="CD53">
        <f t="shared" si="146"/>
        <v>31.510514259338379</v>
      </c>
      <c r="CE53">
        <f t="shared" si="147"/>
        <v>4.6443733804986298</v>
      </c>
      <c r="CF53">
        <f t="shared" si="148"/>
        <v>0.3077183075087227</v>
      </c>
      <c r="CG53">
        <f t="shared" si="149"/>
        <v>2.0299661163317504</v>
      </c>
      <c r="CH53">
        <f t="shared" si="150"/>
        <v>2.6144072641668794</v>
      </c>
      <c r="CI53">
        <f t="shared" si="151"/>
        <v>0.19324410534733755</v>
      </c>
      <c r="CJ53">
        <f t="shared" si="152"/>
        <v>12.207771845683329</v>
      </c>
      <c r="CK53">
        <f t="shared" si="153"/>
        <v>0.53993754393167481</v>
      </c>
      <c r="CL53">
        <f t="shared" si="154"/>
        <v>47.870398737514599</v>
      </c>
      <c r="CM53">
        <f t="shared" si="155"/>
        <v>232.51967918791567</v>
      </c>
      <c r="CN53">
        <f t="shared" si="156"/>
        <v>4.0346110188448324E-2</v>
      </c>
      <c r="CO53">
        <f t="shared" si="157"/>
        <v>0</v>
      </c>
      <c r="CP53">
        <f t="shared" si="158"/>
        <v>1751.7790831239972</v>
      </c>
      <c r="CQ53">
        <f t="shared" si="159"/>
        <v>899.3753662109375</v>
      </c>
      <c r="CR53">
        <f t="shared" si="160"/>
        <v>0.44069477496912951</v>
      </c>
      <c r="CS53" s="2">
        <v>-9999</v>
      </c>
    </row>
    <row r="54" spans="1:97" x14ac:dyDescent="0.2">
      <c r="A54" t="s">
        <v>127</v>
      </c>
      <c r="B54" t="s">
        <v>128</v>
      </c>
      <c r="C54" t="s">
        <v>179</v>
      </c>
      <c r="D54" s="2"/>
      <c r="E54" s="2" t="s">
        <v>135</v>
      </c>
      <c r="F54" t="s">
        <v>130</v>
      </c>
      <c r="G54" t="s">
        <v>131</v>
      </c>
      <c r="H54" t="str">
        <f t="shared" si="161"/>
        <v>LRCS_Tower_SAAP2_ELK1T_GE</v>
      </c>
      <c r="I54">
        <v>2</v>
      </c>
      <c r="J54" s="8">
        <v>41358</v>
      </c>
      <c r="K54" t="s">
        <v>136</v>
      </c>
      <c r="L54" t="s">
        <v>133</v>
      </c>
      <c r="M54" t="s">
        <v>129</v>
      </c>
      <c r="O54" s="1">
        <v>10</v>
      </c>
      <c r="P54" s="1" t="s">
        <v>159</v>
      </c>
      <c r="Q54" s="1">
        <v>3132.5000561336055</v>
      </c>
      <c r="R54" s="1">
        <v>0</v>
      </c>
      <c r="S54">
        <f t="shared" si="121"/>
        <v>3.9706147499919173</v>
      </c>
      <c r="T54">
        <f t="shared" si="122"/>
        <v>0.32030131390163363</v>
      </c>
      <c r="U54">
        <f t="shared" si="123"/>
        <v>72.979626331185699</v>
      </c>
      <c r="V54" s="1">
        <v>10</v>
      </c>
      <c r="W54" s="1">
        <v>10</v>
      </c>
      <c r="X54" s="1">
        <v>0</v>
      </c>
      <c r="Y54" s="1">
        <v>0</v>
      </c>
      <c r="Z54" s="1">
        <v>660.47802734375</v>
      </c>
      <c r="AA54" s="1">
        <v>1298.2952880859375</v>
      </c>
      <c r="AB54" s="1">
        <v>825.13458251953125</v>
      </c>
      <c r="AC54" s="2">
        <v>-9999</v>
      </c>
      <c r="AD54">
        <f t="shared" si="124"/>
        <v>0.49127287651372015</v>
      </c>
      <c r="AE54">
        <f t="shared" si="125"/>
        <v>0.36444767989875548</v>
      </c>
      <c r="AF54" s="1">
        <v>-1</v>
      </c>
      <c r="AG54" s="1">
        <v>0.87</v>
      </c>
      <c r="AH54" s="1">
        <v>0.92</v>
      </c>
      <c r="AI54" s="1">
        <v>10.166502952575684</v>
      </c>
      <c r="AJ54">
        <f t="shared" si="126"/>
        <v>0.87508325147628785</v>
      </c>
      <c r="AK54">
        <f t="shared" si="127"/>
        <v>2.8405639148113672E-3</v>
      </c>
      <c r="AL54">
        <f t="shared" si="128"/>
        <v>0.74184368264950862</v>
      </c>
      <c r="AM54">
        <f t="shared" si="129"/>
        <v>1.9656903550710121</v>
      </c>
      <c r="AN54">
        <f t="shared" si="130"/>
        <v>-1</v>
      </c>
      <c r="AO54" s="1">
        <v>1999.8797607421875</v>
      </c>
      <c r="AP54" s="1">
        <v>0.5</v>
      </c>
      <c r="AQ54">
        <f t="shared" si="131"/>
        <v>318.90288724285188</v>
      </c>
      <c r="AR54">
        <f t="shared" si="132"/>
        <v>7.4264806737384763</v>
      </c>
      <c r="AS54">
        <f t="shared" si="133"/>
        <v>2.2285151747644245</v>
      </c>
      <c r="AT54">
        <f t="shared" si="134"/>
        <v>30.016000747680664</v>
      </c>
      <c r="AU54" s="1">
        <v>2</v>
      </c>
      <c r="AV54">
        <f t="shared" si="135"/>
        <v>4.644859790802002</v>
      </c>
      <c r="AW54" s="1">
        <v>1</v>
      </c>
      <c r="AX54">
        <f t="shared" si="136"/>
        <v>9.2897195816040039</v>
      </c>
      <c r="AY54" s="1">
        <v>32.698230743408203</v>
      </c>
      <c r="AZ54" s="1">
        <v>30.016000747680664</v>
      </c>
      <c r="BA54" s="1">
        <v>33.964553833007812</v>
      </c>
      <c r="BB54" s="1">
        <v>99.76165771484375</v>
      </c>
      <c r="BC54" s="1">
        <v>96.638679504394531</v>
      </c>
      <c r="BD54" s="1">
        <v>16.35108757019043</v>
      </c>
      <c r="BE54" s="1">
        <v>21.193185806274414</v>
      </c>
      <c r="BF54" s="1">
        <v>31.622346878051758</v>
      </c>
      <c r="BG54" s="1">
        <v>40.986385345458984</v>
      </c>
      <c r="BH54" s="1">
        <v>300.24545288085938</v>
      </c>
      <c r="BI54" s="1">
        <v>1999.6600341796875</v>
      </c>
      <c r="BJ54" s="1">
        <v>5.5589218139648438</v>
      </c>
      <c r="BK54" s="1">
        <v>96.061622619628906</v>
      </c>
      <c r="BL54" s="1">
        <v>-0.57854080200195312</v>
      </c>
      <c r="BM54" s="1">
        <v>-8.6437389254570007E-2</v>
      </c>
      <c r="BN54" s="1">
        <v>1</v>
      </c>
      <c r="BO54" s="1">
        <v>-1.355140209197998</v>
      </c>
      <c r="BP54" s="1">
        <v>7.355140209197998</v>
      </c>
      <c r="BQ54" s="1">
        <v>1</v>
      </c>
      <c r="BR54" s="1">
        <v>0</v>
      </c>
      <c r="BS54" s="1">
        <v>0.15999999642372131</v>
      </c>
      <c r="BT54" s="1">
        <v>111115</v>
      </c>
      <c r="BU54">
        <f t="shared" si="137"/>
        <v>1.5012272644042968</v>
      </c>
      <c r="BV54">
        <f t="shared" si="138"/>
        <v>7.4264806737384765E-3</v>
      </c>
      <c r="BW54">
        <f t="shared" si="139"/>
        <v>303.16600074768064</v>
      </c>
      <c r="BX54">
        <f t="shared" si="140"/>
        <v>305.84823074340818</v>
      </c>
      <c r="BY54">
        <f t="shared" si="141"/>
        <v>319.94559831740844</v>
      </c>
      <c r="BZ54">
        <f t="shared" si="142"/>
        <v>9.9993014862940849E-2</v>
      </c>
      <c r="CA54">
        <f t="shared" si="143"/>
        <v>4.2643669917944331</v>
      </c>
      <c r="CB54">
        <f t="shared" si="144"/>
        <v>44.391994175237542</v>
      </c>
      <c r="CC54">
        <f t="shared" si="145"/>
        <v>23.198808368963128</v>
      </c>
      <c r="CD54">
        <f t="shared" si="146"/>
        <v>31.357115745544434</v>
      </c>
      <c r="CE54">
        <f t="shared" si="147"/>
        <v>4.6040570719016563</v>
      </c>
      <c r="CF54">
        <f t="shared" si="148"/>
        <v>0.30962569385848754</v>
      </c>
      <c r="CG54">
        <f t="shared" si="149"/>
        <v>2.0358518170300086</v>
      </c>
      <c r="CH54">
        <f t="shared" si="150"/>
        <v>2.5682052548716476</v>
      </c>
      <c r="CI54">
        <f t="shared" si="151"/>
        <v>0.19444769202773923</v>
      </c>
      <c r="CJ54">
        <f t="shared" si="152"/>
        <v>7.0105413235478942</v>
      </c>
      <c r="CK54">
        <f t="shared" si="153"/>
        <v>0.75518029328895198</v>
      </c>
      <c r="CL54">
        <f t="shared" si="154"/>
        <v>47.770041567066471</v>
      </c>
      <c r="CM54">
        <f t="shared" si="155"/>
        <v>96.061662096559758</v>
      </c>
      <c r="CN54">
        <f t="shared" si="156"/>
        <v>1.9745278971257149E-2</v>
      </c>
      <c r="CO54">
        <f t="shared" si="157"/>
        <v>0</v>
      </c>
      <c r="CP54">
        <f t="shared" si="158"/>
        <v>1749.8690045571459</v>
      </c>
      <c r="CQ54">
        <f t="shared" si="159"/>
        <v>637.8172607421875</v>
      </c>
      <c r="CR54">
        <f t="shared" si="160"/>
        <v>0.36444767989875548</v>
      </c>
      <c r="CS54" s="2">
        <v>-9999</v>
      </c>
    </row>
    <row r="55" spans="1:97" x14ac:dyDescent="0.2">
      <c r="A55" t="s">
        <v>127</v>
      </c>
      <c r="B55" t="s">
        <v>128</v>
      </c>
      <c r="C55" t="s">
        <v>179</v>
      </c>
      <c r="D55" s="2"/>
      <c r="E55" s="2" t="s">
        <v>135</v>
      </c>
      <c r="F55" t="s">
        <v>130</v>
      </c>
      <c r="G55" t="s">
        <v>131</v>
      </c>
      <c r="H55" t="str">
        <f t="shared" si="161"/>
        <v>LRCS_Tower_SAAP2_ELK1T_GE</v>
      </c>
      <c r="I55">
        <v>2</v>
      </c>
      <c r="J55" s="8">
        <v>41358</v>
      </c>
      <c r="K55" t="s">
        <v>136</v>
      </c>
      <c r="L55" t="s">
        <v>133</v>
      </c>
      <c r="M55" t="s">
        <v>129</v>
      </c>
      <c r="O55" s="1">
        <v>11</v>
      </c>
      <c r="P55" s="1" t="s">
        <v>160</v>
      </c>
      <c r="Q55" s="1">
        <v>3361.5000561336055</v>
      </c>
      <c r="R55" s="1">
        <v>0</v>
      </c>
      <c r="S55">
        <f t="shared" si="121"/>
        <v>-1.3692638787685874</v>
      </c>
      <c r="T55">
        <f t="shared" si="122"/>
        <v>0.32747865160081263</v>
      </c>
      <c r="U55">
        <f t="shared" si="123"/>
        <v>55.60538148619159</v>
      </c>
      <c r="V55" s="1">
        <v>11</v>
      </c>
      <c r="W55" s="1">
        <v>11</v>
      </c>
      <c r="X55" s="1">
        <v>0</v>
      </c>
      <c r="Y55" s="1">
        <v>0</v>
      </c>
      <c r="Z55" s="1">
        <v>647.546630859375</v>
      </c>
      <c r="AA55" s="1">
        <v>1194.5633544921875</v>
      </c>
      <c r="AB55" s="1">
        <v>809.22552490234375</v>
      </c>
      <c r="AC55" s="2">
        <v>-9999</v>
      </c>
      <c r="AD55">
        <f t="shared" si="124"/>
        <v>0.45792190223795287</v>
      </c>
      <c r="AE55">
        <f t="shared" si="125"/>
        <v>0.32257630216159783</v>
      </c>
      <c r="AF55" s="1">
        <v>-1</v>
      </c>
      <c r="AG55" s="1">
        <v>0.87</v>
      </c>
      <c r="AH55" s="1">
        <v>0.92</v>
      </c>
      <c r="AI55" s="1">
        <v>10.141231536865234</v>
      </c>
      <c r="AJ55">
        <f t="shared" si="126"/>
        <v>0.8750706157684327</v>
      </c>
      <c r="AK55">
        <f t="shared" si="127"/>
        <v>-2.1084331008008514E-4</v>
      </c>
      <c r="AL55">
        <f t="shared" si="128"/>
        <v>0.7044351898983322</v>
      </c>
      <c r="AM55">
        <f t="shared" si="129"/>
        <v>1.8447526364346196</v>
      </c>
      <c r="AN55">
        <f t="shared" si="130"/>
        <v>-1</v>
      </c>
      <c r="AO55" s="1">
        <v>2001.44677734375</v>
      </c>
      <c r="AP55" s="1">
        <v>0.5</v>
      </c>
      <c r="AQ55">
        <f t="shared" si="131"/>
        <v>282.48123938035394</v>
      </c>
      <c r="AR55">
        <f t="shared" si="132"/>
        <v>7.6471395632164798</v>
      </c>
      <c r="AS55">
        <f t="shared" si="133"/>
        <v>2.2454033794345887</v>
      </c>
      <c r="AT55">
        <f t="shared" si="134"/>
        <v>30.176870346069336</v>
      </c>
      <c r="AU55" s="1">
        <v>2</v>
      </c>
      <c r="AV55">
        <f t="shared" si="135"/>
        <v>4.644859790802002</v>
      </c>
      <c r="AW55" s="1">
        <v>1</v>
      </c>
      <c r="AX55">
        <f t="shared" si="136"/>
        <v>9.2897195816040039</v>
      </c>
      <c r="AY55" s="1">
        <v>32.736278533935547</v>
      </c>
      <c r="AZ55" s="1">
        <v>30.176870346069336</v>
      </c>
      <c r="BA55" s="1">
        <v>33.972255706787109</v>
      </c>
      <c r="BB55" s="1">
        <v>50.106952667236328</v>
      </c>
      <c r="BC55" s="1">
        <v>50.760505676269531</v>
      </c>
      <c r="BD55" s="1">
        <v>16.443807601928711</v>
      </c>
      <c r="BE55" s="1">
        <v>21.428781509399414</v>
      </c>
      <c r="BF55" s="1">
        <v>31.73375129699707</v>
      </c>
      <c r="BG55" s="1">
        <v>41.353687286376953</v>
      </c>
      <c r="BH55" s="1">
        <v>300.23309326171875</v>
      </c>
      <c r="BI55" s="1">
        <v>2001.4000244140625</v>
      </c>
      <c r="BJ55" s="1">
        <v>6.4057722091674805</v>
      </c>
      <c r="BK55" s="1">
        <v>96.063400268554688</v>
      </c>
      <c r="BL55" s="1">
        <v>-0.73193740844726562</v>
      </c>
      <c r="BM55" s="1">
        <v>-7.848183810710907E-2</v>
      </c>
      <c r="BN55" s="1">
        <v>1</v>
      </c>
      <c r="BO55" s="1">
        <v>-1.355140209197998</v>
      </c>
      <c r="BP55" s="1">
        <v>7.355140209197998</v>
      </c>
      <c r="BQ55" s="1">
        <v>1</v>
      </c>
      <c r="BR55" s="1">
        <v>0</v>
      </c>
      <c r="BS55" s="1">
        <v>0.15999999642372131</v>
      </c>
      <c r="BT55" s="1">
        <v>111115</v>
      </c>
      <c r="BU55">
        <f t="shared" si="137"/>
        <v>1.5011654663085936</v>
      </c>
      <c r="BV55">
        <f t="shared" si="138"/>
        <v>7.6471395632164802E-3</v>
      </c>
      <c r="BW55">
        <f t="shared" si="139"/>
        <v>303.32687034606931</v>
      </c>
      <c r="BX55">
        <f t="shared" si="140"/>
        <v>305.88627853393552</v>
      </c>
      <c r="BY55">
        <f t="shared" si="141"/>
        <v>320.22399674868575</v>
      </c>
      <c r="BZ55">
        <f t="shared" si="142"/>
        <v>5.6453380926375675E-2</v>
      </c>
      <c r="CA55">
        <f t="shared" si="143"/>
        <v>4.303924994839428</v>
      </c>
      <c r="CB55">
        <f t="shared" si="144"/>
        <v>44.802963280577018</v>
      </c>
      <c r="CC55">
        <f t="shared" si="145"/>
        <v>23.374181771177604</v>
      </c>
      <c r="CD55">
        <f t="shared" si="146"/>
        <v>31.456574440002441</v>
      </c>
      <c r="CE55">
        <f t="shared" si="147"/>
        <v>4.6301619743801146</v>
      </c>
      <c r="CF55">
        <f t="shared" si="148"/>
        <v>0.31632755908365767</v>
      </c>
      <c r="CG55">
        <f t="shared" si="149"/>
        <v>2.0585216154048394</v>
      </c>
      <c r="CH55">
        <f t="shared" si="150"/>
        <v>2.5716403589752752</v>
      </c>
      <c r="CI55">
        <f t="shared" si="151"/>
        <v>0.19867722612186703</v>
      </c>
      <c r="CJ55">
        <f t="shared" si="152"/>
        <v>5.3416420187937028</v>
      </c>
      <c r="CK55">
        <f t="shared" si="153"/>
        <v>1.0954457751232969</v>
      </c>
      <c r="CL55">
        <f t="shared" si="154"/>
        <v>47.879414770636622</v>
      </c>
      <c r="CM55">
        <f t="shared" si="155"/>
        <v>50.959489748942524</v>
      </c>
      <c r="CN55">
        <f t="shared" si="156"/>
        <v>-1.2865033285262112E-2</v>
      </c>
      <c r="CO55">
        <f t="shared" si="157"/>
        <v>0</v>
      </c>
      <c r="CP55">
        <f t="shared" si="158"/>
        <v>1751.36635176297</v>
      </c>
      <c r="CQ55">
        <f t="shared" si="159"/>
        <v>547.0167236328125</v>
      </c>
      <c r="CR55">
        <f t="shared" si="160"/>
        <v>0.32257630216159783</v>
      </c>
      <c r="CS55" s="2">
        <v>-9999</v>
      </c>
    </row>
    <row r="56" spans="1:97" x14ac:dyDescent="0.2">
      <c r="A56" t="s">
        <v>127</v>
      </c>
      <c r="B56" t="s">
        <v>128</v>
      </c>
      <c r="C56" t="s">
        <v>179</v>
      </c>
      <c r="D56" s="2"/>
      <c r="E56" s="2" t="s">
        <v>135</v>
      </c>
      <c r="F56" t="s">
        <v>130</v>
      </c>
      <c r="G56" t="s">
        <v>131</v>
      </c>
      <c r="H56" t="str">
        <f t="shared" si="161"/>
        <v>LRCS_Tower_SAAP2_ELK1T_GE</v>
      </c>
      <c r="I56">
        <v>2</v>
      </c>
      <c r="J56" s="8">
        <v>41358</v>
      </c>
      <c r="K56" t="s">
        <v>136</v>
      </c>
      <c r="L56" t="s">
        <v>133</v>
      </c>
      <c r="M56" t="s">
        <v>129</v>
      </c>
      <c r="O56" s="1">
        <v>12</v>
      </c>
      <c r="P56" s="1" t="s">
        <v>161</v>
      </c>
      <c r="Q56" s="1">
        <v>3621.5000539971516</v>
      </c>
      <c r="R56" s="1">
        <v>0</v>
      </c>
      <c r="S56">
        <f t="shared" si="121"/>
        <v>64.619517156063495</v>
      </c>
      <c r="T56">
        <f t="shared" si="122"/>
        <v>0.32405729655666721</v>
      </c>
      <c r="U56">
        <f t="shared" si="123"/>
        <v>498.81380406311717</v>
      </c>
      <c r="V56" s="1">
        <v>12</v>
      </c>
      <c r="W56" s="1">
        <v>12</v>
      </c>
      <c r="X56" s="1">
        <v>0</v>
      </c>
      <c r="Y56" s="1">
        <v>0</v>
      </c>
      <c r="Z56" s="1">
        <v>695.05224609375</v>
      </c>
      <c r="AA56" s="1">
        <v>1995.4932861328125</v>
      </c>
      <c r="AB56" s="1">
        <v>962.181396484375</v>
      </c>
      <c r="AC56" s="2">
        <v>-9999</v>
      </c>
      <c r="AD56">
        <f t="shared" si="124"/>
        <v>0.65168900796417417</v>
      </c>
      <c r="AE56">
        <f t="shared" si="125"/>
        <v>0.51782278438578733</v>
      </c>
      <c r="AF56" s="1">
        <v>-1</v>
      </c>
      <c r="AG56" s="1">
        <v>0.87</v>
      </c>
      <c r="AH56" s="1">
        <v>0.92</v>
      </c>
      <c r="AI56" s="1">
        <v>10.141231536865234</v>
      </c>
      <c r="AJ56">
        <f t="shared" si="126"/>
        <v>0.8750706157684327</v>
      </c>
      <c r="AK56">
        <f t="shared" si="127"/>
        <v>3.747364499096293E-2</v>
      </c>
      <c r="AL56">
        <f t="shared" si="128"/>
        <v>0.79458572732939814</v>
      </c>
      <c r="AM56">
        <f t="shared" si="129"/>
        <v>2.8709975362969424</v>
      </c>
      <c r="AN56">
        <f t="shared" si="130"/>
        <v>-1</v>
      </c>
      <c r="AO56" s="1">
        <v>2001.6949462890625</v>
      </c>
      <c r="AP56" s="1">
        <v>0.5</v>
      </c>
      <c r="AQ56">
        <f t="shared" si="131"/>
        <v>453.51551957095211</v>
      </c>
      <c r="AR56">
        <f t="shared" si="132"/>
        <v>7.4357663787635966</v>
      </c>
      <c r="AS56">
        <f t="shared" si="133"/>
        <v>2.2062798724780981</v>
      </c>
      <c r="AT56">
        <f t="shared" si="134"/>
        <v>29.994970321655273</v>
      </c>
      <c r="AU56" s="1">
        <v>2</v>
      </c>
      <c r="AV56">
        <f t="shared" si="135"/>
        <v>4.644859790802002</v>
      </c>
      <c r="AW56" s="1">
        <v>1</v>
      </c>
      <c r="AX56">
        <f t="shared" si="136"/>
        <v>9.2897195816040039</v>
      </c>
      <c r="AY56" s="1">
        <v>32.724330902099609</v>
      </c>
      <c r="AZ56" s="1">
        <v>29.994970321655273</v>
      </c>
      <c r="BA56" s="1">
        <v>33.968776702880859</v>
      </c>
      <c r="BB56" s="1">
        <v>900.221923828125</v>
      </c>
      <c r="BC56" s="1">
        <v>852.950927734375</v>
      </c>
      <c r="BD56" s="1">
        <v>16.522483825683594</v>
      </c>
      <c r="BE56" s="1">
        <v>21.369941711425781</v>
      </c>
      <c r="BF56" s="1">
        <v>31.908359527587891</v>
      </c>
      <c r="BG56" s="1">
        <v>41.270778656005859</v>
      </c>
      <c r="BH56" s="1">
        <v>300.2342529296875</v>
      </c>
      <c r="BI56" s="1">
        <v>2001.077880859375</v>
      </c>
      <c r="BJ56" s="1">
        <v>6.5694942474365234</v>
      </c>
      <c r="BK56" s="1">
        <v>96.066673278808594</v>
      </c>
      <c r="BL56" s="1">
        <v>-6.7284584045410156</v>
      </c>
      <c r="BM56" s="1">
        <v>-6.795327365398407E-2</v>
      </c>
      <c r="BN56" s="1">
        <v>1</v>
      </c>
      <c r="BO56" s="1">
        <v>-1.355140209197998</v>
      </c>
      <c r="BP56" s="1">
        <v>7.355140209197998</v>
      </c>
      <c r="BQ56" s="1">
        <v>1</v>
      </c>
      <c r="BR56" s="1">
        <v>0</v>
      </c>
      <c r="BS56" s="1">
        <v>0.15999999642372131</v>
      </c>
      <c r="BT56" s="1">
        <v>111115</v>
      </c>
      <c r="BU56">
        <f t="shared" si="137"/>
        <v>1.5011712646484372</v>
      </c>
      <c r="BV56">
        <f t="shared" si="138"/>
        <v>7.4357663787635968E-3</v>
      </c>
      <c r="BW56">
        <f t="shared" si="139"/>
        <v>303.14497032165525</v>
      </c>
      <c r="BX56">
        <f t="shared" si="140"/>
        <v>305.87433090209959</v>
      </c>
      <c r="BY56">
        <f t="shared" si="141"/>
        <v>320.17245378108782</v>
      </c>
      <c r="BZ56">
        <f t="shared" si="142"/>
        <v>0.10155597981749419</v>
      </c>
      <c r="CA56">
        <f t="shared" si="143"/>
        <v>4.2592190808568224</v>
      </c>
      <c r="CB56">
        <f t="shared" si="144"/>
        <v>44.336073431995963</v>
      </c>
      <c r="CC56">
        <f t="shared" si="145"/>
        <v>22.966131720570182</v>
      </c>
      <c r="CD56">
        <f t="shared" si="146"/>
        <v>31.359650611877441</v>
      </c>
      <c r="CE56">
        <f t="shared" si="147"/>
        <v>4.6047208026022775</v>
      </c>
      <c r="CF56">
        <f t="shared" si="148"/>
        <v>0.31313410447695805</v>
      </c>
      <c r="CG56">
        <f t="shared" si="149"/>
        <v>2.0529392083787243</v>
      </c>
      <c r="CH56">
        <f t="shared" si="150"/>
        <v>2.5517815942235531</v>
      </c>
      <c r="CI56">
        <f t="shared" si="151"/>
        <v>0.19666173319085173</v>
      </c>
      <c r="CJ56">
        <f t="shared" si="152"/>
        <v>47.919382741891127</v>
      </c>
      <c r="CK56">
        <f t="shared" si="153"/>
        <v>0.5848094982299582</v>
      </c>
      <c r="CL56">
        <f t="shared" si="154"/>
        <v>48.245668404123919</v>
      </c>
      <c r="CM56">
        <f t="shared" si="155"/>
        <v>843.56029463782431</v>
      </c>
      <c r="CN56">
        <f t="shared" si="156"/>
        <v>3.6957782590805288E-2</v>
      </c>
      <c r="CO56">
        <f t="shared" si="157"/>
        <v>0</v>
      </c>
      <c r="CP56">
        <f t="shared" si="158"/>
        <v>1751.0844534042037</v>
      </c>
      <c r="CQ56">
        <f t="shared" si="159"/>
        <v>1300.4410400390625</v>
      </c>
      <c r="CR56">
        <f t="shared" si="160"/>
        <v>0.51782278438578733</v>
      </c>
      <c r="CS56" s="2">
        <v>-9999</v>
      </c>
    </row>
    <row r="57" spans="1:97" x14ac:dyDescent="0.2">
      <c r="A57" t="s">
        <v>127</v>
      </c>
      <c r="B57" t="s">
        <v>128</v>
      </c>
      <c r="C57" t="s">
        <v>179</v>
      </c>
      <c r="D57" s="2"/>
      <c r="E57" s="2" t="s">
        <v>135</v>
      </c>
      <c r="F57" t="s">
        <v>130</v>
      </c>
      <c r="G57" t="s">
        <v>131</v>
      </c>
      <c r="H57" t="str">
        <f t="shared" si="161"/>
        <v>LRCS_Tower_SAAP2_ELK1T_GE</v>
      </c>
      <c r="I57">
        <v>2</v>
      </c>
      <c r="J57" s="8">
        <v>41358</v>
      </c>
      <c r="K57" t="s">
        <v>136</v>
      </c>
      <c r="L57" t="s">
        <v>133</v>
      </c>
      <c r="M57" t="s">
        <v>129</v>
      </c>
      <c r="O57" s="1">
        <v>13</v>
      </c>
      <c r="P57" s="1" t="s">
        <v>162</v>
      </c>
      <c r="Q57" s="1">
        <v>3850.5000561336055</v>
      </c>
      <c r="R57" s="1">
        <v>0</v>
      </c>
      <c r="S57">
        <f t="shared" si="121"/>
        <v>71.371422671912995</v>
      </c>
      <c r="T57">
        <f t="shared" si="122"/>
        <v>0.29537282011330818</v>
      </c>
      <c r="U57">
        <f t="shared" si="123"/>
        <v>712.36638253477975</v>
      </c>
      <c r="V57" s="1">
        <v>13</v>
      </c>
      <c r="W57" s="1">
        <v>13</v>
      </c>
      <c r="X57" s="1">
        <v>0</v>
      </c>
      <c r="Y57" s="1">
        <v>0</v>
      </c>
      <c r="Z57" s="1">
        <v>680.598876953125</v>
      </c>
      <c r="AA57" s="1">
        <v>1929.2266845703125</v>
      </c>
      <c r="AB57" s="1">
        <v>926.8272705078125</v>
      </c>
      <c r="AC57" s="2">
        <v>-9999</v>
      </c>
      <c r="AD57">
        <f t="shared" si="124"/>
        <v>0.64721674109296723</v>
      </c>
      <c r="AE57">
        <f t="shared" si="125"/>
        <v>0.51958612333094478</v>
      </c>
      <c r="AF57" s="1">
        <v>-1</v>
      </c>
      <c r="AG57" s="1">
        <v>0.87</v>
      </c>
      <c r="AH57" s="1">
        <v>0.92</v>
      </c>
      <c r="AI57" s="1">
        <v>10.141231536865234</v>
      </c>
      <c r="AJ57">
        <f t="shared" si="126"/>
        <v>0.8750706157684327</v>
      </c>
      <c r="AK57">
        <f t="shared" si="127"/>
        <v>4.1378494299279409E-2</v>
      </c>
      <c r="AL57">
        <f t="shared" si="128"/>
        <v>0.80280080897399186</v>
      </c>
      <c r="AM57">
        <f t="shared" si="129"/>
        <v>2.8346016279177384</v>
      </c>
      <c r="AN57">
        <f t="shared" si="130"/>
        <v>-1</v>
      </c>
      <c r="AO57" s="1">
        <v>1998.32275390625</v>
      </c>
      <c r="AP57" s="1">
        <v>0.5</v>
      </c>
      <c r="AQ57">
        <f t="shared" si="131"/>
        <v>454.29324833241776</v>
      </c>
      <c r="AR57">
        <f t="shared" si="132"/>
        <v>7.1161235830120333</v>
      </c>
      <c r="AS57">
        <f t="shared" si="133"/>
        <v>2.3084507414373094</v>
      </c>
      <c r="AT57">
        <f t="shared" si="134"/>
        <v>30.381200790405273</v>
      </c>
      <c r="AU57" s="1">
        <v>2</v>
      </c>
      <c r="AV57">
        <f t="shared" si="135"/>
        <v>4.644859790802002</v>
      </c>
      <c r="AW57" s="1">
        <v>1</v>
      </c>
      <c r="AX57">
        <f t="shared" si="136"/>
        <v>9.2897195816040039</v>
      </c>
      <c r="AY57" s="1">
        <v>32.115547180175781</v>
      </c>
      <c r="AZ57" s="1">
        <v>30.381200790405273</v>
      </c>
      <c r="BA57" s="1">
        <v>32.992122650146484</v>
      </c>
      <c r="BB57" s="1">
        <v>1199.2811279296875</v>
      </c>
      <c r="BC57" s="1">
        <v>1146.301025390625</v>
      </c>
      <c r="BD57" s="1">
        <v>16.660154342651367</v>
      </c>
      <c r="BE57" s="1">
        <v>21.299774169921875</v>
      </c>
      <c r="BF57" s="1">
        <v>33.297477722167969</v>
      </c>
      <c r="BG57" s="1">
        <v>42.572555541992188</v>
      </c>
      <c r="BH57" s="1">
        <v>300.22079467773438</v>
      </c>
      <c r="BI57" s="1">
        <v>1998.7078857421875</v>
      </c>
      <c r="BJ57" s="1">
        <v>7.131995677947998</v>
      </c>
      <c r="BK57" s="1">
        <v>96.065811157226562</v>
      </c>
      <c r="BL57" s="1">
        <v>-10.453800201416016</v>
      </c>
      <c r="BM57" s="1">
        <v>-3.5522624850273132E-2</v>
      </c>
      <c r="BN57" s="1">
        <v>1</v>
      </c>
      <c r="BO57" s="1">
        <v>-1.355140209197998</v>
      </c>
      <c r="BP57" s="1">
        <v>7.355140209197998</v>
      </c>
      <c r="BQ57" s="1">
        <v>1</v>
      </c>
      <c r="BR57" s="1">
        <v>0</v>
      </c>
      <c r="BS57" s="1">
        <v>0.15999999642372131</v>
      </c>
      <c r="BT57" s="1">
        <v>111115</v>
      </c>
      <c r="BU57">
        <f t="shared" si="137"/>
        <v>1.5011039733886715</v>
      </c>
      <c r="BV57">
        <f t="shared" si="138"/>
        <v>7.116123583012033E-3</v>
      </c>
      <c r="BW57">
        <f t="shared" si="139"/>
        <v>303.53120079040525</v>
      </c>
      <c r="BX57">
        <f t="shared" si="140"/>
        <v>305.26554718017576</v>
      </c>
      <c r="BY57">
        <f t="shared" si="141"/>
        <v>319.79325457081359</v>
      </c>
      <c r="BZ57">
        <f t="shared" si="142"/>
        <v>0.1078637576864059</v>
      </c>
      <c r="CA57">
        <f t="shared" si="143"/>
        <v>4.3546308245365966</v>
      </c>
      <c r="CB57">
        <f t="shared" si="144"/>
        <v>45.329662780961371</v>
      </c>
      <c r="CC57">
        <f t="shared" si="145"/>
        <v>24.029888611039496</v>
      </c>
      <c r="CD57">
        <f t="shared" si="146"/>
        <v>31.248373985290527</v>
      </c>
      <c r="CE57">
        <f t="shared" si="147"/>
        <v>4.5756624085993183</v>
      </c>
      <c r="CF57">
        <f t="shared" si="148"/>
        <v>0.28627065404070384</v>
      </c>
      <c r="CG57">
        <f t="shared" si="149"/>
        <v>2.0461800830992871</v>
      </c>
      <c r="CH57">
        <f t="shared" si="150"/>
        <v>2.5294823255000312</v>
      </c>
      <c r="CI57">
        <f t="shared" si="151"/>
        <v>0.17971525768473096</v>
      </c>
      <c r="CJ57">
        <f t="shared" si="152"/>
        <v>68.434054379342768</v>
      </c>
      <c r="CK57">
        <f t="shared" si="153"/>
        <v>0.62144791529958432</v>
      </c>
      <c r="CL57">
        <f t="shared" si="154"/>
        <v>46.851567071765068</v>
      </c>
      <c r="CM57">
        <f t="shared" si="155"/>
        <v>1135.9291923378939</v>
      </c>
      <c r="CN57">
        <f t="shared" si="156"/>
        <v>2.9437248543972262E-2</v>
      </c>
      <c r="CO57">
        <f t="shared" si="157"/>
        <v>0</v>
      </c>
      <c r="CP57">
        <f t="shared" si="158"/>
        <v>1749.0105403176383</v>
      </c>
      <c r="CQ57">
        <f t="shared" si="159"/>
        <v>1248.6278076171875</v>
      </c>
      <c r="CR57">
        <f t="shared" si="160"/>
        <v>0.51958612333094478</v>
      </c>
      <c r="CS57" s="2">
        <v>-9999</v>
      </c>
    </row>
    <row r="58" spans="1:97" x14ac:dyDescent="0.2">
      <c r="A58" t="s">
        <v>127</v>
      </c>
      <c r="B58" t="s">
        <v>128</v>
      </c>
      <c r="C58" t="s">
        <v>179</v>
      </c>
      <c r="D58" s="2"/>
      <c r="E58" s="2" t="s">
        <v>135</v>
      </c>
      <c r="F58" t="s">
        <v>130</v>
      </c>
      <c r="G58" t="s">
        <v>131</v>
      </c>
      <c r="H58" t="str">
        <f t="shared" si="161"/>
        <v>LRCS_Tower_SAAP2_ELK1T_GE</v>
      </c>
      <c r="I58">
        <v>2</v>
      </c>
      <c r="J58" s="8">
        <v>41358</v>
      </c>
      <c r="K58" t="s">
        <v>136</v>
      </c>
      <c r="L58" t="s">
        <v>133</v>
      </c>
      <c r="M58" t="s">
        <v>129</v>
      </c>
      <c r="O58" s="1">
        <v>14</v>
      </c>
      <c r="P58" s="1" t="s">
        <v>163</v>
      </c>
      <c r="Q58" s="1">
        <v>4085.5000557200983</v>
      </c>
      <c r="R58" s="1">
        <v>0</v>
      </c>
      <c r="S58">
        <f t="shared" si="121"/>
        <v>75.23327674043837</v>
      </c>
      <c r="T58">
        <f t="shared" si="122"/>
        <v>0.26148235571278516</v>
      </c>
      <c r="U58">
        <f t="shared" si="123"/>
        <v>925.40217497079141</v>
      </c>
      <c r="V58" s="1">
        <v>14</v>
      </c>
      <c r="W58" s="1">
        <v>14</v>
      </c>
      <c r="X58" s="1">
        <v>0</v>
      </c>
      <c r="Y58" s="1">
        <v>0</v>
      </c>
      <c r="Z58" s="1">
        <v>673.172607421875</v>
      </c>
      <c r="AA58" s="1">
        <v>1892.8203125</v>
      </c>
      <c r="AB58" s="1">
        <v>911.2108154296875</v>
      </c>
      <c r="AC58" s="2">
        <v>-9999</v>
      </c>
      <c r="AD58">
        <f t="shared" si="124"/>
        <v>0.64435472137724381</v>
      </c>
      <c r="AE58">
        <f t="shared" si="125"/>
        <v>0.51859624000643878</v>
      </c>
      <c r="AF58" s="1">
        <v>-1</v>
      </c>
      <c r="AG58" s="1">
        <v>0.87</v>
      </c>
      <c r="AH58" s="1">
        <v>0.92</v>
      </c>
      <c r="AI58" s="1">
        <v>10.141231536865234</v>
      </c>
      <c r="AJ58">
        <f t="shared" si="126"/>
        <v>0.8750706157684327</v>
      </c>
      <c r="AK58">
        <f t="shared" si="127"/>
        <v>4.3580482494867616E-2</v>
      </c>
      <c r="AL58">
        <f t="shared" si="128"/>
        <v>0.80483035632607958</v>
      </c>
      <c r="AM58">
        <f t="shared" si="129"/>
        <v>2.811790455570002</v>
      </c>
      <c r="AN58">
        <f t="shared" si="130"/>
        <v>-1</v>
      </c>
      <c r="AO58" s="1">
        <v>1998.9671630859375</v>
      </c>
      <c r="AP58" s="1">
        <v>0.5</v>
      </c>
      <c r="AQ58">
        <f t="shared" si="131"/>
        <v>453.57397607950526</v>
      </c>
      <c r="AR58">
        <f t="shared" si="132"/>
        <v>6.2660452229791765</v>
      </c>
      <c r="AS58">
        <f t="shared" si="133"/>
        <v>2.2887976463692628</v>
      </c>
      <c r="AT58">
        <f t="shared" si="134"/>
        <v>30.199657440185547</v>
      </c>
      <c r="AU58" s="1">
        <v>2</v>
      </c>
      <c r="AV58">
        <f t="shared" si="135"/>
        <v>4.644859790802002</v>
      </c>
      <c r="AW58" s="1">
        <v>1</v>
      </c>
      <c r="AX58">
        <f t="shared" si="136"/>
        <v>9.2897195816040039</v>
      </c>
      <c r="AY58" s="1">
        <v>30.570220947265625</v>
      </c>
      <c r="AZ58" s="1">
        <v>30.199657440185547</v>
      </c>
      <c r="BA58" s="1">
        <v>31.034955978393555</v>
      </c>
      <c r="BB58" s="1">
        <v>1499.5020751953125</v>
      </c>
      <c r="BC58" s="1">
        <v>1443.35205078125</v>
      </c>
      <c r="BD58" s="1">
        <v>16.949018478393555</v>
      </c>
      <c r="BE58" s="1">
        <v>21.035966873168945</v>
      </c>
      <c r="BF58" s="1">
        <v>36.98394775390625</v>
      </c>
      <c r="BG58" s="1">
        <v>45.905216217041016</v>
      </c>
      <c r="BH58" s="1">
        <v>300.18646240234375</v>
      </c>
      <c r="BI58" s="1">
        <v>1998.984619140625</v>
      </c>
      <c r="BJ58" s="1">
        <v>2.6031537055969238</v>
      </c>
      <c r="BK58" s="1">
        <v>96.061973571777344</v>
      </c>
      <c r="BL58" s="1">
        <v>-14.935489654541016</v>
      </c>
      <c r="BM58" s="1">
        <v>3.9003640413284302E-3</v>
      </c>
      <c r="BN58" s="1">
        <v>1</v>
      </c>
      <c r="BO58" s="1">
        <v>-1.355140209197998</v>
      </c>
      <c r="BP58" s="1">
        <v>7.355140209197998</v>
      </c>
      <c r="BQ58" s="1">
        <v>1</v>
      </c>
      <c r="BR58" s="1">
        <v>0</v>
      </c>
      <c r="BS58" s="1">
        <v>0.15999999642372131</v>
      </c>
      <c r="BT58" s="1">
        <v>111115</v>
      </c>
      <c r="BU58">
        <f t="shared" si="137"/>
        <v>1.5009323120117184</v>
      </c>
      <c r="BV58">
        <f t="shared" si="138"/>
        <v>6.2660452229791764E-3</v>
      </c>
      <c r="BW58">
        <f t="shared" si="139"/>
        <v>303.34965744018552</v>
      </c>
      <c r="BX58">
        <f t="shared" si="140"/>
        <v>303.7202209472656</v>
      </c>
      <c r="BY58">
        <f t="shared" si="141"/>
        <v>319.83753191357391</v>
      </c>
      <c r="BZ58">
        <f t="shared" si="142"/>
        <v>0.19128959530969519</v>
      </c>
      <c r="CA58">
        <f t="shared" si="143"/>
        <v>4.3095541401964015</v>
      </c>
      <c r="CB58">
        <f t="shared" si="144"/>
        <v>44.862227788567246</v>
      </c>
      <c r="CC58">
        <f t="shared" si="145"/>
        <v>23.826260915398301</v>
      </c>
      <c r="CD58">
        <f t="shared" si="146"/>
        <v>30.384939193725586</v>
      </c>
      <c r="CE58">
        <f t="shared" si="147"/>
        <v>4.35556335960373</v>
      </c>
      <c r="CF58">
        <f t="shared" si="148"/>
        <v>0.25432377789212657</v>
      </c>
      <c r="CG58">
        <f t="shared" si="149"/>
        <v>2.0207564938271387</v>
      </c>
      <c r="CH58">
        <f t="shared" si="150"/>
        <v>2.3348068657765912</v>
      </c>
      <c r="CI58">
        <f t="shared" si="151"/>
        <v>0.15958037862534041</v>
      </c>
      <c r="CJ58">
        <f t="shared" si="152"/>
        <v>88.895959275309437</v>
      </c>
      <c r="CK58">
        <f t="shared" si="153"/>
        <v>0.64114792677912125</v>
      </c>
      <c r="CL58">
        <f t="shared" si="154"/>
        <v>46.584130789335163</v>
      </c>
      <c r="CM58">
        <f t="shared" si="155"/>
        <v>1432.4190056330717</v>
      </c>
      <c r="CN58">
        <f t="shared" si="156"/>
        <v>2.4466840984408062E-2</v>
      </c>
      <c r="CO58">
        <f t="shared" si="157"/>
        <v>0</v>
      </c>
      <c r="CP58">
        <f t="shared" si="158"/>
        <v>1749.2527015830126</v>
      </c>
      <c r="CQ58">
        <f t="shared" si="159"/>
        <v>1219.647705078125</v>
      </c>
      <c r="CR58">
        <f t="shared" si="160"/>
        <v>0.51859624000643878</v>
      </c>
      <c r="CS58" s="2">
        <v>-9999</v>
      </c>
    </row>
    <row r="59" spans="1:97" x14ac:dyDescent="0.2">
      <c r="A59" t="s">
        <v>127</v>
      </c>
      <c r="B59" t="s">
        <v>128</v>
      </c>
      <c r="C59" t="s">
        <v>177</v>
      </c>
      <c r="D59" s="2"/>
      <c r="E59" t="s">
        <v>135</v>
      </c>
      <c r="F59" t="s">
        <v>130</v>
      </c>
      <c r="G59" t="s">
        <v>131</v>
      </c>
      <c r="H59" t="str">
        <f t="shared" si="161"/>
        <v>LRCS_Tower_ARCA11_ELK1T_GE</v>
      </c>
      <c r="I59">
        <v>1</v>
      </c>
      <c r="J59" s="8">
        <v>41358</v>
      </c>
      <c r="K59" t="s">
        <v>136</v>
      </c>
      <c r="L59" t="s">
        <v>133</v>
      </c>
      <c r="M59" t="s">
        <v>129</v>
      </c>
      <c r="O59" s="1">
        <v>16</v>
      </c>
      <c r="P59" s="1" t="s">
        <v>164</v>
      </c>
      <c r="Q59" s="1">
        <v>7897.0000560991466</v>
      </c>
      <c r="R59" s="1">
        <v>0</v>
      </c>
      <c r="S59">
        <f t="shared" si="121"/>
        <v>11.676828972947987</v>
      </c>
      <c r="T59">
        <f t="shared" si="122"/>
        <v>0.21738652287253007</v>
      </c>
      <c r="U59">
        <f t="shared" si="123"/>
        <v>299.11466546224807</v>
      </c>
      <c r="V59" s="1">
        <v>15</v>
      </c>
      <c r="W59" s="1">
        <v>15</v>
      </c>
      <c r="X59" s="1">
        <v>0</v>
      </c>
      <c r="Y59" s="1">
        <v>0</v>
      </c>
      <c r="Z59" s="1">
        <v>409.27392578125</v>
      </c>
      <c r="AA59" s="1">
        <v>1117.249755859375</v>
      </c>
      <c r="AB59" s="1">
        <v>569.1651611328125</v>
      </c>
      <c r="AC59" s="2">
        <v>-9999</v>
      </c>
      <c r="AD59">
        <f t="shared" si="124"/>
        <v>0.63367731911792502</v>
      </c>
      <c r="AE59">
        <f t="shared" si="125"/>
        <v>0.49056586663112084</v>
      </c>
      <c r="AF59" s="1">
        <v>-1</v>
      </c>
      <c r="AG59" s="1">
        <v>0.87</v>
      </c>
      <c r="AH59" s="1">
        <v>0.92</v>
      </c>
      <c r="AI59" s="1">
        <v>10.111153602600098</v>
      </c>
      <c r="AJ59">
        <f t="shared" si="126"/>
        <v>0.87505557680130008</v>
      </c>
      <c r="AK59">
        <f t="shared" si="127"/>
        <v>9.6550817154409177E-3</v>
      </c>
      <c r="AL59">
        <f t="shared" si="128"/>
        <v>0.77415721192922848</v>
      </c>
      <c r="AM59">
        <f t="shared" si="129"/>
        <v>2.7298337017846723</v>
      </c>
      <c r="AN59">
        <f t="shared" si="130"/>
        <v>-1</v>
      </c>
      <c r="AO59" s="1">
        <v>1500.362548828125</v>
      </c>
      <c r="AP59" s="1">
        <v>0.5</v>
      </c>
      <c r="AQ59">
        <f t="shared" si="131"/>
        <v>322.03211414025282</v>
      </c>
      <c r="AR59">
        <f t="shared" si="132"/>
        <v>2.1143420854311561</v>
      </c>
      <c r="AS59">
        <f t="shared" si="133"/>
        <v>0.92991932946145894</v>
      </c>
      <c r="AT59">
        <f t="shared" si="134"/>
        <v>24.247455596923828</v>
      </c>
      <c r="AU59" s="3">
        <v>2</v>
      </c>
      <c r="AV59">
        <f t="shared" si="135"/>
        <v>4.644859790802002</v>
      </c>
      <c r="AW59" s="1">
        <v>1</v>
      </c>
      <c r="AX59">
        <f t="shared" si="136"/>
        <v>9.2897195816040039</v>
      </c>
      <c r="AY59" s="1">
        <v>22.760578155517578</v>
      </c>
      <c r="AZ59" s="1">
        <v>24.247455596923828</v>
      </c>
      <c r="BA59" s="1">
        <v>22.078964233398438</v>
      </c>
      <c r="BB59" s="1">
        <v>400.59774780273438</v>
      </c>
      <c r="BC59" s="1">
        <v>392.2674560546875</v>
      </c>
      <c r="BD59" s="1">
        <v>20.600709915161133</v>
      </c>
      <c r="BE59" s="1">
        <v>21.978103637695312</v>
      </c>
      <c r="BF59" s="1">
        <v>71.160301208496094</v>
      </c>
      <c r="BG59" s="1">
        <v>75.918258666992188</v>
      </c>
      <c r="BH59" s="1">
        <v>300.2587890625</v>
      </c>
      <c r="BI59" s="1">
        <v>1500.44140625</v>
      </c>
      <c r="BJ59" s="1">
        <v>2.7900078296661377</v>
      </c>
      <c r="BK59" s="1">
        <v>95.998489379882812</v>
      </c>
      <c r="BL59" s="1">
        <v>-2.9734840393066406</v>
      </c>
      <c r="BM59" s="1">
        <v>7.4806049466133118E-2</v>
      </c>
      <c r="BN59" s="1">
        <v>1</v>
      </c>
      <c r="BO59" s="1">
        <v>-1.355140209197998</v>
      </c>
      <c r="BP59" s="1">
        <v>7.355140209197998</v>
      </c>
      <c r="BQ59" s="1">
        <v>1</v>
      </c>
      <c r="BR59" s="1">
        <v>0</v>
      </c>
      <c r="BS59" s="1">
        <v>0.15999999642372131</v>
      </c>
      <c r="BT59" s="1">
        <v>111115</v>
      </c>
      <c r="BU59">
        <f t="shared" si="137"/>
        <v>1.5012939453124998</v>
      </c>
      <c r="BV59">
        <f t="shared" si="138"/>
        <v>2.114342085431156E-3</v>
      </c>
      <c r="BW59">
        <f t="shared" si="139"/>
        <v>297.39745559692381</v>
      </c>
      <c r="BX59">
        <f t="shared" si="140"/>
        <v>295.91057815551756</v>
      </c>
      <c r="BY59">
        <f t="shared" si="141"/>
        <v>240.07061963400338</v>
      </c>
      <c r="BZ59">
        <f t="shared" si="142"/>
        <v>0.5202360130474043</v>
      </c>
      <c r="CA59">
        <f t="shared" si="143"/>
        <v>3.0397840781147161</v>
      </c>
      <c r="CB59">
        <f t="shared" si="144"/>
        <v>31.664915747640141</v>
      </c>
      <c r="CC59">
        <f t="shared" si="145"/>
        <v>9.6868121099448281</v>
      </c>
      <c r="CD59">
        <f t="shared" si="146"/>
        <v>23.504016876220703</v>
      </c>
      <c r="CE59">
        <f t="shared" si="147"/>
        <v>2.9068969065790755</v>
      </c>
      <c r="CF59">
        <f t="shared" si="148"/>
        <v>0.2124158304444359</v>
      </c>
      <c r="CG59">
        <f t="shared" si="149"/>
        <v>2.1098647486532571</v>
      </c>
      <c r="CH59">
        <f t="shared" si="150"/>
        <v>0.79703215792581839</v>
      </c>
      <c r="CI59">
        <f t="shared" si="151"/>
        <v>0.13319770725445132</v>
      </c>
      <c r="CJ59">
        <f t="shared" si="152"/>
        <v>28.714556035744824</v>
      </c>
      <c r="CK59">
        <f t="shared" si="153"/>
        <v>0.76252735434811947</v>
      </c>
      <c r="CL59">
        <f t="shared" si="154"/>
        <v>69.284025272908707</v>
      </c>
      <c r="CM59">
        <f t="shared" si="155"/>
        <v>390.57055670535772</v>
      </c>
      <c r="CN59">
        <f t="shared" si="156"/>
        <v>2.0713740444072322E-2</v>
      </c>
      <c r="CO59">
        <f t="shared" si="157"/>
        <v>0</v>
      </c>
      <c r="CP59">
        <f t="shared" si="158"/>
        <v>1312.9696202026475</v>
      </c>
      <c r="CQ59">
        <f t="shared" si="159"/>
        <v>707.975830078125</v>
      </c>
      <c r="CR59">
        <f t="shared" si="160"/>
        <v>0.49056586663112084</v>
      </c>
      <c r="CS59" s="2">
        <v>-9999</v>
      </c>
    </row>
    <row r="60" spans="1:97" x14ac:dyDescent="0.2">
      <c r="A60" t="s">
        <v>127</v>
      </c>
      <c r="B60" t="s">
        <v>128</v>
      </c>
      <c r="C60" t="s">
        <v>177</v>
      </c>
      <c r="D60" s="2"/>
      <c r="E60" t="s">
        <v>135</v>
      </c>
      <c r="F60" t="s">
        <v>130</v>
      </c>
      <c r="G60" t="s">
        <v>131</v>
      </c>
      <c r="H60" t="str">
        <f t="shared" si="161"/>
        <v>LRCS_Tower_ARCA11_ELK1T_GE</v>
      </c>
      <c r="I60">
        <v>1</v>
      </c>
      <c r="J60" s="8">
        <v>41358</v>
      </c>
      <c r="K60" t="s">
        <v>136</v>
      </c>
      <c r="L60" t="s">
        <v>133</v>
      </c>
      <c r="M60" t="s">
        <v>129</v>
      </c>
      <c r="O60" s="1">
        <v>17</v>
      </c>
      <c r="P60" s="1" t="s">
        <v>165</v>
      </c>
      <c r="Q60" s="1">
        <v>8125.5000561336055</v>
      </c>
      <c r="R60" s="1">
        <v>0</v>
      </c>
      <c r="S60">
        <f t="shared" si="121"/>
        <v>5.5659631741422437</v>
      </c>
      <c r="T60">
        <f t="shared" si="122"/>
        <v>0.22780383698581244</v>
      </c>
      <c r="U60">
        <f t="shared" si="123"/>
        <v>201.98844898631199</v>
      </c>
      <c r="V60" s="1">
        <v>16</v>
      </c>
      <c r="W60" s="1">
        <v>16</v>
      </c>
      <c r="X60" s="1">
        <v>0</v>
      </c>
      <c r="Y60" s="1">
        <v>0</v>
      </c>
      <c r="Z60" s="1">
        <v>399.132568359375</v>
      </c>
      <c r="AA60" s="1">
        <v>991.8660888671875</v>
      </c>
      <c r="AB60" s="1">
        <v>540.2391357421875</v>
      </c>
      <c r="AC60" s="2">
        <v>-9999</v>
      </c>
      <c r="AD60">
        <f t="shared" si="124"/>
        <v>0.5975942994328749</v>
      </c>
      <c r="AE60">
        <f t="shared" si="125"/>
        <v>0.45533057152987672</v>
      </c>
      <c r="AF60" s="1">
        <v>-1</v>
      </c>
      <c r="AG60" s="1">
        <v>0.87</v>
      </c>
      <c r="AH60" s="1">
        <v>0.92</v>
      </c>
      <c r="AI60" s="1">
        <v>10.111153602600098</v>
      </c>
      <c r="AJ60">
        <f t="shared" si="126"/>
        <v>0.87505557680130008</v>
      </c>
      <c r="AK60">
        <f t="shared" si="127"/>
        <v>5.0034328894370036E-3</v>
      </c>
      <c r="AL60">
        <f t="shared" si="128"/>
        <v>0.76193928215512041</v>
      </c>
      <c r="AM60">
        <f t="shared" si="129"/>
        <v>2.4850542589000684</v>
      </c>
      <c r="AN60">
        <f t="shared" si="130"/>
        <v>-1</v>
      </c>
      <c r="AO60" s="1">
        <v>1499.7117919921875</v>
      </c>
      <c r="AP60" s="1">
        <v>0.5</v>
      </c>
      <c r="AQ60">
        <f t="shared" si="131"/>
        <v>298.77225019368586</v>
      </c>
      <c r="AR60">
        <f t="shared" si="132"/>
        <v>2.2339405011595566</v>
      </c>
      <c r="AS60">
        <f t="shared" si="133"/>
        <v>0.93836624404121505</v>
      </c>
      <c r="AT60">
        <f t="shared" si="134"/>
        <v>24.354619979858398</v>
      </c>
      <c r="AU60" s="3">
        <v>2</v>
      </c>
      <c r="AV60">
        <f t="shared" si="135"/>
        <v>4.644859790802002</v>
      </c>
      <c r="AW60" s="1">
        <v>1</v>
      </c>
      <c r="AX60">
        <f t="shared" si="136"/>
        <v>9.2897195816040039</v>
      </c>
      <c r="AY60" s="1">
        <v>22.791074752807617</v>
      </c>
      <c r="AZ60" s="1">
        <v>24.354619979858398</v>
      </c>
      <c r="BA60" s="1">
        <v>22.083759307861328</v>
      </c>
      <c r="BB60" s="1">
        <v>249.55958557128906</v>
      </c>
      <c r="BC60" s="1">
        <v>245.48652648925781</v>
      </c>
      <c r="BD60" s="1">
        <v>20.641124725341797</v>
      </c>
      <c r="BE60" s="1">
        <v>22.096372604370117</v>
      </c>
      <c r="BF60" s="1">
        <v>71.161567687988281</v>
      </c>
      <c r="BG60" s="1">
        <v>76.17767333984375</v>
      </c>
      <c r="BH60" s="1">
        <v>300.23455810546875</v>
      </c>
      <c r="BI60" s="1">
        <v>1499.6666259765625</v>
      </c>
      <c r="BJ60" s="1">
        <v>2.8351609706878662</v>
      </c>
      <c r="BK60" s="1">
        <v>95.988807678222656</v>
      </c>
      <c r="BL60" s="1">
        <v>-1.9261970520019531</v>
      </c>
      <c r="BM60" s="1">
        <v>6.8240955471992493E-2</v>
      </c>
      <c r="BN60" s="1">
        <v>1</v>
      </c>
      <c r="BO60" s="1">
        <v>-1.355140209197998</v>
      </c>
      <c r="BP60" s="1">
        <v>7.355140209197998</v>
      </c>
      <c r="BQ60" s="1">
        <v>1</v>
      </c>
      <c r="BR60" s="1">
        <v>0</v>
      </c>
      <c r="BS60" s="1">
        <v>0.15999999642372131</v>
      </c>
      <c r="BT60" s="1">
        <v>111115</v>
      </c>
      <c r="BU60">
        <f t="shared" si="137"/>
        <v>1.5011727905273435</v>
      </c>
      <c r="BV60">
        <f t="shared" si="138"/>
        <v>2.2339405011595564E-3</v>
      </c>
      <c r="BW60">
        <f t="shared" si="139"/>
        <v>297.50461997985838</v>
      </c>
      <c r="BX60">
        <f t="shared" si="140"/>
        <v>295.94107475280759</v>
      </c>
      <c r="BY60">
        <f t="shared" si="141"/>
        <v>239.94665479302421</v>
      </c>
      <c r="BZ60">
        <f t="shared" si="142"/>
        <v>0.4951277334609413</v>
      </c>
      <c r="CA60">
        <f t="shared" si="143"/>
        <v>3.0593707043484462</v>
      </c>
      <c r="CB60">
        <f t="shared" si="144"/>
        <v>31.8721607065293</v>
      </c>
      <c r="CC60">
        <f t="shared" si="145"/>
        <v>9.7757881021591828</v>
      </c>
      <c r="CD60">
        <f t="shared" si="146"/>
        <v>23.572847366333008</v>
      </c>
      <c r="CE60">
        <f t="shared" si="147"/>
        <v>2.9189829287883304</v>
      </c>
      <c r="CF60">
        <f t="shared" si="148"/>
        <v>0.22235130633649486</v>
      </c>
      <c r="CG60">
        <f t="shared" si="149"/>
        <v>2.1210044603072311</v>
      </c>
      <c r="CH60">
        <f t="shared" si="150"/>
        <v>0.79797846848109932</v>
      </c>
      <c r="CI60">
        <f t="shared" si="151"/>
        <v>0.13944936783048811</v>
      </c>
      <c r="CJ60">
        <f t="shared" si="152"/>
        <v>19.388630382969591</v>
      </c>
      <c r="CK60">
        <f t="shared" si="153"/>
        <v>0.8228086969781242</v>
      </c>
      <c r="CL60">
        <f t="shared" si="154"/>
        <v>69.232014617087984</v>
      </c>
      <c r="CM60">
        <f t="shared" si="155"/>
        <v>244.67766996575503</v>
      </c>
      <c r="CN60">
        <f t="shared" si="156"/>
        <v>1.5748999239870221E-2</v>
      </c>
      <c r="CO60">
        <f t="shared" si="157"/>
        <v>0</v>
      </c>
      <c r="CP60">
        <f t="shared" si="158"/>
        <v>1312.2916444035804</v>
      </c>
      <c r="CQ60">
        <f t="shared" si="159"/>
        <v>592.7335205078125</v>
      </c>
      <c r="CR60">
        <f t="shared" si="160"/>
        <v>0.45533057152987672</v>
      </c>
      <c r="CS60" s="2">
        <v>-9999</v>
      </c>
    </row>
    <row r="61" spans="1:97" x14ac:dyDescent="0.2">
      <c r="A61" t="s">
        <v>127</v>
      </c>
      <c r="B61" t="s">
        <v>128</v>
      </c>
      <c r="C61" t="s">
        <v>177</v>
      </c>
      <c r="D61" s="2"/>
      <c r="E61" t="s">
        <v>135</v>
      </c>
      <c r="F61" t="s">
        <v>130</v>
      </c>
      <c r="G61" t="s">
        <v>131</v>
      </c>
      <c r="H61" t="str">
        <f t="shared" si="161"/>
        <v>LRCS_Tower_ARCA11_ELK1T_GE</v>
      </c>
      <c r="I61">
        <v>1</v>
      </c>
      <c r="J61" s="8">
        <v>41358</v>
      </c>
      <c r="K61" t="s">
        <v>136</v>
      </c>
      <c r="L61" t="s">
        <v>133</v>
      </c>
      <c r="M61" t="s">
        <v>129</v>
      </c>
      <c r="O61" s="1">
        <v>18</v>
      </c>
      <c r="P61" s="1" t="s">
        <v>166</v>
      </c>
      <c r="Q61" s="1">
        <v>8356.0000560991466</v>
      </c>
      <c r="R61" s="1">
        <v>0</v>
      </c>
      <c r="S61">
        <f t="shared" si="121"/>
        <v>-1.6450290254048225</v>
      </c>
      <c r="T61">
        <f t="shared" si="122"/>
        <v>0.24002362080998926</v>
      </c>
      <c r="U61">
        <f t="shared" si="123"/>
        <v>110.27211727617743</v>
      </c>
      <c r="V61" s="1">
        <v>17</v>
      </c>
      <c r="W61" s="1">
        <v>17</v>
      </c>
      <c r="X61" s="1">
        <v>0</v>
      </c>
      <c r="Y61" s="1">
        <v>0</v>
      </c>
      <c r="Z61" s="1">
        <v>394.20166015625</v>
      </c>
      <c r="AA61" s="1">
        <v>853.0203857421875</v>
      </c>
      <c r="AB61" s="1">
        <v>521.3167724609375</v>
      </c>
      <c r="AC61" s="2">
        <v>-9999</v>
      </c>
      <c r="AD61">
        <f t="shared" si="124"/>
        <v>0.53787545204647491</v>
      </c>
      <c r="AE61">
        <f t="shared" si="125"/>
        <v>0.3888577797500638</v>
      </c>
      <c r="AF61" s="1">
        <v>-1</v>
      </c>
      <c r="AG61" s="1">
        <v>0.87</v>
      </c>
      <c r="AH61" s="1">
        <v>0.92</v>
      </c>
      <c r="AI61" s="1">
        <v>10.111153602600098</v>
      </c>
      <c r="AJ61">
        <f t="shared" si="126"/>
        <v>0.87505557680130008</v>
      </c>
      <c r="AK61">
        <f t="shared" si="127"/>
        <v>-4.9150531028882788E-4</v>
      </c>
      <c r="AL61">
        <f t="shared" si="128"/>
        <v>0.72295134174754028</v>
      </c>
      <c r="AM61">
        <f t="shared" si="129"/>
        <v>2.1639188059331742</v>
      </c>
      <c r="AN61">
        <f t="shared" si="130"/>
        <v>-1</v>
      </c>
      <c r="AO61" s="1">
        <v>1499.7596435546875</v>
      </c>
      <c r="AP61" s="1">
        <v>0.5</v>
      </c>
      <c r="AQ61">
        <f t="shared" si="131"/>
        <v>255.16323326018863</v>
      </c>
      <c r="AR61">
        <f t="shared" si="132"/>
        <v>2.2999569936583582</v>
      </c>
      <c r="AS61">
        <f t="shared" si="133"/>
        <v>0.91798350103892856</v>
      </c>
      <c r="AT61">
        <f t="shared" si="134"/>
        <v>24.329252243041992</v>
      </c>
      <c r="AU61" s="3">
        <v>2</v>
      </c>
      <c r="AV61">
        <f t="shared" si="135"/>
        <v>4.644859790802002</v>
      </c>
      <c r="AW61" s="1">
        <v>1</v>
      </c>
      <c r="AX61">
        <f t="shared" si="136"/>
        <v>9.2897195816040039</v>
      </c>
      <c r="AY61" s="1">
        <v>22.788383483886719</v>
      </c>
      <c r="AZ61" s="1">
        <v>24.329252243041992</v>
      </c>
      <c r="BA61" s="1">
        <v>22.077455520629883</v>
      </c>
      <c r="BB61" s="1">
        <v>99.775405883789062</v>
      </c>
      <c r="BC61" s="1">
        <v>100.71691131591797</v>
      </c>
      <c r="BD61" s="1">
        <v>20.763538360595703</v>
      </c>
      <c r="BE61" s="1">
        <v>22.261514663696289</v>
      </c>
      <c r="BF61" s="1">
        <v>71.589424133300781</v>
      </c>
      <c r="BG61" s="1">
        <v>76.754173278808594</v>
      </c>
      <c r="BH61" s="1">
        <v>300.2392578125</v>
      </c>
      <c r="BI61" s="1">
        <v>1499.738037109375</v>
      </c>
      <c r="BJ61" s="1">
        <v>2.3854484558105469</v>
      </c>
      <c r="BK61" s="1">
        <v>95.983619689941406</v>
      </c>
      <c r="BL61" s="1">
        <v>-1.7616767883300781</v>
      </c>
      <c r="BM61" s="1">
        <v>6.5601184964179993E-2</v>
      </c>
      <c r="BN61" s="1">
        <v>1</v>
      </c>
      <c r="BO61" s="1">
        <v>-1.355140209197998</v>
      </c>
      <c r="BP61" s="1">
        <v>7.355140209197998</v>
      </c>
      <c r="BQ61" s="1">
        <v>1</v>
      </c>
      <c r="BR61" s="1">
        <v>0</v>
      </c>
      <c r="BS61" s="1">
        <v>0.15999999642372131</v>
      </c>
      <c r="BT61" s="1">
        <v>111115</v>
      </c>
      <c r="BU61">
        <f t="shared" si="137"/>
        <v>1.5011962890624997</v>
      </c>
      <c r="BV61">
        <f t="shared" si="138"/>
        <v>2.299956993658358E-3</v>
      </c>
      <c r="BW61">
        <f t="shared" si="139"/>
        <v>297.47925224304197</v>
      </c>
      <c r="BX61">
        <f t="shared" si="140"/>
        <v>295.9383834838867</v>
      </c>
      <c r="BY61">
        <f t="shared" si="141"/>
        <v>239.95808057401882</v>
      </c>
      <c r="BZ61">
        <f t="shared" si="142"/>
        <v>0.48456867047673713</v>
      </c>
      <c r="CA61">
        <f t="shared" si="143"/>
        <v>3.0547242582412069</v>
      </c>
      <c r="CB61">
        <f t="shared" si="144"/>
        <v>31.825474681085886</v>
      </c>
      <c r="CC61">
        <f t="shared" si="145"/>
        <v>9.5639600173895971</v>
      </c>
      <c r="CD61">
        <f t="shared" si="146"/>
        <v>23.558817863464355</v>
      </c>
      <c r="CE61">
        <f t="shared" si="147"/>
        <v>2.9165159132197367</v>
      </c>
      <c r="CF61">
        <f t="shared" si="148"/>
        <v>0.23397819678091952</v>
      </c>
      <c r="CG61">
        <f t="shared" si="149"/>
        <v>2.1367407572022783</v>
      </c>
      <c r="CH61">
        <f t="shared" si="150"/>
        <v>0.77977515601745839</v>
      </c>
      <c r="CI61">
        <f t="shared" si="151"/>
        <v>0.14676776045327194</v>
      </c>
      <c r="CJ61">
        <f t="shared" si="152"/>
        <v>10.584316967041232</v>
      </c>
      <c r="CK61">
        <f t="shared" si="153"/>
        <v>1.0948719121289145</v>
      </c>
      <c r="CL61">
        <f t="shared" si="154"/>
        <v>69.891380553934937</v>
      </c>
      <c r="CM61">
        <f t="shared" si="155"/>
        <v>100.95597011255745</v>
      </c>
      <c r="CN61">
        <f t="shared" si="156"/>
        <v>-1.1388464645394572E-2</v>
      </c>
      <c r="CO61">
        <f t="shared" si="157"/>
        <v>0</v>
      </c>
      <c r="CP61">
        <f t="shared" si="158"/>
        <v>1312.3541331135937</v>
      </c>
      <c r="CQ61">
        <f t="shared" si="159"/>
        <v>458.8187255859375</v>
      </c>
      <c r="CR61">
        <f t="shared" si="160"/>
        <v>0.3888577797500638</v>
      </c>
      <c r="CS61" s="2">
        <v>-9999</v>
      </c>
    </row>
    <row r="62" spans="1:97" x14ac:dyDescent="0.2">
      <c r="A62" t="s">
        <v>127</v>
      </c>
      <c r="B62" t="s">
        <v>128</v>
      </c>
      <c r="C62" t="s">
        <v>177</v>
      </c>
      <c r="D62" s="2"/>
      <c r="E62" t="s">
        <v>135</v>
      </c>
      <c r="F62" t="s">
        <v>130</v>
      </c>
      <c r="G62" t="s">
        <v>131</v>
      </c>
      <c r="H62" t="str">
        <f t="shared" si="161"/>
        <v>LRCS_Tower_ARCA11_ELK1T_GE</v>
      </c>
      <c r="I62">
        <v>1</v>
      </c>
      <c r="J62" s="8">
        <v>41358</v>
      </c>
      <c r="K62" t="s">
        <v>136</v>
      </c>
      <c r="L62" t="s">
        <v>133</v>
      </c>
      <c r="M62" t="s">
        <v>129</v>
      </c>
      <c r="O62" s="1">
        <v>19</v>
      </c>
      <c r="P62" s="1" t="s">
        <v>167</v>
      </c>
      <c r="Q62" s="1">
        <v>8586.0000560991466</v>
      </c>
      <c r="R62" s="1">
        <v>0</v>
      </c>
      <c r="S62">
        <f t="shared" si="121"/>
        <v>-4.5048211150895172</v>
      </c>
      <c r="T62">
        <f t="shared" si="122"/>
        <v>0.25497993669900915</v>
      </c>
      <c r="U62">
        <f t="shared" si="123"/>
        <v>80.687342938137533</v>
      </c>
      <c r="V62" s="1">
        <v>18</v>
      </c>
      <c r="W62" s="1">
        <v>18</v>
      </c>
      <c r="X62" s="1">
        <v>0</v>
      </c>
      <c r="Y62" s="1">
        <v>0</v>
      </c>
      <c r="Z62" s="1">
        <v>388.054931640625</v>
      </c>
      <c r="AA62" s="1">
        <v>803.2652587890625</v>
      </c>
      <c r="AB62" s="1">
        <v>516.565673828125</v>
      </c>
      <c r="AC62" s="2">
        <v>-9999</v>
      </c>
      <c r="AD62">
        <f t="shared" si="124"/>
        <v>0.51690313082178463</v>
      </c>
      <c r="AE62">
        <f t="shared" si="125"/>
        <v>0.35691769539883067</v>
      </c>
      <c r="AF62" s="1">
        <v>-1</v>
      </c>
      <c r="AG62" s="1">
        <v>0.87</v>
      </c>
      <c r="AH62" s="1">
        <v>0.92</v>
      </c>
      <c r="AI62" s="1">
        <v>10.111153602600098</v>
      </c>
      <c r="AJ62">
        <f t="shared" si="126"/>
        <v>0.87505557680130008</v>
      </c>
      <c r="AK62">
        <f t="shared" si="127"/>
        <v>-2.6711443698514345E-3</v>
      </c>
      <c r="AL62">
        <f t="shared" si="128"/>
        <v>0.69049242327357274</v>
      </c>
      <c r="AM62">
        <f t="shared" si="129"/>
        <v>2.0699782254873158</v>
      </c>
      <c r="AN62">
        <f t="shared" si="130"/>
        <v>-1</v>
      </c>
      <c r="AO62" s="1">
        <v>1499.372314453125</v>
      </c>
      <c r="AP62" s="1">
        <v>0.5</v>
      </c>
      <c r="AQ62">
        <f t="shared" si="131"/>
        <v>234.14409460338143</v>
      </c>
      <c r="AR62">
        <f t="shared" si="132"/>
        <v>2.4171056111468947</v>
      </c>
      <c r="AS62">
        <f t="shared" si="133"/>
        <v>0.90951382375002821</v>
      </c>
      <c r="AT62">
        <f t="shared" si="134"/>
        <v>24.344963073730469</v>
      </c>
      <c r="AU62" s="3">
        <v>2</v>
      </c>
      <c r="AV62">
        <f t="shared" si="135"/>
        <v>4.644859790802002</v>
      </c>
      <c r="AW62" s="1">
        <v>1</v>
      </c>
      <c r="AX62">
        <f t="shared" si="136"/>
        <v>9.2897195816040039</v>
      </c>
      <c r="AY62" s="1">
        <v>22.792665481567383</v>
      </c>
      <c r="AZ62" s="1">
        <v>24.344963073730469</v>
      </c>
      <c r="BA62" s="1">
        <v>22.082218170166016</v>
      </c>
      <c r="BB62" s="1">
        <v>49.875522613525391</v>
      </c>
      <c r="BC62" s="1">
        <v>52.791275024414062</v>
      </c>
      <c r="BD62" s="1">
        <v>20.805551528930664</v>
      </c>
      <c r="BE62" s="1">
        <v>22.379600524902344</v>
      </c>
      <c r="BF62" s="1">
        <v>71.717384338378906</v>
      </c>
      <c r="BG62" s="1">
        <v>77.143333435058594</v>
      </c>
      <c r="BH62" s="1">
        <v>300.24627685546875</v>
      </c>
      <c r="BI62" s="1">
        <v>1499.4530029296875</v>
      </c>
      <c r="BJ62" s="1">
        <v>2.4051358699798584</v>
      </c>
      <c r="BK62" s="1">
        <v>95.984169006347656</v>
      </c>
      <c r="BL62" s="1">
        <v>-1.8609886169433594</v>
      </c>
      <c r="BM62" s="1">
        <v>6.5021350979804993E-2</v>
      </c>
      <c r="BN62" s="1">
        <v>1</v>
      </c>
      <c r="BO62" s="1">
        <v>-1.355140209197998</v>
      </c>
      <c r="BP62" s="1">
        <v>7.355140209197998</v>
      </c>
      <c r="BQ62" s="1">
        <v>1</v>
      </c>
      <c r="BR62" s="1">
        <v>0</v>
      </c>
      <c r="BS62" s="1">
        <v>0.15999999642372131</v>
      </c>
      <c r="BT62" s="1">
        <v>111115</v>
      </c>
      <c r="BU62">
        <f t="shared" si="137"/>
        <v>1.5012313842773435</v>
      </c>
      <c r="BV62">
        <f t="shared" si="138"/>
        <v>2.4171056111468945E-3</v>
      </c>
      <c r="BW62">
        <f t="shared" si="139"/>
        <v>297.49496307373045</v>
      </c>
      <c r="BX62">
        <f t="shared" si="140"/>
        <v>295.94266548156736</v>
      </c>
      <c r="BY62">
        <f t="shared" si="141"/>
        <v>239.91247510628818</v>
      </c>
      <c r="BZ62">
        <f t="shared" si="142"/>
        <v>0.46320392557849627</v>
      </c>
      <c r="CA62">
        <f t="shared" si="143"/>
        <v>3.0576011828268013</v>
      </c>
      <c r="CB62">
        <f t="shared" si="144"/>
        <v>31.855265451374535</v>
      </c>
      <c r="CC62">
        <f t="shared" si="145"/>
        <v>9.4756649264721915</v>
      </c>
      <c r="CD62">
        <f t="shared" si="146"/>
        <v>23.568814277648926</v>
      </c>
      <c r="CE62">
        <f t="shared" si="147"/>
        <v>2.9182735441488137</v>
      </c>
      <c r="CF62">
        <f t="shared" si="148"/>
        <v>0.24816832696793717</v>
      </c>
      <c r="CG62">
        <f t="shared" si="149"/>
        <v>2.1480873590767731</v>
      </c>
      <c r="CH62">
        <f t="shared" si="150"/>
        <v>0.77018618507204062</v>
      </c>
      <c r="CI62">
        <f t="shared" si="151"/>
        <v>0.15570313243788814</v>
      </c>
      <c r="CJ62">
        <f t="shared" si="152"/>
        <v>7.744707561247326</v>
      </c>
      <c r="CK62">
        <f t="shared" si="153"/>
        <v>1.5284219390575913</v>
      </c>
      <c r="CL62">
        <f t="shared" si="154"/>
        <v>70.241681398169504</v>
      </c>
      <c r="CM62">
        <f t="shared" si="155"/>
        <v>53.44592433346466</v>
      </c>
      <c r="CN62">
        <f t="shared" si="156"/>
        <v>-5.9204927872065501E-2</v>
      </c>
      <c r="CO62">
        <f t="shared" si="157"/>
        <v>0</v>
      </c>
      <c r="CP62">
        <f t="shared" si="158"/>
        <v>1312.1047123650792</v>
      </c>
      <c r="CQ62">
        <f t="shared" si="159"/>
        <v>415.2103271484375</v>
      </c>
      <c r="CR62">
        <f t="shared" si="160"/>
        <v>0.35691769539883067</v>
      </c>
      <c r="CS62" s="2">
        <v>-9999</v>
      </c>
    </row>
    <row r="63" spans="1:97" x14ac:dyDescent="0.2">
      <c r="A63" t="s">
        <v>127</v>
      </c>
      <c r="B63" t="s">
        <v>128</v>
      </c>
      <c r="C63" t="s">
        <v>177</v>
      </c>
      <c r="D63" s="2"/>
      <c r="E63" t="s">
        <v>135</v>
      </c>
      <c r="F63" t="s">
        <v>130</v>
      </c>
      <c r="G63" t="s">
        <v>131</v>
      </c>
      <c r="H63" t="str">
        <f t="shared" si="161"/>
        <v>LRCS_Tower_ARCA11_ELK1T_GE</v>
      </c>
      <c r="I63">
        <v>1</v>
      </c>
      <c r="J63" s="8">
        <v>41358</v>
      </c>
      <c r="K63" t="s">
        <v>136</v>
      </c>
      <c r="L63" t="s">
        <v>133</v>
      </c>
      <c r="M63" t="s">
        <v>129</v>
      </c>
      <c r="O63" s="1">
        <v>20</v>
      </c>
      <c r="P63" s="1" t="s">
        <v>168</v>
      </c>
      <c r="Q63" s="1">
        <v>8816.0000560991466</v>
      </c>
      <c r="R63" s="1">
        <v>0</v>
      </c>
      <c r="S63">
        <f t="shared" si="121"/>
        <v>23.63762656176721</v>
      </c>
      <c r="T63">
        <f t="shared" si="122"/>
        <v>0.25490701017462725</v>
      </c>
      <c r="U63">
        <f t="shared" si="123"/>
        <v>719.11527079643258</v>
      </c>
      <c r="V63" s="1">
        <v>19</v>
      </c>
      <c r="W63" s="1">
        <v>19</v>
      </c>
      <c r="X63" s="1">
        <v>0</v>
      </c>
      <c r="Y63" s="1">
        <v>0</v>
      </c>
      <c r="Z63" s="1">
        <v>413.69921875</v>
      </c>
      <c r="AA63" s="1">
        <v>1209.6322021484375</v>
      </c>
      <c r="AB63" s="1">
        <v>580.459716796875</v>
      </c>
      <c r="AC63" s="2">
        <v>-9999</v>
      </c>
      <c r="AD63">
        <f t="shared" si="124"/>
        <v>0.6579958618700581</v>
      </c>
      <c r="AE63">
        <f t="shared" si="125"/>
        <v>0.52013536365358348</v>
      </c>
      <c r="AF63" s="1">
        <v>-1</v>
      </c>
      <c r="AG63" s="1">
        <v>0.87</v>
      </c>
      <c r="AH63" s="1">
        <v>0.92</v>
      </c>
      <c r="AI63" s="1">
        <v>10.111153602600098</v>
      </c>
      <c r="AJ63">
        <f t="shared" si="126"/>
        <v>0.87505557680130008</v>
      </c>
      <c r="AK63">
        <f t="shared" si="127"/>
        <v>1.8770763550880452E-2</v>
      </c>
      <c r="AL63">
        <f t="shared" si="128"/>
        <v>0.79048424738619472</v>
      </c>
      <c r="AM63">
        <f t="shared" si="129"/>
        <v>2.9239412290972266</v>
      </c>
      <c r="AN63">
        <f t="shared" si="130"/>
        <v>-1</v>
      </c>
      <c r="AO63" s="1">
        <v>1499.998779296875</v>
      </c>
      <c r="AP63" s="1">
        <v>0.5</v>
      </c>
      <c r="AQ63">
        <f t="shared" si="131"/>
        <v>341.36023519258373</v>
      </c>
      <c r="AR63">
        <f t="shared" si="132"/>
        <v>2.2347677574203586</v>
      </c>
      <c r="AS63">
        <f t="shared" si="133"/>
        <v>0.84148301373967049</v>
      </c>
      <c r="AT63">
        <f t="shared" si="134"/>
        <v>23.934759140014648</v>
      </c>
      <c r="AU63" s="3">
        <v>2</v>
      </c>
      <c r="AV63">
        <f t="shared" si="135"/>
        <v>4.644859790802002</v>
      </c>
      <c r="AW63" s="1">
        <v>1</v>
      </c>
      <c r="AX63">
        <f t="shared" si="136"/>
        <v>9.2897195816040039</v>
      </c>
      <c r="AY63" s="1">
        <v>22.016511917114258</v>
      </c>
      <c r="AZ63" s="1">
        <v>23.934759140014648</v>
      </c>
      <c r="BA63" s="1">
        <v>21.099388122558594</v>
      </c>
      <c r="BB63" s="1">
        <v>899.52581787109375</v>
      </c>
      <c r="BC63" s="1">
        <v>882.46661376953125</v>
      </c>
      <c r="BD63" s="1">
        <v>20.858875274658203</v>
      </c>
      <c r="BE63" s="1">
        <v>22.314285278320312</v>
      </c>
      <c r="BF63" s="1">
        <v>75.373344421386719</v>
      </c>
      <c r="BG63" s="1">
        <v>80.632759094238281</v>
      </c>
      <c r="BH63" s="1">
        <v>300.245361328125</v>
      </c>
      <c r="BI63" s="1">
        <v>1499.965576171875</v>
      </c>
      <c r="BJ63" s="1">
        <v>2.6755383014678955</v>
      </c>
      <c r="BK63" s="1">
        <v>95.982200622558594</v>
      </c>
      <c r="BL63" s="1">
        <v>-8.0290794372558594</v>
      </c>
      <c r="BM63" s="1">
        <v>9.230215847492218E-2</v>
      </c>
      <c r="BN63" s="1">
        <v>1</v>
      </c>
      <c r="BO63" s="1">
        <v>-1.355140209197998</v>
      </c>
      <c r="BP63" s="1">
        <v>7.355140209197998</v>
      </c>
      <c r="BQ63" s="1">
        <v>1</v>
      </c>
      <c r="BR63" s="1">
        <v>0</v>
      </c>
      <c r="BS63" s="1">
        <v>0.15999999642372131</v>
      </c>
      <c r="BT63" s="1">
        <v>111115</v>
      </c>
      <c r="BU63">
        <f t="shared" si="137"/>
        <v>1.5012268066406249</v>
      </c>
      <c r="BV63">
        <f t="shared" si="138"/>
        <v>2.2347677574203586E-3</v>
      </c>
      <c r="BW63">
        <f t="shared" si="139"/>
        <v>297.08475914001463</v>
      </c>
      <c r="BX63">
        <f t="shared" si="140"/>
        <v>295.16651191711424</v>
      </c>
      <c r="BY63">
        <f t="shared" si="141"/>
        <v>239.99448682320508</v>
      </c>
      <c r="BZ63">
        <f t="shared" si="142"/>
        <v>0.47981848095450674</v>
      </c>
      <c r="CA63">
        <f t="shared" si="143"/>
        <v>2.9832572200724163</v>
      </c>
      <c r="CB63">
        <f t="shared" si="144"/>
        <v>31.08135884281095</v>
      </c>
      <c r="CC63">
        <f t="shared" si="145"/>
        <v>8.7670735644906372</v>
      </c>
      <c r="CD63">
        <f t="shared" si="146"/>
        <v>22.975635528564453</v>
      </c>
      <c r="CE63">
        <f t="shared" si="147"/>
        <v>2.8155662107500432</v>
      </c>
      <c r="CF63">
        <f t="shared" si="148"/>
        <v>0.24809924423309354</v>
      </c>
      <c r="CG63">
        <f t="shared" si="149"/>
        <v>2.1417742063327458</v>
      </c>
      <c r="CH63">
        <f t="shared" si="150"/>
        <v>0.67379200441729736</v>
      </c>
      <c r="CI63">
        <f t="shared" si="151"/>
        <v>0.15565962224260954</v>
      </c>
      <c r="CJ63">
        <f t="shared" si="152"/>
        <v>69.022266192328743</v>
      </c>
      <c r="CK63">
        <f t="shared" si="153"/>
        <v>0.81489232518913146</v>
      </c>
      <c r="CL63">
        <f t="shared" si="154"/>
        <v>71.793407761620202</v>
      </c>
      <c r="CM63">
        <f t="shared" si="155"/>
        <v>879.03154820290456</v>
      </c>
      <c r="CN63">
        <f t="shared" si="156"/>
        <v>1.9305629766477254E-2</v>
      </c>
      <c r="CO63">
        <f t="shared" si="157"/>
        <v>0</v>
      </c>
      <c r="CP63">
        <f t="shared" si="158"/>
        <v>1312.5532424391745</v>
      </c>
      <c r="CQ63">
        <f t="shared" si="159"/>
        <v>795.9329833984375</v>
      </c>
      <c r="CR63">
        <f t="shared" si="160"/>
        <v>0.52013536365358348</v>
      </c>
      <c r="CS63" s="2">
        <v>-9999</v>
      </c>
    </row>
    <row r="64" spans="1:97" x14ac:dyDescent="0.2">
      <c r="A64" s="2" t="s">
        <v>127</v>
      </c>
      <c r="B64" s="2" t="s">
        <v>128</v>
      </c>
      <c r="C64" t="s">
        <v>177</v>
      </c>
      <c r="D64" s="2"/>
      <c r="E64" s="2" t="s">
        <v>135</v>
      </c>
      <c r="F64" s="2" t="s">
        <v>130</v>
      </c>
      <c r="G64" s="2" t="s">
        <v>131</v>
      </c>
      <c r="H64" t="str">
        <f t="shared" si="161"/>
        <v>LRCS_Tower_ARCA11_ELK1T_GE</v>
      </c>
      <c r="I64" s="2">
        <v>1</v>
      </c>
      <c r="J64" s="4">
        <v>41358</v>
      </c>
      <c r="K64" s="2" t="s">
        <v>136</v>
      </c>
      <c r="L64" s="2" t="s">
        <v>133</v>
      </c>
      <c r="M64" s="2" t="s">
        <v>129</v>
      </c>
      <c r="N64" s="2">
        <v>1</v>
      </c>
      <c r="O64" s="3">
        <v>21</v>
      </c>
      <c r="P64" s="3" t="s">
        <v>169</v>
      </c>
      <c r="Q64" s="3">
        <v>9046.0000560991466</v>
      </c>
      <c r="R64" s="3">
        <v>0</v>
      </c>
      <c r="S64" s="2">
        <f t="shared" si="121"/>
        <v>25.571748500539741</v>
      </c>
      <c r="T64" s="2">
        <f t="shared" si="122"/>
        <v>0.24525468677188511</v>
      </c>
      <c r="U64" s="2">
        <f t="shared" si="123"/>
        <v>995.46446614127944</v>
      </c>
      <c r="V64" s="3">
        <v>20</v>
      </c>
      <c r="W64" s="3">
        <v>20</v>
      </c>
      <c r="X64" s="3">
        <v>0</v>
      </c>
      <c r="Y64" s="3">
        <v>0</v>
      </c>
      <c r="Z64" s="3">
        <v>413.283203125</v>
      </c>
      <c r="AA64" s="3">
        <v>1205.826904296875</v>
      </c>
      <c r="AB64" s="3">
        <v>576.66357421875</v>
      </c>
      <c r="AC64" s="2">
        <v>-9999</v>
      </c>
      <c r="AD64" s="2">
        <f t="shared" si="124"/>
        <v>0.65726158401981594</v>
      </c>
      <c r="AE64" s="2">
        <f t="shared" si="125"/>
        <v>0.52176919244059661</v>
      </c>
      <c r="AF64" s="3">
        <v>-1</v>
      </c>
      <c r="AG64" s="3">
        <v>0.87</v>
      </c>
      <c r="AH64" s="3">
        <v>0.92</v>
      </c>
      <c r="AI64" s="3">
        <v>10.111153602600098</v>
      </c>
      <c r="AJ64" s="2">
        <f t="shared" si="126"/>
        <v>0.87505557680130008</v>
      </c>
      <c r="AK64" s="2">
        <f t="shared" si="127"/>
        <v>2.0243895437833111E-2</v>
      </c>
      <c r="AL64" s="2">
        <f t="shared" si="128"/>
        <v>0.79385317068046635</v>
      </c>
      <c r="AM64" s="2">
        <f t="shared" si="129"/>
        <v>2.9176770194847852</v>
      </c>
      <c r="AN64" s="2">
        <f t="shared" si="130"/>
        <v>-1</v>
      </c>
      <c r="AO64" s="3">
        <v>1499.9437255859375</v>
      </c>
      <c r="AP64" s="3">
        <v>0.5</v>
      </c>
      <c r="AQ64" s="2">
        <f t="shared" si="131"/>
        <v>342.41993443344455</v>
      </c>
      <c r="AR64" s="2">
        <f t="shared" si="132"/>
        <v>2.0792506173041563</v>
      </c>
      <c r="AS64" s="2">
        <f t="shared" si="133"/>
        <v>0.81306306649289128</v>
      </c>
      <c r="AT64" s="2">
        <f t="shared" si="134"/>
        <v>23.740877151489258</v>
      </c>
      <c r="AU64" s="3">
        <v>2</v>
      </c>
      <c r="AV64" s="2">
        <f t="shared" si="135"/>
        <v>4.644859790802002</v>
      </c>
      <c r="AW64" s="3">
        <v>1</v>
      </c>
      <c r="AX64" s="2">
        <f t="shared" si="136"/>
        <v>9.2897195816040039</v>
      </c>
      <c r="AY64" s="3">
        <v>21.959175109863281</v>
      </c>
      <c r="AZ64" s="3">
        <v>23.740877151489258</v>
      </c>
      <c r="BA64" s="3">
        <v>21.110891342163086</v>
      </c>
      <c r="BB64" s="3">
        <v>1199.8270263671875</v>
      </c>
      <c r="BC64" s="3">
        <v>1181.15771484375</v>
      </c>
      <c r="BD64" s="3">
        <v>20.896640777587891</v>
      </c>
      <c r="BE64" s="3">
        <v>22.250818252563477</v>
      </c>
      <c r="BF64" s="3">
        <v>75.774177551269531</v>
      </c>
      <c r="BG64" s="3">
        <v>80.683647155761719</v>
      </c>
      <c r="BH64" s="3">
        <v>300.25393676757812</v>
      </c>
      <c r="BI64" s="3">
        <v>1499.9970703125</v>
      </c>
      <c r="BJ64" s="3">
        <v>2.6603941917419434</v>
      </c>
      <c r="BK64" s="3">
        <v>95.978904724121094</v>
      </c>
      <c r="BL64" s="3">
        <v>-12.613185882568359</v>
      </c>
      <c r="BM64" s="3">
        <v>9.264548122882843E-2</v>
      </c>
      <c r="BN64" s="3">
        <v>1</v>
      </c>
      <c r="BO64" s="3">
        <v>-1.355140209197998</v>
      </c>
      <c r="BP64" s="3">
        <v>7.355140209197998</v>
      </c>
      <c r="BQ64" s="3">
        <v>1</v>
      </c>
      <c r="BR64" s="3">
        <v>0</v>
      </c>
      <c r="BS64" s="3">
        <v>0.15999999642372131</v>
      </c>
      <c r="BT64" s="3">
        <v>111115</v>
      </c>
      <c r="BU64" s="2">
        <f t="shared" si="137"/>
        <v>1.5012696838378905</v>
      </c>
      <c r="BV64" s="2">
        <f t="shared" si="138"/>
        <v>2.0792506173041561E-3</v>
      </c>
      <c r="BW64" s="2">
        <f t="shared" si="139"/>
        <v>296.89087715148924</v>
      </c>
      <c r="BX64" s="2">
        <f t="shared" si="140"/>
        <v>295.10917510986326</v>
      </c>
      <c r="BY64" s="2">
        <f t="shared" si="141"/>
        <v>239.99952588559245</v>
      </c>
      <c r="BZ64" s="2">
        <f t="shared" si="142"/>
        <v>0.51352454347647936</v>
      </c>
      <c r="CA64" s="2">
        <f t="shared" si="143"/>
        <v>2.9486722315894158</v>
      </c>
      <c r="CB64" s="2">
        <f t="shared" si="144"/>
        <v>30.722086692539278</v>
      </c>
      <c r="CC64" s="2">
        <f t="shared" si="145"/>
        <v>8.4712684399758018</v>
      </c>
      <c r="CD64" s="2">
        <f t="shared" si="146"/>
        <v>22.85002613067627</v>
      </c>
      <c r="CE64" s="2">
        <f t="shared" si="147"/>
        <v>2.7942276384608489</v>
      </c>
      <c r="CF64" s="2">
        <f t="shared" si="148"/>
        <v>0.23894634658232936</v>
      </c>
      <c r="CG64" s="2">
        <f t="shared" si="149"/>
        <v>2.1356091650965245</v>
      </c>
      <c r="CH64" s="2">
        <f t="shared" si="150"/>
        <v>0.65861847336432433</v>
      </c>
      <c r="CI64" s="2">
        <f t="shared" si="151"/>
        <v>0.14989570273426378</v>
      </c>
      <c r="CJ64" s="2">
        <f t="shared" si="152"/>
        <v>95.543589152021937</v>
      </c>
      <c r="CK64" s="2">
        <f t="shared" si="153"/>
        <v>0.8427870839187338</v>
      </c>
      <c r="CL64" s="2">
        <f t="shared" si="154"/>
        <v>72.404465310584357</v>
      </c>
      <c r="CM64" s="2">
        <f t="shared" si="155"/>
        <v>1177.4415789397028</v>
      </c>
      <c r="CN64" s="2">
        <f t="shared" si="156"/>
        <v>1.5724846228936624E-2</v>
      </c>
      <c r="CO64" s="2">
        <f t="shared" si="157"/>
        <v>0</v>
      </c>
      <c r="CP64" s="2">
        <f t="shared" si="158"/>
        <v>1312.5808015625651</v>
      </c>
      <c r="CQ64" s="2">
        <f t="shared" si="159"/>
        <v>792.543701171875</v>
      </c>
      <c r="CR64" s="2">
        <f t="shared" si="160"/>
        <v>0.52176919244059661</v>
      </c>
      <c r="CS64" s="2">
        <v>-9999</v>
      </c>
    </row>
    <row r="65" spans="1:97" x14ac:dyDescent="0.2">
      <c r="A65" s="2" t="s">
        <v>127</v>
      </c>
      <c r="B65" s="2" t="s">
        <v>128</v>
      </c>
      <c r="C65" t="s">
        <v>177</v>
      </c>
      <c r="D65" s="2"/>
      <c r="E65" s="2" t="s">
        <v>135</v>
      </c>
      <c r="F65" s="2" t="s">
        <v>130</v>
      </c>
      <c r="G65" s="2" t="s">
        <v>131</v>
      </c>
      <c r="H65" t="str">
        <f t="shared" si="161"/>
        <v>LRCS_Tower_ARCA11_ELK1T_GE</v>
      </c>
      <c r="I65" s="2">
        <v>1</v>
      </c>
      <c r="J65" s="4">
        <v>41358</v>
      </c>
      <c r="K65" s="2" t="s">
        <v>136</v>
      </c>
      <c r="L65" s="2" t="s">
        <v>133</v>
      </c>
      <c r="M65" s="2" t="s">
        <v>129</v>
      </c>
      <c r="N65" s="2">
        <v>1</v>
      </c>
      <c r="O65" s="3">
        <v>22</v>
      </c>
      <c r="P65" s="3" t="s">
        <v>170</v>
      </c>
      <c r="Q65" s="3">
        <v>9276.0000560991466</v>
      </c>
      <c r="R65" s="3">
        <v>0</v>
      </c>
      <c r="S65" s="2">
        <f t="shared" si="121"/>
        <v>26.46868806046826</v>
      </c>
      <c r="T65" s="2">
        <f t="shared" si="122"/>
        <v>0.24386418946047619</v>
      </c>
      <c r="U65" s="2">
        <f t="shared" si="123"/>
        <v>1284.3145453203783</v>
      </c>
      <c r="V65" s="3">
        <v>21</v>
      </c>
      <c r="W65" s="3">
        <v>21</v>
      </c>
      <c r="X65" s="3">
        <v>0</v>
      </c>
      <c r="Y65" s="3">
        <v>0</v>
      </c>
      <c r="Z65" s="3">
        <v>413.49609375</v>
      </c>
      <c r="AA65" s="3">
        <v>1190.952880859375</v>
      </c>
      <c r="AB65" s="3">
        <v>576.8138427734375</v>
      </c>
      <c r="AC65" s="2">
        <v>-9999</v>
      </c>
      <c r="AD65" s="2">
        <f t="shared" si="124"/>
        <v>0.65280230612345724</v>
      </c>
      <c r="AE65" s="2">
        <f t="shared" si="125"/>
        <v>0.515670307328014</v>
      </c>
      <c r="AF65" s="3">
        <v>-1</v>
      </c>
      <c r="AG65" s="3">
        <v>0.87</v>
      </c>
      <c r="AH65" s="3">
        <v>0.92</v>
      </c>
      <c r="AI65" s="3">
        <v>10.111153602600098</v>
      </c>
      <c r="AJ65" s="2">
        <f t="shared" si="126"/>
        <v>0.87505557680130008</v>
      </c>
      <c r="AK65" s="2">
        <f t="shared" si="127"/>
        <v>2.0927295498614759E-2</v>
      </c>
      <c r="AL65" s="2">
        <f t="shared" si="128"/>
        <v>0.78993334197947973</v>
      </c>
      <c r="AM65" s="2">
        <f t="shared" si="129"/>
        <v>2.8802034622833119</v>
      </c>
      <c r="AN65" s="2">
        <f t="shared" si="130"/>
        <v>-1</v>
      </c>
      <c r="AO65" s="3">
        <v>1500.0311279296875</v>
      </c>
      <c r="AP65" s="3">
        <v>0.5</v>
      </c>
      <c r="AQ65" s="2">
        <f t="shared" si="131"/>
        <v>338.4371567499341</v>
      </c>
      <c r="AR65" s="2">
        <f t="shared" si="132"/>
        <v>2.0653864840025506</v>
      </c>
      <c r="AS65" s="2">
        <f t="shared" si="133"/>
        <v>0.8120853026067385</v>
      </c>
      <c r="AT65" s="2">
        <f t="shared" si="134"/>
        <v>23.739118576049805</v>
      </c>
      <c r="AU65" s="3">
        <v>2</v>
      </c>
      <c r="AV65" s="2">
        <f t="shared" si="135"/>
        <v>4.644859790802002</v>
      </c>
      <c r="AW65" s="3">
        <v>1</v>
      </c>
      <c r="AX65" s="2">
        <f t="shared" si="136"/>
        <v>9.2897195816040039</v>
      </c>
      <c r="AY65" s="3">
        <v>21.956680297851562</v>
      </c>
      <c r="AZ65" s="3">
        <v>23.739118576049805</v>
      </c>
      <c r="BA65" s="3">
        <v>21.103219985961914</v>
      </c>
      <c r="BB65" s="3">
        <v>1500.7076416015625</v>
      </c>
      <c r="BC65" s="3">
        <v>1481.0377197265625</v>
      </c>
      <c r="BD65" s="3">
        <v>20.91362190246582</v>
      </c>
      <c r="BE65" s="3">
        <v>22.258861541748047</v>
      </c>
      <c r="BF65" s="3">
        <v>75.842567443847656</v>
      </c>
      <c r="BG65" s="3">
        <v>80.720954895019531</v>
      </c>
      <c r="BH65" s="3">
        <v>300.23101806640625</v>
      </c>
      <c r="BI65" s="3">
        <v>1499.9927978515625</v>
      </c>
      <c r="BJ65" s="3">
        <v>2.4301929473876953</v>
      </c>
      <c r="BK65" s="3">
        <v>95.974128723144531</v>
      </c>
      <c r="BL65" s="3">
        <v>-17.733791351318359</v>
      </c>
      <c r="BM65" s="3">
        <v>0.10013563930988312</v>
      </c>
      <c r="BN65" s="3">
        <v>1</v>
      </c>
      <c r="BO65" s="3">
        <v>-1.355140209197998</v>
      </c>
      <c r="BP65" s="3">
        <v>7.355140209197998</v>
      </c>
      <c r="BQ65" s="3">
        <v>1</v>
      </c>
      <c r="BR65" s="3">
        <v>0</v>
      </c>
      <c r="BS65" s="3">
        <v>0.15999999642372131</v>
      </c>
      <c r="BT65" s="3">
        <v>111115</v>
      </c>
      <c r="BU65" s="2">
        <f t="shared" si="137"/>
        <v>1.5011550903320312</v>
      </c>
      <c r="BV65" s="2">
        <f t="shared" si="138"/>
        <v>2.0653864840025505E-3</v>
      </c>
      <c r="BW65" s="2">
        <f t="shared" si="139"/>
        <v>296.88911857604978</v>
      </c>
      <c r="BX65" s="2">
        <f t="shared" si="140"/>
        <v>295.10668029785154</v>
      </c>
      <c r="BY65" s="2">
        <f t="shared" si="141"/>
        <v>239.99884229185773</v>
      </c>
      <c r="BZ65" s="2">
        <f t="shared" si="142"/>
        <v>0.51593644237408631</v>
      </c>
      <c r="CA65" s="2">
        <f t="shared" si="143"/>
        <v>2.9483601454451169</v>
      </c>
      <c r="CB65" s="2">
        <f t="shared" si="144"/>
        <v>30.720363755009618</v>
      </c>
      <c r="CC65" s="2">
        <f t="shared" si="145"/>
        <v>8.4615022132615714</v>
      </c>
      <c r="CD65" s="2">
        <f t="shared" si="146"/>
        <v>22.847899436950684</v>
      </c>
      <c r="CE65" s="2">
        <f t="shared" si="147"/>
        <v>2.7938675763767304</v>
      </c>
      <c r="CF65" s="2">
        <f t="shared" si="148"/>
        <v>0.23762626840903356</v>
      </c>
      <c r="CG65" s="2">
        <f t="shared" si="149"/>
        <v>2.1362748428383784</v>
      </c>
      <c r="CH65" s="2">
        <f t="shared" si="150"/>
        <v>0.65759273353835201</v>
      </c>
      <c r="CI65" s="2">
        <f t="shared" si="151"/>
        <v>0.14906453571040645</v>
      </c>
      <c r="CJ65" s="2">
        <f t="shared" si="152"/>
        <v>123.26096949358482</v>
      </c>
      <c r="CK65" s="2">
        <f t="shared" si="153"/>
        <v>0.86717207010601705</v>
      </c>
      <c r="CL65" s="2">
        <f t="shared" si="154"/>
        <v>72.430623372594582</v>
      </c>
      <c r="CM65" s="2">
        <f t="shared" si="155"/>
        <v>1477.1912388325222</v>
      </c>
      <c r="CN65" s="2">
        <f t="shared" si="156"/>
        <v>1.2978303185643421E-2</v>
      </c>
      <c r="CO65" s="2">
        <f t="shared" si="157"/>
        <v>0</v>
      </c>
      <c r="CP65" s="2">
        <f t="shared" si="158"/>
        <v>1312.577062921795</v>
      </c>
      <c r="CQ65" s="2">
        <f t="shared" si="159"/>
        <v>777.456787109375</v>
      </c>
      <c r="CR65" s="2">
        <f t="shared" si="160"/>
        <v>0.515670307328014</v>
      </c>
      <c r="CS65" s="2">
        <v>-9999</v>
      </c>
    </row>
    <row r="66" spans="1:97" x14ac:dyDescent="0.2">
      <c r="A66" t="s">
        <v>127</v>
      </c>
      <c r="B66" t="s">
        <v>128</v>
      </c>
      <c r="C66" t="s">
        <v>177</v>
      </c>
      <c r="D66" s="2"/>
      <c r="E66" t="s">
        <v>135</v>
      </c>
      <c r="F66" t="s">
        <v>130</v>
      </c>
      <c r="G66" t="s">
        <v>131</v>
      </c>
      <c r="H66" t="str">
        <f t="shared" si="161"/>
        <v>LRCS_Tower_ARCA11_ELK1T_GE</v>
      </c>
      <c r="I66">
        <v>1</v>
      </c>
      <c r="J66" s="8">
        <v>41358</v>
      </c>
      <c r="K66" t="s">
        <v>136</v>
      </c>
      <c r="L66" t="s">
        <v>133</v>
      </c>
      <c r="M66" t="s">
        <v>129</v>
      </c>
      <c r="O66" s="1">
        <v>23</v>
      </c>
      <c r="P66" s="1" t="s">
        <v>171</v>
      </c>
      <c r="Q66" s="1">
        <v>9398.0000498276204</v>
      </c>
      <c r="R66" s="1">
        <v>0</v>
      </c>
      <c r="S66">
        <f t="shared" si="121"/>
        <v>31.884617325920363</v>
      </c>
      <c r="T66">
        <f t="shared" si="122"/>
        <v>0.24411268553243606</v>
      </c>
      <c r="U66">
        <f t="shared" si="123"/>
        <v>1242.5426287238133</v>
      </c>
      <c r="V66" s="1">
        <v>21</v>
      </c>
      <c r="W66" s="1">
        <v>21</v>
      </c>
      <c r="X66" s="1">
        <v>0</v>
      </c>
      <c r="Y66" s="1">
        <v>0</v>
      </c>
      <c r="Z66" s="1">
        <v>413.49609375</v>
      </c>
      <c r="AA66" s="1">
        <v>1190.952880859375</v>
      </c>
      <c r="AB66" s="1">
        <v>576.8138427734375</v>
      </c>
      <c r="AC66" s="2">
        <v>-9999</v>
      </c>
      <c r="AD66">
        <f t="shared" si="124"/>
        <v>0.65280230612345724</v>
      </c>
      <c r="AE66">
        <f t="shared" si="125"/>
        <v>0.515670307328014</v>
      </c>
      <c r="AF66" s="1">
        <v>-1</v>
      </c>
      <c r="AG66" s="1">
        <v>0.87</v>
      </c>
      <c r="AH66" s="1">
        <v>0.92</v>
      </c>
      <c r="AI66" s="1">
        <v>10.141231536865234</v>
      </c>
      <c r="AJ66">
        <f t="shared" si="126"/>
        <v>0.8750706157684327</v>
      </c>
      <c r="AK66">
        <f t="shared" si="127"/>
        <v>1.8811354574791963E-2</v>
      </c>
      <c r="AL66">
        <f t="shared" si="128"/>
        <v>0.78993334197947973</v>
      </c>
      <c r="AM66">
        <f t="shared" si="129"/>
        <v>2.8802034622833119</v>
      </c>
      <c r="AN66">
        <f t="shared" si="130"/>
        <v>-1</v>
      </c>
      <c r="AO66" s="1">
        <v>1500.0311279296875</v>
      </c>
      <c r="AP66" s="1">
        <v>0.5</v>
      </c>
      <c r="AQ66">
        <f t="shared" si="131"/>
        <v>338.44297323223731</v>
      </c>
      <c r="AR66">
        <f t="shared" si="132"/>
        <v>2.1611064307048</v>
      </c>
      <c r="AS66">
        <f t="shared" si="133"/>
        <v>0.84861499552487141</v>
      </c>
      <c r="AT66">
        <f t="shared" si="134"/>
        <v>23.998516082763672</v>
      </c>
      <c r="AU66" s="3">
        <v>2</v>
      </c>
      <c r="AV66">
        <f t="shared" si="135"/>
        <v>4.644859790802002</v>
      </c>
      <c r="AW66" s="1">
        <v>1</v>
      </c>
      <c r="AX66">
        <f t="shared" si="136"/>
        <v>9.2897195816040039</v>
      </c>
      <c r="AY66" s="1">
        <v>21.957881927490234</v>
      </c>
      <c r="AZ66" s="1">
        <v>23.998516082763672</v>
      </c>
      <c r="BA66" s="1">
        <v>21.102293014526367</v>
      </c>
      <c r="BB66" s="1">
        <v>1499.2777099609375</v>
      </c>
      <c r="BC66" s="1">
        <v>1475.9139404296875</v>
      </c>
      <c r="BD66" s="1">
        <v>20.953994750976562</v>
      </c>
      <c r="BE66" s="1">
        <v>22.361368179321289</v>
      </c>
      <c r="BF66" s="1">
        <v>75.981857299804688</v>
      </c>
      <c r="BG66" s="1">
        <v>81.084381103515625</v>
      </c>
      <c r="BH66" s="1">
        <v>300.24456787109375</v>
      </c>
      <c r="BI66" s="1">
        <v>1997.697021484375</v>
      </c>
      <c r="BJ66" s="1">
        <v>2.4204118251800537</v>
      </c>
      <c r="BK66" s="1">
        <v>95.973220825195312</v>
      </c>
      <c r="BL66" s="1">
        <v>-17.733791351318359</v>
      </c>
      <c r="BM66" s="1">
        <v>0.10013563930988312</v>
      </c>
      <c r="BN66" s="1">
        <v>1</v>
      </c>
      <c r="BO66" s="1">
        <v>-1.355140209197998</v>
      </c>
      <c r="BP66" s="1">
        <v>7.355140209197998</v>
      </c>
      <c r="BQ66" s="1">
        <v>1</v>
      </c>
      <c r="BR66" s="1">
        <v>0</v>
      </c>
      <c r="BS66" s="1">
        <v>0.15999999642372131</v>
      </c>
      <c r="BT66" s="1">
        <v>111115</v>
      </c>
      <c r="BU66">
        <f t="shared" si="137"/>
        <v>1.5012228393554687</v>
      </c>
      <c r="BV66">
        <f t="shared" si="138"/>
        <v>2.1611064307047998E-3</v>
      </c>
      <c r="BW66">
        <f t="shared" si="139"/>
        <v>297.14851608276365</v>
      </c>
      <c r="BX66">
        <f t="shared" si="140"/>
        <v>295.10788192749021</v>
      </c>
      <c r="BY66">
        <f t="shared" si="141"/>
        <v>319.63151629317872</v>
      </c>
      <c r="BZ66">
        <f t="shared" si="142"/>
        <v>0.80579814733001609</v>
      </c>
      <c r="CA66">
        <f t="shared" si="143"/>
        <v>2.9947075217523693</v>
      </c>
      <c r="CB66">
        <f t="shared" si="144"/>
        <v>31.203574247100661</v>
      </c>
      <c r="CC66">
        <f t="shared" si="145"/>
        <v>8.8422060677793723</v>
      </c>
      <c r="CD66">
        <f t="shared" si="146"/>
        <v>22.978199005126953</v>
      </c>
      <c r="CE66">
        <f t="shared" si="147"/>
        <v>2.8160031753583468</v>
      </c>
      <c r="CF66">
        <f t="shared" si="148"/>
        <v>0.23786220812019221</v>
      </c>
      <c r="CG66">
        <f t="shared" si="149"/>
        <v>2.1460925262274979</v>
      </c>
      <c r="CH66">
        <f t="shared" si="150"/>
        <v>0.66991064913084886</v>
      </c>
      <c r="CI66">
        <f t="shared" si="151"/>
        <v>0.14921308903813513</v>
      </c>
      <c r="CJ66">
        <f t="shared" si="152"/>
        <v>119.25081809122921</v>
      </c>
      <c r="CK66">
        <f t="shared" si="153"/>
        <v>0.84188013588520472</v>
      </c>
      <c r="CL66">
        <f t="shared" si="154"/>
        <v>71.628554482123448</v>
      </c>
      <c r="CM66">
        <f t="shared" si="155"/>
        <v>1471.2804062296636</v>
      </c>
      <c r="CN66">
        <f t="shared" si="156"/>
        <v>1.5522867290294357E-2</v>
      </c>
      <c r="CO66">
        <f t="shared" si="157"/>
        <v>0</v>
      </c>
      <c r="CP66">
        <f t="shared" si="158"/>
        <v>1748.125962709096</v>
      </c>
      <c r="CQ66">
        <f t="shared" si="159"/>
        <v>777.456787109375</v>
      </c>
      <c r="CR66">
        <f t="shared" si="160"/>
        <v>0.515670307328014</v>
      </c>
      <c r="CS66" s="2">
        <v>-9999</v>
      </c>
    </row>
    <row r="67" spans="1:97" x14ac:dyDescent="0.2">
      <c r="A67" t="s">
        <v>127</v>
      </c>
      <c r="B67" t="s">
        <v>128</v>
      </c>
      <c r="C67" t="s">
        <v>177</v>
      </c>
      <c r="D67" s="2"/>
      <c r="E67" t="s">
        <v>135</v>
      </c>
      <c r="F67" t="s">
        <v>130</v>
      </c>
      <c r="G67" t="s">
        <v>131</v>
      </c>
      <c r="H67" t="str">
        <f t="shared" si="161"/>
        <v>LRCS_Tower_ARCA11_ELK1T_GE</v>
      </c>
      <c r="I67">
        <v>1</v>
      </c>
      <c r="J67" s="8">
        <v>41358</v>
      </c>
      <c r="K67" t="s">
        <v>136</v>
      </c>
      <c r="L67" t="s">
        <v>133</v>
      </c>
      <c r="M67" t="s">
        <v>129</v>
      </c>
      <c r="O67" s="1">
        <v>24</v>
      </c>
      <c r="P67" s="1" t="s">
        <v>172</v>
      </c>
      <c r="Q67" s="1">
        <v>9542.000039903447</v>
      </c>
      <c r="R67" s="1">
        <v>0</v>
      </c>
      <c r="S67">
        <f t="shared" si="121"/>
        <v>32.607176923615128</v>
      </c>
      <c r="T67">
        <f t="shared" si="122"/>
        <v>0.24049420250875486</v>
      </c>
      <c r="U67">
        <f t="shared" si="123"/>
        <v>1233.4412458840384</v>
      </c>
      <c r="V67" s="1">
        <v>22</v>
      </c>
      <c r="W67" s="1">
        <v>22</v>
      </c>
      <c r="X67" s="1">
        <v>0</v>
      </c>
      <c r="Y67" s="1">
        <v>0</v>
      </c>
      <c r="Z67" s="1">
        <v>403.994384765625</v>
      </c>
      <c r="AA67" s="1">
        <v>1063.855224609375</v>
      </c>
      <c r="AB67" s="1">
        <v>577.77685546875</v>
      </c>
      <c r="AC67" s="2">
        <v>-9999</v>
      </c>
      <c r="AD67">
        <f t="shared" si="124"/>
        <v>0.62025435846878207</v>
      </c>
      <c r="AE67">
        <f t="shared" si="125"/>
        <v>0.45690274193004282</v>
      </c>
      <c r="AF67" s="1">
        <v>-1</v>
      </c>
      <c r="AG67" s="1">
        <v>0.87</v>
      </c>
      <c r="AH67" s="1">
        <v>0.92</v>
      </c>
      <c r="AI67" s="1">
        <v>10.116084098815918</v>
      </c>
      <c r="AJ67">
        <f t="shared" si="126"/>
        <v>0.87505804204940807</v>
      </c>
      <c r="AK67">
        <f t="shared" si="127"/>
        <v>1.9180674233286708E-2</v>
      </c>
      <c r="AL67">
        <f t="shared" si="128"/>
        <v>0.73663769660239975</v>
      </c>
      <c r="AM67">
        <f t="shared" si="129"/>
        <v>2.6333416124745508</v>
      </c>
      <c r="AN67">
        <f t="shared" si="130"/>
        <v>-1</v>
      </c>
      <c r="AO67" s="1">
        <v>2002.13671875</v>
      </c>
      <c r="AP67" s="1">
        <v>0.5</v>
      </c>
      <c r="AQ67">
        <f t="shared" si="131"/>
        <v>400.24356637957078</v>
      </c>
      <c r="AR67">
        <f t="shared" si="132"/>
        <v>2.1838698263315717</v>
      </c>
      <c r="AS67">
        <f t="shared" si="133"/>
        <v>0.87002684495308946</v>
      </c>
      <c r="AT67">
        <f t="shared" si="134"/>
        <v>24.120813369750977</v>
      </c>
      <c r="AU67" s="3">
        <v>2</v>
      </c>
      <c r="AV67">
        <f t="shared" si="135"/>
        <v>4.644859790802002</v>
      </c>
      <c r="AW67" s="1">
        <v>1</v>
      </c>
      <c r="AX67">
        <f t="shared" si="136"/>
        <v>9.2897195816040039</v>
      </c>
      <c r="AY67" s="1">
        <v>21.983024597167969</v>
      </c>
      <c r="AZ67" s="1">
        <v>24.120813369750977</v>
      </c>
      <c r="BA67" s="1">
        <v>21.102947235107422</v>
      </c>
      <c r="BB67" s="1">
        <v>1499.166015625</v>
      </c>
      <c r="BC67" s="1">
        <v>1475.298583984375</v>
      </c>
      <c r="BD67" s="1">
        <v>20.945833206176758</v>
      </c>
      <c r="BE67" s="1">
        <v>22.368072509765625</v>
      </c>
      <c r="BF67" s="1">
        <v>75.83746337890625</v>
      </c>
      <c r="BG67" s="1">
        <v>80.98785400390625</v>
      </c>
      <c r="BH67" s="1">
        <v>300.23370361328125</v>
      </c>
      <c r="BI67" s="1">
        <v>2002.3099365234375</v>
      </c>
      <c r="BJ67" s="1">
        <v>2.3316245079040527</v>
      </c>
      <c r="BK67" s="1">
        <v>95.97393798828125</v>
      </c>
      <c r="BL67" s="1">
        <v>-17.733791351318359</v>
      </c>
      <c r="BM67" s="1">
        <v>0.10013563930988312</v>
      </c>
      <c r="BN67" s="1">
        <v>0.66666668653488159</v>
      </c>
      <c r="BO67" s="1">
        <v>-1.355140209197998</v>
      </c>
      <c r="BP67" s="1">
        <v>7.355140209197998</v>
      </c>
      <c r="BQ67" s="1">
        <v>1</v>
      </c>
      <c r="BR67" s="1">
        <v>0</v>
      </c>
      <c r="BS67" s="1">
        <v>0.15999999642372131</v>
      </c>
      <c r="BT67" s="1">
        <v>111115</v>
      </c>
      <c r="BU67">
        <f t="shared" si="137"/>
        <v>1.5011685180664063</v>
      </c>
      <c r="BV67">
        <f t="shared" si="138"/>
        <v>2.1838698263315715E-3</v>
      </c>
      <c r="BW67">
        <f t="shared" si="139"/>
        <v>297.27081336975095</v>
      </c>
      <c r="BX67">
        <f t="shared" si="140"/>
        <v>295.13302459716795</v>
      </c>
      <c r="BY67">
        <f t="shared" si="141"/>
        <v>320.36958268293165</v>
      </c>
      <c r="BZ67">
        <f t="shared" si="142"/>
        <v>0.80027105077517269</v>
      </c>
      <c r="CA67">
        <f t="shared" si="143"/>
        <v>3.0167788489227143</v>
      </c>
      <c r="CB67">
        <f t="shared" si="144"/>
        <v>31.433313169780252</v>
      </c>
      <c r="CC67">
        <f t="shared" si="145"/>
        <v>9.0652406600146271</v>
      </c>
      <c r="CD67">
        <f t="shared" si="146"/>
        <v>23.051918983459473</v>
      </c>
      <c r="CE67">
        <f t="shared" si="147"/>
        <v>2.8285947331817112</v>
      </c>
      <c r="CF67">
        <f t="shared" si="148"/>
        <v>0.23442535004117021</v>
      </c>
      <c r="CG67">
        <f t="shared" si="149"/>
        <v>2.1467520039696248</v>
      </c>
      <c r="CH67">
        <f t="shared" si="150"/>
        <v>0.68184272921208633</v>
      </c>
      <c r="CI67">
        <f t="shared" si="151"/>
        <v>0.14704926794396764</v>
      </c>
      <c r="CJ67">
        <f t="shared" si="152"/>
        <v>118.37821364466306</v>
      </c>
      <c r="CK67">
        <f t="shared" si="153"/>
        <v>0.83606210923950963</v>
      </c>
      <c r="CL67">
        <f t="shared" si="154"/>
        <v>71.111035384395663</v>
      </c>
      <c r="CM67">
        <f t="shared" si="155"/>
        <v>1470.560046027422</v>
      </c>
      <c r="CN67">
        <f t="shared" si="156"/>
        <v>1.5767667007302921E-2</v>
      </c>
      <c r="CO67">
        <f t="shared" si="157"/>
        <v>0</v>
      </c>
      <c r="CP67">
        <f t="shared" si="158"/>
        <v>1752.1374126302737</v>
      </c>
      <c r="CQ67">
        <f t="shared" si="159"/>
        <v>659.86083984375</v>
      </c>
      <c r="CR67">
        <f t="shared" si="160"/>
        <v>0.45690274193004282</v>
      </c>
      <c r="CS67" s="2">
        <v>-9999</v>
      </c>
    </row>
    <row r="68" spans="1:97" x14ac:dyDescent="0.2">
      <c r="A68" t="s">
        <v>127</v>
      </c>
      <c r="B68" t="s">
        <v>128</v>
      </c>
      <c r="C68" t="s">
        <v>177</v>
      </c>
      <c r="D68" s="2"/>
      <c r="E68" t="s">
        <v>135</v>
      </c>
      <c r="F68" t="s">
        <v>130</v>
      </c>
      <c r="G68" t="s">
        <v>131</v>
      </c>
      <c r="H68" t="str">
        <f t="shared" si="161"/>
        <v>LRCS_Tower_ARCA11_ELK1T_GE</v>
      </c>
      <c r="I68">
        <v>1</v>
      </c>
      <c r="J68" s="8">
        <v>41358</v>
      </c>
      <c r="K68" t="s">
        <v>136</v>
      </c>
      <c r="L68" t="s">
        <v>133</v>
      </c>
      <c r="M68" t="s">
        <v>129</v>
      </c>
      <c r="O68" s="1">
        <v>25</v>
      </c>
      <c r="P68" s="1" t="s">
        <v>173</v>
      </c>
      <c r="Q68" s="1">
        <v>9665.5000568227842</v>
      </c>
      <c r="R68" s="1">
        <v>0</v>
      </c>
      <c r="S68">
        <f t="shared" si="121"/>
        <v>28.643325051118762</v>
      </c>
      <c r="T68">
        <f t="shared" si="122"/>
        <v>0.22271687004721064</v>
      </c>
      <c r="U68">
        <f t="shared" si="123"/>
        <v>952.40358090665075</v>
      </c>
      <c r="V68" s="1">
        <v>22</v>
      </c>
      <c r="W68" s="1">
        <v>22</v>
      </c>
      <c r="X68" s="1">
        <v>0</v>
      </c>
      <c r="Y68" s="1">
        <v>0</v>
      </c>
      <c r="Z68" s="1">
        <v>403.994384765625</v>
      </c>
      <c r="AA68" s="1">
        <v>1063.855224609375</v>
      </c>
      <c r="AB68" s="1">
        <v>577.77685546875</v>
      </c>
      <c r="AC68" s="2">
        <v>-9999</v>
      </c>
      <c r="AD68">
        <f t="shared" si="124"/>
        <v>0.62025435846878207</v>
      </c>
      <c r="AE68">
        <f t="shared" si="125"/>
        <v>0.45690274193004282</v>
      </c>
      <c r="AF68" s="1">
        <v>-1</v>
      </c>
      <c r="AG68" s="1">
        <v>0.87</v>
      </c>
      <c r="AH68" s="1">
        <v>0.92</v>
      </c>
      <c r="AI68" s="1">
        <v>10.116084098815918</v>
      </c>
      <c r="AJ68">
        <f t="shared" si="126"/>
        <v>0.87505804204940807</v>
      </c>
      <c r="AK68">
        <f t="shared" si="127"/>
        <v>1.6921856786549096E-2</v>
      </c>
      <c r="AL68">
        <f t="shared" si="128"/>
        <v>0.73663769660239975</v>
      </c>
      <c r="AM68">
        <f t="shared" si="129"/>
        <v>2.6333416124745508</v>
      </c>
      <c r="AN68">
        <f t="shared" si="130"/>
        <v>-1</v>
      </c>
      <c r="AO68" s="1">
        <v>2002.13671875</v>
      </c>
      <c r="AP68" s="1">
        <v>0.5</v>
      </c>
      <c r="AQ68">
        <f t="shared" si="131"/>
        <v>400.24356637957078</v>
      </c>
      <c r="AR68">
        <f t="shared" si="132"/>
        <v>2.0518201203338453</v>
      </c>
      <c r="AS68">
        <f t="shared" si="133"/>
        <v>0.88096386005836713</v>
      </c>
      <c r="AT68">
        <f t="shared" si="134"/>
        <v>24.158786773681641</v>
      </c>
      <c r="AU68" s="3">
        <v>2</v>
      </c>
      <c r="AV68">
        <f t="shared" si="135"/>
        <v>4.644859790802002</v>
      </c>
      <c r="AW68" s="1">
        <v>1</v>
      </c>
      <c r="AX68">
        <f t="shared" si="136"/>
        <v>9.2897195816040039</v>
      </c>
      <c r="AY68" s="1">
        <v>21.990108489990234</v>
      </c>
      <c r="AZ68" s="1">
        <v>24.158786773681641</v>
      </c>
      <c r="BA68" s="1">
        <v>21.105068206787109</v>
      </c>
      <c r="BB68" s="1">
        <v>1199.118896484375</v>
      </c>
      <c r="BC68" s="1">
        <v>1178.4285888671875</v>
      </c>
      <c r="BD68" s="1">
        <v>20.990650177001953</v>
      </c>
      <c r="BE68" s="1">
        <v>22.326879501342773</v>
      </c>
      <c r="BF68" s="1">
        <v>76.069290161132812</v>
      </c>
      <c r="BG68" s="1">
        <v>80.800498962402344</v>
      </c>
      <c r="BH68" s="1">
        <v>300.249267578125</v>
      </c>
      <c r="BI68" s="1">
        <v>2001.8984375</v>
      </c>
      <c r="BJ68" s="1">
        <v>2.1766064167022705</v>
      </c>
      <c r="BK68" s="1">
        <v>95.969390869140625</v>
      </c>
      <c r="BL68" s="1">
        <v>-12.425197601318359</v>
      </c>
      <c r="BM68" s="1">
        <v>0.10409529507160187</v>
      </c>
      <c r="BN68" s="1">
        <v>1</v>
      </c>
      <c r="BO68" s="1">
        <v>-1.355140209197998</v>
      </c>
      <c r="BP68" s="1">
        <v>7.355140209197998</v>
      </c>
      <c r="BQ68" s="1">
        <v>1</v>
      </c>
      <c r="BR68" s="1">
        <v>0</v>
      </c>
      <c r="BS68" s="1">
        <v>0.15999999642372131</v>
      </c>
      <c r="BT68" s="1">
        <v>111115</v>
      </c>
      <c r="BU68">
        <f t="shared" si="137"/>
        <v>1.5012463378906249</v>
      </c>
      <c r="BV68">
        <f t="shared" si="138"/>
        <v>2.0518201203338451E-3</v>
      </c>
      <c r="BW68">
        <f t="shared" si="139"/>
        <v>297.30878677368162</v>
      </c>
      <c r="BX68">
        <f t="shared" si="140"/>
        <v>295.14010848999021</v>
      </c>
      <c r="BY68">
        <f t="shared" si="141"/>
        <v>320.30374284065329</v>
      </c>
      <c r="BZ68">
        <f t="shared" si="142"/>
        <v>0.82187540610762344</v>
      </c>
      <c r="CA68">
        <f t="shared" si="143"/>
        <v>3.0236608858109353</v>
      </c>
      <c r="CB68">
        <f t="shared" si="144"/>
        <v>31.506513258314392</v>
      </c>
      <c r="CC68">
        <f t="shared" si="145"/>
        <v>9.1796337569716187</v>
      </c>
      <c r="CD68">
        <f t="shared" si="146"/>
        <v>23.074447631835938</v>
      </c>
      <c r="CE68">
        <f t="shared" si="147"/>
        <v>2.8324524956738149</v>
      </c>
      <c r="CF68">
        <f t="shared" si="148"/>
        <v>0.21750234856727832</v>
      </c>
      <c r="CG68">
        <f t="shared" si="149"/>
        <v>2.1426970257525682</v>
      </c>
      <c r="CH68">
        <f t="shared" si="150"/>
        <v>0.6897554699212467</v>
      </c>
      <c r="CI68">
        <f t="shared" si="151"/>
        <v>0.1363980361677489</v>
      </c>
      <c r="CJ68">
        <f t="shared" si="152"/>
        <v>91.401591521199563</v>
      </c>
      <c r="CK68">
        <f t="shared" si="153"/>
        <v>0.80819795947261219</v>
      </c>
      <c r="CL68">
        <f t="shared" si="154"/>
        <v>70.759430557246077</v>
      </c>
      <c r="CM68">
        <f t="shared" si="155"/>
        <v>1174.2660855236438</v>
      </c>
      <c r="CN68">
        <f t="shared" si="156"/>
        <v>1.7260017936901028E-2</v>
      </c>
      <c r="CO68">
        <f t="shared" si="157"/>
        <v>0</v>
      </c>
      <c r="CP68">
        <f t="shared" si="158"/>
        <v>1751.7773271005194</v>
      </c>
      <c r="CQ68">
        <f t="shared" si="159"/>
        <v>659.86083984375</v>
      </c>
      <c r="CR68">
        <f t="shared" si="160"/>
        <v>0.45690274193004282</v>
      </c>
      <c r="CS68" s="2">
        <v>-9999</v>
      </c>
    </row>
    <row r="69" spans="1:97" x14ac:dyDescent="0.2">
      <c r="A69" t="s">
        <v>127</v>
      </c>
      <c r="B69" t="s">
        <v>128</v>
      </c>
      <c r="C69" t="s">
        <v>177</v>
      </c>
      <c r="D69" s="2"/>
      <c r="E69" t="s">
        <v>135</v>
      </c>
      <c r="F69" t="s">
        <v>130</v>
      </c>
      <c r="G69" t="s">
        <v>131</v>
      </c>
      <c r="H69" t="str">
        <f t="shared" si="161"/>
        <v>LRCS_Tower_ARCA11_ELK1T_GE</v>
      </c>
      <c r="I69">
        <v>1</v>
      </c>
      <c r="J69" s="8">
        <v>41358</v>
      </c>
      <c r="K69" t="s">
        <v>136</v>
      </c>
      <c r="L69" t="s">
        <v>133</v>
      </c>
      <c r="M69" t="s">
        <v>129</v>
      </c>
      <c r="O69" s="1">
        <v>26</v>
      </c>
      <c r="P69" s="1" t="s">
        <v>174</v>
      </c>
      <c r="Q69" s="1">
        <v>9670.0000565126538</v>
      </c>
      <c r="R69" s="1">
        <v>0</v>
      </c>
      <c r="S69">
        <f t="shared" si="121"/>
        <v>29.724287135981321</v>
      </c>
      <c r="T69">
        <f t="shared" si="122"/>
        <v>0.23316617626712347</v>
      </c>
      <c r="U69">
        <f t="shared" si="123"/>
        <v>954.05555506295843</v>
      </c>
      <c r="V69" s="1">
        <v>23</v>
      </c>
      <c r="W69" s="1">
        <v>23</v>
      </c>
      <c r="X69" s="1">
        <v>0</v>
      </c>
      <c r="Y69" s="1">
        <v>0</v>
      </c>
      <c r="Z69" s="1">
        <v>408.35107421875</v>
      </c>
      <c r="AA69" s="1">
        <v>1077.1214599609375</v>
      </c>
      <c r="AB69" s="1">
        <v>580.59466552734375</v>
      </c>
      <c r="AC69" s="2">
        <v>-9999</v>
      </c>
      <c r="AD69">
        <f t="shared" si="124"/>
        <v>0.62088669718495892</v>
      </c>
      <c r="AE69">
        <f t="shared" si="125"/>
        <v>0.46097567720134425</v>
      </c>
      <c r="AF69" s="1">
        <v>-1</v>
      </c>
      <c r="AG69" s="1">
        <v>0.87</v>
      </c>
      <c r="AH69" s="1">
        <v>0.92</v>
      </c>
      <c r="AI69" s="1">
        <v>10.116084098815918</v>
      </c>
      <c r="AJ69">
        <f t="shared" si="126"/>
        <v>0.87505804204940807</v>
      </c>
      <c r="AK69">
        <f t="shared" si="127"/>
        <v>1.7539676717565907E-2</v>
      </c>
      <c r="AL69">
        <f t="shared" si="128"/>
        <v>0.74244734070058827</v>
      </c>
      <c r="AM69">
        <f t="shared" si="129"/>
        <v>2.6377338715752545</v>
      </c>
      <c r="AN69">
        <f t="shared" si="130"/>
        <v>-1</v>
      </c>
      <c r="AO69" s="1">
        <v>2001.6405029296875</v>
      </c>
      <c r="AP69" s="1">
        <v>0.5</v>
      </c>
      <c r="AQ69">
        <f t="shared" si="131"/>
        <v>403.71134694850582</v>
      </c>
      <c r="AR69">
        <f t="shared" si="132"/>
        <v>2.1467300943091465</v>
      </c>
      <c r="AS69">
        <f t="shared" si="133"/>
        <v>0.88137521566665722</v>
      </c>
      <c r="AT69">
        <f t="shared" si="134"/>
        <v>24.159543991088867</v>
      </c>
      <c r="AU69" s="3">
        <v>2</v>
      </c>
      <c r="AV69">
        <f t="shared" si="135"/>
        <v>4.644859790802002</v>
      </c>
      <c r="AW69" s="1">
        <v>1</v>
      </c>
      <c r="AX69">
        <f t="shared" si="136"/>
        <v>9.2897195816040039</v>
      </c>
      <c r="AY69" s="1">
        <v>21.992279052734375</v>
      </c>
      <c r="AZ69" s="1">
        <v>24.159543991088867</v>
      </c>
      <c r="BA69" s="1">
        <v>21.107255935668945</v>
      </c>
      <c r="BB69" s="1">
        <v>1199.938232421875</v>
      </c>
      <c r="BC69" s="1">
        <v>1178.4534912109375</v>
      </c>
      <c r="BD69" s="1">
        <v>20.925996780395508</v>
      </c>
      <c r="BE69" s="1">
        <v>22.324029922485352</v>
      </c>
      <c r="BF69" s="1">
        <v>75.734367370605469</v>
      </c>
      <c r="BG69" s="1">
        <v>80.780845642089844</v>
      </c>
      <c r="BH69" s="1">
        <v>300.25131225585938</v>
      </c>
      <c r="BI69" s="1">
        <v>2001.8123779296875</v>
      </c>
      <c r="BJ69" s="1">
        <v>2.1636245250701904</v>
      </c>
      <c r="BK69" s="1">
        <v>95.969367980957031</v>
      </c>
      <c r="BL69" s="1">
        <v>-12.425197601318359</v>
      </c>
      <c r="BM69" s="1">
        <v>0.10409529507160187</v>
      </c>
      <c r="BN69" s="1">
        <v>1</v>
      </c>
      <c r="BO69" s="1">
        <v>-1.355140209197998</v>
      </c>
      <c r="BP69" s="1">
        <v>7.355140209197998</v>
      </c>
      <c r="BQ69" s="1">
        <v>1</v>
      </c>
      <c r="BR69" s="1">
        <v>0</v>
      </c>
      <c r="BS69" s="1">
        <v>0.15999999642372131</v>
      </c>
      <c r="BT69" s="1">
        <v>111115</v>
      </c>
      <c r="BU69">
        <f t="shared" si="137"/>
        <v>1.5012565612792967</v>
      </c>
      <c r="BV69">
        <f t="shared" si="138"/>
        <v>2.1467300943091463E-3</v>
      </c>
      <c r="BW69">
        <f t="shared" si="139"/>
        <v>297.30954399108884</v>
      </c>
      <c r="BX69">
        <f t="shared" si="140"/>
        <v>295.14227905273435</v>
      </c>
      <c r="BY69">
        <f t="shared" si="141"/>
        <v>320.28997330971106</v>
      </c>
      <c r="BZ69">
        <f t="shared" si="142"/>
        <v>0.80514452249181456</v>
      </c>
      <c r="CA69">
        <f t="shared" si="143"/>
        <v>3.0237982581155496</v>
      </c>
      <c r="CB69">
        <f t="shared" si="144"/>
        <v>31.507952190698543</v>
      </c>
      <c r="CC69">
        <f t="shared" si="145"/>
        <v>9.1839222682131911</v>
      </c>
      <c r="CD69">
        <f t="shared" si="146"/>
        <v>23.075911521911621</v>
      </c>
      <c r="CE69">
        <f t="shared" si="147"/>
        <v>2.8327033285747651</v>
      </c>
      <c r="CF69">
        <f t="shared" si="148"/>
        <v>0.22745714361280489</v>
      </c>
      <c r="CG69">
        <f t="shared" si="149"/>
        <v>2.1424230424488924</v>
      </c>
      <c r="CH69">
        <f t="shared" si="150"/>
        <v>0.69028028612587278</v>
      </c>
      <c r="CI69">
        <f t="shared" si="151"/>
        <v>0.14266284422456341</v>
      </c>
      <c r="CJ69">
        <f t="shared" si="152"/>
        <v>91.560108638113277</v>
      </c>
      <c r="CK69">
        <f t="shared" si="153"/>
        <v>0.80958269645635683</v>
      </c>
      <c r="CL69">
        <f t="shared" si="154"/>
        <v>70.779225951729629</v>
      </c>
      <c r="CM69">
        <f t="shared" si="155"/>
        <v>1174.133900368493</v>
      </c>
      <c r="CN69">
        <f t="shared" si="156"/>
        <v>1.7918416585973981E-2</v>
      </c>
      <c r="CO69">
        <f t="shared" si="157"/>
        <v>0</v>
      </c>
      <c r="CP69">
        <f t="shared" si="158"/>
        <v>1751.7020199814222</v>
      </c>
      <c r="CQ69">
        <f t="shared" si="159"/>
        <v>668.7703857421875</v>
      </c>
      <c r="CR69">
        <f t="shared" si="160"/>
        <v>0.46097567720134425</v>
      </c>
      <c r="CS69" s="2">
        <v>-9999</v>
      </c>
    </row>
    <row r="70" spans="1:97" x14ac:dyDescent="0.2">
      <c r="A70" s="2" t="s">
        <v>127</v>
      </c>
      <c r="B70" s="2" t="s">
        <v>128</v>
      </c>
      <c r="C70" t="s">
        <v>177</v>
      </c>
      <c r="D70" s="2"/>
      <c r="E70" s="2" t="s">
        <v>135</v>
      </c>
      <c r="F70" s="2" t="s">
        <v>130</v>
      </c>
      <c r="G70" s="2" t="s">
        <v>131</v>
      </c>
      <c r="H70" t="str">
        <f t="shared" si="161"/>
        <v>LRCS_Tower_ARCA11_ELK1T_GE</v>
      </c>
      <c r="I70" s="2">
        <v>1</v>
      </c>
      <c r="J70" s="4">
        <v>41358</v>
      </c>
      <c r="K70" s="2" t="s">
        <v>136</v>
      </c>
      <c r="L70" s="2" t="s">
        <v>133</v>
      </c>
      <c r="M70" s="2" t="s">
        <v>129</v>
      </c>
      <c r="N70" s="2">
        <v>1</v>
      </c>
      <c r="O70" s="3">
        <v>27</v>
      </c>
      <c r="P70" s="3" t="s">
        <v>175</v>
      </c>
      <c r="Q70" s="3">
        <v>9815.5000570984557</v>
      </c>
      <c r="R70" s="3">
        <v>0</v>
      </c>
      <c r="S70" s="2">
        <f t="shared" si="121"/>
        <v>19.034874478346534</v>
      </c>
      <c r="T70" s="2">
        <f t="shared" si="122"/>
        <v>0.15853947942063037</v>
      </c>
      <c r="U70" s="2">
        <f t="shared" si="123"/>
        <v>674.21181735447476</v>
      </c>
      <c r="V70" s="3">
        <v>23</v>
      </c>
      <c r="W70" s="3">
        <v>23</v>
      </c>
      <c r="X70" s="3">
        <v>0</v>
      </c>
      <c r="Y70" s="3">
        <v>0</v>
      </c>
      <c r="Z70" s="3">
        <v>408.35107421875</v>
      </c>
      <c r="AA70" s="3">
        <v>1077.1214599609375</v>
      </c>
      <c r="AB70" s="3">
        <v>580.59466552734375</v>
      </c>
      <c r="AC70" s="2">
        <v>-9999</v>
      </c>
      <c r="AD70" s="2">
        <f t="shared" si="124"/>
        <v>0.62088669718495892</v>
      </c>
      <c r="AE70" s="2">
        <f t="shared" si="125"/>
        <v>0.46097567720134425</v>
      </c>
      <c r="AF70" s="3">
        <v>-1</v>
      </c>
      <c r="AG70" s="3">
        <v>0.87</v>
      </c>
      <c r="AH70" s="3">
        <v>0.92</v>
      </c>
      <c r="AI70" s="3">
        <v>9.8904094696044922</v>
      </c>
      <c r="AJ70" s="2">
        <f t="shared" si="126"/>
        <v>0.87494520473480231</v>
      </c>
      <c r="AK70" s="2">
        <f t="shared" si="127"/>
        <v>1.1438345930933402E-2</v>
      </c>
      <c r="AL70" s="2">
        <f t="shared" si="128"/>
        <v>0.74244734070058827</v>
      </c>
      <c r="AM70" s="2">
        <f t="shared" si="129"/>
        <v>2.6377338715752545</v>
      </c>
      <c r="AN70" s="2">
        <f t="shared" si="130"/>
        <v>-1</v>
      </c>
      <c r="AO70" s="3">
        <v>2001.6405029296875</v>
      </c>
      <c r="AP70" s="3">
        <v>0.5</v>
      </c>
      <c r="AQ70" s="2">
        <f t="shared" si="131"/>
        <v>403.65928902540071</v>
      </c>
      <c r="AR70" s="2">
        <f t="shared" si="132"/>
        <v>1.5223626493368423</v>
      </c>
      <c r="AS70" s="2">
        <f t="shared" si="133"/>
        <v>0.91185093906292902</v>
      </c>
      <c r="AT70" s="2">
        <f t="shared" si="134"/>
        <v>24.332874298095703</v>
      </c>
      <c r="AU70" s="3">
        <v>2</v>
      </c>
      <c r="AV70" s="2">
        <f t="shared" si="135"/>
        <v>4.644859790802002</v>
      </c>
      <c r="AW70" s="3">
        <v>1</v>
      </c>
      <c r="AX70" s="2">
        <f t="shared" si="136"/>
        <v>9.2897195816040039</v>
      </c>
      <c r="AY70" s="3">
        <v>22.060691833496094</v>
      </c>
      <c r="AZ70" s="3">
        <v>24.332874298095703</v>
      </c>
      <c r="BA70" s="3">
        <v>21.106666564941406</v>
      </c>
      <c r="BB70" s="3">
        <v>894.81829833984375</v>
      </c>
      <c r="BC70" s="3">
        <v>881.24481201171875</v>
      </c>
      <c r="BD70" s="3">
        <v>21.344829559326172</v>
      </c>
      <c r="BE70" s="3">
        <v>22.336278915405273</v>
      </c>
      <c r="BF70" s="3">
        <v>77.080673217773438</v>
      </c>
      <c r="BG70" s="3">
        <v>80.484832763671875</v>
      </c>
      <c r="BH70" s="3">
        <v>300.23898315429688</v>
      </c>
      <c r="BI70" s="3">
        <v>2001.9007568359375</v>
      </c>
      <c r="BJ70" s="3">
        <v>2.2943241596221924</v>
      </c>
      <c r="BK70" s="3">
        <v>95.966583251953125</v>
      </c>
      <c r="BL70" s="3">
        <v>-7.9120750427246094</v>
      </c>
      <c r="BM70" s="3">
        <v>0.10183508694171906</v>
      </c>
      <c r="BN70" s="3">
        <v>0.66666668653488159</v>
      </c>
      <c r="BO70" s="3">
        <v>-1.355140209197998</v>
      </c>
      <c r="BP70" s="3">
        <v>7.355140209197998</v>
      </c>
      <c r="BQ70" s="3">
        <v>1</v>
      </c>
      <c r="BR70" s="3">
        <v>0</v>
      </c>
      <c r="BS70" s="3">
        <v>0.15999999642372131</v>
      </c>
      <c r="BT70" s="3">
        <v>111115</v>
      </c>
      <c r="BU70" s="2">
        <f t="shared" si="137"/>
        <v>1.5011949157714843</v>
      </c>
      <c r="BV70" s="2">
        <f t="shared" si="138"/>
        <v>1.5223626493368423E-3</v>
      </c>
      <c r="BW70" s="2">
        <f t="shared" si="139"/>
        <v>297.48287429809568</v>
      </c>
      <c r="BX70" s="2">
        <f t="shared" si="140"/>
        <v>295.21069183349607</v>
      </c>
      <c r="BY70" s="2">
        <f t="shared" si="141"/>
        <v>320.30411393439499</v>
      </c>
      <c r="BZ70" s="2">
        <f t="shared" si="142"/>
        <v>0.9104119947988657</v>
      </c>
      <c r="CA70" s="2">
        <f t="shared" si="143"/>
        <v>3.0553873091370143</v>
      </c>
      <c r="CB70" s="2">
        <f t="shared" si="144"/>
        <v>31.838033673818753</v>
      </c>
      <c r="CC70" s="2">
        <f t="shared" si="145"/>
        <v>9.5017547584134796</v>
      </c>
      <c r="CD70" s="2">
        <f t="shared" si="146"/>
        <v>23.196783065795898</v>
      </c>
      <c r="CE70" s="2">
        <f t="shared" si="147"/>
        <v>2.8534814419116161</v>
      </c>
      <c r="CF70" s="2">
        <f t="shared" si="148"/>
        <v>0.15587922567730861</v>
      </c>
      <c r="CG70" s="2">
        <f t="shared" si="149"/>
        <v>2.1435363700740853</v>
      </c>
      <c r="CH70" s="2">
        <f t="shared" si="150"/>
        <v>0.70994507183753086</v>
      </c>
      <c r="CI70" s="2">
        <f t="shared" si="151"/>
        <v>9.7660080942293073E-2</v>
      </c>
      <c r="CJ70" s="2">
        <f t="shared" si="152"/>
        <v>64.701804499598822</v>
      </c>
      <c r="CK70" s="2">
        <f t="shared" si="153"/>
        <v>0.76506755916709912</v>
      </c>
      <c r="CL70" s="2">
        <f t="shared" si="154"/>
        <v>69.839783509261736</v>
      </c>
      <c r="CM70" s="2">
        <f t="shared" si="155"/>
        <v>878.47862727169127</v>
      </c>
      <c r="CN70" s="2">
        <f t="shared" si="156"/>
        <v>1.5132883958969057E-2</v>
      </c>
      <c r="CO70" s="2">
        <f t="shared" si="157"/>
        <v>0</v>
      </c>
      <c r="CP70" s="2">
        <f t="shared" si="158"/>
        <v>1751.5534675485751</v>
      </c>
      <c r="CQ70" s="2">
        <f t="shared" si="159"/>
        <v>668.7703857421875</v>
      </c>
      <c r="CR70" s="2">
        <f t="shared" si="160"/>
        <v>0.46097567720134425</v>
      </c>
      <c r="CS70" s="2">
        <v>-9999</v>
      </c>
    </row>
    <row r="71" spans="1:97" x14ac:dyDescent="0.2">
      <c r="A71" t="s">
        <v>127</v>
      </c>
      <c r="B71" t="s">
        <v>128</v>
      </c>
      <c r="C71" t="s">
        <v>177</v>
      </c>
      <c r="D71" s="2"/>
      <c r="E71" t="s">
        <v>135</v>
      </c>
      <c r="F71" t="s">
        <v>130</v>
      </c>
      <c r="G71" t="s">
        <v>131</v>
      </c>
      <c r="H71" t="str">
        <f t="shared" si="161"/>
        <v>LRCS_Tower_ARCA11_ELK1T_GE</v>
      </c>
      <c r="I71">
        <v>1</v>
      </c>
      <c r="J71" s="8">
        <v>41358</v>
      </c>
      <c r="K71" t="s">
        <v>136</v>
      </c>
      <c r="L71" t="s">
        <v>133</v>
      </c>
      <c r="M71" t="s">
        <v>129</v>
      </c>
      <c r="O71" s="1">
        <v>28</v>
      </c>
      <c r="P71" s="1" t="s">
        <v>176</v>
      </c>
      <c r="Q71" s="1">
        <v>9818.5000568917021</v>
      </c>
      <c r="R71" s="1">
        <v>0</v>
      </c>
      <c r="S71">
        <f t="shared" si="121"/>
        <v>23.948000487308011</v>
      </c>
      <c r="T71">
        <f t="shared" si="122"/>
        <v>0.20341434841698111</v>
      </c>
      <c r="U71">
        <f t="shared" si="123"/>
        <v>677.37321479465834</v>
      </c>
      <c r="V71" s="1">
        <v>24</v>
      </c>
      <c r="W71" s="1">
        <v>24</v>
      </c>
      <c r="X71" s="1">
        <v>0</v>
      </c>
      <c r="Y71" s="1">
        <v>0</v>
      </c>
      <c r="Z71" s="1">
        <v>411.86376953125</v>
      </c>
      <c r="AA71" s="1">
        <v>1059.8206787109375</v>
      </c>
      <c r="AB71" s="1">
        <v>582.8326416015625</v>
      </c>
      <c r="AC71" s="2">
        <v>-9999</v>
      </c>
      <c r="AD71">
        <f t="shared" si="124"/>
        <v>0.61138353137985479</v>
      </c>
      <c r="AE71">
        <f t="shared" si="125"/>
        <v>0.45006485218757641</v>
      </c>
      <c r="AF71" s="1">
        <v>-1</v>
      </c>
      <c r="AG71" s="1">
        <v>0.87</v>
      </c>
      <c r="AH71" s="1">
        <v>0.92</v>
      </c>
      <c r="AI71" s="1">
        <v>9.8904094696044922</v>
      </c>
      <c r="AJ71">
        <f t="shared" si="126"/>
        <v>0.87494520473480231</v>
      </c>
      <c r="AK71">
        <f t="shared" si="127"/>
        <v>1.4243214075667364E-2</v>
      </c>
      <c r="AL71">
        <f t="shared" si="128"/>
        <v>0.73614160193652567</v>
      </c>
      <c r="AM71">
        <f t="shared" si="129"/>
        <v>2.5732311436792306</v>
      </c>
      <c r="AN71">
        <f t="shared" si="130"/>
        <v>-1</v>
      </c>
      <c r="AO71" s="1">
        <v>2001.8785400390625</v>
      </c>
      <c r="AP71" s="1">
        <v>0.5</v>
      </c>
      <c r="AQ71">
        <f t="shared" si="131"/>
        <v>394.15195194715386</v>
      </c>
      <c r="AR71">
        <f t="shared" si="132"/>
        <v>1.9454273974807184</v>
      </c>
      <c r="AS71">
        <f t="shared" si="133"/>
        <v>0.91250022798786823</v>
      </c>
      <c r="AT71">
        <f t="shared" si="134"/>
        <v>24.335790634155273</v>
      </c>
      <c r="AU71" s="3">
        <v>2</v>
      </c>
      <c r="AV71">
        <f t="shared" si="135"/>
        <v>4.644859790802002</v>
      </c>
      <c r="AW71" s="1">
        <v>1</v>
      </c>
      <c r="AX71">
        <f t="shared" si="136"/>
        <v>9.2897195816040039</v>
      </c>
      <c r="AY71" s="1">
        <v>22.062343597412109</v>
      </c>
      <c r="AZ71" s="1">
        <v>24.335790634155273</v>
      </c>
      <c r="BA71" s="1">
        <v>21.10693359375</v>
      </c>
      <c r="BB71" s="1">
        <v>898.51788330078125</v>
      </c>
      <c r="BC71" s="1">
        <v>881.42327880859375</v>
      </c>
      <c r="BD71" s="1">
        <v>21.068145751953125</v>
      </c>
      <c r="BE71" s="1">
        <v>22.335100173950195</v>
      </c>
      <c r="BF71" s="1">
        <v>76.11578369140625</v>
      </c>
      <c r="BG71" s="1">
        <v>80.473884582519531</v>
      </c>
      <c r="BH71" s="1">
        <v>300.24380493164062</v>
      </c>
      <c r="BI71" s="1">
        <v>2001.9207763671875</v>
      </c>
      <c r="BJ71" s="1">
        <v>2.2950000762939453</v>
      </c>
      <c r="BK71" s="1">
        <v>95.966484069824219</v>
      </c>
      <c r="BL71" s="1">
        <v>-7.9120750427246094</v>
      </c>
      <c r="BM71" s="1">
        <v>0.10183508694171906</v>
      </c>
      <c r="BN71" s="1">
        <v>1</v>
      </c>
      <c r="BO71" s="1">
        <v>-1.355140209197998</v>
      </c>
      <c r="BP71" s="1">
        <v>7.355140209197998</v>
      </c>
      <c r="BQ71" s="1">
        <v>1</v>
      </c>
      <c r="BR71" s="1">
        <v>0</v>
      </c>
      <c r="BS71" s="1">
        <v>0.15999999642372131</v>
      </c>
      <c r="BT71" s="1">
        <v>111115</v>
      </c>
      <c r="BU71">
        <f t="shared" si="137"/>
        <v>1.5012190246582029</v>
      </c>
      <c r="BV71">
        <f t="shared" si="138"/>
        <v>1.9454273974807183E-3</v>
      </c>
      <c r="BW71">
        <f t="shared" si="139"/>
        <v>297.48579063415525</v>
      </c>
      <c r="BX71">
        <f t="shared" si="140"/>
        <v>295.21234359741209</v>
      </c>
      <c r="BY71">
        <f t="shared" si="141"/>
        <v>320.3073170593234</v>
      </c>
      <c r="BZ71">
        <f t="shared" si="142"/>
        <v>0.83576292059984125</v>
      </c>
      <c r="CA71">
        <f t="shared" si="143"/>
        <v>3.0559212630291879</v>
      </c>
      <c r="CB71">
        <f t="shared" si="144"/>
        <v>31.843630540905625</v>
      </c>
      <c r="CC71">
        <f t="shared" si="145"/>
        <v>9.50853036695543</v>
      </c>
      <c r="CD71">
        <f t="shared" si="146"/>
        <v>23.199067115783691</v>
      </c>
      <c r="CE71">
        <f t="shared" si="147"/>
        <v>2.8538753556417409</v>
      </c>
      <c r="CF71">
        <f t="shared" si="148"/>
        <v>0.1990556827279768</v>
      </c>
      <c r="CG71">
        <f t="shared" si="149"/>
        <v>2.1434210350413196</v>
      </c>
      <c r="CH71">
        <f t="shared" si="150"/>
        <v>0.71045432060042124</v>
      </c>
      <c r="CI71">
        <f t="shared" si="151"/>
        <v>0.12479419358792879</v>
      </c>
      <c r="CJ71">
        <f t="shared" si="152"/>
        <v>65.005125826917194</v>
      </c>
      <c r="CK71">
        <f t="shared" si="153"/>
        <v>0.76849934768032591</v>
      </c>
      <c r="CL71">
        <f t="shared" si="154"/>
        <v>69.966159681534464</v>
      </c>
      <c r="CM71">
        <f t="shared" si="155"/>
        <v>877.94310910337606</v>
      </c>
      <c r="CN71">
        <f t="shared" si="156"/>
        <v>1.9084945354371073E-2</v>
      </c>
      <c r="CO71">
        <f t="shared" si="157"/>
        <v>0</v>
      </c>
      <c r="CP71">
        <f t="shared" si="158"/>
        <v>1751.5709835414432</v>
      </c>
      <c r="CQ71">
        <f t="shared" si="159"/>
        <v>647.9569091796875</v>
      </c>
      <c r="CR71">
        <f t="shared" si="160"/>
        <v>0.45006485218757641</v>
      </c>
      <c r="CS71" s="2">
        <v>-9999</v>
      </c>
    </row>
    <row r="72" spans="1:97" x14ac:dyDescent="0.2">
      <c r="A72" t="s">
        <v>127</v>
      </c>
      <c r="B72" t="s">
        <v>128</v>
      </c>
      <c r="C72" t="s">
        <v>177</v>
      </c>
      <c r="D72" s="2"/>
      <c r="E72" t="s">
        <v>135</v>
      </c>
      <c r="F72" t="s">
        <v>130</v>
      </c>
      <c r="G72" t="s">
        <v>131</v>
      </c>
      <c r="H72" t="str">
        <f t="shared" si="161"/>
        <v>LRCS_Tower_ARCA11_ELK1T_GE</v>
      </c>
      <c r="I72">
        <v>2</v>
      </c>
      <c r="J72" s="8">
        <v>41358</v>
      </c>
      <c r="K72" t="s">
        <v>136</v>
      </c>
      <c r="L72" t="s">
        <v>133</v>
      </c>
      <c r="M72" t="s">
        <v>129</v>
      </c>
      <c r="O72" s="1">
        <v>29</v>
      </c>
      <c r="P72" s="1" t="s">
        <v>182</v>
      </c>
      <c r="Q72" s="1">
        <v>10563.500056133606</v>
      </c>
      <c r="R72" s="1">
        <v>0</v>
      </c>
      <c r="S72">
        <f t="shared" si="121"/>
        <v>11.675978186300574</v>
      </c>
      <c r="T72">
        <f t="shared" si="122"/>
        <v>0.18801481876960507</v>
      </c>
      <c r="U72">
        <f t="shared" si="123"/>
        <v>279.33150762017505</v>
      </c>
      <c r="V72" s="1">
        <v>25</v>
      </c>
      <c r="W72" s="1">
        <v>25</v>
      </c>
      <c r="X72" s="1">
        <v>0</v>
      </c>
      <c r="Y72" s="1">
        <v>0</v>
      </c>
      <c r="Z72" s="1">
        <v>409.55712890625</v>
      </c>
      <c r="AA72" s="1">
        <v>957.33343505859375</v>
      </c>
      <c r="AB72" s="1">
        <v>539.2572021484375</v>
      </c>
      <c r="AC72" s="2">
        <v>-9999</v>
      </c>
      <c r="AD72">
        <f t="shared" si="124"/>
        <v>0.57218967403850995</v>
      </c>
      <c r="AE72">
        <f t="shared" si="125"/>
        <v>0.43670911053531503</v>
      </c>
      <c r="AF72" s="1">
        <v>-1</v>
      </c>
      <c r="AG72" s="1">
        <v>0.87</v>
      </c>
      <c r="AH72" s="1">
        <v>0.92</v>
      </c>
      <c r="AI72" s="1">
        <v>10.091062545776367</v>
      </c>
      <c r="AJ72">
        <f t="shared" si="126"/>
        <v>0.87504553127288831</v>
      </c>
      <c r="AK72">
        <f t="shared" si="127"/>
        <v>7.2370244047810775E-3</v>
      </c>
      <c r="AL72">
        <f t="shared" si="128"/>
        <v>0.76322438231544065</v>
      </c>
      <c r="AM72">
        <f t="shared" si="129"/>
        <v>2.3374844862674409</v>
      </c>
      <c r="AN72">
        <f t="shared" si="130"/>
        <v>-1</v>
      </c>
      <c r="AO72" s="1">
        <v>2001.486572265625</v>
      </c>
      <c r="AP72" s="1">
        <v>0.5</v>
      </c>
      <c r="AQ72">
        <f t="shared" si="131"/>
        <v>382.42439526722058</v>
      </c>
      <c r="AR72">
        <f t="shared" si="132"/>
        <v>3.623162610510815</v>
      </c>
      <c r="AS72">
        <f t="shared" si="133"/>
        <v>1.8254119740137447</v>
      </c>
      <c r="AT72">
        <f t="shared" si="134"/>
        <v>29.003011703491211</v>
      </c>
      <c r="AU72" s="3">
        <v>2</v>
      </c>
      <c r="AV72">
        <f t="shared" si="135"/>
        <v>4.644859790802002</v>
      </c>
      <c r="AW72" s="1">
        <v>1</v>
      </c>
      <c r="AX72">
        <f t="shared" si="136"/>
        <v>9.2897195816040039</v>
      </c>
      <c r="AY72" s="1">
        <v>29.534832000732422</v>
      </c>
      <c r="AZ72" s="1">
        <v>29.003011703491211</v>
      </c>
      <c r="BA72" s="1">
        <v>30.066808700561523</v>
      </c>
      <c r="BB72" s="1">
        <v>399.65036010742188</v>
      </c>
      <c r="BC72" s="1">
        <v>390.927734375</v>
      </c>
      <c r="BD72" s="1">
        <v>20.537992477416992</v>
      </c>
      <c r="BE72" s="1">
        <v>22.896608352661133</v>
      </c>
      <c r="BF72" s="1">
        <v>47.512123107910156</v>
      </c>
      <c r="BG72" s="1">
        <v>52.969112396240234</v>
      </c>
      <c r="BH72" s="1">
        <v>300.19338989257812</v>
      </c>
      <c r="BI72" s="1">
        <v>2001.6622314453125</v>
      </c>
      <c r="BJ72" s="1">
        <v>2.6513397693634033</v>
      </c>
      <c r="BK72" s="1">
        <v>95.955772399902344</v>
      </c>
      <c r="BL72" s="1">
        <v>-2.2869529724121094</v>
      </c>
      <c r="BM72" s="1">
        <v>-1.8943950533866882E-2</v>
      </c>
      <c r="BN72" s="1">
        <v>1</v>
      </c>
      <c r="BO72" s="1">
        <v>-1.355140209197998</v>
      </c>
      <c r="BP72" s="1">
        <v>7.355140209197998</v>
      </c>
      <c r="BQ72" s="1">
        <v>1</v>
      </c>
      <c r="BR72" s="1">
        <v>0</v>
      </c>
      <c r="BS72" s="1">
        <v>0.15999999642372131</v>
      </c>
      <c r="BT72" s="1">
        <v>111115</v>
      </c>
      <c r="BU72">
        <f t="shared" si="137"/>
        <v>1.5009669494628906</v>
      </c>
      <c r="BV72">
        <f t="shared" si="138"/>
        <v>3.6231626105108152E-3</v>
      </c>
      <c r="BW72">
        <f t="shared" si="139"/>
        <v>302.15301170349119</v>
      </c>
      <c r="BX72">
        <f t="shared" si="140"/>
        <v>302.6848320007324</v>
      </c>
      <c r="BY72">
        <f t="shared" si="141"/>
        <v>320.26594987274802</v>
      </c>
      <c r="BZ72">
        <f t="shared" si="142"/>
        <v>0.66560690524892363</v>
      </c>
      <c r="CA72">
        <f t="shared" si="143"/>
        <v>4.0224737138313991</v>
      </c>
      <c r="CB72">
        <f t="shared" si="144"/>
        <v>41.920080608256278</v>
      </c>
      <c r="CC72">
        <f t="shared" si="145"/>
        <v>19.023472255595145</v>
      </c>
      <c r="CD72">
        <f t="shared" si="146"/>
        <v>29.268921852111816</v>
      </c>
      <c r="CE72">
        <f t="shared" si="147"/>
        <v>4.0847829886036795</v>
      </c>
      <c r="CF72">
        <f t="shared" si="148"/>
        <v>0.18428506959288471</v>
      </c>
      <c r="CG72">
        <f t="shared" si="149"/>
        <v>2.1970617398176544</v>
      </c>
      <c r="CH72">
        <f t="shared" si="150"/>
        <v>1.8877212487860251</v>
      </c>
      <c r="CI72">
        <f t="shared" si="151"/>
        <v>0.11550755499191978</v>
      </c>
      <c r="CJ72">
        <f t="shared" si="152"/>
        <v>26.803470569323103</v>
      </c>
      <c r="CK72">
        <f t="shared" si="153"/>
        <v>0.71453489496405098</v>
      </c>
      <c r="CL72">
        <f t="shared" si="154"/>
        <v>54.030091801595439</v>
      </c>
      <c r="CM72">
        <f t="shared" si="155"/>
        <v>389.23095866362979</v>
      </c>
      <c r="CN72">
        <f t="shared" si="156"/>
        <v>1.6207708026237062E-2</v>
      </c>
      <c r="CO72">
        <f t="shared" si="157"/>
        <v>0</v>
      </c>
      <c r="CP72">
        <f t="shared" si="158"/>
        <v>1751.5455907439386</v>
      </c>
      <c r="CQ72">
        <f t="shared" si="159"/>
        <v>547.77630615234375</v>
      </c>
      <c r="CR72">
        <f t="shared" si="160"/>
        <v>0.43670911053531503</v>
      </c>
      <c r="CS72" s="2">
        <v>-9999</v>
      </c>
    </row>
    <row r="73" spans="1:97" x14ac:dyDescent="0.2">
      <c r="A73" t="s">
        <v>127</v>
      </c>
      <c r="B73" t="s">
        <v>128</v>
      </c>
      <c r="C73" t="s">
        <v>177</v>
      </c>
      <c r="D73" s="2"/>
      <c r="E73" t="s">
        <v>135</v>
      </c>
      <c r="F73" t="s">
        <v>130</v>
      </c>
      <c r="G73" t="s">
        <v>131</v>
      </c>
      <c r="H73" t="str">
        <f t="shared" si="161"/>
        <v>LRCS_Tower_ARCA11_ELK1T_GE</v>
      </c>
      <c r="I73">
        <v>2</v>
      </c>
      <c r="J73" s="8">
        <v>41358</v>
      </c>
      <c r="K73" t="s">
        <v>136</v>
      </c>
      <c r="L73" t="s">
        <v>133</v>
      </c>
      <c r="M73" t="s">
        <v>129</v>
      </c>
      <c r="O73" s="1">
        <v>30</v>
      </c>
      <c r="P73" s="1" t="s">
        <v>183</v>
      </c>
      <c r="Q73" s="1">
        <v>10792.500056133606</v>
      </c>
      <c r="R73" s="1">
        <v>0</v>
      </c>
      <c r="S73">
        <f t="shared" si="121"/>
        <v>4.9814106015600759</v>
      </c>
      <c r="T73">
        <f t="shared" si="122"/>
        <v>0.18799914876192036</v>
      </c>
      <c r="U73">
        <f t="shared" si="123"/>
        <v>195.37724179395931</v>
      </c>
      <c r="V73" s="1">
        <v>26</v>
      </c>
      <c r="W73" s="1">
        <v>26</v>
      </c>
      <c r="X73" s="1">
        <v>0</v>
      </c>
      <c r="Y73" s="1">
        <v>0</v>
      </c>
      <c r="Z73" s="1">
        <v>402.43701171875</v>
      </c>
      <c r="AA73" s="1">
        <v>858.1654052734375</v>
      </c>
      <c r="AB73" s="1">
        <v>519.5526123046875</v>
      </c>
      <c r="AC73" s="2">
        <v>-9999</v>
      </c>
      <c r="AD73">
        <f t="shared" si="124"/>
        <v>0.53104959807774887</v>
      </c>
      <c r="AE73">
        <f t="shared" si="125"/>
        <v>0.39457753818549435</v>
      </c>
      <c r="AF73" s="1">
        <v>-1</v>
      </c>
      <c r="AG73" s="1">
        <v>0.87</v>
      </c>
      <c r="AH73" s="1">
        <v>0.92</v>
      </c>
      <c r="AI73" s="1">
        <v>10.091062545776367</v>
      </c>
      <c r="AJ73">
        <f t="shared" si="126"/>
        <v>0.87504553127288831</v>
      </c>
      <c r="AK73">
        <f t="shared" si="127"/>
        <v>3.4185835667566418E-3</v>
      </c>
      <c r="AL73">
        <f t="shared" si="128"/>
        <v>0.74301447475669824</v>
      </c>
      <c r="AM73">
        <f t="shared" si="129"/>
        <v>2.132421671675619</v>
      </c>
      <c r="AN73">
        <f t="shared" si="130"/>
        <v>-1</v>
      </c>
      <c r="AO73" s="1">
        <v>1999.48876953125</v>
      </c>
      <c r="AP73" s="1">
        <v>0.5</v>
      </c>
      <c r="AQ73">
        <f t="shared" si="131"/>
        <v>345.18505441142412</v>
      </c>
      <c r="AR73">
        <f t="shared" si="132"/>
        <v>3.7308541054615101</v>
      </c>
      <c r="AS73">
        <f t="shared" si="133"/>
        <v>1.879058730934783</v>
      </c>
      <c r="AT73">
        <f t="shared" si="134"/>
        <v>29.245992660522461</v>
      </c>
      <c r="AU73" s="3">
        <v>2</v>
      </c>
      <c r="AV73">
        <f t="shared" si="135"/>
        <v>4.644859790802002</v>
      </c>
      <c r="AW73" s="1">
        <v>1</v>
      </c>
      <c r="AX73">
        <f t="shared" si="136"/>
        <v>9.2897195816040039</v>
      </c>
      <c r="AY73" s="1">
        <v>29.616428375244141</v>
      </c>
      <c r="AZ73" s="1">
        <v>29.245992660522461</v>
      </c>
      <c r="BA73" s="1">
        <v>30.061944961547852</v>
      </c>
      <c r="BB73" s="1">
        <v>249.55928039550781</v>
      </c>
      <c r="BC73" s="1">
        <v>245.62982177734375</v>
      </c>
      <c r="BD73" s="1">
        <v>20.503671646118164</v>
      </c>
      <c r="BE73" s="1">
        <v>22.932373046875</v>
      </c>
      <c r="BF73" s="1">
        <v>47.205986022949219</v>
      </c>
      <c r="BG73" s="1">
        <v>52.797611236572266</v>
      </c>
      <c r="BH73" s="1">
        <v>300.18484497070312</v>
      </c>
      <c r="BI73" s="1">
        <v>1999.524658203125</v>
      </c>
      <c r="BJ73" s="1">
        <v>2.7104854583740234</v>
      </c>
      <c r="BK73" s="1">
        <v>95.948135375976562</v>
      </c>
      <c r="BL73" s="1">
        <v>-1.3172874450683594</v>
      </c>
      <c r="BM73" s="1">
        <v>-1.8837139010429382E-2</v>
      </c>
      <c r="BN73" s="1">
        <v>1</v>
      </c>
      <c r="BO73" s="1">
        <v>-1.355140209197998</v>
      </c>
      <c r="BP73" s="1">
        <v>7.355140209197998</v>
      </c>
      <c r="BQ73" s="1">
        <v>1</v>
      </c>
      <c r="BR73" s="1">
        <v>0</v>
      </c>
      <c r="BS73" s="1">
        <v>0.15999999642372131</v>
      </c>
      <c r="BT73" s="1">
        <v>111115</v>
      </c>
      <c r="BU73">
        <f t="shared" si="137"/>
        <v>1.5009242248535155</v>
      </c>
      <c r="BV73">
        <f t="shared" si="138"/>
        <v>3.7308541054615102E-3</v>
      </c>
      <c r="BW73">
        <f t="shared" si="139"/>
        <v>302.39599266052244</v>
      </c>
      <c r="BX73">
        <f t="shared" si="140"/>
        <v>302.76642837524412</v>
      </c>
      <c r="BY73">
        <f t="shared" si="141"/>
        <v>319.92393816164258</v>
      </c>
      <c r="BZ73">
        <f t="shared" si="142"/>
        <v>0.63757440499564033</v>
      </c>
      <c r="CA73">
        <f t="shared" si="143"/>
        <v>4.0793771645287418</v>
      </c>
      <c r="CB73">
        <f t="shared" si="144"/>
        <v>42.516481936241291</v>
      </c>
      <c r="CC73">
        <f t="shared" si="145"/>
        <v>19.584108889366291</v>
      </c>
      <c r="CD73">
        <f t="shared" si="146"/>
        <v>29.431210517883301</v>
      </c>
      <c r="CE73">
        <f t="shared" si="147"/>
        <v>4.1232232936358777</v>
      </c>
      <c r="CF73">
        <f t="shared" si="148"/>
        <v>0.18427001510215391</v>
      </c>
      <c r="CG73">
        <f t="shared" si="149"/>
        <v>2.2003184335939587</v>
      </c>
      <c r="CH73">
        <f t="shared" si="150"/>
        <v>1.922904860041919</v>
      </c>
      <c r="CI73">
        <f t="shared" si="151"/>
        <v>0.11549809204443634</v>
      </c>
      <c r="CJ73">
        <f t="shared" si="152"/>
        <v>18.746082045031716</v>
      </c>
      <c r="CK73">
        <f t="shared" si="153"/>
        <v>0.79541335974694094</v>
      </c>
      <c r="CL73">
        <f t="shared" si="154"/>
        <v>53.323846193293356</v>
      </c>
      <c r="CM73">
        <f t="shared" si="155"/>
        <v>244.90591356321175</v>
      </c>
      <c r="CN73">
        <f t="shared" si="156"/>
        <v>1.0846123267442874E-2</v>
      </c>
      <c r="CO73">
        <f t="shared" si="157"/>
        <v>0</v>
      </c>
      <c r="CP73">
        <f t="shared" si="158"/>
        <v>1749.6751168305939</v>
      </c>
      <c r="CQ73">
        <f t="shared" si="159"/>
        <v>455.7283935546875</v>
      </c>
      <c r="CR73">
        <f t="shared" si="160"/>
        <v>0.39457753818549435</v>
      </c>
      <c r="CS73" s="2">
        <v>-9999</v>
      </c>
    </row>
    <row r="74" spans="1:97" x14ac:dyDescent="0.2">
      <c r="A74" t="s">
        <v>127</v>
      </c>
      <c r="B74" t="s">
        <v>128</v>
      </c>
      <c r="C74" t="s">
        <v>177</v>
      </c>
      <c r="D74" s="2"/>
      <c r="E74" t="s">
        <v>135</v>
      </c>
      <c r="F74" t="s">
        <v>130</v>
      </c>
      <c r="G74" t="s">
        <v>131</v>
      </c>
      <c r="H74" t="str">
        <f t="shared" si="161"/>
        <v>LRCS_Tower_ARCA11_ELK1T_GE</v>
      </c>
      <c r="I74">
        <v>2</v>
      </c>
      <c r="J74" s="8">
        <v>41358</v>
      </c>
      <c r="K74" t="s">
        <v>136</v>
      </c>
      <c r="L74" t="s">
        <v>133</v>
      </c>
      <c r="M74" t="s">
        <v>129</v>
      </c>
      <c r="O74" s="1">
        <v>31</v>
      </c>
      <c r="P74" s="1" t="s">
        <v>184</v>
      </c>
      <c r="Q74" s="1">
        <v>11021.500056133606</v>
      </c>
      <c r="R74" s="1">
        <v>0</v>
      </c>
      <c r="S74">
        <f t="shared" si="121"/>
        <v>-2.6316546060858834</v>
      </c>
      <c r="T74">
        <f t="shared" si="122"/>
        <v>0.19295257995502449</v>
      </c>
      <c r="U74">
        <f t="shared" si="123"/>
        <v>120.0657300411489</v>
      </c>
      <c r="V74" s="1">
        <v>27</v>
      </c>
      <c r="W74" s="1">
        <v>27</v>
      </c>
      <c r="X74" s="1">
        <v>0</v>
      </c>
      <c r="Y74" s="1">
        <v>0</v>
      </c>
      <c r="Z74" s="1">
        <v>395.107177734375</v>
      </c>
      <c r="AA74" s="1">
        <v>753.72967529296875</v>
      </c>
      <c r="AB74" s="1">
        <v>509.28338623046875</v>
      </c>
      <c r="AC74" s="2">
        <v>-9999</v>
      </c>
      <c r="AD74">
        <f t="shared" si="124"/>
        <v>0.47579723780836947</v>
      </c>
      <c r="AE74">
        <f t="shared" si="125"/>
        <v>0.32431559626133288</v>
      </c>
      <c r="AF74" s="1">
        <v>-1</v>
      </c>
      <c r="AG74" s="1">
        <v>0.87</v>
      </c>
      <c r="AH74" s="1">
        <v>0.92</v>
      </c>
      <c r="AI74" s="1">
        <v>10.091062545776367</v>
      </c>
      <c r="AJ74">
        <f t="shared" si="126"/>
        <v>0.87504553127288831</v>
      </c>
      <c r="AK74">
        <f t="shared" si="127"/>
        <v>-9.3294798621639332E-4</v>
      </c>
      <c r="AL74">
        <f t="shared" si="128"/>
        <v>0.68162563901212303</v>
      </c>
      <c r="AM74">
        <f t="shared" si="129"/>
        <v>1.9076587765755311</v>
      </c>
      <c r="AN74">
        <f t="shared" si="130"/>
        <v>-1</v>
      </c>
      <c r="AO74" s="1">
        <v>1998.6873779296875</v>
      </c>
      <c r="AP74" s="1">
        <v>0.5</v>
      </c>
      <c r="AQ74">
        <f t="shared" si="131"/>
        <v>283.60465812255131</v>
      </c>
      <c r="AR74">
        <f t="shared" si="132"/>
        <v>3.7180266955383465</v>
      </c>
      <c r="AS74">
        <f t="shared" si="133"/>
        <v>1.8257583781433904</v>
      </c>
      <c r="AT74">
        <f t="shared" si="134"/>
        <v>29.058971405029297</v>
      </c>
      <c r="AU74" s="3">
        <v>2</v>
      </c>
      <c r="AV74">
        <f t="shared" si="135"/>
        <v>4.644859790802002</v>
      </c>
      <c r="AW74" s="1">
        <v>1</v>
      </c>
      <c r="AX74">
        <f t="shared" si="136"/>
        <v>9.2897195816040039</v>
      </c>
      <c r="AY74" s="1">
        <v>28.92454719543457</v>
      </c>
      <c r="AZ74" s="1">
        <v>29.058971405029297</v>
      </c>
      <c r="BA74" s="1">
        <v>29.086065292358398</v>
      </c>
      <c r="BB74" s="1">
        <v>99.826751708984375</v>
      </c>
      <c r="BC74" s="1">
        <v>101.32900238037109</v>
      </c>
      <c r="BD74" s="1">
        <v>20.611534118652344</v>
      </c>
      <c r="BE74" s="1">
        <v>23.031482696533203</v>
      </c>
      <c r="BF74" s="1">
        <v>49.385498046875</v>
      </c>
      <c r="BG74" s="1">
        <v>55.184139251708984</v>
      </c>
      <c r="BH74" s="1">
        <v>300.20431518554688</v>
      </c>
      <c r="BI74" s="1">
        <v>1998.6656494140625</v>
      </c>
      <c r="BJ74" s="1">
        <v>2.4914476871490479</v>
      </c>
      <c r="BK74" s="1">
        <v>95.945137023925781</v>
      </c>
      <c r="BL74" s="1">
        <v>-0.99159622192382812</v>
      </c>
      <c r="BM74" s="1">
        <v>-4.0570944547653198E-3</v>
      </c>
      <c r="BN74" s="1">
        <v>1</v>
      </c>
      <c r="BO74" s="1">
        <v>-1.355140209197998</v>
      </c>
      <c r="BP74" s="1">
        <v>7.355140209197998</v>
      </c>
      <c r="BQ74" s="1">
        <v>1</v>
      </c>
      <c r="BR74" s="1">
        <v>0</v>
      </c>
      <c r="BS74" s="1">
        <v>0.15999999642372131</v>
      </c>
      <c r="BT74" s="1">
        <v>111115</v>
      </c>
      <c r="BU74">
        <f t="shared" si="137"/>
        <v>1.5010215759277343</v>
      </c>
      <c r="BV74">
        <f t="shared" si="138"/>
        <v>3.7180266955383467E-3</v>
      </c>
      <c r="BW74">
        <f t="shared" si="139"/>
        <v>302.20897140502927</v>
      </c>
      <c r="BX74">
        <f t="shared" si="140"/>
        <v>302.07454719543455</v>
      </c>
      <c r="BY74">
        <f t="shared" si="141"/>
        <v>319.78649675846464</v>
      </c>
      <c r="BZ74">
        <f t="shared" si="142"/>
        <v>0.61532102214951967</v>
      </c>
      <c r="CA74">
        <f t="shared" si="143"/>
        <v>4.0355171413264443</v>
      </c>
      <c r="CB74">
        <f t="shared" si="144"/>
        <v>42.060674115459442</v>
      </c>
      <c r="CC74">
        <f t="shared" si="145"/>
        <v>19.029191418926239</v>
      </c>
      <c r="CD74">
        <f t="shared" si="146"/>
        <v>28.991759300231934</v>
      </c>
      <c r="CE74">
        <f t="shared" si="147"/>
        <v>4.0198553790585185</v>
      </c>
      <c r="CF74">
        <f t="shared" si="148"/>
        <v>0.18902639781174355</v>
      </c>
      <c r="CG74">
        <f t="shared" si="149"/>
        <v>2.209758763183054</v>
      </c>
      <c r="CH74">
        <f t="shared" si="150"/>
        <v>1.8100966158754646</v>
      </c>
      <c r="CI74">
        <f t="shared" si="151"/>
        <v>0.11848807772532537</v>
      </c>
      <c r="CJ74">
        <f t="shared" si="152"/>
        <v>11.519722920675713</v>
      </c>
      <c r="CK74">
        <f t="shared" si="153"/>
        <v>1.1849098206892776</v>
      </c>
      <c r="CL74">
        <f t="shared" si="154"/>
        <v>54.187321419851386</v>
      </c>
      <c r="CM74">
        <f t="shared" si="155"/>
        <v>101.71143951283861</v>
      </c>
      <c r="CN74">
        <f t="shared" si="156"/>
        <v>-1.4020282741943502E-2</v>
      </c>
      <c r="CO74">
        <f t="shared" si="157"/>
        <v>0</v>
      </c>
      <c r="CP74">
        <f t="shared" si="158"/>
        <v>1748.9234450284007</v>
      </c>
      <c r="CQ74">
        <f t="shared" si="159"/>
        <v>358.62249755859375</v>
      </c>
      <c r="CR74">
        <f t="shared" si="160"/>
        <v>0.32431559626133288</v>
      </c>
      <c r="CS74" s="2">
        <v>-9999</v>
      </c>
    </row>
    <row r="75" spans="1:97" x14ac:dyDescent="0.2">
      <c r="A75" t="s">
        <v>127</v>
      </c>
      <c r="B75" t="s">
        <v>128</v>
      </c>
      <c r="C75" t="s">
        <v>177</v>
      </c>
      <c r="D75" s="2"/>
      <c r="E75" t="s">
        <v>135</v>
      </c>
      <c r="F75" t="s">
        <v>130</v>
      </c>
      <c r="G75" t="s">
        <v>131</v>
      </c>
      <c r="H75" t="str">
        <f t="shared" si="161"/>
        <v>LRCS_Tower_ARCA11_ELK1T_GE</v>
      </c>
      <c r="I75">
        <v>2</v>
      </c>
      <c r="J75" s="8">
        <v>41358</v>
      </c>
      <c r="K75" t="s">
        <v>136</v>
      </c>
      <c r="L75" t="s">
        <v>133</v>
      </c>
      <c r="M75" t="s">
        <v>129</v>
      </c>
      <c r="O75" s="1">
        <v>32</v>
      </c>
      <c r="P75" s="1" t="s">
        <v>185</v>
      </c>
      <c r="Q75" s="1">
        <v>11251.500056064688</v>
      </c>
      <c r="R75" s="1">
        <v>0</v>
      </c>
      <c r="S75">
        <f t="shared" si="121"/>
        <v>-5.1310035272111865</v>
      </c>
      <c r="T75">
        <f t="shared" si="122"/>
        <v>0.20424588292960441</v>
      </c>
      <c r="U75">
        <f t="shared" si="123"/>
        <v>92.123288836446008</v>
      </c>
      <c r="V75" s="1">
        <v>28</v>
      </c>
      <c r="W75" s="1">
        <v>28</v>
      </c>
      <c r="X75" s="1">
        <v>0</v>
      </c>
      <c r="Y75" s="1">
        <v>0</v>
      </c>
      <c r="Z75" s="1">
        <v>393.380859375</v>
      </c>
      <c r="AA75" s="1">
        <v>720.69097900390625</v>
      </c>
      <c r="AB75" s="1">
        <v>506.08895874023438</v>
      </c>
      <c r="AC75" s="2">
        <v>-9999</v>
      </c>
      <c r="AD75">
        <f t="shared" si="124"/>
        <v>0.45416153270198234</v>
      </c>
      <c r="AE75">
        <f t="shared" si="125"/>
        <v>0.2977725911878088</v>
      </c>
      <c r="AF75" s="1">
        <v>-1</v>
      </c>
      <c r="AG75" s="1">
        <v>0.87</v>
      </c>
      <c r="AH75" s="1">
        <v>0.92</v>
      </c>
      <c r="AI75" s="1">
        <v>10.091062545776367</v>
      </c>
      <c r="AJ75">
        <f t="shared" si="126"/>
        <v>0.87504553127288831</v>
      </c>
      <c r="AK75">
        <f t="shared" si="127"/>
        <v>-2.3628996152488153E-3</v>
      </c>
      <c r="AL75">
        <f t="shared" si="128"/>
        <v>0.65565348394049283</v>
      </c>
      <c r="AM75">
        <f t="shared" si="129"/>
        <v>1.8320438369801053</v>
      </c>
      <c r="AN75">
        <f t="shared" si="130"/>
        <v>-1</v>
      </c>
      <c r="AO75" s="1">
        <v>1998.212890625</v>
      </c>
      <c r="AP75" s="1">
        <v>0.5</v>
      </c>
      <c r="AQ75">
        <f t="shared" si="131"/>
        <v>260.33174655682564</v>
      </c>
      <c r="AR75">
        <f t="shared" si="132"/>
        <v>3.8573524359701294</v>
      </c>
      <c r="AS75">
        <f t="shared" si="133"/>
        <v>1.791591735311163</v>
      </c>
      <c r="AT75">
        <f t="shared" si="134"/>
        <v>28.981683731079102</v>
      </c>
      <c r="AU75" s="3">
        <v>2</v>
      </c>
      <c r="AV75">
        <f t="shared" si="135"/>
        <v>4.644859790802002</v>
      </c>
      <c r="AW75" s="1">
        <v>1</v>
      </c>
      <c r="AX75">
        <f t="shared" si="136"/>
        <v>9.2897195816040039</v>
      </c>
      <c r="AY75" s="1">
        <v>28.906709671020508</v>
      </c>
      <c r="AZ75" s="1">
        <v>28.981683731079102</v>
      </c>
      <c r="BA75" s="1">
        <v>29.095733642578125</v>
      </c>
      <c r="BB75" s="1">
        <v>50.131381988525391</v>
      </c>
      <c r="BC75" s="1">
        <v>53.412117004394531</v>
      </c>
      <c r="BD75" s="1">
        <v>20.689973831176758</v>
      </c>
      <c r="BE75" s="1">
        <v>23.199907302856445</v>
      </c>
      <c r="BF75" s="1">
        <v>49.62646484375</v>
      </c>
      <c r="BG75" s="1">
        <v>55.646724700927734</v>
      </c>
      <c r="BH75" s="1">
        <v>300.23602294921875</v>
      </c>
      <c r="BI75" s="1">
        <v>1997.9271240234375</v>
      </c>
      <c r="BJ75" s="1">
        <v>2.3855235576629639</v>
      </c>
      <c r="BK75" s="1">
        <v>95.945228576660156</v>
      </c>
      <c r="BL75" s="1">
        <v>-1.1136703491210938</v>
      </c>
      <c r="BM75" s="1">
        <v>-1.8331259489059448E-3</v>
      </c>
      <c r="BN75" s="1">
        <v>1</v>
      </c>
      <c r="BO75" s="1">
        <v>-1.355140209197998</v>
      </c>
      <c r="BP75" s="1">
        <v>7.355140209197998</v>
      </c>
      <c r="BQ75" s="1">
        <v>1</v>
      </c>
      <c r="BR75" s="1">
        <v>0</v>
      </c>
      <c r="BS75" s="1">
        <v>0.15999999642372131</v>
      </c>
      <c r="BT75" s="1">
        <v>111115</v>
      </c>
      <c r="BU75">
        <f t="shared" si="137"/>
        <v>1.5011801147460937</v>
      </c>
      <c r="BV75">
        <f t="shared" si="138"/>
        <v>3.8573524359701294E-3</v>
      </c>
      <c r="BW75">
        <f t="shared" si="139"/>
        <v>302.13168373107908</v>
      </c>
      <c r="BX75">
        <f t="shared" si="140"/>
        <v>302.05670967102049</v>
      </c>
      <c r="BY75">
        <f t="shared" si="141"/>
        <v>319.66833269860581</v>
      </c>
      <c r="BZ75">
        <f t="shared" si="142"/>
        <v>0.59317773429001786</v>
      </c>
      <c r="CA75">
        <f t="shared" si="143"/>
        <v>4.017512144441052</v>
      </c>
      <c r="CB75">
        <f t="shared" si="144"/>
        <v>41.87297486326861</v>
      </c>
      <c r="CC75">
        <f t="shared" si="145"/>
        <v>18.673067560412164</v>
      </c>
      <c r="CD75">
        <f t="shared" si="146"/>
        <v>28.944196701049805</v>
      </c>
      <c r="CE75">
        <f t="shared" si="147"/>
        <v>4.0088043926745751</v>
      </c>
      <c r="CF75">
        <f t="shared" si="148"/>
        <v>0.19985189383731913</v>
      </c>
      <c r="CG75">
        <f t="shared" si="149"/>
        <v>2.225920409129889</v>
      </c>
      <c r="CH75">
        <f t="shared" si="150"/>
        <v>1.7828839835446861</v>
      </c>
      <c r="CI75">
        <f t="shared" si="151"/>
        <v>0.12529491156026606</v>
      </c>
      <c r="CJ75">
        <f t="shared" si="152"/>
        <v>8.838790004646496</v>
      </c>
      <c r="CK75">
        <f t="shared" si="153"/>
        <v>1.7247638551541868</v>
      </c>
      <c r="CL75">
        <f t="shared" si="154"/>
        <v>54.897336082482994</v>
      </c>
      <c r="CM75">
        <f t="shared" si="155"/>
        <v>54.157764351538574</v>
      </c>
      <c r="CN75">
        <f t="shared" si="156"/>
        <v>-5.2010718766997248E-2</v>
      </c>
      <c r="CO75">
        <f t="shared" si="157"/>
        <v>0</v>
      </c>
      <c r="CP75">
        <f t="shared" si="158"/>
        <v>1748.2772016856027</v>
      </c>
      <c r="CQ75">
        <f t="shared" si="159"/>
        <v>327.31011962890625</v>
      </c>
      <c r="CR75">
        <f t="shared" si="160"/>
        <v>0.2977725911878088</v>
      </c>
      <c r="CS75" s="2">
        <v>-9999</v>
      </c>
    </row>
    <row r="76" spans="1:97" x14ac:dyDescent="0.2">
      <c r="A76" t="s">
        <v>127</v>
      </c>
      <c r="B76" t="s">
        <v>128</v>
      </c>
      <c r="C76" t="s">
        <v>177</v>
      </c>
      <c r="D76" s="2"/>
      <c r="E76" t="s">
        <v>135</v>
      </c>
      <c r="F76" t="s">
        <v>130</v>
      </c>
      <c r="G76" t="s">
        <v>131</v>
      </c>
      <c r="H76" t="str">
        <f t="shared" si="161"/>
        <v>LRCS_Tower_ARCA11_ELK1T_GE</v>
      </c>
      <c r="I76">
        <v>2</v>
      </c>
      <c r="J76" s="8">
        <v>41358</v>
      </c>
      <c r="K76" t="s">
        <v>136</v>
      </c>
      <c r="L76" t="s">
        <v>133</v>
      </c>
      <c r="M76" t="s">
        <v>129</v>
      </c>
      <c r="O76" s="1">
        <v>33</v>
      </c>
      <c r="P76" s="1" t="s">
        <v>186</v>
      </c>
      <c r="Q76" s="1">
        <v>11480.500056133606</v>
      </c>
      <c r="R76" s="1">
        <v>0</v>
      </c>
      <c r="S76">
        <f t="shared" si="121"/>
        <v>27.309585882330271</v>
      </c>
      <c r="T76">
        <f t="shared" si="122"/>
        <v>0.18303491616696882</v>
      </c>
      <c r="U76">
        <f t="shared" si="123"/>
        <v>614.13894088010534</v>
      </c>
      <c r="V76" s="1">
        <v>29</v>
      </c>
      <c r="W76" s="1">
        <v>29</v>
      </c>
      <c r="X76" s="1">
        <v>0</v>
      </c>
      <c r="Y76" s="1">
        <v>0</v>
      </c>
      <c r="Z76" s="1">
        <v>420.724365234375</v>
      </c>
      <c r="AA76" s="1">
        <v>1086.529296875</v>
      </c>
      <c r="AB76" s="1">
        <v>571.2918701171875</v>
      </c>
      <c r="AC76" s="2">
        <v>-9999</v>
      </c>
      <c r="AD76">
        <f t="shared" si="124"/>
        <v>0.61278138891934786</v>
      </c>
      <c r="AE76">
        <f t="shared" si="125"/>
        <v>0.47420481733875242</v>
      </c>
      <c r="AF76" s="1">
        <v>-1</v>
      </c>
      <c r="AG76" s="1">
        <v>0.87</v>
      </c>
      <c r="AH76" s="1">
        <v>0.92</v>
      </c>
      <c r="AI76" s="1">
        <v>10.091062545776367</v>
      </c>
      <c r="AJ76">
        <f t="shared" si="126"/>
        <v>0.87504553127288831</v>
      </c>
      <c r="AK76">
        <f t="shared" si="127"/>
        <v>1.6179994928085369E-2</v>
      </c>
      <c r="AL76">
        <f t="shared" si="128"/>
        <v>0.77385642892161266</v>
      </c>
      <c r="AM76">
        <f t="shared" si="129"/>
        <v>2.5825204971661715</v>
      </c>
      <c r="AN76">
        <f t="shared" si="130"/>
        <v>-1</v>
      </c>
      <c r="AO76" s="1">
        <v>1999.50390625</v>
      </c>
      <c r="AP76" s="1">
        <v>0.5</v>
      </c>
      <c r="AQ76">
        <f t="shared" si="131"/>
        <v>414.84787906956507</v>
      </c>
      <c r="AR76">
        <f t="shared" si="132"/>
        <v>3.4493807050129899</v>
      </c>
      <c r="AS76">
        <f t="shared" si="133"/>
        <v>1.7842370920789059</v>
      </c>
      <c r="AT76">
        <f t="shared" si="134"/>
        <v>28.850330352783203</v>
      </c>
      <c r="AU76" s="3">
        <v>2</v>
      </c>
      <c r="AV76">
        <f t="shared" si="135"/>
        <v>4.644859790802002</v>
      </c>
      <c r="AW76" s="1">
        <v>1</v>
      </c>
      <c r="AX76">
        <f t="shared" si="136"/>
        <v>9.2897195816040039</v>
      </c>
      <c r="AY76" s="1">
        <v>28.854509353637695</v>
      </c>
      <c r="AZ76" s="1">
        <v>28.850330352783203</v>
      </c>
      <c r="BA76" s="1">
        <v>29.091047286987305</v>
      </c>
      <c r="BB76" s="1">
        <v>900.01220703125</v>
      </c>
      <c r="BC76" s="1">
        <v>879.79632568359375</v>
      </c>
      <c r="BD76" s="1">
        <v>20.714620590209961</v>
      </c>
      <c r="BE76" s="1">
        <v>22.959890365600586</v>
      </c>
      <c r="BF76" s="1">
        <v>49.834415435791016</v>
      </c>
      <c r="BG76" s="1">
        <v>55.239307403564453</v>
      </c>
      <c r="BH76" s="1">
        <v>300.20297241210938</v>
      </c>
      <c r="BI76" s="1">
        <v>1999.51416015625</v>
      </c>
      <c r="BJ76" s="1">
        <v>2.4968576431274414</v>
      </c>
      <c r="BK76" s="1">
        <v>95.942771911621094</v>
      </c>
      <c r="BL76" s="1">
        <v>-7.0639266967773438</v>
      </c>
      <c r="BM76" s="1">
        <v>1.403982937335968E-2</v>
      </c>
      <c r="BN76" s="1">
        <v>1</v>
      </c>
      <c r="BO76" s="1">
        <v>-1.355140209197998</v>
      </c>
      <c r="BP76" s="1">
        <v>7.355140209197998</v>
      </c>
      <c r="BQ76" s="1">
        <v>1</v>
      </c>
      <c r="BR76" s="1">
        <v>0</v>
      </c>
      <c r="BS76" s="1">
        <v>0.15999999642372131</v>
      </c>
      <c r="BT76" s="1">
        <v>111115</v>
      </c>
      <c r="BU76">
        <f t="shared" si="137"/>
        <v>1.5010148620605466</v>
      </c>
      <c r="BV76">
        <f t="shared" si="138"/>
        <v>3.44938070501299E-3</v>
      </c>
      <c r="BW76">
        <f t="shared" si="139"/>
        <v>302.00033035278318</v>
      </c>
      <c r="BX76">
        <f t="shared" si="140"/>
        <v>302.00450935363767</v>
      </c>
      <c r="BY76">
        <f t="shared" si="141"/>
        <v>319.92225847418013</v>
      </c>
      <c r="BZ76">
        <f t="shared" si="142"/>
        <v>0.66976925796356634</v>
      </c>
      <c r="CA76">
        <f t="shared" si="143"/>
        <v>3.9870726165415498</v>
      </c>
      <c r="CB76">
        <f t="shared" si="144"/>
        <v>41.556779495742447</v>
      </c>
      <c r="CC76">
        <f t="shared" si="145"/>
        <v>18.596889130141861</v>
      </c>
      <c r="CD76">
        <f t="shared" si="146"/>
        <v>28.852419853210449</v>
      </c>
      <c r="CE76">
        <f t="shared" si="147"/>
        <v>3.9875552538039316</v>
      </c>
      <c r="CF76">
        <f t="shared" si="148"/>
        <v>0.17949827003683499</v>
      </c>
      <c r="CG76">
        <f t="shared" si="149"/>
        <v>2.2028355244626439</v>
      </c>
      <c r="CH76">
        <f t="shared" si="150"/>
        <v>1.7847197293412878</v>
      </c>
      <c r="CI76">
        <f t="shared" si="151"/>
        <v>0.11249889268445989</v>
      </c>
      <c r="CJ76">
        <f t="shared" si="152"/>
        <v>58.922192326904501</v>
      </c>
      <c r="CK76">
        <f t="shared" si="153"/>
        <v>0.69804672166927384</v>
      </c>
      <c r="CL76">
        <f t="shared" si="154"/>
        <v>54.651252031503091</v>
      </c>
      <c r="CM76">
        <f t="shared" si="155"/>
        <v>875.82764389322483</v>
      </c>
      <c r="CN76">
        <f t="shared" si="156"/>
        <v>1.7041059063821543E-2</v>
      </c>
      <c r="CO76">
        <f t="shared" si="157"/>
        <v>0</v>
      </c>
      <c r="CP76">
        <f t="shared" si="158"/>
        <v>1749.6659305615888</v>
      </c>
      <c r="CQ76">
        <f t="shared" si="159"/>
        <v>665.804931640625</v>
      </c>
      <c r="CR76">
        <f t="shared" si="160"/>
        <v>0.47420481733875242</v>
      </c>
      <c r="CS76" s="2">
        <v>-9999</v>
      </c>
    </row>
    <row r="77" spans="1:97" x14ac:dyDescent="0.2">
      <c r="A77" t="s">
        <v>127</v>
      </c>
      <c r="B77" t="s">
        <v>128</v>
      </c>
      <c r="C77" t="s">
        <v>177</v>
      </c>
      <c r="D77" s="2"/>
      <c r="E77" t="s">
        <v>135</v>
      </c>
      <c r="F77" t="s">
        <v>130</v>
      </c>
      <c r="G77" t="s">
        <v>131</v>
      </c>
      <c r="H77" t="str">
        <f t="shared" si="161"/>
        <v>LRCS_Tower_ARCA11_ELK1T_GE</v>
      </c>
      <c r="I77">
        <v>2</v>
      </c>
      <c r="J77" s="8">
        <v>41358</v>
      </c>
      <c r="K77" t="s">
        <v>136</v>
      </c>
      <c r="L77" t="s">
        <v>133</v>
      </c>
      <c r="M77" t="s">
        <v>129</v>
      </c>
      <c r="O77" s="1">
        <v>34</v>
      </c>
      <c r="P77" s="1" t="s">
        <v>187</v>
      </c>
      <c r="Q77" s="1">
        <v>11709.500056133606</v>
      </c>
      <c r="R77" s="1">
        <v>0</v>
      </c>
      <c r="S77">
        <f t="shared" si="121"/>
        <v>30.786523111608982</v>
      </c>
      <c r="T77">
        <f t="shared" si="122"/>
        <v>0.15764514820054329</v>
      </c>
      <c r="U77">
        <f t="shared" si="123"/>
        <v>828.33399719321903</v>
      </c>
      <c r="V77" s="1">
        <v>30</v>
      </c>
      <c r="W77" s="1">
        <v>30</v>
      </c>
      <c r="X77" s="1">
        <v>0</v>
      </c>
      <c r="Y77" s="1">
        <v>0</v>
      </c>
      <c r="Z77" s="1">
        <v>423.805908203125</v>
      </c>
      <c r="AA77" s="1">
        <v>1125.44873046875</v>
      </c>
      <c r="AB77" s="1">
        <v>575.43841552734375</v>
      </c>
      <c r="AC77" s="2">
        <v>-9999</v>
      </c>
      <c r="AD77">
        <f t="shared" si="124"/>
        <v>0.62343383867285573</v>
      </c>
      <c r="AE77">
        <f t="shared" si="125"/>
        <v>0.48870312796241427</v>
      </c>
      <c r="AF77" s="1">
        <v>-1</v>
      </c>
      <c r="AG77" s="1">
        <v>0.87</v>
      </c>
      <c r="AH77" s="1">
        <v>0.92</v>
      </c>
      <c r="AI77" s="1">
        <v>10.091062545776367</v>
      </c>
      <c r="AJ77">
        <f t="shared" si="126"/>
        <v>0.87504553127288831</v>
      </c>
      <c r="AK77">
        <f t="shared" si="127"/>
        <v>1.8174874926832455E-2</v>
      </c>
      <c r="AL77">
        <f t="shared" si="128"/>
        <v>0.78388932016065815</v>
      </c>
      <c r="AM77">
        <f t="shared" si="129"/>
        <v>2.6555758395169331</v>
      </c>
      <c r="AN77">
        <f t="shared" si="130"/>
        <v>-1</v>
      </c>
      <c r="AO77" s="1">
        <v>1998.50537109375</v>
      </c>
      <c r="AP77" s="1">
        <v>0.5</v>
      </c>
      <c r="AQ77">
        <f t="shared" si="131"/>
        <v>427.31790856693135</v>
      </c>
      <c r="AR77">
        <f t="shared" si="132"/>
        <v>3.0755486468178561</v>
      </c>
      <c r="AS77">
        <f t="shared" si="133"/>
        <v>1.8419703634953386</v>
      </c>
      <c r="AT77">
        <f t="shared" si="134"/>
        <v>28.99891471862793</v>
      </c>
      <c r="AU77" s="3">
        <v>2</v>
      </c>
      <c r="AV77">
        <f t="shared" si="135"/>
        <v>4.644859790802002</v>
      </c>
      <c r="AW77" s="1">
        <v>1</v>
      </c>
      <c r="AX77">
        <f t="shared" si="136"/>
        <v>9.2897195816040039</v>
      </c>
      <c r="AY77" s="1">
        <v>28.879678726196289</v>
      </c>
      <c r="AZ77" s="1">
        <v>28.99891471862793</v>
      </c>
      <c r="BA77" s="1">
        <v>29.090311050415039</v>
      </c>
      <c r="BB77" s="1">
        <v>1200.0123291015625</v>
      </c>
      <c r="BC77" s="1">
        <v>1177.0926513671875</v>
      </c>
      <c r="BD77" s="1">
        <v>20.715644836425781</v>
      </c>
      <c r="BE77" s="1">
        <v>22.717845916748047</v>
      </c>
      <c r="BF77" s="1">
        <v>49.762645721435547</v>
      </c>
      <c r="BG77" s="1">
        <v>54.57330322265625</v>
      </c>
      <c r="BH77" s="1">
        <v>300.23745727539062</v>
      </c>
      <c r="BI77" s="1">
        <v>1998.6693115234375</v>
      </c>
      <c r="BJ77" s="1">
        <v>2.7453091144561768</v>
      </c>
      <c r="BK77" s="1">
        <v>95.939987182617188</v>
      </c>
      <c r="BL77" s="1">
        <v>-11.042808532714844</v>
      </c>
      <c r="BM77" s="1">
        <v>2.0500019192695618E-2</v>
      </c>
      <c r="BN77" s="1">
        <v>1</v>
      </c>
      <c r="BO77" s="1">
        <v>-1.355140209197998</v>
      </c>
      <c r="BP77" s="1">
        <v>7.355140209197998</v>
      </c>
      <c r="BQ77" s="1">
        <v>1</v>
      </c>
      <c r="BR77" s="1">
        <v>0</v>
      </c>
      <c r="BS77" s="1">
        <v>0.15999999642372131</v>
      </c>
      <c r="BT77" s="1">
        <v>111115</v>
      </c>
      <c r="BU77">
        <f t="shared" si="137"/>
        <v>1.5011872863769529</v>
      </c>
      <c r="BV77">
        <f t="shared" si="138"/>
        <v>3.0755486468178562E-3</v>
      </c>
      <c r="BW77">
        <f t="shared" si="139"/>
        <v>302.14891471862791</v>
      </c>
      <c r="BX77">
        <f t="shared" si="140"/>
        <v>302.02967872619627</v>
      </c>
      <c r="BY77">
        <f t="shared" si="141"/>
        <v>319.78708269595154</v>
      </c>
      <c r="BZ77">
        <f t="shared" si="142"/>
        <v>0.72911112568350145</v>
      </c>
      <c r="CA77">
        <f t="shared" si="143"/>
        <v>4.0215202095648186</v>
      </c>
      <c r="CB77">
        <f t="shared" si="144"/>
        <v>41.917039262367702</v>
      </c>
      <c r="CC77">
        <f t="shared" si="145"/>
        <v>19.199193345619655</v>
      </c>
      <c r="CD77">
        <f t="shared" si="146"/>
        <v>28.939296722412109</v>
      </c>
      <c r="CE77">
        <f t="shared" si="147"/>
        <v>4.0076674081775092</v>
      </c>
      <c r="CF77">
        <f t="shared" si="148"/>
        <v>0.1550145741238626</v>
      </c>
      <c r="CG77">
        <f t="shared" si="149"/>
        <v>2.17954984606948</v>
      </c>
      <c r="CH77">
        <f t="shared" si="150"/>
        <v>1.8281175621080292</v>
      </c>
      <c r="CI77">
        <f t="shared" si="151"/>
        <v>9.7117064519780777E-2</v>
      </c>
      <c r="CJ77">
        <f t="shared" si="152"/>
        <v>79.470353073643494</v>
      </c>
      <c r="CK77">
        <f t="shared" si="153"/>
        <v>0.70371180741899375</v>
      </c>
      <c r="CL77">
        <f t="shared" si="154"/>
        <v>53.457319443056342</v>
      </c>
      <c r="CM77">
        <f t="shared" si="155"/>
        <v>1172.6186943402204</v>
      </c>
      <c r="CN77">
        <f t="shared" si="156"/>
        <v>1.4034954486584541E-2</v>
      </c>
      <c r="CO77">
        <f t="shared" si="157"/>
        <v>0</v>
      </c>
      <c r="CP77">
        <f t="shared" si="158"/>
        <v>1748.9266495408442</v>
      </c>
      <c r="CQ77">
        <f t="shared" si="159"/>
        <v>701.642822265625</v>
      </c>
      <c r="CR77">
        <f t="shared" si="160"/>
        <v>0.48870312796241427</v>
      </c>
      <c r="CS77" s="2">
        <v>-9999</v>
      </c>
    </row>
    <row r="78" spans="1:97" x14ac:dyDescent="0.2">
      <c r="A78" t="s">
        <v>127</v>
      </c>
      <c r="B78" t="s">
        <v>128</v>
      </c>
      <c r="C78" t="s">
        <v>177</v>
      </c>
      <c r="D78" s="2"/>
      <c r="E78" t="s">
        <v>135</v>
      </c>
      <c r="F78" t="s">
        <v>130</v>
      </c>
      <c r="G78" t="s">
        <v>131</v>
      </c>
      <c r="H78" t="str">
        <f t="shared" si="161"/>
        <v>LRCS_Tower_ARCA11_ELK1T_GE</v>
      </c>
      <c r="I78">
        <v>2</v>
      </c>
      <c r="J78" s="8">
        <v>41358</v>
      </c>
      <c r="K78" t="s">
        <v>136</v>
      </c>
      <c r="L78" t="s">
        <v>133</v>
      </c>
      <c r="M78" t="s">
        <v>129</v>
      </c>
      <c r="O78" s="1">
        <v>35</v>
      </c>
      <c r="P78" s="1" t="s">
        <v>188</v>
      </c>
      <c r="Q78" s="1">
        <v>12049.500056133606</v>
      </c>
      <c r="R78" s="1">
        <v>0</v>
      </c>
      <c r="S78">
        <f t="shared" si="121"/>
        <v>32.529277404451172</v>
      </c>
      <c r="T78">
        <f t="shared" si="122"/>
        <v>0.12674116616517744</v>
      </c>
      <c r="U78">
        <f t="shared" si="123"/>
        <v>1020.0907530687934</v>
      </c>
      <c r="V78" s="1">
        <v>31</v>
      </c>
      <c r="W78" s="1">
        <v>31</v>
      </c>
      <c r="X78" s="1">
        <v>0</v>
      </c>
      <c r="Y78" s="1">
        <v>0</v>
      </c>
      <c r="Z78" s="1">
        <v>425.46435546875</v>
      </c>
      <c r="AA78" s="1">
        <v>1133.9444580078125</v>
      </c>
      <c r="AB78" s="1">
        <v>578.62139892578125</v>
      </c>
      <c r="AC78" s="2">
        <v>-9999</v>
      </c>
      <c r="AD78">
        <f t="shared" si="124"/>
        <v>0.62479259679417321</v>
      </c>
      <c r="AE78">
        <f t="shared" si="125"/>
        <v>0.48972686021823236</v>
      </c>
      <c r="AF78" s="1">
        <v>-1</v>
      </c>
      <c r="AG78" s="1">
        <v>0.87</v>
      </c>
      <c r="AH78" s="1">
        <v>0.92</v>
      </c>
      <c r="AI78" s="1">
        <v>10.091062545776367</v>
      </c>
      <c r="AJ78">
        <f t="shared" si="126"/>
        <v>0.87504553127288831</v>
      </c>
      <c r="AK78">
        <f t="shared" si="127"/>
        <v>1.9173736987755537E-2</v>
      </c>
      <c r="AL78">
        <f t="shared" si="128"/>
        <v>0.7838230842219216</v>
      </c>
      <c r="AM78">
        <f t="shared" si="129"/>
        <v>2.6651926146868483</v>
      </c>
      <c r="AN78">
        <f t="shared" si="130"/>
        <v>-1</v>
      </c>
      <c r="AO78" s="1">
        <v>1998.5986328125</v>
      </c>
      <c r="AP78" s="1">
        <v>0.5</v>
      </c>
      <c r="AQ78">
        <f t="shared" si="131"/>
        <v>428.23303432517594</v>
      </c>
      <c r="AR78">
        <f t="shared" si="132"/>
        <v>2.5889440450157606</v>
      </c>
      <c r="AS78">
        <f t="shared" si="133"/>
        <v>1.9222187218274649</v>
      </c>
      <c r="AT78">
        <f t="shared" si="134"/>
        <v>29.158481597900391</v>
      </c>
      <c r="AU78" s="3">
        <v>2</v>
      </c>
      <c r="AV78">
        <f t="shared" si="135"/>
        <v>4.644859790802002</v>
      </c>
      <c r="AW78" s="1">
        <v>1</v>
      </c>
      <c r="AX78">
        <f t="shared" si="136"/>
        <v>9.2897195816040039</v>
      </c>
      <c r="AY78" s="1">
        <v>28.906143188476562</v>
      </c>
      <c r="AZ78" s="1">
        <v>29.158481597900391</v>
      </c>
      <c r="BA78" s="1">
        <v>29.090799331665039</v>
      </c>
      <c r="BB78" s="1">
        <v>1501.0389404296875</v>
      </c>
      <c r="BC78" s="1">
        <v>1476.8228759765625</v>
      </c>
      <c r="BD78" s="1">
        <v>20.585453033447266</v>
      </c>
      <c r="BE78" s="1">
        <v>22.271648406982422</v>
      </c>
      <c r="BF78" s="1">
        <v>49.370410919189453</v>
      </c>
      <c r="BG78" s="1">
        <v>53.415458679199219</v>
      </c>
      <c r="BH78" s="1">
        <v>300.23614501953125</v>
      </c>
      <c r="BI78" s="1">
        <v>1998.4200439453125</v>
      </c>
      <c r="BJ78" s="1">
        <v>2.9318115711212158</v>
      </c>
      <c r="BK78" s="1">
        <v>95.932907104492188</v>
      </c>
      <c r="BL78" s="1">
        <v>-15.613853454589844</v>
      </c>
      <c r="BM78" s="1">
        <v>2.5886371731758118E-2</v>
      </c>
      <c r="BN78" s="1">
        <v>1</v>
      </c>
      <c r="BO78" s="1">
        <v>-1.355140209197998</v>
      </c>
      <c r="BP78" s="1">
        <v>7.355140209197998</v>
      </c>
      <c r="BQ78" s="1">
        <v>1</v>
      </c>
      <c r="BR78" s="1">
        <v>0</v>
      </c>
      <c r="BS78" s="1">
        <v>0.15999999642372131</v>
      </c>
      <c r="BT78" s="1">
        <v>111115</v>
      </c>
      <c r="BU78">
        <f t="shared" si="137"/>
        <v>1.5011807250976561</v>
      </c>
      <c r="BV78">
        <f t="shared" si="138"/>
        <v>2.5889440450157608E-3</v>
      </c>
      <c r="BW78">
        <f t="shared" si="139"/>
        <v>302.30848159790037</v>
      </c>
      <c r="BX78">
        <f t="shared" si="140"/>
        <v>302.05614318847654</v>
      </c>
      <c r="BY78">
        <f t="shared" si="141"/>
        <v>319.74719988434299</v>
      </c>
      <c r="BZ78">
        <f t="shared" si="142"/>
        <v>0.80819176743560028</v>
      </c>
      <c r="CA78">
        <f t="shared" si="143"/>
        <v>4.058802699518421</v>
      </c>
      <c r="CB78">
        <f t="shared" si="144"/>
        <v>42.308763718558907</v>
      </c>
      <c r="CC78">
        <f t="shared" si="145"/>
        <v>20.037115311576486</v>
      </c>
      <c r="CD78">
        <f t="shared" si="146"/>
        <v>29.032312393188477</v>
      </c>
      <c r="CE78">
        <f t="shared" si="147"/>
        <v>4.0292987044193742</v>
      </c>
      <c r="CF78">
        <f t="shared" si="148"/>
        <v>0.12503528922996962</v>
      </c>
      <c r="CG78">
        <f t="shared" si="149"/>
        <v>2.1365839776909561</v>
      </c>
      <c r="CH78">
        <f t="shared" si="150"/>
        <v>1.8927147267284181</v>
      </c>
      <c r="CI78">
        <f t="shared" si="151"/>
        <v>7.829854841869871E-2</v>
      </c>
      <c r="CJ78">
        <f t="shared" si="152"/>
        <v>97.860271452300054</v>
      </c>
      <c r="CK78">
        <f t="shared" si="153"/>
        <v>0.69073330977098335</v>
      </c>
      <c r="CL78">
        <f t="shared" si="154"/>
        <v>51.719180831276681</v>
      </c>
      <c r="CM78">
        <f t="shared" si="155"/>
        <v>1472.0956585282586</v>
      </c>
      <c r="CN78">
        <f t="shared" si="156"/>
        <v>1.1428520766602595E-2</v>
      </c>
      <c r="CO78">
        <f t="shared" si="157"/>
        <v>0</v>
      </c>
      <c r="CP78">
        <f t="shared" si="158"/>
        <v>1748.7085290605148</v>
      </c>
      <c r="CQ78">
        <f t="shared" si="159"/>
        <v>708.4801025390625</v>
      </c>
      <c r="CR78">
        <f t="shared" si="160"/>
        <v>0.48972686021823236</v>
      </c>
      <c r="CS78" s="2">
        <v>-9999</v>
      </c>
    </row>
    <row r="79" spans="1:97" x14ac:dyDescent="0.2">
      <c r="A79" t="s">
        <v>127</v>
      </c>
      <c r="B79" t="s">
        <v>128</v>
      </c>
      <c r="C79" t="s">
        <v>177</v>
      </c>
      <c r="D79" s="2"/>
      <c r="E79" t="s">
        <v>189</v>
      </c>
      <c r="F79" t="s">
        <v>130</v>
      </c>
      <c r="G79" t="s">
        <v>131</v>
      </c>
      <c r="H79" t="str">
        <f t="shared" si="161"/>
        <v>LRCS_Tower_ARCA11_ELK2T_GE</v>
      </c>
      <c r="I79">
        <v>1</v>
      </c>
      <c r="J79" s="8">
        <v>41358</v>
      </c>
      <c r="K79" t="s">
        <v>136</v>
      </c>
      <c r="L79" s="2" t="s">
        <v>133</v>
      </c>
      <c r="M79" t="s">
        <v>129</v>
      </c>
      <c r="O79" s="1">
        <v>1</v>
      </c>
      <c r="P79" s="1" t="s">
        <v>190</v>
      </c>
      <c r="Q79" s="1">
        <v>270.50000616814941</v>
      </c>
      <c r="R79" s="1">
        <v>0</v>
      </c>
      <c r="S79">
        <f t="shared" si="121"/>
        <v>11.672824489647848</v>
      </c>
      <c r="T79">
        <f t="shared" si="122"/>
        <v>0.18933086708666882</v>
      </c>
      <c r="U79">
        <f t="shared" si="123"/>
        <v>284.58541898526829</v>
      </c>
      <c r="V79" s="1">
        <v>1</v>
      </c>
      <c r="W79" s="1">
        <v>1</v>
      </c>
      <c r="X79" s="1">
        <v>0</v>
      </c>
      <c r="Y79" s="1">
        <v>0</v>
      </c>
      <c r="Z79" s="1">
        <v>380.521240234375</v>
      </c>
      <c r="AA79" s="1">
        <v>784.0408935546875</v>
      </c>
      <c r="AB79" s="1">
        <v>512.62060546875</v>
      </c>
      <c r="AC79" s="2">
        <v>-9999</v>
      </c>
      <c r="AD79">
        <f t="shared" si="124"/>
        <v>0.51466659027290473</v>
      </c>
      <c r="AE79">
        <f t="shared" si="125"/>
        <v>0.34618129018165261</v>
      </c>
      <c r="AF79" s="1">
        <v>-1</v>
      </c>
      <c r="AG79" s="1">
        <v>0.87</v>
      </c>
      <c r="AH79" s="1">
        <v>0.92</v>
      </c>
      <c r="AI79" s="1">
        <v>10.141231536865234</v>
      </c>
      <c r="AJ79">
        <f t="shared" si="126"/>
        <v>0.8750706157684327</v>
      </c>
      <c r="AK79">
        <f t="shared" si="127"/>
        <v>7.2438402294927595E-3</v>
      </c>
      <c r="AL79">
        <f t="shared" si="128"/>
        <v>0.67263214034951857</v>
      </c>
      <c r="AM79">
        <f t="shared" si="129"/>
        <v>2.0604392361166806</v>
      </c>
      <c r="AN79">
        <f t="shared" si="130"/>
        <v>-1</v>
      </c>
      <c r="AO79" s="1">
        <v>1999.1680908203125</v>
      </c>
      <c r="AP79" s="1">
        <v>0.5</v>
      </c>
      <c r="AQ79">
        <f t="shared" si="131"/>
        <v>302.80706836390453</v>
      </c>
      <c r="AR79">
        <f t="shared" si="132"/>
        <v>2.2178356782298798</v>
      </c>
      <c r="AS79">
        <f t="shared" si="133"/>
        <v>1.1144240304167203</v>
      </c>
      <c r="AT79">
        <f t="shared" si="134"/>
        <v>25.200942993164062</v>
      </c>
      <c r="AU79" s="1">
        <v>2</v>
      </c>
      <c r="AV79">
        <f t="shared" si="135"/>
        <v>4.644859790802002</v>
      </c>
      <c r="AW79" s="1">
        <v>1</v>
      </c>
      <c r="AX79">
        <f t="shared" si="136"/>
        <v>9.2897195816040039</v>
      </c>
      <c r="AY79" s="1">
        <v>22.88420295715332</v>
      </c>
      <c r="AZ79" s="1">
        <v>25.200942993164062</v>
      </c>
      <c r="BA79" s="1">
        <v>22.074052810668945</v>
      </c>
      <c r="BB79" s="1">
        <v>399.75234985351562</v>
      </c>
      <c r="BC79" s="1">
        <v>391.3970947265625</v>
      </c>
      <c r="BD79" s="1">
        <v>20.49049186706543</v>
      </c>
      <c r="BE79" s="1">
        <v>21.935693740844727</v>
      </c>
      <c r="BF79" s="1">
        <v>70.174606323242188</v>
      </c>
      <c r="BG79" s="1">
        <v>75.124984741210938</v>
      </c>
      <c r="BH79" s="1">
        <v>300.19140625</v>
      </c>
      <c r="BI79" s="1">
        <v>1999.2239990234375</v>
      </c>
      <c r="BJ79" s="1">
        <v>11.006043434143066</v>
      </c>
      <c r="BK79" s="1">
        <v>95.896041870117188</v>
      </c>
      <c r="BL79" s="1">
        <v>-2.6983249187469482</v>
      </c>
      <c r="BM79" s="1">
        <v>6.2919460237026215E-2</v>
      </c>
      <c r="BN79" s="1">
        <v>1</v>
      </c>
      <c r="BO79" s="1">
        <v>-1.355140209197998</v>
      </c>
      <c r="BP79" s="1">
        <v>7.355140209197998</v>
      </c>
      <c r="BQ79" s="1">
        <v>1</v>
      </c>
      <c r="BR79" s="1">
        <v>0</v>
      </c>
      <c r="BS79" s="1">
        <v>0.15999999642372131</v>
      </c>
      <c r="BT79" s="1">
        <v>111115</v>
      </c>
      <c r="BU79">
        <f t="shared" si="137"/>
        <v>1.50095703125</v>
      </c>
      <c r="BV79">
        <f t="shared" si="138"/>
        <v>2.2178356782298798E-3</v>
      </c>
      <c r="BW79">
        <f t="shared" si="139"/>
        <v>298.35094299316404</v>
      </c>
      <c r="BX79">
        <f t="shared" si="140"/>
        <v>296.0342029571533</v>
      </c>
      <c r="BY79">
        <f t="shared" si="141"/>
        <v>319.87583269396782</v>
      </c>
      <c r="BZ79">
        <f t="shared" si="142"/>
        <v>0.78286023179545194</v>
      </c>
      <c r="CA79">
        <f t="shared" si="143"/>
        <v>3.2179702358388336</v>
      </c>
      <c r="CB79">
        <f t="shared" si="144"/>
        <v>33.556861921342836</v>
      </c>
      <c r="CC79">
        <f t="shared" si="145"/>
        <v>11.62116818049811</v>
      </c>
      <c r="CD79">
        <f t="shared" si="146"/>
        <v>24.042572975158691</v>
      </c>
      <c r="CE79">
        <f t="shared" si="147"/>
        <v>3.0026422653127001</v>
      </c>
      <c r="CF79">
        <f t="shared" si="148"/>
        <v>0.18554924598170452</v>
      </c>
      <c r="CG79">
        <f t="shared" si="149"/>
        <v>2.1035462054221132</v>
      </c>
      <c r="CH79">
        <f t="shared" si="150"/>
        <v>0.89909605989058683</v>
      </c>
      <c r="CI79">
        <f t="shared" si="151"/>
        <v>0.11630220640036311</v>
      </c>
      <c r="CJ79">
        <f t="shared" si="152"/>
        <v>27.29061525463613</v>
      </c>
      <c r="CK79">
        <f t="shared" si="153"/>
        <v>0.72710151102190757</v>
      </c>
      <c r="CL79">
        <f t="shared" si="154"/>
        <v>65.091868691054117</v>
      </c>
      <c r="CM79">
        <f t="shared" si="155"/>
        <v>389.70077731648371</v>
      </c>
      <c r="CN79">
        <f t="shared" si="156"/>
        <v>1.9497163032775402E-2</v>
      </c>
      <c r="CO79">
        <f t="shared" si="157"/>
        <v>0</v>
      </c>
      <c r="CP79">
        <f t="shared" si="158"/>
        <v>1749.462175884468</v>
      </c>
      <c r="CQ79">
        <f t="shared" si="159"/>
        <v>403.5196533203125</v>
      </c>
      <c r="CR79">
        <f t="shared" si="160"/>
        <v>0.34618129018165261</v>
      </c>
      <c r="CS79" s="2">
        <v>-9999</v>
      </c>
    </row>
    <row r="80" spans="1:97" x14ac:dyDescent="0.2">
      <c r="A80" t="s">
        <v>127</v>
      </c>
      <c r="B80" t="s">
        <v>128</v>
      </c>
      <c r="C80" t="s">
        <v>177</v>
      </c>
      <c r="D80" s="2"/>
      <c r="E80" t="s">
        <v>189</v>
      </c>
      <c r="F80" t="s">
        <v>130</v>
      </c>
      <c r="G80" t="s">
        <v>131</v>
      </c>
      <c r="H80" t="str">
        <f t="shared" si="161"/>
        <v>LRCS_Tower_ARCA11_ELK2T_GE</v>
      </c>
      <c r="I80">
        <v>1</v>
      </c>
      <c r="J80" s="8">
        <v>41358</v>
      </c>
      <c r="K80" t="s">
        <v>136</v>
      </c>
      <c r="L80" s="2" t="s">
        <v>133</v>
      </c>
      <c r="M80" t="s">
        <v>129</v>
      </c>
      <c r="O80" s="1">
        <v>2</v>
      </c>
      <c r="P80" s="1" t="s">
        <v>191</v>
      </c>
      <c r="Q80" s="1">
        <v>501.00000613369048</v>
      </c>
      <c r="R80" s="1">
        <v>0</v>
      </c>
      <c r="S80">
        <f t="shared" si="121"/>
        <v>6.3168659919540255</v>
      </c>
      <c r="T80">
        <f t="shared" si="122"/>
        <v>0.19679239628512279</v>
      </c>
      <c r="U80">
        <f t="shared" si="123"/>
        <v>189.20016021687584</v>
      </c>
      <c r="V80" s="1">
        <v>2</v>
      </c>
      <c r="W80" s="1">
        <v>2</v>
      </c>
      <c r="X80" s="1">
        <v>0</v>
      </c>
      <c r="Y80" s="1">
        <v>0</v>
      </c>
      <c r="Z80" s="1">
        <v>371.907958984375</v>
      </c>
      <c r="AA80" s="1">
        <v>704.84356689453125</v>
      </c>
      <c r="AB80" s="1">
        <v>487.44866943359375</v>
      </c>
      <c r="AC80" s="2">
        <v>-9999</v>
      </c>
      <c r="AD80">
        <f t="shared" si="124"/>
        <v>0.47235390028036506</v>
      </c>
      <c r="AE80">
        <f t="shared" si="125"/>
        <v>0.30842999450042113</v>
      </c>
      <c r="AF80" s="1">
        <v>-1</v>
      </c>
      <c r="AG80" s="1">
        <v>0.87</v>
      </c>
      <c r="AH80" s="1">
        <v>0.92</v>
      </c>
      <c r="AI80" s="1">
        <v>10.141231536865234</v>
      </c>
      <c r="AJ80">
        <f t="shared" si="126"/>
        <v>0.8750706157684327</v>
      </c>
      <c r="AK80">
        <f t="shared" si="127"/>
        <v>4.1798499998658527E-3</v>
      </c>
      <c r="AL80">
        <f t="shared" si="128"/>
        <v>0.65296379328582421</v>
      </c>
      <c r="AM80">
        <f t="shared" si="129"/>
        <v>1.8952096879543896</v>
      </c>
      <c r="AN80">
        <f t="shared" si="130"/>
        <v>-1</v>
      </c>
      <c r="AO80" s="1">
        <v>2000.377197265625</v>
      </c>
      <c r="AP80" s="1">
        <v>0.5</v>
      </c>
      <c r="AQ80">
        <f t="shared" si="131"/>
        <v>269.94892760749104</v>
      </c>
      <c r="AR80">
        <f t="shared" si="132"/>
        <v>2.1989013917301747</v>
      </c>
      <c r="AS80">
        <f t="shared" si="133"/>
        <v>1.0637786163287979</v>
      </c>
      <c r="AT80">
        <f t="shared" si="134"/>
        <v>25.086629867553711</v>
      </c>
      <c r="AU80" s="1">
        <v>2</v>
      </c>
      <c r="AV80">
        <f t="shared" si="135"/>
        <v>4.644859790802002</v>
      </c>
      <c r="AW80" s="1">
        <v>1</v>
      </c>
      <c r="AX80">
        <f t="shared" si="136"/>
        <v>9.2897195816040039</v>
      </c>
      <c r="AY80" s="1">
        <v>22.839975357055664</v>
      </c>
      <c r="AZ80" s="1">
        <v>25.086629867553711</v>
      </c>
      <c r="BA80" s="1">
        <v>22.075201034545898</v>
      </c>
      <c r="BB80" s="1">
        <v>250.01362609863281</v>
      </c>
      <c r="BC80" s="1">
        <v>245.44612121582031</v>
      </c>
      <c r="BD80" s="1">
        <v>20.804628372192383</v>
      </c>
      <c r="BE80" s="1">
        <v>22.236852645874023</v>
      </c>
      <c r="BF80" s="1">
        <v>71.440849304199219</v>
      </c>
      <c r="BG80" s="1">
        <v>76.358573913574219</v>
      </c>
      <c r="BH80" s="1">
        <v>300.23297119140625</v>
      </c>
      <c r="BI80" s="1">
        <v>2000.4205322265625</v>
      </c>
      <c r="BJ80" s="1">
        <v>12.075533866882324</v>
      </c>
      <c r="BK80" s="1">
        <v>95.892997741699219</v>
      </c>
      <c r="BL80" s="1">
        <v>-1.9616000652313232</v>
      </c>
      <c r="BM80" s="1">
        <v>5.4612956941127777E-2</v>
      </c>
      <c r="BN80" s="1">
        <v>1</v>
      </c>
      <c r="BO80" s="1">
        <v>-1.355140209197998</v>
      </c>
      <c r="BP80" s="1">
        <v>7.355140209197998</v>
      </c>
      <c r="BQ80" s="1">
        <v>1</v>
      </c>
      <c r="BR80" s="1">
        <v>0</v>
      </c>
      <c r="BS80" s="1">
        <v>0.15999999642372131</v>
      </c>
      <c r="BT80" s="1">
        <v>111115</v>
      </c>
      <c r="BU80">
        <f t="shared" si="137"/>
        <v>1.5011648559570312</v>
      </c>
      <c r="BV80">
        <f t="shared" si="138"/>
        <v>2.1989013917301748E-3</v>
      </c>
      <c r="BW80">
        <f t="shared" si="139"/>
        <v>298.23662986755369</v>
      </c>
      <c r="BX80">
        <f t="shared" si="140"/>
        <v>295.98997535705564</v>
      </c>
      <c r="BY80">
        <f t="shared" si="141"/>
        <v>320.06727800218869</v>
      </c>
      <c r="BZ80">
        <f t="shared" si="142"/>
        <v>0.7902544492105813</v>
      </c>
      <c r="CA80">
        <f t="shared" si="143"/>
        <v>3.1961370768820938</v>
      </c>
      <c r="CB80">
        <f t="shared" si="144"/>
        <v>33.330244670119939</v>
      </c>
      <c r="CC80">
        <f t="shared" si="145"/>
        <v>11.093392024245915</v>
      </c>
      <c r="CD80">
        <f t="shared" si="146"/>
        <v>23.963302612304688</v>
      </c>
      <c r="CE80">
        <f t="shared" si="147"/>
        <v>2.9883786869143818</v>
      </c>
      <c r="CF80">
        <f t="shared" si="148"/>
        <v>0.19271004785970519</v>
      </c>
      <c r="CG80">
        <f t="shared" si="149"/>
        <v>2.1323584605532959</v>
      </c>
      <c r="CH80">
        <f t="shared" si="150"/>
        <v>0.85602022636108588</v>
      </c>
      <c r="CI80">
        <f t="shared" si="151"/>
        <v>0.12080401913050948</v>
      </c>
      <c r="CJ80">
        <f t="shared" si="152"/>
        <v>18.142970536406008</v>
      </c>
      <c r="CK80">
        <f t="shared" si="153"/>
        <v>0.77084192359476111</v>
      </c>
      <c r="CL80">
        <f t="shared" si="154"/>
        <v>66.47576021077019</v>
      </c>
      <c r="CM80">
        <f t="shared" si="155"/>
        <v>244.5281420438736</v>
      </c>
      <c r="CN80">
        <f t="shared" si="156"/>
        <v>1.7172602934567849E-2</v>
      </c>
      <c r="CO80">
        <f t="shared" si="157"/>
        <v>0</v>
      </c>
      <c r="CP80">
        <f t="shared" si="158"/>
        <v>1750.5092269313138</v>
      </c>
      <c r="CQ80">
        <f t="shared" si="159"/>
        <v>332.93560791015625</v>
      </c>
      <c r="CR80">
        <f t="shared" si="160"/>
        <v>0.30842999450042113</v>
      </c>
      <c r="CS80" s="2">
        <v>-9999</v>
      </c>
    </row>
    <row r="81" spans="1:97" x14ac:dyDescent="0.2">
      <c r="A81" t="s">
        <v>127</v>
      </c>
      <c r="B81" t="s">
        <v>128</v>
      </c>
      <c r="C81" t="s">
        <v>177</v>
      </c>
      <c r="D81" s="2"/>
      <c r="E81" t="s">
        <v>189</v>
      </c>
      <c r="F81" t="s">
        <v>130</v>
      </c>
      <c r="G81" t="s">
        <v>131</v>
      </c>
      <c r="H81" t="str">
        <f t="shared" si="161"/>
        <v>LRCS_Tower_ARCA11_ELK2T_GE</v>
      </c>
      <c r="I81">
        <v>1</v>
      </c>
      <c r="J81" s="8">
        <v>41358</v>
      </c>
      <c r="K81" t="s">
        <v>136</v>
      </c>
      <c r="L81" s="2" t="s">
        <v>133</v>
      </c>
      <c r="M81" t="s">
        <v>129</v>
      </c>
      <c r="O81" s="1">
        <v>3</v>
      </c>
      <c r="P81" s="1" t="s">
        <v>192</v>
      </c>
      <c r="Q81" s="1">
        <v>732.50000616814941</v>
      </c>
      <c r="R81" s="1">
        <v>0</v>
      </c>
      <c r="S81">
        <f t="shared" si="121"/>
        <v>-0.43650238275831138</v>
      </c>
      <c r="T81">
        <f t="shared" si="122"/>
        <v>0.21029128552987666</v>
      </c>
      <c r="U81">
        <f t="shared" si="123"/>
        <v>102.03746410032407</v>
      </c>
      <c r="V81" s="1">
        <v>3</v>
      </c>
      <c r="W81" s="1">
        <v>3</v>
      </c>
      <c r="X81" s="1">
        <v>0</v>
      </c>
      <c r="Y81" s="1">
        <v>0</v>
      </c>
      <c r="Z81" s="1">
        <v>365.471435546875</v>
      </c>
      <c r="AA81" s="1">
        <v>619.6549072265625</v>
      </c>
      <c r="AB81" s="1">
        <v>474.63037109375</v>
      </c>
      <c r="AC81" s="2">
        <v>-9999</v>
      </c>
      <c r="AD81">
        <f t="shared" si="124"/>
        <v>0.41020166017462228</v>
      </c>
      <c r="AE81">
        <f t="shared" si="125"/>
        <v>0.23404080955625778</v>
      </c>
      <c r="AF81" s="1">
        <v>-1</v>
      </c>
      <c r="AG81" s="1">
        <v>0.87</v>
      </c>
      <c r="AH81" s="1">
        <v>0.92</v>
      </c>
      <c r="AI81" s="1">
        <v>10.141231536865234</v>
      </c>
      <c r="AJ81">
        <f t="shared" si="126"/>
        <v>0.8750706157684327</v>
      </c>
      <c r="AK81">
        <f t="shared" si="127"/>
        <v>3.2168166013850087E-4</v>
      </c>
      <c r="AL81">
        <f t="shared" si="128"/>
        <v>0.5705506151696873</v>
      </c>
      <c r="AM81">
        <f t="shared" si="129"/>
        <v>1.6954947691037434</v>
      </c>
      <c r="AN81">
        <f t="shared" si="130"/>
        <v>-1</v>
      </c>
      <c r="AO81" s="1">
        <v>2001.79833984375</v>
      </c>
      <c r="AP81" s="1">
        <v>0.5</v>
      </c>
      <c r="AQ81">
        <f t="shared" si="131"/>
        <v>204.98638734328151</v>
      </c>
      <c r="AR81">
        <f t="shared" si="132"/>
        <v>2.2603836602902891</v>
      </c>
      <c r="AS81">
        <f t="shared" si="133"/>
        <v>1.0248511324586871</v>
      </c>
      <c r="AT81">
        <f t="shared" si="134"/>
        <v>24.920190811157227</v>
      </c>
      <c r="AU81" s="1">
        <v>2</v>
      </c>
      <c r="AV81">
        <f t="shared" si="135"/>
        <v>4.644859790802002</v>
      </c>
      <c r="AW81" s="1">
        <v>1</v>
      </c>
      <c r="AX81">
        <f t="shared" si="136"/>
        <v>9.2897195816040039</v>
      </c>
      <c r="AY81" s="1">
        <v>22.781951904296875</v>
      </c>
      <c r="AZ81" s="1">
        <v>24.920190811157227</v>
      </c>
      <c r="BA81" s="1">
        <v>22.075687408447266</v>
      </c>
      <c r="BB81" s="1">
        <v>100.28714752197266</v>
      </c>
      <c r="BC81" s="1">
        <v>100.42671203613281</v>
      </c>
      <c r="BD81" s="1">
        <v>20.842876434326172</v>
      </c>
      <c r="BE81" s="1">
        <v>22.315097808837891</v>
      </c>
      <c r="BF81" s="1">
        <v>71.821273803710938</v>
      </c>
      <c r="BG81" s="1">
        <v>76.894027709960938</v>
      </c>
      <c r="BH81" s="1">
        <v>300.21884155273438</v>
      </c>
      <c r="BI81" s="1">
        <v>2001.8092041015625</v>
      </c>
      <c r="BJ81" s="1">
        <v>16.797855377197266</v>
      </c>
      <c r="BK81" s="1">
        <v>95.887031555175781</v>
      </c>
      <c r="BL81" s="1">
        <v>-1.7301852703094482</v>
      </c>
      <c r="BM81" s="1">
        <v>4.8963390290737152E-2</v>
      </c>
      <c r="BN81" s="1">
        <v>1</v>
      </c>
      <c r="BO81" s="1">
        <v>-1.355140209197998</v>
      </c>
      <c r="BP81" s="1">
        <v>7.355140209197998</v>
      </c>
      <c r="BQ81" s="1">
        <v>1</v>
      </c>
      <c r="BR81" s="1">
        <v>0</v>
      </c>
      <c r="BS81" s="1">
        <v>0.15999999642372131</v>
      </c>
      <c r="BT81" s="1">
        <v>111115</v>
      </c>
      <c r="BU81">
        <f t="shared" si="137"/>
        <v>1.5010942077636715</v>
      </c>
      <c r="BV81">
        <f t="shared" si="138"/>
        <v>2.2603836602902889E-3</v>
      </c>
      <c r="BW81">
        <f t="shared" si="139"/>
        <v>298.0701908111572</v>
      </c>
      <c r="BX81">
        <f t="shared" si="140"/>
        <v>295.93195190429685</v>
      </c>
      <c r="BY81">
        <f t="shared" si="141"/>
        <v>320.28946549722241</v>
      </c>
      <c r="BZ81">
        <f t="shared" si="142"/>
        <v>0.78537230825017301</v>
      </c>
      <c r="CA81">
        <f t="shared" si="143"/>
        <v>3.1645796202115597</v>
      </c>
      <c r="CB81">
        <f t="shared" si="144"/>
        <v>33.003207721479853</v>
      </c>
      <c r="CC81">
        <f t="shared" si="145"/>
        <v>10.688109912641963</v>
      </c>
      <c r="CD81">
        <f t="shared" si="146"/>
        <v>23.851071357727051</v>
      </c>
      <c r="CE81">
        <f t="shared" si="147"/>
        <v>2.9682855906916927</v>
      </c>
      <c r="CF81">
        <f t="shared" si="148"/>
        <v>0.20563629877372466</v>
      </c>
      <c r="CG81">
        <f t="shared" si="149"/>
        <v>2.1397284877528726</v>
      </c>
      <c r="CH81">
        <f t="shared" si="150"/>
        <v>0.82855710293882012</v>
      </c>
      <c r="CI81">
        <f t="shared" si="151"/>
        <v>0.12893295598295079</v>
      </c>
      <c r="CJ81">
        <f t="shared" si="152"/>
        <v>9.7840695399978905</v>
      </c>
      <c r="CK81">
        <f t="shared" si="153"/>
        <v>1.0160390799572501</v>
      </c>
      <c r="CL81">
        <f t="shared" si="154"/>
        <v>67.430977028206868</v>
      </c>
      <c r="CM81">
        <f t="shared" si="155"/>
        <v>100.49014540584298</v>
      </c>
      <c r="CN81">
        <f t="shared" si="156"/>
        <v>-2.9290217489148776E-3</v>
      </c>
      <c r="CO81">
        <f t="shared" si="157"/>
        <v>0</v>
      </c>
      <c r="CP81">
        <f t="shared" si="158"/>
        <v>1751.7244128840705</v>
      </c>
      <c r="CQ81">
        <f t="shared" si="159"/>
        <v>254.1834716796875</v>
      </c>
      <c r="CR81">
        <f t="shared" si="160"/>
        <v>0.23404080955625778</v>
      </c>
      <c r="CS81" s="2">
        <v>-9999</v>
      </c>
    </row>
    <row r="82" spans="1:97" x14ac:dyDescent="0.2">
      <c r="A82" t="s">
        <v>127</v>
      </c>
      <c r="B82" t="s">
        <v>128</v>
      </c>
      <c r="C82" t="s">
        <v>177</v>
      </c>
      <c r="D82" s="2"/>
      <c r="E82" t="s">
        <v>189</v>
      </c>
      <c r="F82" t="s">
        <v>130</v>
      </c>
      <c r="G82" t="s">
        <v>131</v>
      </c>
      <c r="H82" t="str">
        <f t="shared" si="161"/>
        <v>LRCS_Tower_ARCA11_ELK2T_GE</v>
      </c>
      <c r="I82">
        <v>1</v>
      </c>
      <c r="J82" s="8">
        <v>41358</v>
      </c>
      <c r="K82" t="s">
        <v>136</v>
      </c>
      <c r="L82" s="2" t="s">
        <v>133</v>
      </c>
      <c r="M82" t="s">
        <v>129</v>
      </c>
      <c r="O82" s="1">
        <v>4</v>
      </c>
      <c r="P82" s="1" t="s">
        <v>193</v>
      </c>
      <c r="Q82" s="1">
        <v>1007.5000034114346</v>
      </c>
      <c r="R82" s="1">
        <v>0</v>
      </c>
      <c r="S82">
        <f t="shared" si="121"/>
        <v>-2.7548440179294018</v>
      </c>
      <c r="T82">
        <f t="shared" si="122"/>
        <v>0.22876737348645942</v>
      </c>
      <c r="U82">
        <f t="shared" si="123"/>
        <v>70.70695461340344</v>
      </c>
      <c r="V82" s="1">
        <v>4</v>
      </c>
      <c r="W82" s="1">
        <v>4</v>
      </c>
      <c r="X82" s="1">
        <v>0</v>
      </c>
      <c r="Y82" s="1">
        <v>0</v>
      </c>
      <c r="Z82" s="1">
        <v>362.4521484375</v>
      </c>
      <c r="AA82" s="1">
        <v>594.12139892578125</v>
      </c>
      <c r="AB82" s="1">
        <v>470.21157836914062</v>
      </c>
      <c r="AC82" s="2">
        <v>-9999</v>
      </c>
      <c r="AD82">
        <f t="shared" si="124"/>
        <v>0.38993587995173662</v>
      </c>
      <c r="AE82">
        <f t="shared" si="125"/>
        <v>0.20855976704538742</v>
      </c>
      <c r="AF82" s="1">
        <v>-1</v>
      </c>
      <c r="AG82" s="1">
        <v>0.87</v>
      </c>
      <c r="AH82" s="1">
        <v>0.92</v>
      </c>
      <c r="AI82" s="1">
        <v>10.141231536865234</v>
      </c>
      <c r="AJ82">
        <f t="shared" si="126"/>
        <v>0.8750706157684327</v>
      </c>
      <c r="AK82">
        <f t="shared" si="127"/>
        <v>-1.0015634484320227E-3</v>
      </c>
      <c r="AL82">
        <f t="shared" si="128"/>
        <v>0.53485656942162241</v>
      </c>
      <c r="AM82">
        <f t="shared" si="129"/>
        <v>1.639171961007784</v>
      </c>
      <c r="AN82">
        <f t="shared" si="130"/>
        <v>-1</v>
      </c>
      <c r="AO82" s="1">
        <v>2001.9786376953125</v>
      </c>
      <c r="AP82" s="1">
        <v>0.5</v>
      </c>
      <c r="AQ82">
        <f t="shared" si="131"/>
        <v>182.68507893807913</v>
      </c>
      <c r="AR82">
        <f t="shared" si="132"/>
        <v>2.4339205942346491</v>
      </c>
      <c r="AS82">
        <f t="shared" si="133"/>
        <v>1.0164676680303151</v>
      </c>
      <c r="AT82">
        <f t="shared" si="134"/>
        <v>24.844121932983398</v>
      </c>
      <c r="AU82" s="1">
        <v>2</v>
      </c>
      <c r="AV82">
        <f t="shared" si="135"/>
        <v>4.644859790802002</v>
      </c>
      <c r="AW82" s="1">
        <v>1</v>
      </c>
      <c r="AX82">
        <f t="shared" si="136"/>
        <v>9.2897195816040039</v>
      </c>
      <c r="AY82" s="1">
        <v>23.018247604370117</v>
      </c>
      <c r="AZ82" s="1">
        <v>24.844121932983398</v>
      </c>
      <c r="BA82" s="1">
        <v>22.467416763305664</v>
      </c>
      <c r="BB82" s="1">
        <v>50.349758148193359</v>
      </c>
      <c r="BC82" s="1">
        <v>52.100601196289062</v>
      </c>
      <c r="BD82" s="1">
        <v>20.668107986450195</v>
      </c>
      <c r="BE82" s="1">
        <v>22.253543853759766</v>
      </c>
      <c r="BF82" s="1">
        <v>70.206748962402344</v>
      </c>
      <c r="BG82" s="1">
        <v>75.591232299804688</v>
      </c>
      <c r="BH82" s="1">
        <v>300.2022705078125</v>
      </c>
      <c r="BI82" s="1">
        <v>2002.2437744140625</v>
      </c>
      <c r="BJ82" s="1">
        <v>19.018560409545898</v>
      </c>
      <c r="BK82" s="1">
        <v>95.88494873046875</v>
      </c>
      <c r="BL82" s="1">
        <v>-1.8599841594696045</v>
      </c>
      <c r="BM82" s="1">
        <v>4.5034252107143402E-2</v>
      </c>
      <c r="BN82" s="1">
        <v>1</v>
      </c>
      <c r="BO82" s="1">
        <v>-1.355140209197998</v>
      </c>
      <c r="BP82" s="1">
        <v>7.355140209197998</v>
      </c>
      <c r="BQ82" s="1">
        <v>1</v>
      </c>
      <c r="BR82" s="1">
        <v>0</v>
      </c>
      <c r="BS82" s="1">
        <v>0.15999999642372131</v>
      </c>
      <c r="BT82" s="1">
        <v>111115</v>
      </c>
      <c r="BU82">
        <f t="shared" si="137"/>
        <v>1.5010113525390625</v>
      </c>
      <c r="BV82">
        <f t="shared" si="138"/>
        <v>2.4339205942346493E-3</v>
      </c>
      <c r="BW82">
        <f t="shared" si="139"/>
        <v>297.99412193298338</v>
      </c>
      <c r="BX82">
        <f t="shared" si="140"/>
        <v>296.16824760437009</v>
      </c>
      <c r="BY82">
        <f t="shared" si="141"/>
        <v>320.35899674566826</v>
      </c>
      <c r="BZ82">
        <f t="shared" si="142"/>
        <v>0.76911499642584558</v>
      </c>
      <c r="CA82">
        <f t="shared" si="143"/>
        <v>3.1502475795193083</v>
      </c>
      <c r="CB82">
        <f t="shared" si="144"/>
        <v>32.854453396795464</v>
      </c>
      <c r="CC82">
        <f t="shared" si="145"/>
        <v>10.600909543035698</v>
      </c>
      <c r="CD82">
        <f t="shared" si="146"/>
        <v>23.931184768676758</v>
      </c>
      <c r="CE82">
        <f t="shared" si="147"/>
        <v>2.9826164227060286</v>
      </c>
      <c r="CF82">
        <f t="shared" si="148"/>
        <v>0.22326917703792568</v>
      </c>
      <c r="CG82">
        <f t="shared" si="149"/>
        <v>2.1337799114889933</v>
      </c>
      <c r="CH82">
        <f t="shared" si="150"/>
        <v>0.84883651121703529</v>
      </c>
      <c r="CI82">
        <f t="shared" si="151"/>
        <v>0.14002701334945689</v>
      </c>
      <c r="CJ82">
        <f t="shared" si="152"/>
        <v>6.7797327179937694</v>
      </c>
      <c r="CK82">
        <f t="shared" si="153"/>
        <v>1.3571235837954139</v>
      </c>
      <c r="CL82">
        <f t="shared" si="154"/>
        <v>67.61692592776734</v>
      </c>
      <c r="CM82">
        <f t="shared" si="155"/>
        <v>52.500940452122933</v>
      </c>
      <c r="CN82">
        <f t="shared" si="156"/>
        <v>-3.548014231721313E-2</v>
      </c>
      <c r="CO82">
        <f t="shared" si="157"/>
        <v>0</v>
      </c>
      <c r="CP82">
        <f t="shared" si="158"/>
        <v>1752.1046925950245</v>
      </c>
      <c r="CQ82">
        <f t="shared" si="159"/>
        <v>231.66925048828125</v>
      </c>
      <c r="CR82">
        <f t="shared" si="160"/>
        <v>0.20855976704538742</v>
      </c>
      <c r="CS82" s="2">
        <v>-9999</v>
      </c>
    </row>
    <row r="83" spans="1:97" x14ac:dyDescent="0.2">
      <c r="A83" t="s">
        <v>127</v>
      </c>
      <c r="B83" t="s">
        <v>128</v>
      </c>
      <c r="C83" t="s">
        <v>177</v>
      </c>
      <c r="D83" s="2"/>
      <c r="E83" t="s">
        <v>189</v>
      </c>
      <c r="F83" t="s">
        <v>130</v>
      </c>
      <c r="G83" t="s">
        <v>131</v>
      </c>
      <c r="H83" t="str">
        <f t="shared" si="161"/>
        <v>LRCS_Tower_ARCA11_ELK2T_GE</v>
      </c>
      <c r="I83">
        <v>1</v>
      </c>
      <c r="J83" s="8">
        <v>41358</v>
      </c>
      <c r="K83" t="s">
        <v>136</v>
      </c>
      <c r="L83" s="2" t="s">
        <v>133</v>
      </c>
      <c r="M83" t="s">
        <v>129</v>
      </c>
      <c r="O83" s="1">
        <v>5</v>
      </c>
      <c r="P83" s="1" t="s">
        <v>194</v>
      </c>
      <c r="Q83" s="1">
        <v>1244.5000061681494</v>
      </c>
      <c r="R83" s="1">
        <v>0</v>
      </c>
      <c r="S83">
        <f t="shared" si="121"/>
        <v>25.463611069964479</v>
      </c>
      <c r="T83">
        <f t="shared" si="122"/>
        <v>0.24276752233615539</v>
      </c>
      <c r="U83">
        <f t="shared" si="123"/>
        <v>697.16097812631574</v>
      </c>
      <c r="V83" s="1">
        <v>5</v>
      </c>
      <c r="W83" s="1">
        <v>5</v>
      </c>
      <c r="X83" s="1">
        <v>0</v>
      </c>
      <c r="Y83" s="1">
        <v>0</v>
      </c>
      <c r="Z83" s="1">
        <v>399.822998046875</v>
      </c>
      <c r="AA83" s="1">
        <v>923.96429443359375</v>
      </c>
      <c r="AB83" s="1">
        <v>542.7747802734375</v>
      </c>
      <c r="AC83" s="2">
        <v>-9999</v>
      </c>
      <c r="AD83">
        <f t="shared" si="124"/>
        <v>0.56727440610464985</v>
      </c>
      <c r="AE83">
        <f t="shared" si="125"/>
        <v>0.41255870649615534</v>
      </c>
      <c r="AF83" s="1">
        <v>-1</v>
      </c>
      <c r="AG83" s="1">
        <v>0.87</v>
      </c>
      <c r="AH83" s="1">
        <v>0.92</v>
      </c>
      <c r="AI83" s="1">
        <v>10.166502952575684</v>
      </c>
      <c r="AJ83">
        <f t="shared" si="126"/>
        <v>0.87508325147628785</v>
      </c>
      <c r="AK83">
        <f t="shared" si="127"/>
        <v>1.5128053118718059E-2</v>
      </c>
      <c r="AL83">
        <f t="shared" si="128"/>
        <v>0.72726479822896706</v>
      </c>
      <c r="AM83">
        <f t="shared" si="129"/>
        <v>2.3109333353687393</v>
      </c>
      <c r="AN83">
        <f t="shared" si="130"/>
        <v>-1</v>
      </c>
      <c r="AO83" s="1">
        <v>1999.05712890625</v>
      </c>
      <c r="AP83" s="1">
        <v>0.5</v>
      </c>
      <c r="AQ83">
        <f t="shared" si="131"/>
        <v>360.85301512903646</v>
      </c>
      <c r="AR83">
        <f t="shared" si="132"/>
        <v>2.5476394006356435</v>
      </c>
      <c r="AS83">
        <f t="shared" si="133"/>
        <v>1.0042508280673017</v>
      </c>
      <c r="AT83">
        <f t="shared" si="134"/>
        <v>24.699497222900391</v>
      </c>
      <c r="AU83" s="1">
        <v>2</v>
      </c>
      <c r="AV83">
        <f t="shared" si="135"/>
        <v>4.644859790802002</v>
      </c>
      <c r="AW83" s="1">
        <v>1</v>
      </c>
      <c r="AX83">
        <f t="shared" si="136"/>
        <v>9.2897195816040039</v>
      </c>
      <c r="AY83" s="1">
        <v>23.413816452026367</v>
      </c>
      <c r="AZ83" s="1">
        <v>24.699497222900391</v>
      </c>
      <c r="BA83" s="1">
        <v>23.060653686523438</v>
      </c>
      <c r="BB83" s="1">
        <v>900.756103515625</v>
      </c>
      <c r="BC83" s="1">
        <v>882.295166015625</v>
      </c>
      <c r="BD83" s="1">
        <v>20.439823150634766</v>
      </c>
      <c r="BE83" s="1">
        <v>22.099517822265625</v>
      </c>
      <c r="BF83" s="1">
        <v>67.790763854980469</v>
      </c>
      <c r="BG83" s="1">
        <v>73.294448852539062</v>
      </c>
      <c r="BH83" s="1">
        <v>300.21640014648438</v>
      </c>
      <c r="BI83" s="1">
        <v>1999.0179443359375</v>
      </c>
      <c r="BJ83" s="1">
        <v>19.355995178222656</v>
      </c>
      <c r="BK83" s="1">
        <v>95.880126953125</v>
      </c>
      <c r="BL83" s="1">
        <v>-8.5325918197631836</v>
      </c>
      <c r="BM83" s="1">
        <v>4.2617641389369965E-2</v>
      </c>
      <c r="BN83" s="1">
        <v>1</v>
      </c>
      <c r="BO83" s="1">
        <v>-1.355140209197998</v>
      </c>
      <c r="BP83" s="1">
        <v>7.355140209197998</v>
      </c>
      <c r="BQ83" s="1">
        <v>1</v>
      </c>
      <c r="BR83" s="1">
        <v>0</v>
      </c>
      <c r="BS83" s="1">
        <v>0.15999999642372131</v>
      </c>
      <c r="BT83" s="1">
        <v>111115</v>
      </c>
      <c r="BU83">
        <f t="shared" si="137"/>
        <v>1.5010820007324217</v>
      </c>
      <c r="BV83">
        <f t="shared" si="138"/>
        <v>2.5476394006356436E-3</v>
      </c>
      <c r="BW83">
        <f t="shared" si="139"/>
        <v>297.84949722290037</v>
      </c>
      <c r="BX83">
        <f t="shared" si="140"/>
        <v>296.56381645202634</v>
      </c>
      <c r="BY83">
        <f t="shared" si="141"/>
        <v>319.84286394470473</v>
      </c>
      <c r="BZ83">
        <f t="shared" si="142"/>
        <v>0.77138075665983841</v>
      </c>
      <c r="CA83">
        <f t="shared" si="143"/>
        <v>3.1231554024689783</v>
      </c>
      <c r="CB83">
        <f t="shared" si="144"/>
        <v>32.573542627825923</v>
      </c>
      <c r="CC83">
        <f t="shared" si="145"/>
        <v>10.474024805560298</v>
      </c>
      <c r="CD83">
        <f t="shared" si="146"/>
        <v>24.056656837463379</v>
      </c>
      <c r="CE83">
        <f t="shared" si="147"/>
        <v>3.005182674288672</v>
      </c>
      <c r="CF83">
        <f t="shared" si="148"/>
        <v>0.23658486829648978</v>
      </c>
      <c r="CG83">
        <f t="shared" si="149"/>
        <v>2.1189045744016766</v>
      </c>
      <c r="CH83">
        <f t="shared" si="150"/>
        <v>0.88627809988699546</v>
      </c>
      <c r="CI83">
        <f t="shared" si="151"/>
        <v>0.1484088581120846</v>
      </c>
      <c r="CJ83">
        <f t="shared" si="152"/>
        <v>66.843883089515955</v>
      </c>
      <c r="CK83">
        <f t="shared" si="153"/>
        <v>0.79016751420574982</v>
      </c>
      <c r="CL83">
        <f t="shared" si="154"/>
        <v>67.783201794849646</v>
      </c>
      <c r="CM83">
        <f t="shared" si="155"/>
        <v>878.59474485194153</v>
      </c>
      <c r="CN83">
        <f t="shared" si="156"/>
        <v>1.9645065005161527E-2</v>
      </c>
      <c r="CO83">
        <f t="shared" si="157"/>
        <v>0</v>
      </c>
      <c r="CP83">
        <f t="shared" si="158"/>
        <v>1749.3071224889372</v>
      </c>
      <c r="CQ83">
        <f t="shared" si="159"/>
        <v>524.14129638671875</v>
      </c>
      <c r="CR83">
        <f t="shared" si="160"/>
        <v>0.41255870649615534</v>
      </c>
      <c r="CS83" s="2">
        <v>-9999</v>
      </c>
    </row>
    <row r="84" spans="1:97" x14ac:dyDescent="0.2">
      <c r="A84" t="s">
        <v>127</v>
      </c>
      <c r="B84" t="s">
        <v>128</v>
      </c>
      <c r="C84" t="s">
        <v>177</v>
      </c>
      <c r="D84" s="2"/>
      <c r="E84" t="s">
        <v>189</v>
      </c>
      <c r="F84" t="s">
        <v>130</v>
      </c>
      <c r="G84" t="s">
        <v>131</v>
      </c>
      <c r="H84" t="str">
        <f t="shared" si="161"/>
        <v>LRCS_Tower_ARCA11_ELK2T_GE</v>
      </c>
      <c r="I84">
        <v>1</v>
      </c>
      <c r="J84" s="8">
        <v>41358</v>
      </c>
      <c r="K84" t="s">
        <v>136</v>
      </c>
      <c r="L84" s="2" t="s">
        <v>133</v>
      </c>
      <c r="M84" t="s">
        <v>129</v>
      </c>
      <c r="O84" s="1">
        <v>6</v>
      </c>
      <c r="P84" s="1" t="s">
        <v>195</v>
      </c>
      <c r="Q84" s="1">
        <v>1473.5000061681494</v>
      </c>
      <c r="R84" s="1">
        <v>0</v>
      </c>
      <c r="S84">
        <f t="shared" si="121"/>
        <v>28.649705361905724</v>
      </c>
      <c r="T84">
        <f t="shared" si="122"/>
        <v>0.24301255099383187</v>
      </c>
      <c r="U84">
        <f t="shared" si="123"/>
        <v>967.0874986629899</v>
      </c>
      <c r="V84" s="1">
        <v>6</v>
      </c>
      <c r="W84" s="1">
        <v>6</v>
      </c>
      <c r="X84" s="1">
        <v>0</v>
      </c>
      <c r="Y84" s="1">
        <v>0</v>
      </c>
      <c r="Z84" s="1">
        <v>406.262451171875</v>
      </c>
      <c r="AA84" s="1">
        <v>948.26129150390625</v>
      </c>
      <c r="AB84" s="1">
        <v>552.9154052734375</v>
      </c>
      <c r="AC84" s="2">
        <v>-9999</v>
      </c>
      <c r="AD84">
        <f t="shared" si="124"/>
        <v>0.57157119581718008</v>
      </c>
      <c r="AE84">
        <f t="shared" si="125"/>
        <v>0.41691661335607749</v>
      </c>
      <c r="AF84" s="1">
        <v>-1</v>
      </c>
      <c r="AG84" s="1">
        <v>0.87</v>
      </c>
      <c r="AH84" s="1">
        <v>0.92</v>
      </c>
      <c r="AI84" s="1">
        <v>10.166502952575684</v>
      </c>
      <c r="AJ84">
        <f t="shared" si="126"/>
        <v>0.87508325147628785</v>
      </c>
      <c r="AK84">
        <f t="shared" si="127"/>
        <v>1.6949500986423761E-2</v>
      </c>
      <c r="AL84">
        <f t="shared" si="128"/>
        <v>0.72942201497751891</v>
      </c>
      <c r="AM84">
        <f t="shared" si="129"/>
        <v>2.3341101023946984</v>
      </c>
      <c r="AN84">
        <f t="shared" si="130"/>
        <v>-1</v>
      </c>
      <c r="AO84" s="1">
        <v>1999.254638671875</v>
      </c>
      <c r="AP84" s="1">
        <v>0.5</v>
      </c>
      <c r="AQ84">
        <f t="shared" si="131"/>
        <v>364.70077800949025</v>
      </c>
      <c r="AR84">
        <f t="shared" si="132"/>
        <v>2.6429273913704985</v>
      </c>
      <c r="AS84">
        <f t="shared" si="133"/>
        <v>1.0407544499498678</v>
      </c>
      <c r="AT84">
        <f t="shared" si="134"/>
        <v>24.806924819946289</v>
      </c>
      <c r="AU84" s="1">
        <v>2</v>
      </c>
      <c r="AV84">
        <f t="shared" si="135"/>
        <v>4.644859790802002</v>
      </c>
      <c r="AW84" s="1">
        <v>1</v>
      </c>
      <c r="AX84">
        <f t="shared" si="136"/>
        <v>9.2897195816040039</v>
      </c>
      <c r="AY84" s="1">
        <v>23.476945877075195</v>
      </c>
      <c r="AZ84" s="1">
        <v>24.806924819946289</v>
      </c>
      <c r="BA84" s="1">
        <v>23.046554565429688</v>
      </c>
      <c r="BB84" s="1">
        <v>1200.1962890625</v>
      </c>
      <c r="BC84" s="1">
        <v>1179.0335693359375</v>
      </c>
      <c r="BD84" s="1">
        <v>20.206621170043945</v>
      </c>
      <c r="BE84" s="1">
        <v>21.928756713867188</v>
      </c>
      <c r="BF84" s="1">
        <v>66.757225036621094</v>
      </c>
      <c r="BG84" s="1">
        <v>72.4473876953125</v>
      </c>
      <c r="BH84" s="1">
        <v>300.205322265625</v>
      </c>
      <c r="BI84" s="1">
        <v>1999.0059814453125</v>
      </c>
      <c r="BJ84" s="1">
        <v>20.008937835693359</v>
      </c>
      <c r="BK84" s="1">
        <v>95.878921508789062</v>
      </c>
      <c r="BL84" s="1">
        <v>-12.642088890075684</v>
      </c>
      <c r="BM84" s="1">
        <v>5.1851116120815277E-2</v>
      </c>
      <c r="BN84" s="1">
        <v>1</v>
      </c>
      <c r="BO84" s="1">
        <v>-1.355140209197998</v>
      </c>
      <c r="BP84" s="1">
        <v>7.355140209197998</v>
      </c>
      <c r="BQ84" s="1">
        <v>1</v>
      </c>
      <c r="BR84" s="1">
        <v>0</v>
      </c>
      <c r="BS84" s="1">
        <v>0.15999999642372131</v>
      </c>
      <c r="BT84" s="1">
        <v>111115</v>
      </c>
      <c r="BU84">
        <f t="shared" si="137"/>
        <v>1.501026611328125</v>
      </c>
      <c r="BV84">
        <f t="shared" si="138"/>
        <v>2.6429273913704983E-3</v>
      </c>
      <c r="BW84">
        <f t="shared" si="139"/>
        <v>297.95692481994627</v>
      </c>
      <c r="BX84">
        <f t="shared" si="140"/>
        <v>296.62694587707517</v>
      </c>
      <c r="BY84">
        <f t="shared" si="141"/>
        <v>319.84094988224751</v>
      </c>
      <c r="BZ84">
        <f t="shared" si="142"/>
        <v>0.75248079191669759</v>
      </c>
      <c r="CA84">
        <f t="shared" si="143"/>
        <v>3.1432599937040711</v>
      </c>
      <c r="CB84">
        <f t="shared" si="144"/>
        <v>32.783639451095965</v>
      </c>
      <c r="CC84">
        <f t="shared" si="145"/>
        <v>10.854882737228778</v>
      </c>
      <c r="CD84">
        <f t="shared" si="146"/>
        <v>24.141935348510742</v>
      </c>
      <c r="CE84">
        <f t="shared" si="147"/>
        <v>3.0206051579914117</v>
      </c>
      <c r="CF84">
        <f t="shared" si="148"/>
        <v>0.23681756941676782</v>
      </c>
      <c r="CG84">
        <f t="shared" si="149"/>
        <v>2.1025055437542033</v>
      </c>
      <c r="CH84">
        <f t="shared" si="150"/>
        <v>0.91809961423720843</v>
      </c>
      <c r="CI84">
        <f t="shared" si="151"/>
        <v>0.14855536759818941</v>
      </c>
      <c r="CJ84">
        <f t="shared" si="152"/>
        <v>92.723306376439965</v>
      </c>
      <c r="CK84">
        <f t="shared" si="153"/>
        <v>0.82023745872450338</v>
      </c>
      <c r="CL84">
        <f t="shared" si="154"/>
        <v>66.825883702803893</v>
      </c>
      <c r="CM84">
        <f t="shared" si="155"/>
        <v>1174.8701387933015</v>
      </c>
      <c r="CN84">
        <f t="shared" si="156"/>
        <v>1.6295774447044144E-2</v>
      </c>
      <c r="CO84">
        <f t="shared" si="157"/>
        <v>0</v>
      </c>
      <c r="CP84">
        <f t="shared" si="158"/>
        <v>1749.2966539637121</v>
      </c>
      <c r="CQ84">
        <f t="shared" si="159"/>
        <v>541.99884033203125</v>
      </c>
      <c r="CR84">
        <f t="shared" si="160"/>
        <v>0.41691661335607749</v>
      </c>
      <c r="CS84" s="2">
        <v>-9999</v>
      </c>
    </row>
    <row r="85" spans="1:97" x14ac:dyDescent="0.2">
      <c r="A85" t="s">
        <v>127</v>
      </c>
      <c r="B85" t="s">
        <v>128</v>
      </c>
      <c r="C85" t="s">
        <v>177</v>
      </c>
      <c r="D85" s="2"/>
      <c r="E85" t="s">
        <v>189</v>
      </c>
      <c r="F85" t="s">
        <v>130</v>
      </c>
      <c r="G85" t="s">
        <v>131</v>
      </c>
      <c r="H85" t="str">
        <f t="shared" si="161"/>
        <v>LRCS_Tower_ARCA11_ELK2T_GE</v>
      </c>
      <c r="I85">
        <v>1</v>
      </c>
      <c r="J85" s="8">
        <v>41358</v>
      </c>
      <c r="K85" t="s">
        <v>136</v>
      </c>
      <c r="L85" s="2" t="s">
        <v>133</v>
      </c>
      <c r="M85" t="s">
        <v>129</v>
      </c>
      <c r="O85" s="1">
        <v>7</v>
      </c>
      <c r="P85" s="1" t="s">
        <v>196</v>
      </c>
      <c r="Q85" s="1">
        <v>1727.5000061681494</v>
      </c>
      <c r="R85" s="1">
        <v>0</v>
      </c>
      <c r="S85">
        <f t="shared" si="121"/>
        <v>30.769393293772868</v>
      </c>
      <c r="T85">
        <f t="shared" si="122"/>
        <v>0.23869764775040372</v>
      </c>
      <c r="U85">
        <f t="shared" si="123"/>
        <v>1241.806228335013</v>
      </c>
      <c r="V85" s="1">
        <v>7</v>
      </c>
      <c r="W85" s="1">
        <v>7</v>
      </c>
      <c r="X85" s="1">
        <v>0</v>
      </c>
      <c r="Y85" s="1">
        <v>0</v>
      </c>
      <c r="Z85" s="1">
        <v>407.5888671875</v>
      </c>
      <c r="AA85" s="1">
        <v>962.525146484375</v>
      </c>
      <c r="AB85" s="1">
        <v>559.31292724609375</v>
      </c>
      <c r="AC85" s="2">
        <v>-9999</v>
      </c>
      <c r="AD85">
        <f t="shared" si="124"/>
        <v>0.57654211043086079</v>
      </c>
      <c r="AE85">
        <f t="shared" si="125"/>
        <v>0.41891084166581483</v>
      </c>
      <c r="AF85" s="1">
        <v>-1</v>
      </c>
      <c r="AG85" s="1">
        <v>0.87</v>
      </c>
      <c r="AH85" s="1">
        <v>0.92</v>
      </c>
      <c r="AI85" s="1">
        <v>10.166502952575684</v>
      </c>
      <c r="AJ85">
        <f t="shared" si="126"/>
        <v>0.87508325147628785</v>
      </c>
      <c r="AK85">
        <f t="shared" si="127"/>
        <v>1.8155861065254658E-2</v>
      </c>
      <c r="AL85">
        <f t="shared" si="128"/>
        <v>0.72659192466055056</v>
      </c>
      <c r="AM85">
        <f t="shared" si="129"/>
        <v>2.3615099036588552</v>
      </c>
      <c r="AN85">
        <f t="shared" si="130"/>
        <v>-1</v>
      </c>
      <c r="AO85" s="1">
        <v>1999.5626220703125</v>
      </c>
      <c r="AP85" s="1">
        <v>0.5</v>
      </c>
      <c r="AQ85">
        <f t="shared" si="131"/>
        <v>366.50169399578874</v>
      </c>
      <c r="AR85">
        <f t="shared" si="132"/>
        <v>2.6334119016956148</v>
      </c>
      <c r="AS85">
        <f t="shared" si="133"/>
        <v>1.0554228530357816</v>
      </c>
      <c r="AT85">
        <f t="shared" si="134"/>
        <v>24.767751693725586</v>
      </c>
      <c r="AU85" s="1">
        <v>2</v>
      </c>
      <c r="AV85">
        <f t="shared" si="135"/>
        <v>4.644859790802002</v>
      </c>
      <c r="AW85" s="1">
        <v>1</v>
      </c>
      <c r="AX85">
        <f t="shared" si="136"/>
        <v>9.2897195816040039</v>
      </c>
      <c r="AY85" s="1">
        <v>23.456470489501953</v>
      </c>
      <c r="AZ85" s="1">
        <v>24.767751693725586</v>
      </c>
      <c r="BA85" s="1">
        <v>23.047771453857422</v>
      </c>
      <c r="BB85" s="1">
        <v>1500.2066650390625</v>
      </c>
      <c r="BC85" s="1">
        <v>1477.117431640625</v>
      </c>
      <c r="BD85" s="1">
        <v>19.983287811279297</v>
      </c>
      <c r="BE85" s="1">
        <v>21.699541091918945</v>
      </c>
      <c r="BF85" s="1">
        <v>66.101303100585938</v>
      </c>
      <c r="BG85" s="1">
        <v>71.779129028320312</v>
      </c>
      <c r="BH85" s="1">
        <v>300.22003173828125</v>
      </c>
      <c r="BI85" s="1">
        <v>1999.5980224609375</v>
      </c>
      <c r="BJ85" s="1">
        <v>17.622385025024414</v>
      </c>
      <c r="BK85" s="1">
        <v>95.877281188964844</v>
      </c>
      <c r="BL85" s="1">
        <v>-17.8607177734375</v>
      </c>
      <c r="BM85" s="1">
        <v>5.194457620382309E-2</v>
      </c>
      <c r="BN85" s="1">
        <v>1</v>
      </c>
      <c r="BO85" s="1">
        <v>-1.355140209197998</v>
      </c>
      <c r="BP85" s="1">
        <v>7.355140209197998</v>
      </c>
      <c r="BQ85" s="1">
        <v>1</v>
      </c>
      <c r="BR85" s="1">
        <v>0</v>
      </c>
      <c r="BS85" s="1">
        <v>0.15999999642372131</v>
      </c>
      <c r="BT85" s="1">
        <v>111115</v>
      </c>
      <c r="BU85">
        <f t="shared" si="137"/>
        <v>1.5011001586914061</v>
      </c>
      <c r="BV85">
        <f t="shared" si="138"/>
        <v>2.6334119016956149E-3</v>
      </c>
      <c r="BW85">
        <f t="shared" si="139"/>
        <v>297.91775169372556</v>
      </c>
      <c r="BX85">
        <f t="shared" si="140"/>
        <v>296.60647048950193</v>
      </c>
      <c r="BY85">
        <f t="shared" si="141"/>
        <v>319.93567644263021</v>
      </c>
      <c r="BZ85">
        <f t="shared" si="142"/>
        <v>0.75541482945685257</v>
      </c>
      <c r="CA85">
        <f t="shared" si="143"/>
        <v>3.1359158559771916</v>
      </c>
      <c r="CB85">
        <f t="shared" si="144"/>
        <v>32.707600977927243</v>
      </c>
      <c r="CC85">
        <f t="shared" si="145"/>
        <v>11.008059886008297</v>
      </c>
      <c r="CD85">
        <f t="shared" si="146"/>
        <v>24.11211109161377</v>
      </c>
      <c r="CE85">
        <f t="shared" si="147"/>
        <v>3.0152036384694392</v>
      </c>
      <c r="CF85">
        <f t="shared" si="148"/>
        <v>0.23271800121833888</v>
      </c>
      <c r="CG85">
        <f t="shared" si="149"/>
        <v>2.0804930029414099</v>
      </c>
      <c r="CH85">
        <f t="shared" si="150"/>
        <v>0.93471063552802924</v>
      </c>
      <c r="CI85">
        <f t="shared" si="151"/>
        <v>0.14597441929763197</v>
      </c>
      <c r="CJ85">
        <f t="shared" si="152"/>
        <v>119.06100493628392</v>
      </c>
      <c r="CK85">
        <f t="shared" si="153"/>
        <v>0.84069566964337195</v>
      </c>
      <c r="CL85">
        <f t="shared" si="154"/>
        <v>66.269563302782728</v>
      </c>
      <c r="CM85">
        <f t="shared" si="155"/>
        <v>1472.6459639518855</v>
      </c>
      <c r="CN85">
        <f t="shared" si="156"/>
        <v>1.384633039157618E-2</v>
      </c>
      <c r="CO85">
        <f t="shared" si="157"/>
        <v>0</v>
      </c>
      <c r="CP85">
        <f t="shared" si="158"/>
        <v>1749.8147391406724</v>
      </c>
      <c r="CQ85">
        <f t="shared" si="159"/>
        <v>554.936279296875</v>
      </c>
      <c r="CR85">
        <f t="shared" si="160"/>
        <v>0.41891084166581483</v>
      </c>
      <c r="CS85" s="2">
        <v>-9999</v>
      </c>
    </row>
    <row r="86" spans="1:97" x14ac:dyDescent="0.2">
      <c r="A86" t="s">
        <v>127</v>
      </c>
      <c r="B86" t="s">
        <v>128</v>
      </c>
      <c r="C86" t="s">
        <v>177</v>
      </c>
      <c r="D86" s="2"/>
      <c r="E86" t="s">
        <v>189</v>
      </c>
      <c r="F86" t="s">
        <v>130</v>
      </c>
      <c r="G86" t="s">
        <v>131</v>
      </c>
      <c r="H86" t="str">
        <f t="shared" si="161"/>
        <v>LRCS_Tower_ARCA11_ELK2T_GE</v>
      </c>
      <c r="I86">
        <v>2</v>
      </c>
      <c r="J86" s="8">
        <v>41358</v>
      </c>
      <c r="K86" t="s">
        <v>136</v>
      </c>
      <c r="L86" s="2" t="s">
        <v>133</v>
      </c>
      <c r="M86" t="s">
        <v>129</v>
      </c>
      <c r="O86" s="1">
        <v>8</v>
      </c>
      <c r="P86" s="1" t="s">
        <v>197</v>
      </c>
      <c r="Q86" s="1">
        <v>2334.5000061681494</v>
      </c>
      <c r="R86" s="1">
        <v>0</v>
      </c>
      <c r="S86">
        <f t="shared" si="121"/>
        <v>11.783133017652537</v>
      </c>
      <c r="T86">
        <f t="shared" si="122"/>
        <v>0.19721259904423596</v>
      </c>
      <c r="U86">
        <f t="shared" si="123"/>
        <v>282.34150016666047</v>
      </c>
      <c r="V86" s="1">
        <v>8</v>
      </c>
      <c r="W86" s="1">
        <v>8</v>
      </c>
      <c r="X86" s="1">
        <v>0</v>
      </c>
      <c r="Y86" s="1">
        <v>0</v>
      </c>
      <c r="Z86" s="1">
        <v>391.724609375</v>
      </c>
      <c r="AA86" s="1">
        <v>814.961181640625</v>
      </c>
      <c r="AB86" s="1">
        <v>500.15130615234375</v>
      </c>
      <c r="AC86" s="2">
        <v>-9999</v>
      </c>
      <c r="AD86">
        <f t="shared" si="124"/>
        <v>0.51933341341926698</v>
      </c>
      <c r="AE86">
        <f t="shared" si="125"/>
        <v>0.38628818473847698</v>
      </c>
      <c r="AF86" s="1">
        <v>-1</v>
      </c>
      <c r="AG86" s="1">
        <v>0.87</v>
      </c>
      <c r="AH86" s="1">
        <v>0.92</v>
      </c>
      <c r="AI86" s="1">
        <v>10.166502952575684</v>
      </c>
      <c r="AJ86">
        <f t="shared" si="126"/>
        <v>0.87508325147628785</v>
      </c>
      <c r="AK86">
        <f t="shared" si="127"/>
        <v>7.3059756526608318E-3</v>
      </c>
      <c r="AL86">
        <f t="shared" si="128"/>
        <v>0.743815388644404</v>
      </c>
      <c r="AM86">
        <f t="shared" si="129"/>
        <v>2.0804441746483651</v>
      </c>
      <c r="AN86">
        <f t="shared" si="130"/>
        <v>-1</v>
      </c>
      <c r="AO86" s="1">
        <v>1999.494384765625</v>
      </c>
      <c r="AP86" s="1">
        <v>0.5</v>
      </c>
      <c r="AQ86">
        <f t="shared" si="131"/>
        <v>337.9488630566737</v>
      </c>
      <c r="AR86">
        <f t="shared" si="132"/>
        <v>3.9674989597881578</v>
      </c>
      <c r="AS86">
        <f t="shared" si="133"/>
        <v>1.9077130453321045</v>
      </c>
      <c r="AT86">
        <f t="shared" si="134"/>
        <v>28.823904037475586</v>
      </c>
      <c r="AU86" s="1">
        <v>2</v>
      </c>
      <c r="AV86">
        <f t="shared" si="135"/>
        <v>4.644859790802002</v>
      </c>
      <c r="AW86" s="1">
        <v>1</v>
      </c>
      <c r="AX86">
        <f t="shared" si="136"/>
        <v>9.2897195816040039</v>
      </c>
      <c r="AY86" s="1">
        <v>31.644140243530273</v>
      </c>
      <c r="AZ86" s="1">
        <v>28.823904037475586</v>
      </c>
      <c r="BA86" s="1">
        <v>32.986991882324219</v>
      </c>
      <c r="BB86" s="1">
        <v>399.5894775390625</v>
      </c>
      <c r="BC86" s="1">
        <v>390.70574951171875</v>
      </c>
      <c r="BD86" s="1">
        <v>19.036575317382812</v>
      </c>
      <c r="BE86" s="1">
        <v>21.622894287109375</v>
      </c>
      <c r="BF86" s="1">
        <v>39.006240844726562</v>
      </c>
      <c r="BG86" s="1">
        <v>44.306415557861328</v>
      </c>
      <c r="BH86" s="1">
        <v>300.17257690429688</v>
      </c>
      <c r="BI86" s="1">
        <v>1999.4461669921875</v>
      </c>
      <c r="BJ86" s="1">
        <v>74.449226379394531</v>
      </c>
      <c r="BK86" s="1">
        <v>95.88262939453125</v>
      </c>
      <c r="BL86" s="1">
        <v>-2.463409423828125</v>
      </c>
      <c r="BM86" s="1">
        <v>-8.3982624113559723E-2</v>
      </c>
      <c r="BN86" s="1">
        <v>1</v>
      </c>
      <c r="BO86" s="1">
        <v>-1.355140209197998</v>
      </c>
      <c r="BP86" s="1">
        <v>7.355140209197998</v>
      </c>
      <c r="BQ86" s="1">
        <v>1</v>
      </c>
      <c r="BR86" s="1">
        <v>0</v>
      </c>
      <c r="BS86" s="1">
        <v>0.15999999642372131</v>
      </c>
      <c r="BT86" s="1">
        <v>111115</v>
      </c>
      <c r="BU86">
        <f t="shared" si="137"/>
        <v>1.5008628845214842</v>
      </c>
      <c r="BV86">
        <f t="shared" si="138"/>
        <v>3.9674989597881577E-3</v>
      </c>
      <c r="BW86">
        <f t="shared" si="139"/>
        <v>301.97390403747556</v>
      </c>
      <c r="BX86">
        <f t="shared" si="140"/>
        <v>304.79414024353025</v>
      </c>
      <c r="BY86">
        <f t="shared" si="141"/>
        <v>319.91137956817329</v>
      </c>
      <c r="BZ86">
        <f t="shared" si="142"/>
        <v>0.7137787258526932</v>
      </c>
      <c r="CA86">
        <f t="shared" si="143"/>
        <v>3.9809730047001395</v>
      </c>
      <c r="CB86">
        <f t="shared" si="144"/>
        <v>41.519230645203791</v>
      </c>
      <c r="CC86">
        <f t="shared" si="145"/>
        <v>19.896336358094416</v>
      </c>
      <c r="CD86">
        <f t="shared" si="146"/>
        <v>30.23402214050293</v>
      </c>
      <c r="CE86">
        <f t="shared" si="147"/>
        <v>4.3180554598915242</v>
      </c>
      <c r="CF86">
        <f t="shared" si="148"/>
        <v>0.19311297985426035</v>
      </c>
      <c r="CG86">
        <f t="shared" si="149"/>
        <v>2.073259959368035</v>
      </c>
      <c r="CH86">
        <f t="shared" si="150"/>
        <v>2.2447955005234892</v>
      </c>
      <c r="CI86">
        <f t="shared" si="151"/>
        <v>0.1210573618922447</v>
      </c>
      <c r="CJ86">
        <f t="shared" si="152"/>
        <v>27.071645423175887</v>
      </c>
      <c r="CK86">
        <f t="shared" si="153"/>
        <v>0.72264485618528629</v>
      </c>
      <c r="CL86">
        <f t="shared" si="154"/>
        <v>51.545639346500849</v>
      </c>
      <c r="CM86">
        <f t="shared" si="155"/>
        <v>388.99340185320261</v>
      </c>
      <c r="CN86">
        <f t="shared" si="156"/>
        <v>1.5613867022067674E-2</v>
      </c>
      <c r="CO86">
        <f t="shared" si="157"/>
        <v>0</v>
      </c>
      <c r="CP86">
        <f t="shared" si="158"/>
        <v>1749.6818529633242</v>
      </c>
      <c r="CQ86">
        <f t="shared" si="159"/>
        <v>423.236572265625</v>
      </c>
      <c r="CR86">
        <f t="shared" si="160"/>
        <v>0.38628818473847698</v>
      </c>
      <c r="CS86" s="2">
        <v>-9999</v>
      </c>
    </row>
    <row r="87" spans="1:97" x14ac:dyDescent="0.2">
      <c r="A87" t="s">
        <v>127</v>
      </c>
      <c r="B87" t="s">
        <v>128</v>
      </c>
      <c r="C87" t="s">
        <v>177</v>
      </c>
      <c r="D87" s="2"/>
      <c r="E87" t="s">
        <v>189</v>
      </c>
      <c r="F87" t="s">
        <v>130</v>
      </c>
      <c r="G87" t="s">
        <v>131</v>
      </c>
      <c r="H87" t="str">
        <f t="shared" si="161"/>
        <v>LRCS_Tower_ARCA11_ELK2T_GE</v>
      </c>
      <c r="I87">
        <v>2</v>
      </c>
      <c r="J87" s="8">
        <v>41358</v>
      </c>
      <c r="K87" t="s">
        <v>136</v>
      </c>
      <c r="L87" s="2" t="s">
        <v>133</v>
      </c>
      <c r="M87" t="s">
        <v>129</v>
      </c>
      <c r="O87" s="1">
        <v>9</v>
      </c>
      <c r="P87" s="1" t="s">
        <v>198</v>
      </c>
      <c r="Q87" s="1">
        <v>2563.5000061681494</v>
      </c>
      <c r="R87" s="1">
        <v>0</v>
      </c>
      <c r="S87">
        <f t="shared" si="121"/>
        <v>5.8841009092332772</v>
      </c>
      <c r="T87">
        <f t="shared" si="122"/>
        <v>0.18980820099199777</v>
      </c>
      <c r="U87">
        <f t="shared" si="123"/>
        <v>187.82105075400824</v>
      </c>
      <c r="V87" s="1">
        <v>9</v>
      </c>
      <c r="W87" s="1">
        <v>9</v>
      </c>
      <c r="X87" s="1">
        <v>0</v>
      </c>
      <c r="Y87" s="1">
        <v>0</v>
      </c>
      <c r="Z87" s="1">
        <v>378.426513671875</v>
      </c>
      <c r="AA87" s="1">
        <v>731.13726806640625</v>
      </c>
      <c r="AB87" s="1">
        <v>477.48065185546875</v>
      </c>
      <c r="AC87" s="2">
        <v>-9999</v>
      </c>
      <c r="AD87">
        <f t="shared" si="124"/>
        <v>0.48241386371580219</v>
      </c>
      <c r="AE87">
        <f t="shared" si="125"/>
        <v>0.34693432723210449</v>
      </c>
      <c r="AF87" s="1">
        <v>-1</v>
      </c>
      <c r="AG87" s="1">
        <v>0.87</v>
      </c>
      <c r="AH87" s="1">
        <v>0.92</v>
      </c>
      <c r="AI87" s="1">
        <v>10.166502952575684</v>
      </c>
      <c r="AJ87">
        <f t="shared" si="126"/>
        <v>0.87508325147628785</v>
      </c>
      <c r="AK87">
        <f t="shared" si="127"/>
        <v>3.9313000856247655E-3</v>
      </c>
      <c r="AL87">
        <f t="shared" si="128"/>
        <v>0.7191632606903875</v>
      </c>
      <c r="AM87">
        <f t="shared" si="129"/>
        <v>1.9320455667130096</v>
      </c>
      <c r="AN87">
        <f t="shared" si="130"/>
        <v>-1</v>
      </c>
      <c r="AO87" s="1">
        <v>2001.232177734375</v>
      </c>
      <c r="AP87" s="1">
        <v>0.5</v>
      </c>
      <c r="AQ87">
        <f t="shared" si="131"/>
        <v>303.78346149694812</v>
      </c>
      <c r="AR87">
        <f t="shared" si="132"/>
        <v>3.8652168044321669</v>
      </c>
      <c r="AS87">
        <f t="shared" si="133"/>
        <v>1.9306615811391983</v>
      </c>
      <c r="AT87">
        <f t="shared" si="134"/>
        <v>28.618608474731445</v>
      </c>
      <c r="AU87" s="1">
        <v>2</v>
      </c>
      <c r="AV87">
        <f t="shared" si="135"/>
        <v>4.644859790802002</v>
      </c>
      <c r="AW87" s="1">
        <v>1</v>
      </c>
      <c r="AX87">
        <f t="shared" si="136"/>
        <v>9.2897195816040039</v>
      </c>
      <c r="AY87" s="1">
        <v>31.59547233581543</v>
      </c>
      <c r="AZ87" s="1">
        <v>28.618608474731445</v>
      </c>
      <c r="BA87" s="1">
        <v>32.986949920654297</v>
      </c>
      <c r="BB87" s="1">
        <v>250.02381896972656</v>
      </c>
      <c r="BC87" s="1">
        <v>245.47148132324219</v>
      </c>
      <c r="BD87" s="1">
        <v>18.371744155883789</v>
      </c>
      <c r="BE87" s="1">
        <v>20.893095016479492</v>
      </c>
      <c r="BF87" s="1">
        <v>37.746284484863281</v>
      </c>
      <c r="BG87" s="1">
        <v>42.926799774169922</v>
      </c>
      <c r="BH87" s="1">
        <v>300.19308471679688</v>
      </c>
      <c r="BI87" s="1">
        <v>2001.067138671875</v>
      </c>
      <c r="BJ87" s="1">
        <v>72.6700439453125</v>
      </c>
      <c r="BK87" s="1">
        <v>95.878684997558594</v>
      </c>
      <c r="BL87" s="1">
        <v>-1.4030303955078125</v>
      </c>
      <c r="BM87" s="1">
        <v>-8.8028110563755035E-2</v>
      </c>
      <c r="BN87" s="1">
        <v>1</v>
      </c>
      <c r="BO87" s="1">
        <v>-1.355140209197998</v>
      </c>
      <c r="BP87" s="1">
        <v>7.355140209197998</v>
      </c>
      <c r="BQ87" s="1">
        <v>1</v>
      </c>
      <c r="BR87" s="1">
        <v>0</v>
      </c>
      <c r="BS87" s="1">
        <v>0.15999999642372131</v>
      </c>
      <c r="BT87" s="1">
        <v>111115</v>
      </c>
      <c r="BU87">
        <f t="shared" si="137"/>
        <v>1.5009654235839842</v>
      </c>
      <c r="BV87">
        <f t="shared" si="138"/>
        <v>3.865216804432167E-3</v>
      </c>
      <c r="BW87">
        <f t="shared" si="139"/>
        <v>301.76860847473142</v>
      </c>
      <c r="BX87">
        <f t="shared" si="140"/>
        <v>304.74547233581541</v>
      </c>
      <c r="BY87">
        <f t="shared" si="141"/>
        <v>320.17073503112624</v>
      </c>
      <c r="BZ87">
        <f t="shared" si="142"/>
        <v>0.74022510170115219</v>
      </c>
      <c r="CA87">
        <f t="shared" si="143"/>
        <v>3.933864056848297</v>
      </c>
      <c r="CB87">
        <f t="shared" si="144"/>
        <v>41.029599612765516</v>
      </c>
      <c r="CC87">
        <f t="shared" si="145"/>
        <v>20.136504596286024</v>
      </c>
      <c r="CD87">
        <f t="shared" si="146"/>
        <v>30.107040405273438</v>
      </c>
      <c r="CE87">
        <f t="shared" si="147"/>
        <v>4.2867146360601369</v>
      </c>
      <c r="CF87">
        <f t="shared" si="148"/>
        <v>0.18600767906832527</v>
      </c>
      <c r="CG87">
        <f t="shared" si="149"/>
        <v>2.0032024757090987</v>
      </c>
      <c r="CH87">
        <f t="shared" si="150"/>
        <v>2.2835121603510382</v>
      </c>
      <c r="CI87">
        <f t="shared" si="151"/>
        <v>0.11659038156308721</v>
      </c>
      <c r="CJ87">
        <f t="shared" si="152"/>
        <v>18.008035361154018</v>
      </c>
      <c r="CK87">
        <f t="shared" si="153"/>
        <v>0.76514408004358514</v>
      </c>
      <c r="CL87">
        <f t="shared" si="154"/>
        <v>50.368019312440083</v>
      </c>
      <c r="CM87">
        <f t="shared" si="155"/>
        <v>244.61639240934267</v>
      </c>
      <c r="CN87">
        <f t="shared" si="156"/>
        <v>1.2115725578057731E-2</v>
      </c>
      <c r="CO87">
        <f t="shared" si="157"/>
        <v>0</v>
      </c>
      <c r="CP87">
        <f t="shared" si="158"/>
        <v>1751.1003381313362</v>
      </c>
      <c r="CQ87">
        <f t="shared" si="159"/>
        <v>352.71075439453125</v>
      </c>
      <c r="CR87">
        <f t="shared" si="160"/>
        <v>0.34693432723210449</v>
      </c>
      <c r="CS87" s="2">
        <v>-9999</v>
      </c>
    </row>
    <row r="88" spans="1:97" x14ac:dyDescent="0.2">
      <c r="A88" t="s">
        <v>127</v>
      </c>
      <c r="B88" t="s">
        <v>128</v>
      </c>
      <c r="C88" t="s">
        <v>177</v>
      </c>
      <c r="D88" s="2"/>
      <c r="E88" t="s">
        <v>189</v>
      </c>
      <c r="F88" t="s">
        <v>130</v>
      </c>
      <c r="G88" t="s">
        <v>131</v>
      </c>
      <c r="H88" t="str">
        <f t="shared" si="161"/>
        <v>LRCS_Tower_ARCA11_ELK2T_GE</v>
      </c>
      <c r="I88">
        <v>2</v>
      </c>
      <c r="J88" s="8">
        <v>41358</v>
      </c>
      <c r="K88" t="s">
        <v>136</v>
      </c>
      <c r="L88" s="2" t="s">
        <v>133</v>
      </c>
      <c r="M88" t="s">
        <v>129</v>
      </c>
      <c r="O88" s="1">
        <v>10</v>
      </c>
      <c r="P88" s="1" t="s">
        <v>199</v>
      </c>
      <c r="Q88" s="1">
        <v>2997.5000003101304</v>
      </c>
      <c r="R88" s="1">
        <v>0</v>
      </c>
      <c r="S88">
        <f t="shared" si="121"/>
        <v>-0.59550959940200954</v>
      </c>
      <c r="T88">
        <f t="shared" si="122"/>
        <v>0.1988846839072807</v>
      </c>
      <c r="U88">
        <f t="shared" si="123"/>
        <v>101.31512342044972</v>
      </c>
      <c r="V88" s="1">
        <v>10</v>
      </c>
      <c r="W88" s="1">
        <v>10</v>
      </c>
      <c r="X88" s="1">
        <v>0</v>
      </c>
      <c r="Y88" s="1">
        <v>0</v>
      </c>
      <c r="Z88" s="1">
        <v>369.9052734375</v>
      </c>
      <c r="AA88" s="1">
        <v>643.97918701171875</v>
      </c>
      <c r="AB88" s="1">
        <v>464.84423828125</v>
      </c>
      <c r="AC88" s="2">
        <v>-9999</v>
      </c>
      <c r="AD88">
        <f t="shared" si="124"/>
        <v>0.42559436562851422</v>
      </c>
      <c r="AE88">
        <f t="shared" si="125"/>
        <v>0.27816884822274379</v>
      </c>
      <c r="AF88" s="1">
        <v>-1</v>
      </c>
      <c r="AG88" s="1">
        <v>0.87</v>
      </c>
      <c r="AH88" s="1">
        <v>0.92</v>
      </c>
      <c r="AI88" s="1">
        <v>10.191901206970215</v>
      </c>
      <c r="AJ88">
        <f t="shared" si="126"/>
        <v>0.87509595060348522</v>
      </c>
      <c r="AK88">
        <f t="shared" si="127"/>
        <v>2.3134550618391549E-4</v>
      </c>
      <c r="AL88">
        <f t="shared" si="128"/>
        <v>0.6536008713647945</v>
      </c>
      <c r="AM88">
        <f t="shared" si="129"/>
        <v>1.7409299981783766</v>
      </c>
      <c r="AN88">
        <f t="shared" si="130"/>
        <v>-1</v>
      </c>
      <c r="AO88" s="1">
        <v>1998.138916015625</v>
      </c>
      <c r="AP88" s="1">
        <v>0.5</v>
      </c>
      <c r="AQ88">
        <f t="shared" si="131"/>
        <v>243.19791600724054</v>
      </c>
      <c r="AR88">
        <f t="shared" si="132"/>
        <v>4.1604834004057043</v>
      </c>
      <c r="AS88">
        <f t="shared" si="133"/>
        <v>1.9866853368507604</v>
      </c>
      <c r="AT88">
        <f t="shared" si="134"/>
        <v>28.448110580444336</v>
      </c>
      <c r="AU88" s="1">
        <v>2</v>
      </c>
      <c r="AV88">
        <f t="shared" si="135"/>
        <v>4.644859790802002</v>
      </c>
      <c r="AW88" s="1">
        <v>1</v>
      </c>
      <c r="AX88">
        <f t="shared" si="136"/>
        <v>9.2897195816040039</v>
      </c>
      <c r="AY88" s="1">
        <v>32.255416870117188</v>
      </c>
      <c r="AZ88" s="1">
        <v>28.448110580444336</v>
      </c>
      <c r="BA88" s="1">
        <v>33.966926574707031</v>
      </c>
      <c r="BB88" s="1">
        <v>99.745101928710938</v>
      </c>
      <c r="BC88" s="1">
        <v>99.865028381347656</v>
      </c>
      <c r="BD88" s="1">
        <v>17.187620162963867</v>
      </c>
      <c r="BE88" s="1">
        <v>19.904058456420898</v>
      </c>
      <c r="BF88" s="1">
        <v>34.019481658935547</v>
      </c>
      <c r="BG88" s="1">
        <v>39.395561218261719</v>
      </c>
      <c r="BH88" s="1">
        <v>300.22201538085938</v>
      </c>
      <c r="BI88" s="1">
        <v>1997.9815673828125</v>
      </c>
      <c r="BJ88" s="1">
        <v>85.879806518554688</v>
      </c>
      <c r="BK88" s="1">
        <v>95.881202697753906</v>
      </c>
      <c r="BL88" s="1">
        <v>-0.86963653564453125</v>
      </c>
      <c r="BM88" s="1">
        <v>-0.10486999899148941</v>
      </c>
      <c r="BN88" s="1">
        <v>1</v>
      </c>
      <c r="BO88" s="1">
        <v>-1.355140209197998</v>
      </c>
      <c r="BP88" s="1">
        <v>7.355140209197998</v>
      </c>
      <c r="BQ88" s="1">
        <v>1</v>
      </c>
      <c r="BR88" s="1">
        <v>0</v>
      </c>
      <c r="BS88" s="1">
        <v>0.15999999642372131</v>
      </c>
      <c r="BT88" s="1">
        <v>111115</v>
      </c>
      <c r="BU88">
        <f t="shared" si="137"/>
        <v>1.5011100769042967</v>
      </c>
      <c r="BV88">
        <f t="shared" si="138"/>
        <v>4.1604834004057047E-3</v>
      </c>
      <c r="BW88">
        <f t="shared" si="139"/>
        <v>301.59811058044431</v>
      </c>
      <c r="BX88">
        <f t="shared" si="140"/>
        <v>305.40541687011716</v>
      </c>
      <c r="BY88">
        <f t="shared" si="141"/>
        <v>319.6770436359111</v>
      </c>
      <c r="BZ88">
        <f t="shared" si="142"/>
        <v>0.72662356795607586</v>
      </c>
      <c r="CA88">
        <f t="shared" si="143"/>
        <v>3.8951104002187953</v>
      </c>
      <c r="CB88">
        <f t="shared" si="144"/>
        <v>40.624338145792173</v>
      </c>
      <c r="CC88">
        <f t="shared" si="145"/>
        <v>20.720279689371274</v>
      </c>
      <c r="CD88">
        <f t="shared" si="146"/>
        <v>30.351763725280762</v>
      </c>
      <c r="CE88">
        <f t="shared" si="147"/>
        <v>4.3472939007108096</v>
      </c>
      <c r="CF88">
        <f t="shared" si="148"/>
        <v>0.19471598676425914</v>
      </c>
      <c r="CG88">
        <f t="shared" si="149"/>
        <v>1.9084250633680349</v>
      </c>
      <c r="CH88">
        <f t="shared" si="150"/>
        <v>2.4388688373427749</v>
      </c>
      <c r="CI88">
        <f t="shared" si="151"/>
        <v>0.12206528096280889</v>
      </c>
      <c r="CJ88">
        <f t="shared" si="152"/>
        <v>9.7142158850240943</v>
      </c>
      <c r="CK88">
        <f t="shared" si="153"/>
        <v>1.014520549011058</v>
      </c>
      <c r="CL88">
        <f t="shared" si="154"/>
        <v>48.50605608444264</v>
      </c>
      <c r="CM88">
        <f t="shared" si="155"/>
        <v>99.951568987028011</v>
      </c>
      <c r="CN88">
        <f t="shared" si="156"/>
        <v>-2.8899818502265561E-3</v>
      </c>
      <c r="CO88">
        <f t="shared" si="157"/>
        <v>0</v>
      </c>
      <c r="CP88">
        <f t="shared" si="158"/>
        <v>1748.4255789971037</v>
      </c>
      <c r="CQ88">
        <f t="shared" si="159"/>
        <v>274.07391357421875</v>
      </c>
      <c r="CR88">
        <f t="shared" si="160"/>
        <v>0.27816884822274379</v>
      </c>
      <c r="CS88" s="2">
        <v>-9999</v>
      </c>
    </row>
    <row r="89" spans="1:97" x14ac:dyDescent="0.2">
      <c r="A89" t="s">
        <v>127</v>
      </c>
      <c r="B89" t="s">
        <v>128</v>
      </c>
      <c r="C89" t="s">
        <v>177</v>
      </c>
      <c r="D89" s="2"/>
      <c r="E89" t="s">
        <v>189</v>
      </c>
      <c r="F89" t="s">
        <v>130</v>
      </c>
      <c r="G89" t="s">
        <v>131</v>
      </c>
      <c r="H89" t="str">
        <f t="shared" si="161"/>
        <v>LRCS_Tower_ARCA11_ELK2T_GE</v>
      </c>
      <c r="I89">
        <v>2</v>
      </c>
      <c r="J89" s="8">
        <v>41358</v>
      </c>
      <c r="K89" t="s">
        <v>136</v>
      </c>
      <c r="L89" s="2" t="s">
        <v>133</v>
      </c>
      <c r="M89" t="s">
        <v>129</v>
      </c>
      <c r="O89" s="1">
        <v>11</v>
      </c>
      <c r="P89" s="1" t="s">
        <v>200</v>
      </c>
      <c r="Q89" s="1">
        <v>3228.0000061336905</v>
      </c>
      <c r="R89" s="1">
        <v>0</v>
      </c>
      <c r="S89">
        <f t="shared" si="121"/>
        <v>-3.0716115092410701</v>
      </c>
      <c r="T89">
        <f t="shared" si="122"/>
        <v>0.20726851377518415</v>
      </c>
      <c r="U89">
        <f t="shared" si="123"/>
        <v>73.647761178817277</v>
      </c>
      <c r="V89" s="1">
        <v>11</v>
      </c>
      <c r="W89" s="1">
        <v>11</v>
      </c>
      <c r="X89" s="1">
        <v>0</v>
      </c>
      <c r="Y89" s="1">
        <v>0</v>
      </c>
      <c r="Z89" s="1">
        <v>366.732177734375</v>
      </c>
      <c r="AA89" s="1">
        <v>603.8062744140625</v>
      </c>
      <c r="AB89" s="1">
        <v>459.99774169921875</v>
      </c>
      <c r="AC89" s="2">
        <v>-9999</v>
      </c>
      <c r="AD89">
        <f t="shared" si="124"/>
        <v>0.39263271470596384</v>
      </c>
      <c r="AE89">
        <f t="shared" si="125"/>
        <v>0.23816998730991407</v>
      </c>
      <c r="AF89" s="1">
        <v>-1</v>
      </c>
      <c r="AG89" s="1">
        <v>0.87</v>
      </c>
      <c r="AH89" s="1">
        <v>0.92</v>
      </c>
      <c r="AI89" s="1">
        <v>10.191901206970215</v>
      </c>
      <c r="AJ89">
        <f t="shared" si="126"/>
        <v>0.87509595060348522</v>
      </c>
      <c r="AK89">
        <f t="shared" si="127"/>
        <v>-1.1841159579141483E-3</v>
      </c>
      <c r="AL89">
        <f t="shared" si="128"/>
        <v>0.60659740869600143</v>
      </c>
      <c r="AM89">
        <f t="shared" si="129"/>
        <v>1.6464502191880224</v>
      </c>
      <c r="AN89">
        <f t="shared" si="130"/>
        <v>-1</v>
      </c>
      <c r="AO89" s="1">
        <v>1999.279052734375</v>
      </c>
      <c r="AP89" s="1">
        <v>0.5</v>
      </c>
      <c r="AQ89">
        <f t="shared" si="131"/>
        <v>208.34646096196266</v>
      </c>
      <c r="AR89">
        <f t="shared" si="132"/>
        <v>4.3360952968739896</v>
      </c>
      <c r="AS89">
        <f t="shared" si="133"/>
        <v>1.9893023507239984</v>
      </c>
      <c r="AT89">
        <f t="shared" si="134"/>
        <v>28.269515991210938</v>
      </c>
      <c r="AU89" s="1">
        <v>2</v>
      </c>
      <c r="AV89">
        <f t="shared" si="135"/>
        <v>4.644859790802002</v>
      </c>
      <c r="AW89" s="1">
        <v>1</v>
      </c>
      <c r="AX89">
        <f t="shared" si="136"/>
        <v>9.2897195816040039</v>
      </c>
      <c r="AY89" s="1">
        <v>32.222488403320312</v>
      </c>
      <c r="AZ89" s="1">
        <v>28.269515991210938</v>
      </c>
      <c r="BA89" s="1">
        <v>33.964706420898438</v>
      </c>
      <c r="BB89" s="1">
        <v>49.723049163818359</v>
      </c>
      <c r="BC89" s="1">
        <v>51.620162963867188</v>
      </c>
      <c r="BD89" s="1">
        <v>16.62598991394043</v>
      </c>
      <c r="BE89" s="1">
        <v>19.458370208740234</v>
      </c>
      <c r="BF89" s="1">
        <v>32.966709136962891</v>
      </c>
      <c r="BG89" s="1">
        <v>38.582855224609375</v>
      </c>
      <c r="BH89" s="1">
        <v>300.2225341796875</v>
      </c>
      <c r="BI89" s="1">
        <v>1999.2099609375</v>
      </c>
      <c r="BJ89" s="1">
        <v>79.54656982421875</v>
      </c>
      <c r="BK89" s="1">
        <v>95.875015258789062</v>
      </c>
      <c r="BL89" s="1">
        <v>-0.81470870971679688</v>
      </c>
      <c r="BM89" s="1">
        <v>-0.1003057137131691</v>
      </c>
      <c r="BN89" s="1">
        <v>1</v>
      </c>
      <c r="BO89" s="1">
        <v>-1.355140209197998</v>
      </c>
      <c r="BP89" s="1">
        <v>7.355140209197998</v>
      </c>
      <c r="BQ89" s="1">
        <v>1</v>
      </c>
      <c r="BR89" s="1">
        <v>0</v>
      </c>
      <c r="BS89" s="1">
        <v>0.15999999642372131</v>
      </c>
      <c r="BT89" s="1">
        <v>111115</v>
      </c>
      <c r="BU89">
        <f t="shared" si="137"/>
        <v>1.5011126708984373</v>
      </c>
      <c r="BV89">
        <f t="shared" si="138"/>
        <v>4.3360952968739897E-3</v>
      </c>
      <c r="BW89">
        <f t="shared" si="139"/>
        <v>301.41951599121091</v>
      </c>
      <c r="BX89">
        <f t="shared" si="140"/>
        <v>305.37248840332029</v>
      </c>
      <c r="BY89">
        <f t="shared" si="141"/>
        <v>319.87358660026803</v>
      </c>
      <c r="BZ89">
        <f t="shared" si="142"/>
        <v>0.70336482734028194</v>
      </c>
      <c r="CA89">
        <f t="shared" si="143"/>
        <v>3.8548738913981349</v>
      </c>
      <c r="CB89">
        <f t="shared" si="144"/>
        <v>40.207283211303064</v>
      </c>
      <c r="CC89">
        <f t="shared" si="145"/>
        <v>20.74891300256283</v>
      </c>
      <c r="CD89">
        <f t="shared" si="146"/>
        <v>30.246002197265625</v>
      </c>
      <c r="CE89">
        <f t="shared" si="147"/>
        <v>4.3210225824218336</v>
      </c>
      <c r="CF89">
        <f t="shared" si="148"/>
        <v>0.20274494942287372</v>
      </c>
      <c r="CG89">
        <f t="shared" si="149"/>
        <v>1.8655715406741364</v>
      </c>
      <c r="CH89">
        <f t="shared" si="150"/>
        <v>2.4554510417476969</v>
      </c>
      <c r="CI89">
        <f t="shared" si="151"/>
        <v>0.12711438866623997</v>
      </c>
      <c r="CJ89">
        <f t="shared" si="152"/>
        <v>7.0609802267947588</v>
      </c>
      <c r="CK89">
        <f t="shared" si="153"/>
        <v>1.426724693418129</v>
      </c>
      <c r="CL89">
        <f t="shared" si="154"/>
        <v>47.969169733291714</v>
      </c>
      <c r="CM89">
        <f t="shared" si="155"/>
        <v>52.066535483624072</v>
      </c>
      <c r="CN89">
        <f t="shared" si="156"/>
        <v>-2.8298916467729897E-2</v>
      </c>
      <c r="CO89">
        <f t="shared" si="157"/>
        <v>0</v>
      </c>
      <c r="CP89">
        <f t="shared" si="158"/>
        <v>1749.500541222558</v>
      </c>
      <c r="CQ89">
        <f t="shared" si="159"/>
        <v>237.0740966796875</v>
      </c>
      <c r="CR89">
        <f t="shared" si="160"/>
        <v>0.23816998730991407</v>
      </c>
      <c r="CS89" s="2">
        <v>-9999</v>
      </c>
    </row>
    <row r="90" spans="1:97" x14ac:dyDescent="0.2">
      <c r="A90" t="s">
        <v>127</v>
      </c>
      <c r="B90" t="s">
        <v>128</v>
      </c>
      <c r="C90" t="s">
        <v>177</v>
      </c>
      <c r="D90" s="2"/>
      <c r="E90" t="s">
        <v>189</v>
      </c>
      <c r="F90" t="s">
        <v>130</v>
      </c>
      <c r="G90" t="s">
        <v>131</v>
      </c>
      <c r="H90" t="str">
        <f t="shared" si="161"/>
        <v>LRCS_Tower_ARCA11_ELK2T_GE</v>
      </c>
      <c r="I90">
        <v>2</v>
      </c>
      <c r="J90" s="8">
        <v>41358</v>
      </c>
      <c r="K90" t="s">
        <v>136</v>
      </c>
      <c r="L90" s="2" t="s">
        <v>133</v>
      </c>
      <c r="M90" t="s">
        <v>129</v>
      </c>
      <c r="O90" s="1">
        <v>12</v>
      </c>
      <c r="P90" s="1" t="s">
        <v>201</v>
      </c>
      <c r="Q90" s="1">
        <v>3458.0000061336905</v>
      </c>
      <c r="R90" s="1">
        <v>0</v>
      </c>
      <c r="S90">
        <f t="shared" si="121"/>
        <v>27.314203352531006</v>
      </c>
      <c r="T90">
        <f t="shared" si="122"/>
        <v>0.20927705303388897</v>
      </c>
      <c r="U90">
        <f t="shared" si="123"/>
        <v>640.69951021496104</v>
      </c>
      <c r="V90" s="1">
        <v>12</v>
      </c>
      <c r="W90" s="1">
        <v>12</v>
      </c>
      <c r="X90" s="1">
        <v>0</v>
      </c>
      <c r="Y90" s="1">
        <v>0</v>
      </c>
      <c r="Z90" s="1">
        <v>413.634765625</v>
      </c>
      <c r="AA90" s="1">
        <v>963.55902099609375</v>
      </c>
      <c r="AB90" s="1">
        <v>546.34515380859375</v>
      </c>
      <c r="AC90" s="2">
        <v>-9999</v>
      </c>
      <c r="AD90">
        <f t="shared" si="124"/>
        <v>0.57072192090797014</v>
      </c>
      <c r="AE90">
        <f t="shared" si="125"/>
        <v>0.43299253921799086</v>
      </c>
      <c r="AF90" s="1">
        <v>-1</v>
      </c>
      <c r="AG90" s="1">
        <v>0.87</v>
      </c>
      <c r="AH90" s="1">
        <v>0.92</v>
      </c>
      <c r="AI90" s="1">
        <v>9.9645156860351562</v>
      </c>
      <c r="AJ90">
        <f t="shared" si="126"/>
        <v>0.87498225784301764</v>
      </c>
      <c r="AK90">
        <f t="shared" si="127"/>
        <v>1.6175756836757229E-2</v>
      </c>
      <c r="AL90">
        <f t="shared" si="128"/>
        <v>0.75867515046405876</v>
      </c>
      <c r="AM90">
        <f t="shared" si="129"/>
        <v>2.3294923470471853</v>
      </c>
      <c r="AN90">
        <f t="shared" si="130"/>
        <v>-1</v>
      </c>
      <c r="AO90" s="1">
        <v>2000.607421875</v>
      </c>
      <c r="AP90" s="1">
        <v>0.5</v>
      </c>
      <c r="AQ90">
        <f t="shared" si="131"/>
        <v>378.97585375972864</v>
      </c>
      <c r="AR90">
        <f t="shared" si="132"/>
        <v>4.5109264629683121</v>
      </c>
      <c r="AS90">
        <f t="shared" si="133"/>
        <v>2.050021386706832</v>
      </c>
      <c r="AT90">
        <f t="shared" si="134"/>
        <v>28.389244079589844</v>
      </c>
      <c r="AU90" s="1">
        <v>2</v>
      </c>
      <c r="AV90">
        <f t="shared" si="135"/>
        <v>4.644859790802002</v>
      </c>
      <c r="AW90" s="1">
        <v>1</v>
      </c>
      <c r="AX90">
        <f t="shared" si="136"/>
        <v>9.2897195816040039</v>
      </c>
      <c r="AY90" s="1">
        <v>33.002307891845703</v>
      </c>
      <c r="AZ90" s="1">
        <v>28.389244079589844</v>
      </c>
      <c r="BA90" s="1">
        <v>34.95159912109375</v>
      </c>
      <c r="BB90" s="1">
        <v>901.130126953125</v>
      </c>
      <c r="BC90" s="1">
        <v>880.28839111328125</v>
      </c>
      <c r="BD90" s="1">
        <v>16.159515380859375</v>
      </c>
      <c r="BE90" s="1">
        <v>19.107215881347656</v>
      </c>
      <c r="BF90" s="1">
        <v>30.662479400634766</v>
      </c>
      <c r="BG90" s="1">
        <v>36.255393981933594</v>
      </c>
      <c r="BH90" s="1">
        <v>300.216064453125</v>
      </c>
      <c r="BI90" s="1">
        <v>2000.5089111328125</v>
      </c>
      <c r="BJ90" s="1">
        <v>162.38111877441406</v>
      </c>
      <c r="BK90" s="1">
        <v>95.868827819824219</v>
      </c>
      <c r="BL90" s="1">
        <v>-8.3952140808105469</v>
      </c>
      <c r="BM90" s="1">
        <v>-0.10125748068094254</v>
      </c>
      <c r="BN90" s="1">
        <v>1</v>
      </c>
      <c r="BO90" s="1">
        <v>-1.355140209197998</v>
      </c>
      <c r="BP90" s="1">
        <v>7.355140209197998</v>
      </c>
      <c r="BQ90" s="1">
        <v>1</v>
      </c>
      <c r="BR90" s="1">
        <v>0</v>
      </c>
      <c r="BS90" s="1">
        <v>0.15999999642372131</v>
      </c>
      <c r="BT90" s="1">
        <v>111115</v>
      </c>
      <c r="BU90">
        <f t="shared" si="137"/>
        <v>1.5010803222656248</v>
      </c>
      <c r="BV90">
        <f t="shared" si="138"/>
        <v>4.5109264629683123E-3</v>
      </c>
      <c r="BW90">
        <f t="shared" si="139"/>
        <v>301.53924407958982</v>
      </c>
      <c r="BX90">
        <f t="shared" si="140"/>
        <v>306.15230789184568</v>
      </c>
      <c r="BY90">
        <f t="shared" si="141"/>
        <v>320.08141862687262</v>
      </c>
      <c r="BZ90">
        <f t="shared" si="142"/>
        <v>0.70607945869417976</v>
      </c>
      <c r="CA90">
        <f t="shared" si="143"/>
        <v>3.8818077761519612</v>
      </c>
      <c r="CB90">
        <f t="shared" si="144"/>
        <v>40.490823393057717</v>
      </c>
      <c r="CC90">
        <f t="shared" si="145"/>
        <v>21.383607511710061</v>
      </c>
      <c r="CD90">
        <f t="shared" si="146"/>
        <v>30.695775985717773</v>
      </c>
      <c r="CE90">
        <f t="shared" si="147"/>
        <v>4.4337121121125849</v>
      </c>
      <c r="CF90">
        <f t="shared" si="148"/>
        <v>0.20466636765193558</v>
      </c>
      <c r="CG90">
        <f t="shared" si="149"/>
        <v>1.8317863894451294</v>
      </c>
      <c r="CH90">
        <f t="shared" si="150"/>
        <v>2.6019257226674553</v>
      </c>
      <c r="CI90">
        <f t="shared" si="151"/>
        <v>0.12832288178079912</v>
      </c>
      <c r="CJ90">
        <f t="shared" si="152"/>
        <v>61.42311102904381</v>
      </c>
      <c r="CK90">
        <f t="shared" si="153"/>
        <v>0.7278291031473022</v>
      </c>
      <c r="CL90">
        <f t="shared" si="154"/>
        <v>46.766192742719205</v>
      </c>
      <c r="CM90">
        <f t="shared" si="155"/>
        <v>876.3190383032204</v>
      </c>
      <c r="CN90">
        <f t="shared" si="156"/>
        <v>1.4576669486396548E-2</v>
      </c>
      <c r="CO90">
        <f t="shared" si="157"/>
        <v>0</v>
      </c>
      <c r="CP90">
        <f t="shared" si="158"/>
        <v>1750.4098038980651</v>
      </c>
      <c r="CQ90">
        <f t="shared" si="159"/>
        <v>549.92425537109375</v>
      </c>
      <c r="CR90">
        <f t="shared" si="160"/>
        <v>0.43299253921799086</v>
      </c>
      <c r="CS90" s="2">
        <v>-9999</v>
      </c>
    </row>
    <row r="91" spans="1:97" x14ac:dyDescent="0.2">
      <c r="A91" t="s">
        <v>127</v>
      </c>
      <c r="B91" t="s">
        <v>128</v>
      </c>
      <c r="C91" t="s">
        <v>177</v>
      </c>
      <c r="D91" s="2"/>
      <c r="E91" t="s">
        <v>189</v>
      </c>
      <c r="F91" t="s">
        <v>130</v>
      </c>
      <c r="G91" t="s">
        <v>131</v>
      </c>
      <c r="H91" t="str">
        <f t="shared" si="161"/>
        <v>LRCS_Tower_ARCA11_ELK2T_GE</v>
      </c>
      <c r="I91">
        <v>2</v>
      </c>
      <c r="J91" s="8">
        <v>41358</v>
      </c>
      <c r="K91" t="s">
        <v>136</v>
      </c>
      <c r="L91" s="2" t="s">
        <v>133</v>
      </c>
      <c r="M91" t="s">
        <v>129</v>
      </c>
      <c r="O91" s="1">
        <v>13</v>
      </c>
      <c r="P91" s="1" t="s">
        <v>202</v>
      </c>
      <c r="Q91" s="1">
        <v>3693.0000061336905</v>
      </c>
      <c r="R91" s="1">
        <v>0</v>
      </c>
      <c r="S91">
        <f t="shared" si="121"/>
        <v>31.553250830392486</v>
      </c>
      <c r="T91">
        <f t="shared" si="122"/>
        <v>0.19485094831223188</v>
      </c>
      <c r="U91">
        <f t="shared" si="123"/>
        <v>872.97448402900659</v>
      </c>
      <c r="V91" s="1">
        <v>13</v>
      </c>
      <c r="W91" s="1">
        <v>13</v>
      </c>
      <c r="X91" s="1">
        <v>0</v>
      </c>
      <c r="Y91" s="1">
        <v>0</v>
      </c>
      <c r="Z91" s="1">
        <v>423.2431640625</v>
      </c>
      <c r="AA91" s="1">
        <v>1008.6062622070312</v>
      </c>
      <c r="AB91" s="1">
        <v>557.45648193359375</v>
      </c>
      <c r="AC91" s="2">
        <v>-9999</v>
      </c>
      <c r="AD91">
        <f t="shared" si="124"/>
        <v>0.58036829640898746</v>
      </c>
      <c r="AE91">
        <f t="shared" si="125"/>
        <v>0.44730019748859379</v>
      </c>
      <c r="AF91" s="1">
        <v>-1</v>
      </c>
      <c r="AG91" s="1">
        <v>0.87</v>
      </c>
      <c r="AH91" s="1">
        <v>0.92</v>
      </c>
      <c r="AI91" s="1">
        <v>9.9396905899047852</v>
      </c>
      <c r="AJ91">
        <f t="shared" si="126"/>
        <v>0.87496984529495248</v>
      </c>
      <c r="AK91">
        <f t="shared" si="127"/>
        <v>1.8588655921263037E-2</v>
      </c>
      <c r="AL91">
        <f t="shared" si="128"/>
        <v>0.77071783599526578</v>
      </c>
      <c r="AM91">
        <f t="shared" si="129"/>
        <v>2.3830420615088568</v>
      </c>
      <c r="AN91">
        <f t="shared" si="130"/>
        <v>-1</v>
      </c>
      <c r="AO91" s="1">
        <v>2001.135498046875</v>
      </c>
      <c r="AP91" s="1">
        <v>0.5</v>
      </c>
      <c r="AQ91">
        <f t="shared" si="131"/>
        <v>391.59638690810016</v>
      </c>
      <c r="AR91">
        <f t="shared" si="132"/>
        <v>4.4550267912788835</v>
      </c>
      <c r="AS91">
        <f t="shared" si="133"/>
        <v>2.1698447729716688</v>
      </c>
      <c r="AT91">
        <f t="shared" si="134"/>
        <v>28.87755012512207</v>
      </c>
      <c r="AU91" s="1">
        <v>2</v>
      </c>
      <c r="AV91">
        <f t="shared" si="135"/>
        <v>4.644859790802002</v>
      </c>
      <c r="AW91" s="1">
        <v>1</v>
      </c>
      <c r="AX91">
        <f t="shared" si="136"/>
        <v>9.2897195816040039</v>
      </c>
      <c r="AY91" s="1">
        <v>32.514976501464844</v>
      </c>
      <c r="AZ91" s="1">
        <v>28.87755012512207</v>
      </c>
      <c r="BA91" s="1">
        <v>33.961391448974609</v>
      </c>
      <c r="BB91" s="1">
        <v>1199.362548828125</v>
      </c>
      <c r="BC91" s="1">
        <v>1174.8538818359375</v>
      </c>
      <c r="BD91" s="1">
        <v>16.110744476318359</v>
      </c>
      <c r="BE91" s="1">
        <v>19.022344589233398</v>
      </c>
      <c r="BF91" s="1">
        <v>31.414403915405273</v>
      </c>
      <c r="BG91" s="1">
        <v>37.093269348144531</v>
      </c>
      <c r="BH91" s="1">
        <v>300.19793701171875</v>
      </c>
      <c r="BI91" s="1">
        <v>2001.4893798828125</v>
      </c>
      <c r="BJ91" s="1">
        <v>163.07295227050781</v>
      </c>
      <c r="BK91" s="1">
        <v>95.861953735351562</v>
      </c>
      <c r="BL91" s="1">
        <v>-12.317455291748047</v>
      </c>
      <c r="BM91" s="1">
        <v>-6.7093051970005035E-2</v>
      </c>
      <c r="BN91" s="1">
        <v>1</v>
      </c>
      <c r="BO91" s="1">
        <v>-1.355140209197998</v>
      </c>
      <c r="BP91" s="1">
        <v>7.355140209197998</v>
      </c>
      <c r="BQ91" s="1">
        <v>1</v>
      </c>
      <c r="BR91" s="1">
        <v>0</v>
      </c>
      <c r="BS91" s="1">
        <v>0.15999999642372131</v>
      </c>
      <c r="BT91" s="1">
        <v>111115</v>
      </c>
      <c r="BU91">
        <f t="shared" si="137"/>
        <v>1.5009896850585935</v>
      </c>
      <c r="BV91">
        <f t="shared" si="138"/>
        <v>4.4550267912788835E-3</v>
      </c>
      <c r="BW91">
        <f t="shared" si="139"/>
        <v>302.02755012512205</v>
      </c>
      <c r="BX91">
        <f t="shared" si="140"/>
        <v>305.66497650146482</v>
      </c>
      <c r="BY91">
        <f t="shared" si="141"/>
        <v>320.23829362336619</v>
      </c>
      <c r="BZ91">
        <f t="shared" si="142"/>
        <v>0.66931626213396378</v>
      </c>
      <c r="CA91">
        <f t="shared" si="143"/>
        <v>3.993363889922676</v>
      </c>
      <c r="CB91">
        <f t="shared" si="144"/>
        <v>41.65744317028269</v>
      </c>
      <c r="CC91">
        <f t="shared" si="145"/>
        <v>22.635098581049292</v>
      </c>
      <c r="CD91">
        <f t="shared" si="146"/>
        <v>30.696263313293457</v>
      </c>
      <c r="CE91">
        <f t="shared" si="147"/>
        <v>4.4338355858352729</v>
      </c>
      <c r="CF91">
        <f t="shared" si="148"/>
        <v>0.19084793184054019</v>
      </c>
      <c r="CG91">
        <f t="shared" si="149"/>
        <v>1.8235191169510072</v>
      </c>
      <c r="CH91">
        <f t="shared" si="150"/>
        <v>2.6103164688842657</v>
      </c>
      <c r="CI91">
        <f t="shared" si="151"/>
        <v>0.11963325821401218</v>
      </c>
      <c r="CJ91">
        <f t="shared" si="152"/>
        <v>83.685039600131034</v>
      </c>
      <c r="CK91">
        <f t="shared" si="153"/>
        <v>0.74304941025075755</v>
      </c>
      <c r="CL91">
        <f t="shared" si="154"/>
        <v>45.114808252437363</v>
      </c>
      <c r="CM91">
        <f t="shared" si="155"/>
        <v>1170.2685024553389</v>
      </c>
      <c r="CN91">
        <f t="shared" si="156"/>
        <v>1.2164036355481959E-2</v>
      </c>
      <c r="CO91">
        <f t="shared" si="157"/>
        <v>0</v>
      </c>
      <c r="CP91">
        <f t="shared" si="158"/>
        <v>1751.2428530755549</v>
      </c>
      <c r="CQ91">
        <f t="shared" si="159"/>
        <v>585.36309814453125</v>
      </c>
      <c r="CR91">
        <f t="shared" si="160"/>
        <v>0.44730019748859379</v>
      </c>
      <c r="CS91" s="2">
        <v>-9999</v>
      </c>
    </row>
    <row r="92" spans="1:97" x14ac:dyDescent="0.2">
      <c r="A92" t="s">
        <v>127</v>
      </c>
      <c r="B92" t="s">
        <v>128</v>
      </c>
      <c r="C92" t="s">
        <v>177</v>
      </c>
      <c r="D92" s="2"/>
      <c r="E92" t="s">
        <v>189</v>
      </c>
      <c r="F92" t="s">
        <v>130</v>
      </c>
      <c r="G92" t="s">
        <v>131</v>
      </c>
      <c r="H92" t="str">
        <f t="shared" si="161"/>
        <v>LRCS_Tower_ARCA11_ELK2T_GE</v>
      </c>
      <c r="I92">
        <v>2</v>
      </c>
      <c r="J92" s="8">
        <v>41358</v>
      </c>
      <c r="K92" t="s">
        <v>136</v>
      </c>
      <c r="L92" s="2" t="s">
        <v>133</v>
      </c>
      <c r="M92" t="s">
        <v>129</v>
      </c>
      <c r="O92" s="1">
        <v>14</v>
      </c>
      <c r="P92" s="1" t="s">
        <v>203</v>
      </c>
      <c r="Q92" s="1">
        <v>3957.5000061681494</v>
      </c>
      <c r="R92" s="1">
        <v>0</v>
      </c>
      <c r="S92">
        <f t="shared" si="121"/>
        <v>34.095955179553989</v>
      </c>
      <c r="T92">
        <f t="shared" si="122"/>
        <v>0.16968364078431547</v>
      </c>
      <c r="U92">
        <f t="shared" si="123"/>
        <v>1099.6328656483574</v>
      </c>
      <c r="V92" s="1">
        <v>14</v>
      </c>
      <c r="W92" s="1">
        <v>14</v>
      </c>
      <c r="X92" s="1">
        <v>0</v>
      </c>
      <c r="Y92" s="1">
        <v>0</v>
      </c>
      <c r="Z92" s="1">
        <v>424.8359375</v>
      </c>
      <c r="AA92" s="1">
        <v>1033.2340087890625</v>
      </c>
      <c r="AB92" s="1">
        <v>569.97784423828125</v>
      </c>
      <c r="AC92" s="2">
        <v>-9999</v>
      </c>
      <c r="AD92">
        <f t="shared" si="124"/>
        <v>0.58882892560040445</v>
      </c>
      <c r="AE92">
        <f t="shared" si="125"/>
        <v>0.44835551347531788</v>
      </c>
      <c r="AF92" s="1">
        <v>-1</v>
      </c>
      <c r="AG92" s="1">
        <v>0.87</v>
      </c>
      <c r="AH92" s="1">
        <v>0.92</v>
      </c>
      <c r="AI92" s="1">
        <v>9.9396905899047852</v>
      </c>
      <c r="AJ92">
        <f t="shared" si="126"/>
        <v>0.87496984529495248</v>
      </c>
      <c r="AK92">
        <f t="shared" si="127"/>
        <v>2.0057079860894892E-2</v>
      </c>
      <c r="AL92">
        <f t="shared" si="128"/>
        <v>0.76143595190767566</v>
      </c>
      <c r="AM92">
        <f t="shared" si="129"/>
        <v>2.4320776977325806</v>
      </c>
      <c r="AN92">
        <f t="shared" si="130"/>
        <v>-1</v>
      </c>
      <c r="AO92" s="1">
        <v>1999.8135986328125</v>
      </c>
      <c r="AP92" s="1">
        <v>0.5</v>
      </c>
      <c r="AQ92">
        <f t="shared" si="131"/>
        <v>392.26099186240839</v>
      </c>
      <c r="AR92">
        <f t="shared" si="132"/>
        <v>3.8422408127784577</v>
      </c>
      <c r="AS92">
        <f t="shared" si="133"/>
        <v>2.1442801058870198</v>
      </c>
      <c r="AT92">
        <f t="shared" si="134"/>
        <v>28.657787322998047</v>
      </c>
      <c r="AU92" s="1">
        <v>2</v>
      </c>
      <c r="AV92">
        <f t="shared" si="135"/>
        <v>4.644859790802002</v>
      </c>
      <c r="AW92" s="1">
        <v>1</v>
      </c>
      <c r="AX92">
        <f t="shared" si="136"/>
        <v>9.2897195816040039</v>
      </c>
      <c r="AY92" s="1">
        <v>30.996288299560547</v>
      </c>
      <c r="AZ92" s="1">
        <v>28.657787322998047</v>
      </c>
      <c r="BA92" s="1">
        <v>32.012554168701172</v>
      </c>
      <c r="BB92" s="1">
        <v>1499.9908447265625</v>
      </c>
      <c r="BC92" s="1">
        <v>1473.5035400390625</v>
      </c>
      <c r="BD92" s="1">
        <v>16.248567581176758</v>
      </c>
      <c r="BE92" s="1">
        <v>18.76032829284668</v>
      </c>
      <c r="BF92" s="1">
        <v>34.534645080566406</v>
      </c>
      <c r="BG92" s="1">
        <v>39.875293731689453</v>
      </c>
      <c r="BH92" s="1">
        <v>300.20050048828125</v>
      </c>
      <c r="BI92" s="1">
        <v>1999.8447265625</v>
      </c>
      <c r="BJ92" s="1">
        <v>11.170295715332031</v>
      </c>
      <c r="BK92" s="1">
        <v>95.869140625</v>
      </c>
      <c r="BL92" s="1">
        <v>-16.960033416748047</v>
      </c>
      <c r="BM92" s="1">
        <v>-2.4233020842075348E-2</v>
      </c>
      <c r="BN92" s="1">
        <v>1</v>
      </c>
      <c r="BO92" s="1">
        <v>-1.355140209197998</v>
      </c>
      <c r="BP92" s="1">
        <v>7.355140209197998</v>
      </c>
      <c r="BQ92" s="1">
        <v>1</v>
      </c>
      <c r="BR92" s="1">
        <v>0</v>
      </c>
      <c r="BS92" s="1">
        <v>0.15999999642372131</v>
      </c>
      <c r="BT92" s="1">
        <v>111115</v>
      </c>
      <c r="BU92">
        <f t="shared" si="137"/>
        <v>1.501002502441406</v>
      </c>
      <c r="BV92">
        <f t="shared" si="138"/>
        <v>3.8422408127784576E-3</v>
      </c>
      <c r="BW92">
        <f t="shared" si="139"/>
        <v>301.80778732299802</v>
      </c>
      <c r="BX92">
        <f t="shared" si="140"/>
        <v>304.14628829956052</v>
      </c>
      <c r="BY92">
        <f t="shared" si="141"/>
        <v>319.97514909799793</v>
      </c>
      <c r="BZ92">
        <f t="shared" si="142"/>
        <v>0.71254757700167148</v>
      </c>
      <c r="CA92">
        <f t="shared" si="143"/>
        <v>3.9428166571651042</v>
      </c>
      <c r="CB92">
        <f t="shared" si="144"/>
        <v>41.127067912163255</v>
      </c>
      <c r="CC92">
        <f t="shared" si="145"/>
        <v>22.366739619316576</v>
      </c>
      <c r="CD92">
        <f t="shared" si="146"/>
        <v>29.827037811279297</v>
      </c>
      <c r="CE92">
        <f t="shared" si="147"/>
        <v>4.2183058209624367</v>
      </c>
      <c r="CF92">
        <f t="shared" si="148"/>
        <v>0.16663984010546556</v>
      </c>
      <c r="CG92">
        <f t="shared" si="149"/>
        <v>1.7985365512780844</v>
      </c>
      <c r="CH92">
        <f t="shared" si="150"/>
        <v>2.4197692696843522</v>
      </c>
      <c r="CI92">
        <f t="shared" si="151"/>
        <v>0.10441915536853795</v>
      </c>
      <c r="CJ92">
        <f t="shared" si="152"/>
        <v>105.42085783271412</v>
      </c>
      <c r="CK92">
        <f t="shared" si="153"/>
        <v>0.74627093574488879</v>
      </c>
      <c r="CL92">
        <f t="shared" si="154"/>
        <v>44.942452953147608</v>
      </c>
      <c r="CM92">
        <f t="shared" si="155"/>
        <v>1468.5486499492101</v>
      </c>
      <c r="CN92">
        <f t="shared" si="156"/>
        <v>1.0434491643179349E-2</v>
      </c>
      <c r="CO92">
        <f t="shared" si="157"/>
        <v>0</v>
      </c>
      <c r="CP92">
        <f t="shared" si="158"/>
        <v>1749.8038310143172</v>
      </c>
      <c r="CQ92">
        <f t="shared" si="159"/>
        <v>608.3980712890625</v>
      </c>
      <c r="CR92">
        <f t="shared" si="160"/>
        <v>0.44835551347531788</v>
      </c>
      <c r="CS92" s="2">
        <v>-9999</v>
      </c>
    </row>
    <row r="93" spans="1:97" x14ac:dyDescent="0.2">
      <c r="A93" s="2" t="s">
        <v>127</v>
      </c>
      <c r="B93" s="2" t="s">
        <v>128</v>
      </c>
      <c r="C93" s="2" t="s">
        <v>204</v>
      </c>
      <c r="D93" s="2" t="s">
        <v>205</v>
      </c>
      <c r="E93" s="2">
        <v>1</v>
      </c>
      <c r="F93" s="2" t="s">
        <v>130</v>
      </c>
      <c r="G93" s="2" t="s">
        <v>131</v>
      </c>
      <c r="H93" s="2" t="s">
        <v>206</v>
      </c>
      <c r="I93" s="2">
        <v>1</v>
      </c>
      <c r="J93" s="4">
        <v>41359</v>
      </c>
      <c r="K93" s="2" t="s">
        <v>132</v>
      </c>
      <c r="L93" s="2" t="s">
        <v>133</v>
      </c>
      <c r="M93" s="2" t="s">
        <v>129</v>
      </c>
      <c r="N93" s="2">
        <v>1</v>
      </c>
      <c r="O93" s="3">
        <v>1</v>
      </c>
      <c r="P93" s="3" t="s">
        <v>207</v>
      </c>
      <c r="Q93" s="3">
        <v>661.4999975534156</v>
      </c>
      <c r="R93" s="3">
        <v>0</v>
      </c>
      <c r="S93" s="2">
        <f t="shared" si="121"/>
        <v>9.0661632739532916</v>
      </c>
      <c r="T93" s="2">
        <f t="shared" si="122"/>
        <v>5.7145632372978594E-2</v>
      </c>
      <c r="U93" s="2">
        <f t="shared" si="123"/>
        <v>131.32672555726995</v>
      </c>
      <c r="V93" s="3">
        <v>1</v>
      </c>
      <c r="W93" s="3">
        <v>1</v>
      </c>
      <c r="X93" s="3">
        <v>0</v>
      </c>
      <c r="Y93" s="3">
        <v>0</v>
      </c>
      <c r="Z93" s="3">
        <v>765.322021484375</v>
      </c>
      <c r="AA93" s="3">
        <v>1312.7926025390625</v>
      </c>
      <c r="AB93" s="3">
        <v>1147.1243896484375</v>
      </c>
      <c r="AC93" s="2">
        <v>-9999</v>
      </c>
      <c r="AD93" s="2">
        <f t="shared" si="124"/>
        <v>0.4170274725770306</v>
      </c>
      <c r="AE93" s="2">
        <f t="shared" si="125"/>
        <v>0.12619526692198549</v>
      </c>
      <c r="AF93" s="3">
        <v>-1</v>
      </c>
      <c r="AG93" s="3">
        <v>0.87</v>
      </c>
      <c r="AH93" s="3">
        <v>0.92</v>
      </c>
      <c r="AI93" s="3">
        <v>10.013420104980469</v>
      </c>
      <c r="AJ93" s="2">
        <f t="shared" si="126"/>
        <v>0.8750067100524902</v>
      </c>
      <c r="AK93" s="2">
        <f t="shared" si="127"/>
        <v>5.7553406650108054E-3</v>
      </c>
      <c r="AL93" s="2">
        <f t="shared" si="128"/>
        <v>0.30260660321047678</v>
      </c>
      <c r="AM93" s="2">
        <f t="shared" si="129"/>
        <v>1.7153466981034269</v>
      </c>
      <c r="AN93" s="2">
        <f t="shared" si="130"/>
        <v>-1</v>
      </c>
      <c r="AO93" s="3">
        <v>1998.867431640625</v>
      </c>
      <c r="AP93" s="3">
        <v>0.5</v>
      </c>
      <c r="AQ93" s="2">
        <f t="shared" si="131"/>
        <v>110.35917526877783</v>
      </c>
      <c r="AR93" s="2">
        <f t="shared" si="132"/>
        <v>0.89505987020615507</v>
      </c>
      <c r="AS93" s="2">
        <f t="shared" si="133"/>
        <v>1.4829411235420253</v>
      </c>
      <c r="AT93" s="2">
        <f t="shared" si="134"/>
        <v>21.610153198242188</v>
      </c>
      <c r="AU93" s="3">
        <v>2</v>
      </c>
      <c r="AV93" s="2">
        <f t="shared" si="135"/>
        <v>4.644859790802002</v>
      </c>
      <c r="AW93" s="3">
        <v>1</v>
      </c>
      <c r="AX93" s="2">
        <f t="shared" si="136"/>
        <v>9.2897195816040039</v>
      </c>
      <c r="AY93" s="3">
        <v>19.615829467773438</v>
      </c>
      <c r="AZ93" s="3">
        <v>21.610153198242188</v>
      </c>
      <c r="BA93" s="3">
        <v>20.061141967773438</v>
      </c>
      <c r="BB93" s="3">
        <v>399.3851318359375</v>
      </c>
      <c r="BC93" s="3">
        <v>393.10992431640625</v>
      </c>
      <c r="BD93" s="3">
        <v>10.959541320800781</v>
      </c>
      <c r="BE93" s="3">
        <v>11.549030303955078</v>
      </c>
      <c r="BF93" s="3">
        <v>45.886501312255859</v>
      </c>
      <c r="BG93" s="3">
        <v>48.360885620117188</v>
      </c>
      <c r="BH93" s="3">
        <v>300.166015625</v>
      </c>
      <c r="BI93" s="3">
        <v>1998.856201171875</v>
      </c>
      <c r="BJ93" s="3">
        <v>51.834163665771484</v>
      </c>
      <c r="BK93" s="3">
        <v>95.950004577636719</v>
      </c>
      <c r="BL93" s="3">
        <v>-0.10622549057006836</v>
      </c>
      <c r="BM93" s="3">
        <v>5.5396966636180878E-2</v>
      </c>
      <c r="BN93" s="3">
        <v>1</v>
      </c>
      <c r="BO93" s="3">
        <v>-1.355140209197998</v>
      </c>
      <c r="BP93" s="3">
        <v>7.355140209197998</v>
      </c>
      <c r="BQ93" s="3">
        <v>1</v>
      </c>
      <c r="BR93" s="3">
        <v>0</v>
      </c>
      <c r="BS93" s="3">
        <v>0.15999999642372131</v>
      </c>
      <c r="BT93" s="3">
        <v>111115</v>
      </c>
      <c r="BU93" s="2">
        <f t="shared" si="137"/>
        <v>1.5008300781249999</v>
      </c>
      <c r="BV93" s="2">
        <f t="shared" si="138"/>
        <v>8.950598702061551E-4</v>
      </c>
      <c r="BW93" s="2">
        <f t="shared" si="139"/>
        <v>294.76015319824216</v>
      </c>
      <c r="BX93" s="2">
        <f t="shared" si="140"/>
        <v>292.76582946777341</v>
      </c>
      <c r="BY93" s="2">
        <f t="shared" si="141"/>
        <v>319.81698503903317</v>
      </c>
      <c r="BZ93" s="2">
        <f t="shared" si="142"/>
        <v>1.035137573572146</v>
      </c>
      <c r="CA93" s="2">
        <f t="shared" si="143"/>
        <v>2.5910706340737804</v>
      </c>
      <c r="CB93" s="2">
        <f t="shared" si="144"/>
        <v>27.004382599870002</v>
      </c>
      <c r="CC93" s="2">
        <f t="shared" si="145"/>
        <v>15.455352295914924</v>
      </c>
      <c r="CD93" s="2">
        <f t="shared" si="146"/>
        <v>20.612991333007812</v>
      </c>
      <c r="CE93" s="2">
        <f t="shared" si="147"/>
        <v>2.4371854982042525</v>
      </c>
      <c r="CF93" s="2">
        <f t="shared" si="148"/>
        <v>5.67962507113682E-2</v>
      </c>
      <c r="CG93" s="2">
        <f t="shared" si="149"/>
        <v>1.108129510531755</v>
      </c>
      <c r="CH93" s="2">
        <f t="shared" si="150"/>
        <v>1.3290559876724974</v>
      </c>
      <c r="CI93" s="2">
        <f t="shared" si="151"/>
        <v>3.5528881982966956E-2</v>
      </c>
      <c r="CJ93" s="2">
        <f t="shared" si="152"/>
        <v>12.600799918386095</v>
      </c>
      <c r="CK93" s="2">
        <f t="shared" si="153"/>
        <v>0.33407125446054048</v>
      </c>
      <c r="CL93" s="2">
        <f t="shared" si="154"/>
        <v>41.999092245451273</v>
      </c>
      <c r="CM93" s="2">
        <f t="shared" si="155"/>
        <v>391.79241195100894</v>
      </c>
      <c r="CN93" s="2">
        <f t="shared" si="156"/>
        <v>9.7186830586882232E-3</v>
      </c>
      <c r="CO93" s="2">
        <f t="shared" si="157"/>
        <v>0</v>
      </c>
      <c r="CP93" s="2">
        <f t="shared" si="158"/>
        <v>1749.0125884554209</v>
      </c>
      <c r="CQ93" s="2">
        <f t="shared" si="159"/>
        <v>547.4705810546875</v>
      </c>
      <c r="CR93" s="2">
        <f t="shared" si="160"/>
        <v>0.12619526692198549</v>
      </c>
      <c r="CS93" s="2">
        <v>-9999</v>
      </c>
    </row>
    <row r="94" spans="1:97" x14ac:dyDescent="0.2">
      <c r="A94" t="s">
        <v>127</v>
      </c>
      <c r="B94" t="s">
        <v>128</v>
      </c>
      <c r="C94" t="s">
        <v>204</v>
      </c>
      <c r="D94" s="5" t="s">
        <v>205</v>
      </c>
      <c r="E94">
        <v>1</v>
      </c>
      <c r="F94" t="s">
        <v>130</v>
      </c>
      <c r="G94" t="s">
        <v>131</v>
      </c>
      <c r="H94" t="s">
        <v>206</v>
      </c>
      <c r="I94">
        <v>1</v>
      </c>
      <c r="J94" s="8">
        <v>41359</v>
      </c>
      <c r="K94" t="s">
        <v>132</v>
      </c>
      <c r="L94" t="s">
        <v>133</v>
      </c>
      <c r="M94" t="s">
        <v>129</v>
      </c>
      <c r="O94" s="1">
        <v>2</v>
      </c>
      <c r="P94" s="1" t="s">
        <v>208</v>
      </c>
      <c r="Q94" s="1">
        <v>1112.9999944865704</v>
      </c>
      <c r="R94" s="1">
        <v>0</v>
      </c>
      <c r="S94">
        <f t="shared" si="121"/>
        <v>14.643867488750221</v>
      </c>
      <c r="T94">
        <f t="shared" si="122"/>
        <v>9.0098234925671386E-2</v>
      </c>
      <c r="U94">
        <f t="shared" si="123"/>
        <v>121.4299521129535</v>
      </c>
      <c r="V94" s="1">
        <v>2</v>
      </c>
      <c r="W94" s="1">
        <v>2</v>
      </c>
      <c r="X94" s="1">
        <v>0</v>
      </c>
      <c r="Y94" s="1">
        <v>0</v>
      </c>
      <c r="Z94" s="1">
        <v>776.1337890625</v>
      </c>
      <c r="AA94" s="1">
        <v>1450.6551513671875</v>
      </c>
      <c r="AB94" s="1">
        <v>1137.7384033203125</v>
      </c>
      <c r="AC94" s="2">
        <v>-9999</v>
      </c>
      <c r="AD94">
        <f t="shared" si="124"/>
        <v>0.4649770565175167</v>
      </c>
      <c r="AE94">
        <f t="shared" si="125"/>
        <v>0.2157071911625329</v>
      </c>
      <c r="AF94" s="1">
        <v>-1</v>
      </c>
      <c r="AG94" s="1">
        <v>0.87</v>
      </c>
      <c r="AH94" s="1">
        <v>0.92</v>
      </c>
      <c r="AI94" s="1">
        <v>10.163320541381836</v>
      </c>
      <c r="AJ94">
        <f t="shared" si="126"/>
        <v>0.87508166027069079</v>
      </c>
      <c r="AK94">
        <f t="shared" si="127"/>
        <v>1.1924363572191314E-2</v>
      </c>
      <c r="AL94">
        <f t="shared" si="128"/>
        <v>0.46390932227514481</v>
      </c>
      <c r="AM94">
        <f t="shared" si="129"/>
        <v>1.8690787230374917</v>
      </c>
      <c r="AN94">
        <f t="shared" si="130"/>
        <v>-1</v>
      </c>
      <c r="AO94" s="1">
        <v>1499.114990234375</v>
      </c>
      <c r="AP94" s="1">
        <v>0.5</v>
      </c>
      <c r="AQ94">
        <f t="shared" si="131"/>
        <v>141.48752738685451</v>
      </c>
      <c r="AR94">
        <f t="shared" si="132"/>
        <v>1.3987873380101463</v>
      </c>
      <c r="AS94">
        <f t="shared" si="133"/>
        <v>1.4739024230418385</v>
      </c>
      <c r="AT94">
        <f t="shared" si="134"/>
        <v>22.03974723815918</v>
      </c>
      <c r="AU94" s="1">
        <v>2</v>
      </c>
      <c r="AV94">
        <f t="shared" si="135"/>
        <v>4.644859790802002</v>
      </c>
      <c r="AW94" s="1">
        <v>1</v>
      </c>
      <c r="AX94">
        <f t="shared" si="136"/>
        <v>9.2897195816040039</v>
      </c>
      <c r="AY94" s="1">
        <v>20.117679595947266</v>
      </c>
      <c r="AZ94" s="1">
        <v>22.03974723815918</v>
      </c>
      <c r="BA94" s="1">
        <v>20.060855865478516</v>
      </c>
      <c r="BB94" s="1">
        <v>400.16854858398438</v>
      </c>
      <c r="BC94" s="1">
        <v>390.04647827148438</v>
      </c>
      <c r="BD94" s="1">
        <v>11.440754890441895</v>
      </c>
      <c r="BE94" s="1">
        <v>12.361367225646973</v>
      </c>
      <c r="BF94" s="1">
        <v>46.434829711914062</v>
      </c>
      <c r="BG94" s="1">
        <v>50.169227600097656</v>
      </c>
      <c r="BH94" s="1">
        <v>300.12554931640625</v>
      </c>
      <c r="BI94" s="1">
        <v>1499.20263671875</v>
      </c>
      <c r="BJ94" s="1">
        <v>2.4741871356964111</v>
      </c>
      <c r="BK94" s="1">
        <v>95.947601318359375</v>
      </c>
      <c r="BL94" s="1">
        <v>1.8861451148986816</v>
      </c>
      <c r="BM94" s="1">
        <v>5.1522187888622284E-2</v>
      </c>
      <c r="BN94" s="1">
        <v>1</v>
      </c>
      <c r="BO94" s="1">
        <v>-1.355140209197998</v>
      </c>
      <c r="BP94" s="1">
        <v>7.355140209197998</v>
      </c>
      <c r="BQ94" s="1">
        <v>1</v>
      </c>
      <c r="BR94" s="1">
        <v>0</v>
      </c>
      <c r="BS94" s="1">
        <v>0.15999999642372131</v>
      </c>
      <c r="BT94" s="1">
        <v>111115</v>
      </c>
      <c r="BU94">
        <f t="shared" si="137"/>
        <v>1.5006277465820312</v>
      </c>
      <c r="BV94">
        <f t="shared" si="138"/>
        <v>1.3987873380101464E-3</v>
      </c>
      <c r="BW94">
        <f t="shared" si="139"/>
        <v>295.18974723815916</v>
      </c>
      <c r="BX94">
        <f t="shared" si="140"/>
        <v>293.26767959594724</v>
      </c>
      <c r="BY94">
        <f t="shared" si="141"/>
        <v>239.87241651343356</v>
      </c>
      <c r="BZ94">
        <f t="shared" si="142"/>
        <v>0.6287825623952642</v>
      </c>
      <c r="CA94">
        <f t="shared" si="143"/>
        <v>2.6599459573580484</v>
      </c>
      <c r="CB94">
        <f t="shared" si="144"/>
        <v>27.722902092489029</v>
      </c>
      <c r="CC94">
        <f t="shared" si="145"/>
        <v>15.361534866842057</v>
      </c>
      <c r="CD94">
        <f t="shared" si="146"/>
        <v>21.078713417053223</v>
      </c>
      <c r="CE94">
        <f t="shared" si="147"/>
        <v>2.5080308800596045</v>
      </c>
      <c r="CF94">
        <f t="shared" si="148"/>
        <v>8.9232792536969974E-2</v>
      </c>
      <c r="CG94">
        <f t="shared" si="149"/>
        <v>1.1860435343162099</v>
      </c>
      <c r="CH94">
        <f t="shared" si="150"/>
        <v>1.3219873457433946</v>
      </c>
      <c r="CI94">
        <f t="shared" si="151"/>
        <v>5.5847609529254501E-2</v>
      </c>
      <c r="CJ94">
        <f t="shared" si="152"/>
        <v>11.650912633441134</v>
      </c>
      <c r="CK94">
        <f t="shared" si="153"/>
        <v>0.31132174978499488</v>
      </c>
      <c r="CL94">
        <f t="shared" si="154"/>
        <v>43.998879306786634</v>
      </c>
      <c r="CM94">
        <f t="shared" si="155"/>
        <v>387.91840315186926</v>
      </c>
      <c r="CN94">
        <f t="shared" si="156"/>
        <v>1.6609517697201131E-2</v>
      </c>
      <c r="CO94">
        <f t="shared" si="157"/>
        <v>0</v>
      </c>
      <c r="CP94">
        <f t="shared" si="158"/>
        <v>1311.924732422041</v>
      </c>
      <c r="CQ94">
        <f t="shared" si="159"/>
        <v>674.5213623046875</v>
      </c>
      <c r="CR94">
        <f t="shared" si="160"/>
        <v>0.2157071911625329</v>
      </c>
      <c r="CS94" s="2">
        <v>-9999</v>
      </c>
    </row>
    <row r="95" spans="1:97" x14ac:dyDescent="0.2">
      <c r="A95" t="s">
        <v>127</v>
      </c>
      <c r="B95" t="s">
        <v>128</v>
      </c>
      <c r="C95" t="s">
        <v>204</v>
      </c>
      <c r="D95" s="5" t="s">
        <v>205</v>
      </c>
      <c r="E95">
        <v>1</v>
      </c>
      <c r="F95" t="s">
        <v>130</v>
      </c>
      <c r="G95" t="s">
        <v>131</v>
      </c>
      <c r="H95" t="s">
        <v>206</v>
      </c>
      <c r="I95">
        <v>1</v>
      </c>
      <c r="J95" s="8">
        <v>41359</v>
      </c>
      <c r="K95" t="s">
        <v>132</v>
      </c>
      <c r="L95" t="s">
        <v>133</v>
      </c>
      <c r="M95" t="s">
        <v>129</v>
      </c>
      <c r="O95" s="1">
        <v>3</v>
      </c>
      <c r="P95" s="1" t="s">
        <v>209</v>
      </c>
      <c r="Q95" s="1">
        <v>1879.4999985871837</v>
      </c>
      <c r="R95" s="1">
        <v>0</v>
      </c>
      <c r="S95">
        <f t="shared" si="121"/>
        <v>0.58274532305582105</v>
      </c>
      <c r="T95">
        <f t="shared" si="122"/>
        <v>0.16826779675752551</v>
      </c>
      <c r="U95">
        <f t="shared" si="123"/>
        <v>42.903606427533092</v>
      </c>
      <c r="V95" s="1">
        <v>3</v>
      </c>
      <c r="W95" s="1">
        <v>3</v>
      </c>
      <c r="X95" s="1">
        <v>0</v>
      </c>
      <c r="Y95" s="1">
        <v>0</v>
      </c>
      <c r="Z95" s="1">
        <v>702.486328125</v>
      </c>
      <c r="AA95" s="1">
        <v>1107.2205810546875</v>
      </c>
      <c r="AB95" s="1">
        <v>982.3990478515625</v>
      </c>
      <c r="AC95" s="2">
        <v>-9999</v>
      </c>
      <c r="AD95">
        <f t="shared" si="124"/>
        <v>0.36554076021975335</v>
      </c>
      <c r="AE95">
        <f t="shared" si="125"/>
        <v>0.11273411580213379</v>
      </c>
      <c r="AF95" s="1">
        <v>-1</v>
      </c>
      <c r="AG95" s="1">
        <v>0.87</v>
      </c>
      <c r="AH95" s="1">
        <v>0.92</v>
      </c>
      <c r="AI95" s="1">
        <v>9.8888635635375977</v>
      </c>
      <c r="AJ95">
        <f t="shared" si="126"/>
        <v>0.87494443178176884</v>
      </c>
      <c r="AK95">
        <f t="shared" si="127"/>
        <v>9.0376635004999319E-4</v>
      </c>
      <c r="AL95">
        <f t="shared" si="128"/>
        <v>0.30840368043870414</v>
      </c>
      <c r="AM95">
        <f t="shared" si="129"/>
        <v>1.5761453806652153</v>
      </c>
      <c r="AN95">
        <f t="shared" si="130"/>
        <v>-1</v>
      </c>
      <c r="AO95" s="1">
        <v>2001.66455078125</v>
      </c>
      <c r="AP95" s="1">
        <v>0.5</v>
      </c>
      <c r="AQ95">
        <f t="shared" si="131"/>
        <v>98.71817928066659</v>
      </c>
      <c r="AR95">
        <f t="shared" si="132"/>
        <v>2.4145244411178117</v>
      </c>
      <c r="AS95">
        <f t="shared" si="133"/>
        <v>1.37212642347076</v>
      </c>
      <c r="AT95">
        <f t="shared" si="134"/>
        <v>22.36628532409668</v>
      </c>
      <c r="AU95" s="1">
        <v>2</v>
      </c>
      <c r="AV95">
        <f t="shared" si="135"/>
        <v>4.644859790802002</v>
      </c>
      <c r="AW95" s="1">
        <v>1</v>
      </c>
      <c r="AX95">
        <f t="shared" si="136"/>
        <v>9.2897195816040039</v>
      </c>
      <c r="AY95" s="1">
        <v>18.985658645629883</v>
      </c>
      <c r="AZ95" s="1">
        <v>22.36628532409668</v>
      </c>
      <c r="BA95" s="1">
        <v>18.108646392822266</v>
      </c>
      <c r="BB95" s="1">
        <v>50.077228546142578</v>
      </c>
      <c r="BC95" s="1">
        <v>49.609134674072266</v>
      </c>
      <c r="BD95" s="1">
        <v>12.392312049865723</v>
      </c>
      <c r="BE95" s="1">
        <v>13.978619575500488</v>
      </c>
      <c r="BF95" s="1">
        <v>53.962154388427734</v>
      </c>
      <c r="BG95" s="1">
        <v>60.869403839111328</v>
      </c>
      <c r="BH95" s="1">
        <v>300.16534423828125</v>
      </c>
      <c r="BI95" s="1">
        <v>2001.586669921875</v>
      </c>
      <c r="BJ95" s="1">
        <v>0.5170748233795166</v>
      </c>
      <c r="BK95" s="1">
        <v>95.949317932128906</v>
      </c>
      <c r="BL95" s="1">
        <v>1.1027779579162598</v>
      </c>
      <c r="BM95" s="1">
        <v>3.5410813987255096E-2</v>
      </c>
      <c r="BN95" s="1">
        <v>1</v>
      </c>
      <c r="BO95" s="1">
        <v>-1.355140209197998</v>
      </c>
      <c r="BP95" s="1">
        <v>7.355140209197998</v>
      </c>
      <c r="BQ95" s="1">
        <v>1</v>
      </c>
      <c r="BR95" s="1">
        <v>0</v>
      </c>
      <c r="BS95" s="1">
        <v>0.15999999642372131</v>
      </c>
      <c r="BT95" s="1">
        <v>111115</v>
      </c>
      <c r="BU95">
        <f t="shared" si="137"/>
        <v>1.5008267211914061</v>
      </c>
      <c r="BV95">
        <f t="shared" si="138"/>
        <v>2.4145244411178119E-3</v>
      </c>
      <c r="BW95">
        <f t="shared" si="139"/>
        <v>295.51628532409666</v>
      </c>
      <c r="BX95">
        <f t="shared" si="140"/>
        <v>292.13565864562986</v>
      </c>
      <c r="BY95">
        <f t="shared" si="141"/>
        <v>320.25386002926825</v>
      </c>
      <c r="BZ95">
        <f t="shared" si="142"/>
        <v>0.70764869773954986</v>
      </c>
      <c r="CA95">
        <f t="shared" si="143"/>
        <v>2.7133654373727372</v>
      </c>
      <c r="CB95">
        <f t="shared" si="144"/>
        <v>28.279152951270319</v>
      </c>
      <c r="CC95">
        <f t="shared" si="145"/>
        <v>14.300533375769831</v>
      </c>
      <c r="CD95">
        <f t="shared" si="146"/>
        <v>20.675971984863281</v>
      </c>
      <c r="CE95">
        <f t="shared" si="147"/>
        <v>2.4466623882432139</v>
      </c>
      <c r="CF95">
        <f t="shared" si="148"/>
        <v>0.16527413116114181</v>
      </c>
      <c r="CG95">
        <f t="shared" si="149"/>
        <v>1.3412390139019772</v>
      </c>
      <c r="CH95">
        <f t="shared" si="150"/>
        <v>1.1054233743412367</v>
      </c>
      <c r="CI95">
        <f t="shared" si="151"/>
        <v>0.10356118634897156</v>
      </c>
      <c r="CJ95">
        <f t="shared" si="152"/>
        <v>4.1165717735503025</v>
      </c>
      <c r="CK95">
        <f t="shared" si="153"/>
        <v>0.8648327915696592</v>
      </c>
      <c r="CL95">
        <f t="shared" si="154"/>
        <v>49.258394928780469</v>
      </c>
      <c r="CM95">
        <f t="shared" si="155"/>
        <v>49.524448997694776</v>
      </c>
      <c r="CN95">
        <f t="shared" si="156"/>
        <v>5.7961471246897739E-3</v>
      </c>
      <c r="CO95">
        <f t="shared" si="157"/>
        <v>0</v>
      </c>
      <c r="CP95">
        <f t="shared" si="158"/>
        <v>1751.2771115767578</v>
      </c>
      <c r="CQ95">
        <f t="shared" si="159"/>
        <v>404.7342529296875</v>
      </c>
      <c r="CR95">
        <f t="shared" si="160"/>
        <v>0.11273411580213379</v>
      </c>
      <c r="CS95" s="2">
        <v>-9999</v>
      </c>
    </row>
    <row r="96" spans="1:97" x14ac:dyDescent="0.2">
      <c r="A96" t="s">
        <v>127</v>
      </c>
      <c r="B96" t="s">
        <v>128</v>
      </c>
      <c r="C96" t="s">
        <v>204</v>
      </c>
      <c r="D96" s="5" t="s">
        <v>205</v>
      </c>
      <c r="E96">
        <v>1</v>
      </c>
      <c r="F96" t="s">
        <v>130</v>
      </c>
      <c r="G96" t="s">
        <v>131</v>
      </c>
      <c r="H96" t="s">
        <v>206</v>
      </c>
      <c r="I96">
        <v>1</v>
      </c>
      <c r="J96" s="8">
        <v>41359</v>
      </c>
      <c r="K96" t="s">
        <v>132</v>
      </c>
      <c r="L96" t="s">
        <v>133</v>
      </c>
      <c r="M96" t="s">
        <v>129</v>
      </c>
      <c r="O96" s="1">
        <v>4</v>
      </c>
      <c r="P96" s="1" t="s">
        <v>210</v>
      </c>
      <c r="Q96" s="1">
        <v>2108.4999986561015</v>
      </c>
      <c r="R96" s="1">
        <v>0</v>
      </c>
      <c r="S96">
        <f t="shared" si="121"/>
        <v>4.0505294862218397</v>
      </c>
      <c r="T96">
        <f t="shared" si="122"/>
        <v>0.18549711636570021</v>
      </c>
      <c r="U96">
        <f t="shared" si="123"/>
        <v>60.494307206782473</v>
      </c>
      <c r="V96" s="1">
        <v>4</v>
      </c>
      <c r="W96" s="1">
        <v>4</v>
      </c>
      <c r="X96" s="1">
        <v>0</v>
      </c>
      <c r="Y96" s="1">
        <v>0</v>
      </c>
      <c r="Z96" s="1">
        <v>703.644287109375</v>
      </c>
      <c r="AA96" s="1">
        <v>1128.5357666015625</v>
      </c>
      <c r="AB96" s="1">
        <v>972.00726318359375</v>
      </c>
      <c r="AC96" s="2">
        <v>-9999</v>
      </c>
      <c r="AD96">
        <f t="shared" si="124"/>
        <v>0.37649801811039846</v>
      </c>
      <c r="AE96">
        <f t="shared" si="125"/>
        <v>0.13870052509663369</v>
      </c>
      <c r="AF96" s="1">
        <v>-1</v>
      </c>
      <c r="AG96" s="1">
        <v>0.87</v>
      </c>
      <c r="AH96" s="1">
        <v>0.92</v>
      </c>
      <c r="AI96" s="1">
        <v>9.8888635635375977</v>
      </c>
      <c r="AJ96">
        <f t="shared" si="126"/>
        <v>0.87494443178176884</v>
      </c>
      <c r="AK96">
        <f t="shared" si="127"/>
        <v>2.8865070446278795E-3</v>
      </c>
      <c r="AL96">
        <f t="shared" si="128"/>
        <v>0.36839642820101987</v>
      </c>
      <c r="AM96">
        <f t="shared" si="129"/>
        <v>1.6038441401090235</v>
      </c>
      <c r="AN96">
        <f t="shared" si="130"/>
        <v>-1</v>
      </c>
      <c r="AO96" s="1">
        <v>1999.9183349609375</v>
      </c>
      <c r="AP96" s="1">
        <v>0.5</v>
      </c>
      <c r="AQ96">
        <f t="shared" si="131"/>
        <v>121.35029687780478</v>
      </c>
      <c r="AR96">
        <f t="shared" si="132"/>
        <v>2.5913917112209575</v>
      </c>
      <c r="AS96">
        <f t="shared" si="133"/>
        <v>1.3377709983723791</v>
      </c>
      <c r="AT96">
        <f t="shared" si="134"/>
        <v>22.474201202392578</v>
      </c>
      <c r="AU96" s="1">
        <v>2</v>
      </c>
      <c r="AV96">
        <f t="shared" si="135"/>
        <v>4.644859790802002</v>
      </c>
      <c r="AW96" s="1">
        <v>1</v>
      </c>
      <c r="AX96">
        <f t="shared" si="136"/>
        <v>9.2897195816040039</v>
      </c>
      <c r="AY96" s="1">
        <v>19.060840606689453</v>
      </c>
      <c r="AZ96" s="1">
        <v>22.474201202392578</v>
      </c>
      <c r="BA96" s="1">
        <v>18.10999870300293</v>
      </c>
      <c r="BB96" s="1">
        <v>100.69710540771484</v>
      </c>
      <c r="BC96" s="1">
        <v>97.829055786132812</v>
      </c>
      <c r="BD96" s="1">
        <v>12.821284294128418</v>
      </c>
      <c r="BE96" s="1">
        <v>14.52301025390625</v>
      </c>
      <c r="BF96" s="1">
        <v>55.567413330078125</v>
      </c>
      <c r="BG96" s="1">
        <v>62.943576812744141</v>
      </c>
      <c r="BH96" s="1">
        <v>300.13726806640625</v>
      </c>
      <c r="BI96" s="1">
        <v>1999.787353515625</v>
      </c>
      <c r="BJ96" s="1">
        <v>0.54263478517532349</v>
      </c>
      <c r="BK96" s="1">
        <v>95.948013305664062</v>
      </c>
      <c r="BL96" s="1">
        <v>1.2759346961975098</v>
      </c>
      <c r="BM96" s="1">
        <v>1.8596582114696503E-2</v>
      </c>
      <c r="BN96" s="1">
        <v>1</v>
      </c>
      <c r="BO96" s="1">
        <v>-1.355140209197998</v>
      </c>
      <c r="BP96" s="1">
        <v>7.355140209197998</v>
      </c>
      <c r="BQ96" s="1">
        <v>1</v>
      </c>
      <c r="BR96" s="1">
        <v>0</v>
      </c>
      <c r="BS96" s="1">
        <v>0.15999999642372131</v>
      </c>
      <c r="BT96" s="1">
        <v>111115</v>
      </c>
      <c r="BU96">
        <f t="shared" si="137"/>
        <v>1.500686340332031</v>
      </c>
      <c r="BV96">
        <f t="shared" si="138"/>
        <v>2.5913917112209573E-3</v>
      </c>
      <c r="BW96">
        <f t="shared" si="139"/>
        <v>295.62420120239256</v>
      </c>
      <c r="BX96">
        <f t="shared" si="140"/>
        <v>292.21084060668943</v>
      </c>
      <c r="BY96">
        <f t="shared" si="141"/>
        <v>319.96596941070311</v>
      </c>
      <c r="BZ96">
        <f t="shared" si="142"/>
        <v>0.67367581786124608</v>
      </c>
      <c r="CA96">
        <f t="shared" si="143"/>
        <v>2.7312249794524717</v>
      </c>
      <c r="CB96">
        <f t="shared" si="144"/>
        <v>28.465675164649195</v>
      </c>
      <c r="CC96">
        <f t="shared" si="145"/>
        <v>13.942664910742945</v>
      </c>
      <c r="CD96">
        <f t="shared" si="146"/>
        <v>20.767520904541016</v>
      </c>
      <c r="CE96">
        <f t="shared" si="147"/>
        <v>2.4604955908162216</v>
      </c>
      <c r="CF96">
        <f t="shared" si="148"/>
        <v>0.18186562367515696</v>
      </c>
      <c r="CG96">
        <f t="shared" si="149"/>
        <v>1.3934539810800926</v>
      </c>
      <c r="CH96">
        <f t="shared" si="150"/>
        <v>1.067041609736129</v>
      </c>
      <c r="CI96">
        <f t="shared" si="151"/>
        <v>0.11398679711082516</v>
      </c>
      <c r="CJ96">
        <f t="shared" si="152"/>
        <v>5.8043085927932943</v>
      </c>
      <c r="CK96">
        <f t="shared" si="153"/>
        <v>0.61836748520839235</v>
      </c>
      <c r="CL96">
        <f t="shared" si="154"/>
        <v>50.923406092863985</v>
      </c>
      <c r="CM96">
        <f t="shared" si="155"/>
        <v>97.240425014410931</v>
      </c>
      <c r="CN96">
        <f t="shared" si="156"/>
        <v>2.1212037883156717E-2</v>
      </c>
      <c r="CO96">
        <f t="shared" si="157"/>
        <v>0</v>
      </c>
      <c r="CP96">
        <f t="shared" si="158"/>
        <v>1749.7028097060959</v>
      </c>
      <c r="CQ96">
        <f t="shared" si="159"/>
        <v>424.8914794921875</v>
      </c>
      <c r="CR96">
        <f t="shared" si="160"/>
        <v>0.13870052509663369</v>
      </c>
      <c r="CS96" s="2">
        <v>-9999</v>
      </c>
    </row>
    <row r="97" spans="1:97" x14ac:dyDescent="0.2">
      <c r="A97" t="s">
        <v>127</v>
      </c>
      <c r="B97" t="s">
        <v>128</v>
      </c>
      <c r="C97" t="s">
        <v>204</v>
      </c>
      <c r="D97" s="5" t="s">
        <v>205</v>
      </c>
      <c r="E97">
        <v>1</v>
      </c>
      <c r="F97" t="s">
        <v>130</v>
      </c>
      <c r="G97" t="s">
        <v>131</v>
      </c>
      <c r="H97" t="s">
        <v>206</v>
      </c>
      <c r="I97">
        <v>1</v>
      </c>
      <c r="J97" s="8">
        <v>41359</v>
      </c>
      <c r="K97" t="s">
        <v>132</v>
      </c>
      <c r="L97" t="s">
        <v>133</v>
      </c>
      <c r="M97" t="s">
        <v>129</v>
      </c>
      <c r="O97" s="1">
        <v>5</v>
      </c>
      <c r="P97" s="1" t="s">
        <v>211</v>
      </c>
      <c r="Q97" s="1">
        <v>2337.4999986561015</v>
      </c>
      <c r="R97" s="1">
        <v>0</v>
      </c>
      <c r="S97">
        <f t="shared" si="121"/>
        <v>14.53549723435178</v>
      </c>
      <c r="T97">
        <f t="shared" si="122"/>
        <v>0.19086889846955474</v>
      </c>
      <c r="U97">
        <f t="shared" si="123"/>
        <v>112.11617884086859</v>
      </c>
      <c r="V97" s="1">
        <v>5</v>
      </c>
      <c r="W97" s="1">
        <v>5</v>
      </c>
      <c r="X97" s="1">
        <v>0</v>
      </c>
      <c r="Y97" s="1">
        <v>0</v>
      </c>
      <c r="Z97" s="1">
        <v>709.658447265625</v>
      </c>
      <c r="AA97" s="1">
        <v>1211.3931884765625</v>
      </c>
      <c r="AB97" s="1">
        <v>986.0323486328125</v>
      </c>
      <c r="AC97" s="2">
        <v>-9999</v>
      </c>
      <c r="AD97">
        <f t="shared" si="124"/>
        <v>0.41417992604194409</v>
      </c>
      <c r="AE97">
        <f t="shared" si="125"/>
        <v>0.18603442877796086</v>
      </c>
      <c r="AF97" s="1">
        <v>-1</v>
      </c>
      <c r="AG97" s="1">
        <v>0.87</v>
      </c>
      <c r="AH97" s="1">
        <v>0.92</v>
      </c>
      <c r="AI97" s="1">
        <v>9.8888635635375977</v>
      </c>
      <c r="AJ97">
        <f t="shared" si="126"/>
        <v>0.87494443178176884</v>
      </c>
      <c r="AK97">
        <f t="shared" si="127"/>
        <v>8.8779994714141604E-3</v>
      </c>
      <c r="AL97">
        <f t="shared" si="128"/>
        <v>0.44916331545996058</v>
      </c>
      <c r="AM97">
        <f t="shared" si="129"/>
        <v>1.7070087633623816</v>
      </c>
      <c r="AN97">
        <f t="shared" si="130"/>
        <v>-1</v>
      </c>
      <c r="AO97" s="1">
        <v>1999.892333984375</v>
      </c>
      <c r="AP97" s="1">
        <v>0.5</v>
      </c>
      <c r="AQ97">
        <f t="shared" si="131"/>
        <v>162.76102519173253</v>
      </c>
      <c r="AR97">
        <f t="shared" si="132"/>
        <v>2.5217267300568196</v>
      </c>
      <c r="AS97">
        <f t="shared" si="133"/>
        <v>1.265486194669746</v>
      </c>
      <c r="AT97">
        <f t="shared" si="134"/>
        <v>22.417995452880859</v>
      </c>
      <c r="AU97" s="1">
        <v>2</v>
      </c>
      <c r="AV97">
        <f t="shared" si="135"/>
        <v>4.644859790802002</v>
      </c>
      <c r="AW97" s="1">
        <v>1</v>
      </c>
      <c r="AX97">
        <f t="shared" si="136"/>
        <v>9.2897195816040039</v>
      </c>
      <c r="AY97" s="1">
        <v>19.042930603027344</v>
      </c>
      <c r="AZ97" s="1">
        <v>22.417995452880859</v>
      </c>
      <c r="BA97" s="1">
        <v>18.110576629638672</v>
      </c>
      <c r="BB97" s="1">
        <v>249.98219299316406</v>
      </c>
      <c r="BC97" s="1">
        <v>239.89276123046875</v>
      </c>
      <c r="BD97" s="1">
        <v>13.524818420410156</v>
      </c>
      <c r="BE97" s="1">
        <v>15.17976188659668</v>
      </c>
      <c r="BF97" s="1">
        <v>58.681098937988281</v>
      </c>
      <c r="BG97" s="1">
        <v>65.865814208984375</v>
      </c>
      <c r="BH97" s="1">
        <v>300.124755859375</v>
      </c>
      <c r="BI97" s="1">
        <v>1999.998046875</v>
      </c>
      <c r="BJ97" s="1">
        <v>0.56688231229782104</v>
      </c>
      <c r="BK97" s="1">
        <v>95.94512939453125</v>
      </c>
      <c r="BL97" s="1">
        <v>1.3045144081115723</v>
      </c>
      <c r="BM97" s="1">
        <v>1.665680855512619E-2</v>
      </c>
      <c r="BN97" s="1">
        <v>1</v>
      </c>
      <c r="BO97" s="1">
        <v>-1.355140209197998</v>
      </c>
      <c r="BP97" s="1">
        <v>7.355140209197998</v>
      </c>
      <c r="BQ97" s="1">
        <v>1</v>
      </c>
      <c r="BR97" s="1">
        <v>0</v>
      </c>
      <c r="BS97" s="1">
        <v>0.15999999642372131</v>
      </c>
      <c r="BT97" s="1">
        <v>111115</v>
      </c>
      <c r="BU97">
        <f t="shared" si="137"/>
        <v>1.5006237792968751</v>
      </c>
      <c r="BV97">
        <f t="shared" si="138"/>
        <v>2.5217267300568194E-3</v>
      </c>
      <c r="BW97">
        <f t="shared" si="139"/>
        <v>295.56799545288084</v>
      </c>
      <c r="BX97">
        <f t="shared" si="140"/>
        <v>292.19293060302732</v>
      </c>
      <c r="BY97">
        <f t="shared" si="141"/>
        <v>319.99968034744961</v>
      </c>
      <c r="BZ97">
        <f t="shared" si="142"/>
        <v>0.68785597109398444</v>
      </c>
      <c r="CA97">
        <f t="shared" si="143"/>
        <v>2.7219104130574383</v>
      </c>
      <c r="CB97">
        <f t="shared" si="144"/>
        <v>28.369448561216739</v>
      </c>
      <c r="CC97">
        <f t="shared" si="145"/>
        <v>13.189686674620059</v>
      </c>
      <c r="CD97">
        <f t="shared" si="146"/>
        <v>20.730463027954102</v>
      </c>
      <c r="CE97">
        <f t="shared" si="147"/>
        <v>2.4548878500337867</v>
      </c>
      <c r="CF97">
        <f t="shared" si="148"/>
        <v>0.18702621122713803</v>
      </c>
      <c r="CG97">
        <f t="shared" si="149"/>
        <v>1.4564242183876923</v>
      </c>
      <c r="CH97">
        <f t="shared" si="150"/>
        <v>0.99846363164609442</v>
      </c>
      <c r="CI97">
        <f t="shared" si="151"/>
        <v>0.11723065471713062</v>
      </c>
      <c r="CJ97">
        <f t="shared" si="152"/>
        <v>10.757001286107544</v>
      </c>
      <c r="CK97">
        <f t="shared" si="153"/>
        <v>0.46735957461074373</v>
      </c>
      <c r="CL97">
        <f t="shared" si="154"/>
        <v>53.429386341811202</v>
      </c>
      <c r="CM97">
        <f t="shared" si="155"/>
        <v>237.78043468562521</v>
      </c>
      <c r="CN97">
        <f t="shared" si="156"/>
        <v>3.2661337272400046E-2</v>
      </c>
      <c r="CO97">
        <f t="shared" si="157"/>
        <v>0</v>
      </c>
      <c r="CP97">
        <f t="shared" si="158"/>
        <v>1749.8871546876944</v>
      </c>
      <c r="CQ97">
        <f t="shared" si="159"/>
        <v>501.7347412109375</v>
      </c>
      <c r="CR97">
        <f t="shared" si="160"/>
        <v>0.18603442877796086</v>
      </c>
      <c r="CS97" s="2">
        <v>-9999</v>
      </c>
    </row>
    <row r="98" spans="1:97" x14ac:dyDescent="0.2">
      <c r="A98" t="s">
        <v>127</v>
      </c>
      <c r="B98" t="s">
        <v>128</v>
      </c>
      <c r="C98" t="s">
        <v>204</v>
      </c>
      <c r="D98" s="5" t="s">
        <v>205</v>
      </c>
      <c r="E98">
        <v>1</v>
      </c>
      <c r="F98" t="s">
        <v>130</v>
      </c>
      <c r="G98" t="s">
        <v>131</v>
      </c>
      <c r="H98" t="s">
        <v>206</v>
      </c>
      <c r="I98">
        <v>1</v>
      </c>
      <c r="J98" s="8">
        <v>41359</v>
      </c>
      <c r="K98" t="s">
        <v>132</v>
      </c>
      <c r="L98" t="s">
        <v>133</v>
      </c>
      <c r="M98" t="s">
        <v>129</v>
      </c>
      <c r="O98" s="1">
        <v>6</v>
      </c>
      <c r="P98" s="1" t="s">
        <v>212</v>
      </c>
      <c r="Q98" s="1">
        <v>2638.4999986561015</v>
      </c>
      <c r="R98" s="1">
        <v>0</v>
      </c>
      <c r="S98">
        <f t="shared" si="121"/>
        <v>22.271206722705873</v>
      </c>
      <c r="T98">
        <f t="shared" si="122"/>
        <v>0.17174690904824791</v>
      </c>
      <c r="U98">
        <f t="shared" si="123"/>
        <v>168.20196594720434</v>
      </c>
      <c r="V98" s="1">
        <v>6</v>
      </c>
      <c r="W98" s="1">
        <v>6</v>
      </c>
      <c r="X98" s="1">
        <v>0</v>
      </c>
      <c r="Y98" s="1">
        <v>0</v>
      </c>
      <c r="Z98" s="1">
        <v>712.552001953125</v>
      </c>
      <c r="AA98" s="1">
        <v>1272.383056640625</v>
      </c>
      <c r="AB98" s="1">
        <v>994.87774658203125</v>
      </c>
      <c r="AC98" s="2">
        <v>-9999</v>
      </c>
      <c r="AD98">
        <f t="shared" si="124"/>
        <v>0.43998625395529772</v>
      </c>
      <c r="AE98">
        <f t="shared" si="125"/>
        <v>0.21809887251349422</v>
      </c>
      <c r="AF98" s="1">
        <v>-1</v>
      </c>
      <c r="AG98" s="1">
        <v>0.87</v>
      </c>
      <c r="AH98" s="1">
        <v>0.92</v>
      </c>
      <c r="AI98" s="1">
        <v>9.8582057952880859</v>
      </c>
      <c r="AJ98">
        <f t="shared" si="126"/>
        <v>0.87492910289764414</v>
      </c>
      <c r="AK98">
        <f t="shared" si="127"/>
        <v>1.3290048846498592E-2</v>
      </c>
      <c r="AL98">
        <f t="shared" si="128"/>
        <v>0.49569474171721029</v>
      </c>
      <c r="AM98">
        <f t="shared" si="129"/>
        <v>1.785670453739499</v>
      </c>
      <c r="AN98">
        <f t="shared" si="130"/>
        <v>-1</v>
      </c>
      <c r="AO98" s="1">
        <v>2001.248779296875</v>
      </c>
      <c r="AP98" s="1">
        <v>0.5</v>
      </c>
      <c r="AQ98">
        <f t="shared" si="131"/>
        <v>190.94019756008709</v>
      </c>
      <c r="AR98">
        <f t="shared" si="132"/>
        <v>2.2999411920128496</v>
      </c>
      <c r="AS98">
        <f t="shared" si="133"/>
        <v>1.2796408207594674</v>
      </c>
      <c r="AT98">
        <f t="shared" si="134"/>
        <v>22.698127746582031</v>
      </c>
      <c r="AU98" s="1">
        <v>2</v>
      </c>
      <c r="AV98">
        <f t="shared" si="135"/>
        <v>4.644859790802002</v>
      </c>
      <c r="AW98" s="1">
        <v>1</v>
      </c>
      <c r="AX98">
        <f t="shared" si="136"/>
        <v>9.2897195816040039</v>
      </c>
      <c r="AY98" s="1">
        <v>18.803749084472656</v>
      </c>
      <c r="AZ98" s="1">
        <v>22.698127746582031</v>
      </c>
      <c r="BA98" s="1">
        <v>17.520681381225586</v>
      </c>
      <c r="BB98" s="1">
        <v>400.41860961914062</v>
      </c>
      <c r="BC98" s="1">
        <v>384.98593139648438</v>
      </c>
      <c r="BD98" s="1">
        <v>14.009078979492188</v>
      </c>
      <c r="BE98" s="1">
        <v>15.518081665039062</v>
      </c>
      <c r="BF98" s="1">
        <v>61.701675415039062</v>
      </c>
      <c r="BG98" s="1">
        <v>68.352882385253906</v>
      </c>
      <c r="BH98" s="1">
        <v>300.09893798828125</v>
      </c>
      <c r="BI98" s="1">
        <v>2001.33349609375</v>
      </c>
      <c r="BJ98" s="1">
        <v>0.49181491136550903</v>
      </c>
      <c r="BK98" s="1">
        <v>95.950736999511719</v>
      </c>
      <c r="BL98" s="1">
        <v>1.7996010780334473</v>
      </c>
      <c r="BM98" s="1">
        <v>1.2969903647899628E-2</v>
      </c>
      <c r="BN98" s="1">
        <v>1</v>
      </c>
      <c r="BO98" s="1">
        <v>-1.355140209197998</v>
      </c>
      <c r="BP98" s="1">
        <v>7.355140209197998</v>
      </c>
      <c r="BQ98" s="1">
        <v>1</v>
      </c>
      <c r="BR98" s="1">
        <v>0</v>
      </c>
      <c r="BS98" s="1">
        <v>0.15999999642372131</v>
      </c>
      <c r="BT98" s="1">
        <v>111115</v>
      </c>
      <c r="BU98">
        <f t="shared" si="137"/>
        <v>1.500494689941406</v>
      </c>
      <c r="BV98">
        <f t="shared" si="138"/>
        <v>2.2999411920128499E-3</v>
      </c>
      <c r="BW98">
        <f t="shared" si="139"/>
        <v>295.84812774658201</v>
      </c>
      <c r="BX98">
        <f t="shared" si="140"/>
        <v>291.95374908447263</v>
      </c>
      <c r="BY98">
        <f t="shared" si="141"/>
        <v>320.21335221767367</v>
      </c>
      <c r="BZ98">
        <f t="shared" si="142"/>
        <v>0.70499534438307943</v>
      </c>
      <c r="CA98">
        <f t="shared" si="143"/>
        <v>2.7686121933385754</v>
      </c>
      <c r="CB98">
        <f t="shared" si="144"/>
        <v>28.854517223277444</v>
      </c>
      <c r="CC98">
        <f t="shared" si="145"/>
        <v>13.336435558238382</v>
      </c>
      <c r="CD98">
        <f t="shared" si="146"/>
        <v>20.750938415527344</v>
      </c>
      <c r="CE98">
        <f t="shared" si="147"/>
        <v>2.4579848791540972</v>
      </c>
      <c r="CF98">
        <f t="shared" si="148"/>
        <v>0.16862931614689697</v>
      </c>
      <c r="CG98">
        <f t="shared" si="149"/>
        <v>1.4889713725791081</v>
      </c>
      <c r="CH98">
        <f t="shared" si="150"/>
        <v>0.96901350657498919</v>
      </c>
      <c r="CI98">
        <f t="shared" si="151"/>
        <v>0.10566905394152534</v>
      </c>
      <c r="CJ98">
        <f t="shared" si="152"/>
        <v>16.139102597401031</v>
      </c>
      <c r="CK98">
        <f t="shared" si="153"/>
        <v>0.43690418851690105</v>
      </c>
      <c r="CL98">
        <f t="shared" si="154"/>
        <v>53.589741281697037</v>
      </c>
      <c r="CM98">
        <f t="shared" si="155"/>
        <v>381.74943660118493</v>
      </c>
      <c r="CN98">
        <f t="shared" si="156"/>
        <v>3.1264177281494249E-2</v>
      </c>
      <c r="CO98">
        <f t="shared" si="157"/>
        <v>0</v>
      </c>
      <c r="CP98">
        <f t="shared" si="158"/>
        <v>1751.0249203363105</v>
      </c>
      <c r="CQ98">
        <f t="shared" si="159"/>
        <v>559.8310546875</v>
      </c>
      <c r="CR98">
        <f t="shared" si="160"/>
        <v>0.21809887251349422</v>
      </c>
      <c r="CS98" s="2">
        <v>-9999</v>
      </c>
    </row>
    <row r="99" spans="1:97" x14ac:dyDescent="0.2">
      <c r="A99" t="s">
        <v>127</v>
      </c>
      <c r="B99" t="s">
        <v>128</v>
      </c>
      <c r="C99" t="s">
        <v>204</v>
      </c>
      <c r="D99" s="5" t="s">
        <v>205</v>
      </c>
      <c r="E99">
        <v>1</v>
      </c>
      <c r="F99" t="s">
        <v>130</v>
      </c>
      <c r="G99" t="s">
        <v>131</v>
      </c>
      <c r="H99" t="s">
        <v>206</v>
      </c>
      <c r="I99">
        <v>1</v>
      </c>
      <c r="J99" s="8">
        <v>41359</v>
      </c>
      <c r="K99" t="s">
        <v>132</v>
      </c>
      <c r="L99" t="s">
        <v>133</v>
      </c>
      <c r="M99" t="s">
        <v>129</v>
      </c>
      <c r="O99" s="1">
        <v>7</v>
      </c>
      <c r="P99" s="1" t="s">
        <v>213</v>
      </c>
      <c r="Q99" s="1">
        <v>2874.9999982770532</v>
      </c>
      <c r="R99" s="1">
        <v>0</v>
      </c>
      <c r="S99">
        <f t="shared" ref="S99:S146" si="162">(BB99-BC99*(1000-BD99)/(1000-BE99))*BU99</f>
        <v>36.961461572101555</v>
      </c>
      <c r="T99">
        <f t="shared" ref="T99:T146" si="163">IF(CF99&lt;&gt;0,1/(1/CF99-1/AX99),0)</f>
        <v>0.12538517305306165</v>
      </c>
      <c r="U99">
        <f t="shared" ref="U99:U146" si="164">((CI99-BV99/2)*BC99-S99)/(CI99+BV99/2)</f>
        <v>382.75324970767412</v>
      </c>
      <c r="V99" s="1">
        <v>7</v>
      </c>
      <c r="W99" s="1">
        <v>7</v>
      </c>
      <c r="X99" s="1">
        <v>0</v>
      </c>
      <c r="Y99" s="1">
        <v>0</v>
      </c>
      <c r="Z99" s="1">
        <v>746.377197265625</v>
      </c>
      <c r="AA99" s="1">
        <v>1469.05029296875</v>
      </c>
      <c r="AB99" s="1">
        <v>1087.0858154296875</v>
      </c>
      <c r="AC99" s="2">
        <v>-9999</v>
      </c>
      <c r="AD99">
        <f t="shared" ref="AD99:AD146" si="165">CQ99/AA99</f>
        <v>0.49193216812387097</v>
      </c>
      <c r="AE99">
        <f t="shared" ref="AE99:AE146" si="166">(AA99-AB99)/AA99</f>
        <v>0.26000776104619566</v>
      </c>
      <c r="AF99" s="1">
        <v>-1</v>
      </c>
      <c r="AG99" s="1">
        <v>0.87</v>
      </c>
      <c r="AH99" s="1">
        <v>0.92</v>
      </c>
      <c r="AI99" s="1">
        <v>9.8582057952880859</v>
      </c>
      <c r="AJ99">
        <f t="shared" ref="AJ99:AJ146" si="167">(AI99*AH99+(100-AI99)*AG99)/100</f>
        <v>0.87492910289764414</v>
      </c>
      <c r="AK99">
        <f t="shared" ref="AK99:AK146" si="168">(S99-AF99)/CP99</f>
        <v>2.1685500324692509E-2</v>
      </c>
      <c r="AL99">
        <f t="shared" ref="AL99:AL146" si="169">(AA99-AB99)/(AA99-Z99)</f>
        <v>0.52854392921246096</v>
      </c>
      <c r="AM99">
        <f t="shared" ref="AM99:AM146" si="170">(Y99-AA99)/(Y99-Z99)</f>
        <v>1.9682411230550174</v>
      </c>
      <c r="AN99">
        <f t="shared" ref="AN99:AN146" si="171">(Y99-AA99)/AA99</f>
        <v>-1</v>
      </c>
      <c r="AO99" s="1">
        <v>2000.6119384765625</v>
      </c>
      <c r="AP99" s="1">
        <v>0.5</v>
      </c>
      <c r="AQ99">
        <f t="shared" ref="AQ99:AQ146" si="172">AE99*AP99*AJ99*AO99</f>
        <v>227.55796155791842</v>
      </c>
      <c r="AR99">
        <f t="shared" ref="AR99:AR146" si="173">BV99*1000</f>
        <v>1.7429260105177056</v>
      </c>
      <c r="AS99">
        <f t="shared" ref="AS99:AS146" si="174">(CA99-CG99)</f>
        <v>1.3218325992636508</v>
      </c>
      <c r="AT99">
        <f t="shared" ref="AT99:AT146" si="175">(AZ99+BZ99*R99)</f>
        <v>22.806472778320312</v>
      </c>
      <c r="AU99" s="1">
        <v>2</v>
      </c>
      <c r="AV99">
        <f t="shared" ref="AV99:AV146" si="176">(AU99*BO99+BP99)</f>
        <v>4.644859790802002</v>
      </c>
      <c r="AW99" s="1">
        <v>1</v>
      </c>
      <c r="AX99">
        <f t="shared" ref="AX99:AX146" si="177">AV99*(AW99+1)*(AW99+1)/(AW99*AW99+1)</f>
        <v>9.2897195816040039</v>
      </c>
      <c r="AY99" s="1">
        <v>18.52821159362793</v>
      </c>
      <c r="AZ99" s="1">
        <v>22.806472778320312</v>
      </c>
      <c r="BA99" s="1">
        <v>17.129352569580078</v>
      </c>
      <c r="BB99" s="1">
        <v>899.63677978515625</v>
      </c>
      <c r="BC99" s="1">
        <v>873.99462890625</v>
      </c>
      <c r="BD99" s="1">
        <v>14.124866485595703</v>
      </c>
      <c r="BE99" s="1">
        <v>15.268435478210449</v>
      </c>
      <c r="BF99" s="1">
        <v>63.295719146728516</v>
      </c>
      <c r="BG99" s="1">
        <v>68.425651550292969</v>
      </c>
      <c r="BH99" s="1">
        <v>300.16802978515625</v>
      </c>
      <c r="BI99" s="1">
        <v>2000.785888671875</v>
      </c>
      <c r="BJ99" s="1">
        <v>0.51378136873245239</v>
      </c>
      <c r="BK99" s="1">
        <v>95.951499938964844</v>
      </c>
      <c r="BL99" s="1">
        <v>2.3679604530334473</v>
      </c>
      <c r="BM99" s="1">
        <v>3.3554963767528534E-2</v>
      </c>
      <c r="BN99" s="1">
        <v>1</v>
      </c>
      <c r="BO99" s="1">
        <v>-1.355140209197998</v>
      </c>
      <c r="BP99" s="1">
        <v>7.355140209197998</v>
      </c>
      <c r="BQ99" s="1">
        <v>1</v>
      </c>
      <c r="BR99" s="1">
        <v>0</v>
      </c>
      <c r="BS99" s="1">
        <v>0.15999999642372131</v>
      </c>
      <c r="BT99" s="1">
        <v>111115</v>
      </c>
      <c r="BU99">
        <f t="shared" ref="BU99:BU146" si="178">BH99*0.000001/(AU99*0.0001)</f>
        <v>1.5008401489257812</v>
      </c>
      <c r="BV99">
        <f t="shared" ref="BV99:BV146" si="179">(BE99-BD99)/(1000-BE99)*BU99</f>
        <v>1.7429260105177055E-3</v>
      </c>
      <c r="BW99">
        <f t="shared" ref="BW99:BW146" si="180">(AZ99+273.15)</f>
        <v>295.95647277832029</v>
      </c>
      <c r="BX99">
        <f t="shared" ref="BX99:BX146" si="181">(AY99+273.15)</f>
        <v>291.67821159362791</v>
      </c>
      <c r="BY99">
        <f t="shared" ref="BY99:BY146" si="182">(BI99*BQ99+BJ99*BR99)*BS99</f>
        <v>320.12573503213207</v>
      </c>
      <c r="BZ99">
        <f t="shared" ref="BZ99:BZ146" si="183">((BY99+0.00000010773*(BX99^4-BW99^4))-BV99*44100)/(AV99*51.4+0.00000043092*BW99^3)</f>
        <v>0.7862541694917351</v>
      </c>
      <c r="CA99">
        <f t="shared" ref="CA99:CA146" si="184">0.61365*EXP(17.502*AT99/(240.97+AT99))</f>
        <v>2.7868618851192495</v>
      </c>
      <c r="CB99">
        <f t="shared" ref="CB99:CB146" si="185">CA99*1000/BK99</f>
        <v>29.044484837568817</v>
      </c>
      <c r="CC99">
        <f t="shared" ref="CC99:CC146" si="186">(CB99-BE99)</f>
        <v>13.776049359358367</v>
      </c>
      <c r="CD99">
        <f t="shared" ref="CD99:CD146" si="187">IF(R99,AZ99,(AY99+AZ99)/2)</f>
        <v>20.667342185974121</v>
      </c>
      <c r="CE99">
        <f t="shared" ref="CE99:CE146" si="188">0.61365*EXP(17.502*CD99/(240.97+CD99))</f>
        <v>2.4453619307794687</v>
      </c>
      <c r="CF99">
        <f t="shared" ref="CF99:CF146" si="189">IF(CC99&lt;&gt;0,(1000-(CB99+BE99)/2)/CC99*BV99,0)</f>
        <v>0.12371536246345884</v>
      </c>
      <c r="CG99">
        <f t="shared" ref="CG99:CG146" si="190">BE99*BK99/1000</f>
        <v>1.4650292858555987</v>
      </c>
      <c r="CH99">
        <f t="shared" ref="CH99:CH146" si="191">(CE99-CG99)</f>
        <v>0.98033264492387007</v>
      </c>
      <c r="CI99">
        <f t="shared" ref="CI99:CI146" si="192">1/(1.6/T99+1.37/AX99)</f>
        <v>7.7470409592404019E-2</v>
      </c>
      <c r="CJ99">
        <f t="shared" ref="CJ99:CJ146" si="193">U99*BK99*0.001</f>
        <v>36.725748415964489</v>
      </c>
      <c r="CK99">
        <f t="shared" ref="CK99:CK146" si="194">U99/BC99</f>
        <v>0.43793547128163252</v>
      </c>
      <c r="CL99">
        <f t="shared" ref="CL99:CL146" si="195">(1-BV99*BK99/CA99/T99)*100</f>
        <v>52.140397234199277</v>
      </c>
      <c r="CM99">
        <f t="shared" ref="CM99:CM146" si="196">(BC99-S99/(AX99/1.35))</f>
        <v>868.62331789045277</v>
      </c>
      <c r="CN99">
        <f t="shared" ref="CN99:CN146" si="197">S99*CL99/100/CM99</f>
        <v>2.2186663068248597E-2</v>
      </c>
      <c r="CO99">
        <f t="shared" ref="CO99:CO146" si="198">(Y99-X99)</f>
        <v>0</v>
      </c>
      <c r="CP99">
        <f t="shared" ref="CP99:CP146" si="199">BI99*AJ99</f>
        <v>1750.5458026659494</v>
      </c>
      <c r="CQ99">
        <f t="shared" ref="CQ99:CQ146" si="200">(AA99-Z99)</f>
        <v>722.673095703125</v>
      </c>
      <c r="CR99">
        <f t="shared" ref="CR99:CR146" si="201">(AA99-AB99)/(AA99-X99)</f>
        <v>0.26000776104619566</v>
      </c>
      <c r="CS99" s="2">
        <v>-9999</v>
      </c>
    </row>
    <row r="100" spans="1:97" x14ac:dyDescent="0.2">
      <c r="A100" t="s">
        <v>127</v>
      </c>
      <c r="B100" t="s">
        <v>128</v>
      </c>
      <c r="C100" t="s">
        <v>204</v>
      </c>
      <c r="D100" s="5" t="s">
        <v>205</v>
      </c>
      <c r="E100">
        <v>1</v>
      </c>
      <c r="F100" t="s">
        <v>130</v>
      </c>
      <c r="G100" t="s">
        <v>131</v>
      </c>
      <c r="H100" t="s">
        <v>206</v>
      </c>
      <c r="I100">
        <v>1</v>
      </c>
      <c r="J100" s="8">
        <v>41359</v>
      </c>
      <c r="K100" t="s">
        <v>132</v>
      </c>
      <c r="L100" t="s">
        <v>133</v>
      </c>
      <c r="M100" t="s">
        <v>129</v>
      </c>
      <c r="O100" s="1">
        <v>8</v>
      </c>
      <c r="P100" s="1" t="s">
        <v>214</v>
      </c>
      <c r="Q100" s="1">
        <v>3139.4999993452802</v>
      </c>
      <c r="R100" s="1">
        <v>0</v>
      </c>
      <c r="S100">
        <f t="shared" si="162"/>
        <v>38.671537692848993</v>
      </c>
      <c r="T100">
        <f t="shared" si="163"/>
        <v>9.0833503853053152E-2</v>
      </c>
      <c r="U100">
        <f t="shared" si="164"/>
        <v>760.34641340732992</v>
      </c>
      <c r="V100" s="1">
        <v>8</v>
      </c>
      <c r="W100" s="1">
        <v>8</v>
      </c>
      <c r="X100" s="1">
        <v>0</v>
      </c>
      <c r="Y100" s="1">
        <v>0</v>
      </c>
      <c r="Z100" s="1">
        <v>729.803466796875</v>
      </c>
      <c r="AA100" s="1">
        <v>1434.3819580078125</v>
      </c>
      <c r="AB100" s="1">
        <v>1064.3807373046875</v>
      </c>
      <c r="AC100" s="2">
        <v>-9999</v>
      </c>
      <c r="AD100">
        <f t="shared" si="165"/>
        <v>0.49120702284174989</v>
      </c>
      <c r="AE100">
        <f t="shared" si="166"/>
        <v>0.25795166945421782</v>
      </c>
      <c r="AF100" s="1">
        <v>-1</v>
      </c>
      <c r="AG100" s="1">
        <v>0.87</v>
      </c>
      <c r="AH100" s="1">
        <v>0.92</v>
      </c>
      <c r="AI100" s="1">
        <v>9.9882955551147461</v>
      </c>
      <c r="AJ100">
        <f t="shared" si="167"/>
        <v>0.87499414777755746</v>
      </c>
      <c r="AK100">
        <f t="shared" si="168"/>
        <v>2.2626031704606989E-2</v>
      </c>
      <c r="AL100">
        <f t="shared" si="169"/>
        <v>0.52513839879956481</v>
      </c>
      <c r="AM100">
        <f t="shared" si="170"/>
        <v>1.9654359334621272</v>
      </c>
      <c r="AN100">
        <f t="shared" si="171"/>
        <v>-1</v>
      </c>
      <c r="AO100" s="1">
        <v>2005.0802001953125</v>
      </c>
      <c r="AP100" s="1">
        <v>0.5</v>
      </c>
      <c r="AQ100">
        <f t="shared" si="172"/>
        <v>226.27951752555526</v>
      </c>
      <c r="AR100">
        <f t="shared" si="173"/>
        <v>1.2912041093398545</v>
      </c>
      <c r="AS100">
        <f t="shared" si="174"/>
        <v>1.347537275670408</v>
      </c>
      <c r="AT100">
        <f t="shared" si="175"/>
        <v>22.58978271484375</v>
      </c>
      <c r="AU100" s="1">
        <v>2</v>
      </c>
      <c r="AV100">
        <f t="shared" si="176"/>
        <v>4.644859790802002</v>
      </c>
      <c r="AW100" s="1">
        <v>1</v>
      </c>
      <c r="AX100">
        <f t="shared" si="177"/>
        <v>9.2897195816040039</v>
      </c>
      <c r="AY100" s="1">
        <v>17.283479690551758</v>
      </c>
      <c r="AZ100" s="1">
        <v>22.58978271484375</v>
      </c>
      <c r="BA100" s="1">
        <v>15.212610244750977</v>
      </c>
      <c r="BB100" s="1">
        <v>1499.8712158203125</v>
      </c>
      <c r="BC100" s="1">
        <v>1472.843505859375</v>
      </c>
      <c r="BD100" s="1">
        <v>13.773122787475586</v>
      </c>
      <c r="BE100" s="1">
        <v>14.62067699432373</v>
      </c>
      <c r="BF100" s="1">
        <v>66.852012634277344</v>
      </c>
      <c r="BG100" s="1">
        <v>70.859481811523438</v>
      </c>
      <c r="BH100" s="1">
        <v>300.23468017578125</v>
      </c>
      <c r="BI100" s="1">
        <v>2003.851318359375</v>
      </c>
      <c r="BJ100" s="1">
        <v>0.40881657600402832</v>
      </c>
      <c r="BK100" s="1">
        <v>95.955192565917969</v>
      </c>
      <c r="BL100" s="1">
        <v>3.3662514686584473</v>
      </c>
      <c r="BM100" s="1">
        <v>7.0408754050731659E-2</v>
      </c>
      <c r="BN100" s="1">
        <v>0.66666668653488159</v>
      </c>
      <c r="BO100" s="1">
        <v>-1.355140209197998</v>
      </c>
      <c r="BP100" s="1">
        <v>7.355140209197998</v>
      </c>
      <c r="BQ100" s="1">
        <v>1</v>
      </c>
      <c r="BR100" s="1">
        <v>0</v>
      </c>
      <c r="BS100" s="1">
        <v>0.15999999642372131</v>
      </c>
      <c r="BT100" s="1">
        <v>111115</v>
      </c>
      <c r="BU100">
        <f t="shared" si="178"/>
        <v>1.5011734008789062</v>
      </c>
      <c r="BV100">
        <f t="shared" si="179"/>
        <v>1.2912041093398545E-3</v>
      </c>
      <c r="BW100">
        <f t="shared" si="180"/>
        <v>295.73978271484373</v>
      </c>
      <c r="BX100">
        <f t="shared" si="181"/>
        <v>290.43347969055174</v>
      </c>
      <c r="BY100">
        <f t="shared" si="182"/>
        <v>320.61620377116924</v>
      </c>
      <c r="BZ100">
        <f t="shared" si="183"/>
        <v>0.82476428108402078</v>
      </c>
      <c r="CA100">
        <f t="shared" si="184"/>
        <v>2.7504671521048283</v>
      </c>
      <c r="CB100">
        <f t="shared" si="185"/>
        <v>28.66407829065999</v>
      </c>
      <c r="CC100">
        <f t="shared" si="186"/>
        <v>14.04340129633626</v>
      </c>
      <c r="CD100">
        <f t="shared" si="187"/>
        <v>19.936631202697754</v>
      </c>
      <c r="CE100">
        <f t="shared" si="188"/>
        <v>2.3374204627001269</v>
      </c>
      <c r="CF100">
        <f t="shared" si="189"/>
        <v>8.9953947461542089E-2</v>
      </c>
      <c r="CG100">
        <f t="shared" si="190"/>
        <v>1.4029298764344202</v>
      </c>
      <c r="CH100">
        <f t="shared" si="191"/>
        <v>0.93449058626570669</v>
      </c>
      <c r="CI100">
        <f t="shared" si="192"/>
        <v>5.6299583700961699E-2</v>
      </c>
      <c r="CJ100">
        <f t="shared" si="193"/>
        <v>72.959186515305404</v>
      </c>
      <c r="CK100">
        <f t="shared" si="194"/>
        <v>0.51624385780462323</v>
      </c>
      <c r="CL100">
        <f t="shared" si="195"/>
        <v>50.408088192546593</v>
      </c>
      <c r="CM100">
        <f t="shared" si="196"/>
        <v>1467.2236832773535</v>
      </c>
      <c r="CN100">
        <f t="shared" si="197"/>
        <v>1.3286033375689649E-2</v>
      </c>
      <c r="CO100">
        <f t="shared" si="198"/>
        <v>0</v>
      </c>
      <c r="CP100">
        <f t="shared" si="199"/>
        <v>1753.3581765807962</v>
      </c>
      <c r="CQ100">
        <f t="shared" si="200"/>
        <v>704.5784912109375</v>
      </c>
      <c r="CR100">
        <f t="shared" si="201"/>
        <v>0.25795166945421782</v>
      </c>
      <c r="CS100" s="2">
        <v>-9999</v>
      </c>
    </row>
    <row r="101" spans="1:97" x14ac:dyDescent="0.2">
      <c r="A101" t="s">
        <v>127</v>
      </c>
      <c r="B101" t="s">
        <v>128</v>
      </c>
      <c r="C101" t="s">
        <v>204</v>
      </c>
      <c r="D101" s="5" t="s">
        <v>205</v>
      </c>
      <c r="E101">
        <v>1</v>
      </c>
      <c r="F101" t="s">
        <v>130</v>
      </c>
      <c r="G101" t="s">
        <v>131</v>
      </c>
      <c r="H101" t="s">
        <v>206</v>
      </c>
      <c r="I101">
        <v>1</v>
      </c>
      <c r="J101" s="8">
        <v>41359</v>
      </c>
      <c r="K101" t="s">
        <v>132</v>
      </c>
      <c r="L101" t="s">
        <v>133</v>
      </c>
      <c r="M101" t="s">
        <v>129</v>
      </c>
      <c r="O101" s="1">
        <v>9</v>
      </c>
      <c r="P101" s="1" t="s">
        <v>215</v>
      </c>
      <c r="Q101" s="1">
        <v>3182.4999963818118</v>
      </c>
      <c r="R101" s="1">
        <v>0</v>
      </c>
      <c r="S101">
        <f t="shared" si="162"/>
        <v>39.619474572639128</v>
      </c>
      <c r="T101">
        <f t="shared" si="163"/>
        <v>9.2989313175050339E-2</v>
      </c>
      <c r="U101">
        <f t="shared" si="164"/>
        <v>760.18010493292331</v>
      </c>
      <c r="V101" s="1">
        <v>8</v>
      </c>
      <c r="W101" s="1">
        <v>8</v>
      </c>
      <c r="X101" s="1">
        <v>0</v>
      </c>
      <c r="Y101" s="1">
        <v>0</v>
      </c>
      <c r="Z101" s="1">
        <v>729.803466796875</v>
      </c>
      <c r="AA101" s="1">
        <v>1434.3819580078125</v>
      </c>
      <c r="AB101" s="1">
        <v>1064.3807373046875</v>
      </c>
      <c r="AC101" s="2">
        <v>-9999</v>
      </c>
      <c r="AD101">
        <f t="shared" si="165"/>
        <v>0.49120702284174989</v>
      </c>
      <c r="AE101">
        <f t="shared" si="166"/>
        <v>0.25795166945421782</v>
      </c>
      <c r="AF101" s="1">
        <v>-1</v>
      </c>
      <c r="AG101" s="1">
        <v>0.87</v>
      </c>
      <c r="AH101" s="1">
        <v>0.92</v>
      </c>
      <c r="AI101" s="1">
        <v>9.9882955551147461</v>
      </c>
      <c r="AJ101">
        <f t="shared" si="167"/>
        <v>0.87499414777755746</v>
      </c>
      <c r="AK101">
        <f t="shared" si="168"/>
        <v>2.3209365511050569E-2</v>
      </c>
      <c r="AL101">
        <f t="shared" si="169"/>
        <v>0.52513839879956481</v>
      </c>
      <c r="AM101">
        <f t="shared" si="170"/>
        <v>1.9654359334621272</v>
      </c>
      <c r="AN101">
        <f t="shared" si="171"/>
        <v>-1</v>
      </c>
      <c r="AO101" s="1">
        <v>2005.0802001953125</v>
      </c>
      <c r="AP101" s="1">
        <v>0.5</v>
      </c>
      <c r="AQ101">
        <f t="shared" si="172"/>
        <v>226.27951752555526</v>
      </c>
      <c r="AR101">
        <f t="shared" si="173"/>
        <v>1.2851057290378054</v>
      </c>
      <c r="AS101">
        <f t="shared" si="174"/>
        <v>1.310759374232026</v>
      </c>
      <c r="AT101">
        <f t="shared" si="175"/>
        <v>22.329921722412109</v>
      </c>
      <c r="AU101" s="1">
        <v>2</v>
      </c>
      <c r="AV101">
        <f t="shared" si="176"/>
        <v>4.644859790802002</v>
      </c>
      <c r="AW101" s="1">
        <v>1</v>
      </c>
      <c r="AX101">
        <f t="shared" si="177"/>
        <v>9.2897195816040039</v>
      </c>
      <c r="AY101" s="1">
        <v>17.164039611816406</v>
      </c>
      <c r="AZ101" s="1">
        <v>22.329921722412109</v>
      </c>
      <c r="BA101" s="1">
        <v>15.073795318603516</v>
      </c>
      <c r="BB101" s="1">
        <v>1500.2864990234375</v>
      </c>
      <c r="BC101" s="1">
        <v>1472.6240234375</v>
      </c>
      <c r="BD101" s="1">
        <v>13.710564613342285</v>
      </c>
      <c r="BE101" s="1">
        <v>14.554461479187012</v>
      </c>
      <c r="BF101" s="1">
        <v>66.952804565429688</v>
      </c>
      <c r="BG101" s="1">
        <v>71.074356079101562</v>
      </c>
      <c r="BH101" s="1">
        <v>300.13186645507812</v>
      </c>
      <c r="BI101" s="1">
        <v>2000.165283203125</v>
      </c>
      <c r="BJ101" s="1">
        <v>0.31649401783943176</v>
      </c>
      <c r="BK101" s="1">
        <v>95.957595825195312</v>
      </c>
      <c r="BL101" s="1">
        <v>3.3662514686584473</v>
      </c>
      <c r="BM101" s="1">
        <v>7.0408754050731659E-2</v>
      </c>
      <c r="BN101" s="1">
        <v>0.66666668653488159</v>
      </c>
      <c r="BO101" s="1">
        <v>-1.355140209197998</v>
      </c>
      <c r="BP101" s="1">
        <v>7.355140209197998</v>
      </c>
      <c r="BQ101" s="1">
        <v>1</v>
      </c>
      <c r="BR101" s="1">
        <v>0</v>
      </c>
      <c r="BS101" s="1">
        <v>0.15999999642372131</v>
      </c>
      <c r="BT101" s="1">
        <v>111115</v>
      </c>
      <c r="BU101">
        <f t="shared" si="178"/>
        <v>1.5006593322753905</v>
      </c>
      <c r="BV101">
        <f t="shared" si="179"/>
        <v>1.2851057290378053E-3</v>
      </c>
      <c r="BW101">
        <f t="shared" si="180"/>
        <v>295.47992172241209</v>
      </c>
      <c r="BX101">
        <f t="shared" si="181"/>
        <v>290.31403961181638</v>
      </c>
      <c r="BY101">
        <f t="shared" si="182"/>
        <v>320.02643815935153</v>
      </c>
      <c r="BZ101">
        <f t="shared" si="183"/>
        <v>0.8301107616066693</v>
      </c>
      <c r="CA101">
        <f t="shared" si="184"/>
        <v>2.7073705063052276</v>
      </c>
      <c r="CB101">
        <f t="shared" si="185"/>
        <v>28.214238623039375</v>
      </c>
      <c r="CC101">
        <f t="shared" si="186"/>
        <v>13.659777143852363</v>
      </c>
      <c r="CD101">
        <f t="shared" si="187"/>
        <v>19.746980667114258</v>
      </c>
      <c r="CE101">
        <f t="shared" si="188"/>
        <v>2.3100969631197472</v>
      </c>
      <c r="CF101">
        <f t="shared" si="189"/>
        <v>9.2067722996591411E-2</v>
      </c>
      <c r="CG101">
        <f t="shared" si="190"/>
        <v>1.3966111320732015</v>
      </c>
      <c r="CH101">
        <f t="shared" si="191"/>
        <v>0.91348583104654568</v>
      </c>
      <c r="CI101">
        <f t="shared" si="192"/>
        <v>5.7624422350893371E-2</v>
      </c>
      <c r="CJ101">
        <f t="shared" si="193"/>
        <v>72.945055263508024</v>
      </c>
      <c r="CK101">
        <f t="shared" si="194"/>
        <v>0.51620786625391235</v>
      </c>
      <c r="CL101">
        <f t="shared" si="195"/>
        <v>51.017890526366372</v>
      </c>
      <c r="CM101">
        <f t="shared" si="196"/>
        <v>1466.8664448364216</v>
      </c>
      <c r="CN101">
        <f t="shared" si="197"/>
        <v>1.3779727688054558E-2</v>
      </c>
      <c r="CO101">
        <f t="shared" si="198"/>
        <v>0</v>
      </c>
      <c r="CP101">
        <f t="shared" si="199"/>
        <v>1750.1329173905751</v>
      </c>
      <c r="CQ101">
        <f t="shared" si="200"/>
        <v>704.5784912109375</v>
      </c>
      <c r="CR101">
        <f t="shared" si="201"/>
        <v>0.25795166945421782</v>
      </c>
      <c r="CS101" s="2">
        <v>-9999</v>
      </c>
    </row>
    <row r="102" spans="1:97" x14ac:dyDescent="0.2">
      <c r="A102" t="s">
        <v>127</v>
      </c>
      <c r="B102" t="s">
        <v>128</v>
      </c>
      <c r="C102" t="s">
        <v>204</v>
      </c>
      <c r="D102" s="5" t="s">
        <v>205</v>
      </c>
      <c r="E102">
        <v>1</v>
      </c>
      <c r="F102" t="s">
        <v>130</v>
      </c>
      <c r="G102" t="s">
        <v>131</v>
      </c>
      <c r="H102" t="s">
        <v>206</v>
      </c>
      <c r="I102">
        <v>2</v>
      </c>
      <c r="J102" s="8">
        <v>41359</v>
      </c>
      <c r="K102" t="s">
        <v>132</v>
      </c>
      <c r="L102" t="s">
        <v>133</v>
      </c>
      <c r="M102" t="s">
        <v>129</v>
      </c>
      <c r="O102" s="1">
        <v>10</v>
      </c>
      <c r="P102" s="1" t="s">
        <v>216</v>
      </c>
      <c r="Q102" s="1">
        <v>4058.4999986561015</v>
      </c>
      <c r="R102" s="1">
        <v>0</v>
      </c>
      <c r="S102">
        <f t="shared" si="162"/>
        <v>0.13566337639335629</v>
      </c>
      <c r="T102">
        <f t="shared" si="163"/>
        <v>0.19004753660172263</v>
      </c>
      <c r="U102">
        <f t="shared" si="164"/>
        <v>47.356205231077219</v>
      </c>
      <c r="V102" s="1">
        <v>9</v>
      </c>
      <c r="W102" s="1">
        <v>9</v>
      </c>
      <c r="X102" s="1">
        <v>0</v>
      </c>
      <c r="Y102" s="1">
        <v>0</v>
      </c>
      <c r="Z102" s="1">
        <v>673.993408203125</v>
      </c>
      <c r="AA102" s="1">
        <v>1036.9246826171875</v>
      </c>
      <c r="AB102" s="1">
        <v>909.42999267578125</v>
      </c>
      <c r="AC102" s="2">
        <v>-9999</v>
      </c>
      <c r="AD102">
        <f t="shared" si="165"/>
        <v>0.35000736359947338</v>
      </c>
      <c r="AE102">
        <f t="shared" si="166"/>
        <v>0.12295462927896646</v>
      </c>
      <c r="AF102" s="1">
        <v>-1</v>
      </c>
      <c r="AG102" s="1">
        <v>0.87</v>
      </c>
      <c r="AH102" s="1">
        <v>0.92</v>
      </c>
      <c r="AI102" s="1">
        <v>9.9274587631225586</v>
      </c>
      <c r="AJ102">
        <f t="shared" si="167"/>
        <v>0.87496372938156131</v>
      </c>
      <c r="AK102">
        <f t="shared" si="168"/>
        <v>6.4838742672418534E-4</v>
      </c>
      <c r="AL102">
        <f t="shared" si="169"/>
        <v>0.35129155002483914</v>
      </c>
      <c r="AM102">
        <f t="shared" si="170"/>
        <v>1.5384789672967898</v>
      </c>
      <c r="AN102">
        <f t="shared" si="171"/>
        <v>-1</v>
      </c>
      <c r="AO102" s="1">
        <v>2001.80078125</v>
      </c>
      <c r="AP102" s="1">
        <v>0.5</v>
      </c>
      <c r="AQ102">
        <f t="shared" si="172"/>
        <v>107.67770575929859</v>
      </c>
      <c r="AR102">
        <f t="shared" si="173"/>
        <v>2.9287513611083904</v>
      </c>
      <c r="AS102">
        <f t="shared" si="174"/>
        <v>1.4738963525893147</v>
      </c>
      <c r="AT102">
        <f t="shared" si="175"/>
        <v>23.880889892578125</v>
      </c>
      <c r="AU102" s="1">
        <v>2</v>
      </c>
      <c r="AV102">
        <f t="shared" si="176"/>
        <v>4.644859790802002</v>
      </c>
      <c r="AW102" s="1">
        <v>1</v>
      </c>
      <c r="AX102">
        <f t="shared" si="177"/>
        <v>9.2897195816040039</v>
      </c>
      <c r="AY102" s="1">
        <v>19.616310119628906</v>
      </c>
      <c r="AZ102" s="1">
        <v>23.880889892578125</v>
      </c>
      <c r="BA102" s="1">
        <v>18.106630325317383</v>
      </c>
      <c r="BB102" s="1">
        <v>49.923797607421875</v>
      </c>
      <c r="BC102" s="1">
        <v>49.736328125</v>
      </c>
      <c r="BD102" s="1">
        <v>13.707283020019531</v>
      </c>
      <c r="BE102" s="1">
        <v>15.628418922424316</v>
      </c>
      <c r="BF102" s="1">
        <v>57.399269104003906</v>
      </c>
      <c r="BG102" s="1">
        <v>65.442802429199219</v>
      </c>
      <c r="BH102" s="1">
        <v>300.1328125</v>
      </c>
      <c r="BI102" s="1">
        <v>2001.81982421875</v>
      </c>
      <c r="BJ102" s="1">
        <v>0.24051722884178162</v>
      </c>
      <c r="BK102" s="1">
        <v>95.960838317871094</v>
      </c>
      <c r="BL102" s="1">
        <v>0.58173227310180664</v>
      </c>
      <c r="BM102" s="1">
        <v>9.3669220805168152E-3</v>
      </c>
      <c r="BN102" s="1">
        <v>1</v>
      </c>
      <c r="BO102" s="1">
        <v>-1.355140209197998</v>
      </c>
      <c r="BP102" s="1">
        <v>7.355140209197998</v>
      </c>
      <c r="BQ102" s="1">
        <v>1</v>
      </c>
      <c r="BR102" s="1">
        <v>0</v>
      </c>
      <c r="BS102" s="1">
        <v>0.15999999642372131</v>
      </c>
      <c r="BT102" s="1">
        <v>111115</v>
      </c>
      <c r="BU102">
        <f t="shared" si="178"/>
        <v>1.5006640624999998</v>
      </c>
      <c r="BV102">
        <f t="shared" si="179"/>
        <v>2.9287513611083904E-3</v>
      </c>
      <c r="BW102">
        <f t="shared" si="180"/>
        <v>297.0308898925781</v>
      </c>
      <c r="BX102">
        <f t="shared" si="181"/>
        <v>292.76631011962888</v>
      </c>
      <c r="BY102">
        <f t="shared" si="182"/>
        <v>320.29116471593443</v>
      </c>
      <c r="BZ102">
        <f t="shared" si="183"/>
        <v>0.57591694894054468</v>
      </c>
      <c r="CA102">
        <f t="shared" si="184"/>
        <v>2.9736125339680317</v>
      </c>
      <c r="CB102">
        <f t="shared" si="185"/>
        <v>30.987771533611603</v>
      </c>
      <c r="CC102">
        <f t="shared" si="186"/>
        <v>15.359352611187287</v>
      </c>
      <c r="CD102">
        <f t="shared" si="187"/>
        <v>21.748600006103516</v>
      </c>
      <c r="CE102">
        <f t="shared" si="188"/>
        <v>2.6130947959502118</v>
      </c>
      <c r="CF102">
        <f t="shared" si="189"/>
        <v>0.18623752041482508</v>
      </c>
      <c r="CG102">
        <f t="shared" si="190"/>
        <v>1.499716181378717</v>
      </c>
      <c r="CH102">
        <f t="shared" si="191"/>
        <v>1.1133786145714948</v>
      </c>
      <c r="CI102">
        <f t="shared" si="192"/>
        <v>0.11673486344457958</v>
      </c>
      <c r="CJ102">
        <f t="shared" si="193"/>
        <v>4.5443411535273226</v>
      </c>
      <c r="CK102">
        <f t="shared" si="194"/>
        <v>0.95214518273361615</v>
      </c>
      <c r="CL102">
        <f t="shared" si="195"/>
        <v>50.268688388240875</v>
      </c>
      <c r="CM102">
        <f t="shared" si="196"/>
        <v>49.716613261001982</v>
      </c>
      <c r="CN102">
        <f t="shared" si="197"/>
        <v>1.3716984215744262E-3</v>
      </c>
      <c r="CO102">
        <f t="shared" si="198"/>
        <v>0</v>
      </c>
      <c r="CP102">
        <f t="shared" si="199"/>
        <v>1751.519738948379</v>
      </c>
      <c r="CQ102">
        <f t="shared" si="200"/>
        <v>362.9312744140625</v>
      </c>
      <c r="CR102">
        <f t="shared" si="201"/>
        <v>0.12295462927896646</v>
      </c>
      <c r="CS102" s="2">
        <v>-9999</v>
      </c>
    </row>
    <row r="103" spans="1:97" x14ac:dyDescent="0.2">
      <c r="A103" t="s">
        <v>127</v>
      </c>
      <c r="B103" t="s">
        <v>128</v>
      </c>
      <c r="C103" t="s">
        <v>204</v>
      </c>
      <c r="D103" s="5" t="s">
        <v>205</v>
      </c>
      <c r="E103">
        <v>1</v>
      </c>
      <c r="F103" t="s">
        <v>130</v>
      </c>
      <c r="G103" t="s">
        <v>131</v>
      </c>
      <c r="H103" t="s">
        <v>206</v>
      </c>
      <c r="I103">
        <v>2</v>
      </c>
      <c r="J103" s="8">
        <v>41359</v>
      </c>
      <c r="K103" t="s">
        <v>132</v>
      </c>
      <c r="L103" t="s">
        <v>133</v>
      </c>
      <c r="M103" t="s">
        <v>129</v>
      </c>
      <c r="O103" s="1">
        <v>11</v>
      </c>
      <c r="P103" s="1" t="s">
        <v>217</v>
      </c>
      <c r="Q103" s="1">
        <v>4188.4999986561015</v>
      </c>
      <c r="R103" s="1">
        <v>0</v>
      </c>
      <c r="S103">
        <f t="shared" si="162"/>
        <v>3.6003626170421899</v>
      </c>
      <c r="T103">
        <f t="shared" si="163"/>
        <v>0.20983132321321771</v>
      </c>
      <c r="U103">
        <f t="shared" si="164"/>
        <v>67.755897260954882</v>
      </c>
      <c r="V103" s="1">
        <v>10</v>
      </c>
      <c r="W103" s="1">
        <v>10</v>
      </c>
      <c r="X103" s="1">
        <v>0</v>
      </c>
      <c r="Y103" s="1">
        <v>0</v>
      </c>
      <c r="Z103" s="1">
        <v>675.657958984375</v>
      </c>
      <c r="AA103" s="1">
        <v>1062.3270263671875</v>
      </c>
      <c r="AB103" s="1">
        <v>904.40203857421875</v>
      </c>
      <c r="AC103" s="2">
        <v>-9999</v>
      </c>
      <c r="AD103">
        <f t="shared" si="165"/>
        <v>0.36398308410273134</v>
      </c>
      <c r="AE103">
        <f t="shared" si="166"/>
        <v>0.14865948420141467</v>
      </c>
      <c r="AF103" s="1">
        <v>-1</v>
      </c>
      <c r="AG103" s="1">
        <v>0.87</v>
      </c>
      <c r="AH103" s="1">
        <v>0.92</v>
      </c>
      <c r="AI103" s="1">
        <v>9.9274587631225586</v>
      </c>
      <c r="AJ103">
        <f t="shared" si="167"/>
        <v>0.87496372938156131</v>
      </c>
      <c r="AK103">
        <f t="shared" si="168"/>
        <v>2.6277932855344605E-3</v>
      </c>
      <c r="AL103">
        <f t="shared" si="169"/>
        <v>0.40842415676508947</v>
      </c>
      <c r="AM103">
        <f t="shared" si="170"/>
        <v>1.5722852254475619</v>
      </c>
      <c r="AN103">
        <f t="shared" si="171"/>
        <v>-1</v>
      </c>
      <c r="AO103" s="1">
        <v>2000.6998291015625</v>
      </c>
      <c r="AP103" s="1">
        <v>0.5</v>
      </c>
      <c r="AQ103">
        <f t="shared" si="172"/>
        <v>130.11717067013433</v>
      </c>
      <c r="AR103">
        <f t="shared" si="173"/>
        <v>3.1519293411865101</v>
      </c>
      <c r="AS103">
        <f t="shared" si="174"/>
        <v>1.4395524256999646</v>
      </c>
      <c r="AT103">
        <f t="shared" si="175"/>
        <v>23.835485458374023</v>
      </c>
      <c r="AU103" s="1">
        <v>2</v>
      </c>
      <c r="AV103">
        <f t="shared" si="176"/>
        <v>4.644859790802002</v>
      </c>
      <c r="AW103" s="1">
        <v>1</v>
      </c>
      <c r="AX103">
        <f t="shared" si="177"/>
        <v>9.2897195816040039</v>
      </c>
      <c r="AY103" s="1">
        <v>19.642431259155273</v>
      </c>
      <c r="AZ103" s="1">
        <v>23.835485458374023</v>
      </c>
      <c r="BA103" s="1">
        <v>18.107168197631836</v>
      </c>
      <c r="BB103" s="1">
        <v>100.37242889404297</v>
      </c>
      <c r="BC103" s="1">
        <v>97.767814636230469</v>
      </c>
      <c r="BD103" s="1">
        <v>13.834392547607422</v>
      </c>
      <c r="BE103" s="1">
        <v>15.901419639587402</v>
      </c>
      <c r="BF103" s="1">
        <v>57.841396331787109</v>
      </c>
      <c r="BG103" s="1">
        <v>66.481887817382812</v>
      </c>
      <c r="BH103" s="1">
        <v>300.12274169921875</v>
      </c>
      <c r="BI103" s="1">
        <v>2000.8328857421875</v>
      </c>
      <c r="BJ103" s="1">
        <v>0.25957214832305908</v>
      </c>
      <c r="BK103" s="1">
        <v>95.963264465332031</v>
      </c>
      <c r="BL103" s="1">
        <v>0.96411752700805664</v>
      </c>
      <c r="BM103" s="1">
        <v>1.8891267478466034E-2</v>
      </c>
      <c r="BN103" s="1">
        <v>1</v>
      </c>
      <c r="BO103" s="1">
        <v>-1.355140209197998</v>
      </c>
      <c r="BP103" s="1">
        <v>7.355140209197998</v>
      </c>
      <c r="BQ103" s="1">
        <v>1</v>
      </c>
      <c r="BR103" s="1">
        <v>0</v>
      </c>
      <c r="BS103" s="1">
        <v>0.15999999642372131</v>
      </c>
      <c r="BT103" s="1">
        <v>111115</v>
      </c>
      <c r="BU103">
        <f t="shared" si="178"/>
        <v>1.5006137084960938</v>
      </c>
      <c r="BV103">
        <f t="shared" si="179"/>
        <v>3.15192934118651E-3</v>
      </c>
      <c r="BW103">
        <f t="shared" si="180"/>
        <v>296.985485458374</v>
      </c>
      <c r="BX103">
        <f t="shared" si="181"/>
        <v>292.79243125915525</v>
      </c>
      <c r="BY103">
        <f t="shared" si="182"/>
        <v>320.133254563214</v>
      </c>
      <c r="BZ103">
        <f t="shared" si="183"/>
        <v>0.53911403980867645</v>
      </c>
      <c r="CA103">
        <f t="shared" si="184"/>
        <v>2.9655045639479152</v>
      </c>
      <c r="CB103">
        <f t="shared" si="185"/>
        <v>30.902497747137836</v>
      </c>
      <c r="CC103">
        <f t="shared" si="186"/>
        <v>15.001078107550434</v>
      </c>
      <c r="CD103">
        <f t="shared" si="187"/>
        <v>21.738958358764648</v>
      </c>
      <c r="CE103">
        <f t="shared" si="188"/>
        <v>2.6115557080218768</v>
      </c>
      <c r="CF103">
        <f t="shared" si="189"/>
        <v>0.20519645313961424</v>
      </c>
      <c r="CG103">
        <f t="shared" si="190"/>
        <v>1.5259521382479506</v>
      </c>
      <c r="CH103">
        <f t="shared" si="191"/>
        <v>1.0856035697739261</v>
      </c>
      <c r="CI103">
        <f t="shared" si="192"/>
        <v>0.12865629645903812</v>
      </c>
      <c r="CJ103">
        <f t="shared" si="193"/>
        <v>6.5020770879388792</v>
      </c>
      <c r="CK103">
        <f t="shared" si="194"/>
        <v>0.69302865685458548</v>
      </c>
      <c r="CL103">
        <f t="shared" si="195"/>
        <v>51.391460734004333</v>
      </c>
      <c r="CM103">
        <f t="shared" si="196"/>
        <v>97.244602983789207</v>
      </c>
      <c r="CN103">
        <f t="shared" si="197"/>
        <v>1.9027060462444911E-2</v>
      </c>
      <c r="CO103">
        <f t="shared" si="198"/>
        <v>0</v>
      </c>
      <c r="CP103">
        <f t="shared" si="199"/>
        <v>1750.6562035782558</v>
      </c>
      <c r="CQ103">
        <f t="shared" si="200"/>
        <v>386.6690673828125</v>
      </c>
      <c r="CR103">
        <f t="shared" si="201"/>
        <v>0.14865948420141467</v>
      </c>
      <c r="CS103" s="2">
        <v>-9999</v>
      </c>
    </row>
    <row r="104" spans="1:97" x14ac:dyDescent="0.2">
      <c r="A104" t="s">
        <v>127</v>
      </c>
      <c r="B104" t="s">
        <v>128</v>
      </c>
      <c r="C104" t="s">
        <v>204</v>
      </c>
      <c r="D104" s="5" t="s">
        <v>205</v>
      </c>
      <c r="E104">
        <v>1</v>
      </c>
      <c r="F104" t="s">
        <v>130</v>
      </c>
      <c r="G104" t="s">
        <v>131</v>
      </c>
      <c r="H104" t="s">
        <v>206</v>
      </c>
      <c r="I104">
        <v>2</v>
      </c>
      <c r="J104" s="8">
        <v>41359</v>
      </c>
      <c r="K104" t="s">
        <v>132</v>
      </c>
      <c r="L104" t="s">
        <v>133</v>
      </c>
      <c r="M104" t="s">
        <v>129</v>
      </c>
      <c r="O104" s="1">
        <v>12</v>
      </c>
      <c r="P104" s="1" t="s">
        <v>218</v>
      </c>
      <c r="Q104" s="1">
        <v>4319.4999986561015</v>
      </c>
      <c r="R104" s="1">
        <v>0</v>
      </c>
      <c r="S104">
        <f t="shared" si="162"/>
        <v>13.276684097469106</v>
      </c>
      <c r="T104">
        <f t="shared" si="163"/>
        <v>0.2272616731839994</v>
      </c>
      <c r="U104">
        <f t="shared" si="164"/>
        <v>140.2258176033871</v>
      </c>
      <c r="V104" s="1">
        <v>11</v>
      </c>
      <c r="W104" s="1">
        <v>11</v>
      </c>
      <c r="X104" s="1">
        <v>0</v>
      </c>
      <c r="Y104" s="1">
        <v>0</v>
      </c>
      <c r="Z104" s="1">
        <v>668.247314453125</v>
      </c>
      <c r="AA104" s="1">
        <v>1096.528076171875</v>
      </c>
      <c r="AB104" s="1">
        <v>903.42901611328125</v>
      </c>
      <c r="AC104" s="2">
        <v>-9999</v>
      </c>
      <c r="AD104">
        <f t="shared" si="165"/>
        <v>0.39057892909950376</v>
      </c>
      <c r="AE104">
        <f t="shared" si="166"/>
        <v>0.17610042483611379</v>
      </c>
      <c r="AF104" s="1">
        <v>-1</v>
      </c>
      <c r="AG104" s="1">
        <v>0.87</v>
      </c>
      <c r="AH104" s="1">
        <v>0.92</v>
      </c>
      <c r="AI104" s="1">
        <v>9.9274587631225586</v>
      </c>
      <c r="AJ104">
        <f t="shared" si="167"/>
        <v>0.87496372938156131</v>
      </c>
      <c r="AK104">
        <f t="shared" si="168"/>
        <v>8.1582342490303331E-3</v>
      </c>
      <c r="AL104">
        <f t="shared" si="169"/>
        <v>0.45087026389805718</v>
      </c>
      <c r="AM104">
        <f t="shared" si="170"/>
        <v>1.6409015830751867</v>
      </c>
      <c r="AN104">
        <f t="shared" si="171"/>
        <v>-1</v>
      </c>
      <c r="AO104" s="1">
        <v>2000.0819091796875</v>
      </c>
      <c r="AP104" s="1">
        <v>0.5</v>
      </c>
      <c r="AQ104">
        <f t="shared" si="172"/>
        <v>154.08779480428203</v>
      </c>
      <c r="AR104">
        <f t="shared" si="173"/>
        <v>3.365767718719519</v>
      </c>
      <c r="AS104">
        <f t="shared" si="174"/>
        <v>1.4218440177054366</v>
      </c>
      <c r="AT104">
        <f t="shared" si="175"/>
        <v>23.822259902954102</v>
      </c>
      <c r="AU104" s="1">
        <v>2</v>
      </c>
      <c r="AV104">
        <f t="shared" si="176"/>
        <v>4.644859790802002</v>
      </c>
      <c r="AW104" s="1">
        <v>1</v>
      </c>
      <c r="AX104">
        <f t="shared" si="177"/>
        <v>9.2897195816040039</v>
      </c>
      <c r="AY104" s="1">
        <v>19.663688659667969</v>
      </c>
      <c r="AZ104" s="1">
        <v>23.822259902954102</v>
      </c>
      <c r="BA104" s="1">
        <v>18.105772018432617</v>
      </c>
      <c r="BB104" s="1">
        <v>249.64543151855469</v>
      </c>
      <c r="BC104" s="1">
        <v>240.25863647460938</v>
      </c>
      <c r="BD104" s="1">
        <v>13.854140281677246</v>
      </c>
      <c r="BE104" s="1">
        <v>16.061140060424805</v>
      </c>
      <c r="BF104" s="1">
        <v>57.851791381835938</v>
      </c>
      <c r="BG104" s="1">
        <v>67.066276550292969</v>
      </c>
      <c r="BH104" s="1">
        <v>300.10964965820312</v>
      </c>
      <c r="BI104" s="1">
        <v>2000.05126953125</v>
      </c>
      <c r="BJ104" s="1">
        <v>0.27443838119506836</v>
      </c>
      <c r="BK104" s="1">
        <v>95.964698791503906</v>
      </c>
      <c r="BL104" s="1">
        <v>1.6739716529846191</v>
      </c>
      <c r="BM104" s="1">
        <v>2.8187684714794159E-2</v>
      </c>
      <c r="BN104" s="1">
        <v>1</v>
      </c>
      <c r="BO104" s="1">
        <v>-1.355140209197998</v>
      </c>
      <c r="BP104" s="1">
        <v>7.355140209197998</v>
      </c>
      <c r="BQ104" s="1">
        <v>1</v>
      </c>
      <c r="BR104" s="1">
        <v>0</v>
      </c>
      <c r="BS104" s="1">
        <v>0.15999999642372131</v>
      </c>
      <c r="BT104" s="1">
        <v>111115</v>
      </c>
      <c r="BU104">
        <f t="shared" si="178"/>
        <v>1.5005482482910155</v>
      </c>
      <c r="BV104">
        <f t="shared" si="179"/>
        <v>3.3657677187195188E-3</v>
      </c>
      <c r="BW104">
        <f t="shared" si="180"/>
        <v>296.97225990295408</v>
      </c>
      <c r="BX104">
        <f t="shared" si="181"/>
        <v>292.81368865966795</v>
      </c>
      <c r="BY104">
        <f t="shared" si="182"/>
        <v>320.00819597225927</v>
      </c>
      <c r="BZ104">
        <f t="shared" si="183"/>
        <v>0.5024175511774186</v>
      </c>
      <c r="CA104">
        <f t="shared" si="184"/>
        <v>2.9631464858522598</v>
      </c>
      <c r="CB104">
        <f t="shared" si="185"/>
        <v>30.877463516976075</v>
      </c>
      <c r="CC104">
        <f t="shared" si="186"/>
        <v>14.81632345655127</v>
      </c>
      <c r="CD104">
        <f t="shared" si="187"/>
        <v>21.742974281311035</v>
      </c>
      <c r="CE104">
        <f t="shared" si="188"/>
        <v>2.6121966698489341</v>
      </c>
      <c r="CF104">
        <f t="shared" si="189"/>
        <v>0.22183475610644321</v>
      </c>
      <c r="CG104">
        <f t="shared" si="190"/>
        <v>1.5413024681468233</v>
      </c>
      <c r="CH104">
        <f t="shared" si="191"/>
        <v>1.0708942017021108</v>
      </c>
      <c r="CI104">
        <f t="shared" si="192"/>
        <v>0.13912429341704727</v>
      </c>
      <c r="CJ104">
        <f t="shared" si="193"/>
        <v>13.456728349101409</v>
      </c>
      <c r="CK104">
        <f t="shared" si="194"/>
        <v>0.583645273530911</v>
      </c>
      <c r="CL104">
        <f t="shared" si="195"/>
        <v>52.035897353931837</v>
      </c>
      <c r="CM104">
        <f t="shared" si="196"/>
        <v>238.32924308720547</v>
      </c>
      <c r="CN104">
        <f t="shared" si="197"/>
        <v>2.8987805354783597E-2</v>
      </c>
      <c r="CO104">
        <f t="shared" si="198"/>
        <v>0</v>
      </c>
      <c r="CP104">
        <f t="shared" si="199"/>
        <v>1749.9723177433887</v>
      </c>
      <c r="CQ104">
        <f t="shared" si="200"/>
        <v>428.28076171875</v>
      </c>
      <c r="CR104">
        <f t="shared" si="201"/>
        <v>0.17610042483611379</v>
      </c>
      <c r="CS104" s="2">
        <v>-9999</v>
      </c>
    </row>
    <row r="105" spans="1:97" x14ac:dyDescent="0.2">
      <c r="A105" t="s">
        <v>127</v>
      </c>
      <c r="B105" t="s">
        <v>128</v>
      </c>
      <c r="C105" t="s">
        <v>204</v>
      </c>
      <c r="D105" s="5" t="s">
        <v>205</v>
      </c>
      <c r="E105">
        <v>1</v>
      </c>
      <c r="F105" t="s">
        <v>130</v>
      </c>
      <c r="G105" t="s">
        <v>131</v>
      </c>
      <c r="H105" t="s">
        <v>206</v>
      </c>
      <c r="I105">
        <v>2</v>
      </c>
      <c r="J105" s="8">
        <v>41359</v>
      </c>
      <c r="K105" t="s">
        <v>132</v>
      </c>
      <c r="L105" t="s">
        <v>133</v>
      </c>
      <c r="M105" t="s">
        <v>129</v>
      </c>
      <c r="O105" s="1">
        <v>13</v>
      </c>
      <c r="P105" s="1" t="s">
        <v>219</v>
      </c>
      <c r="Q105" s="1">
        <v>4449.4999986561015</v>
      </c>
      <c r="R105" s="1">
        <v>0</v>
      </c>
      <c r="S105">
        <f t="shared" si="162"/>
        <v>22.347334813424315</v>
      </c>
      <c r="T105">
        <f t="shared" si="163"/>
        <v>0.21922402030958521</v>
      </c>
      <c r="U105">
        <f t="shared" si="164"/>
        <v>210.72882266927107</v>
      </c>
      <c r="V105" s="1">
        <v>12</v>
      </c>
      <c r="W105" s="1">
        <v>12</v>
      </c>
      <c r="X105" s="1">
        <v>0</v>
      </c>
      <c r="Y105" s="1">
        <v>0</v>
      </c>
      <c r="Z105" s="1">
        <v>694.9267578125</v>
      </c>
      <c r="AA105" s="1">
        <v>1211.649658203125</v>
      </c>
      <c r="AB105" s="1">
        <v>941.8814697265625</v>
      </c>
      <c r="AC105" s="2">
        <v>-9999</v>
      </c>
      <c r="AD105">
        <f t="shared" si="165"/>
        <v>0.42646230029637811</v>
      </c>
      <c r="AE105">
        <f t="shared" si="166"/>
        <v>0.22264537166347936</v>
      </c>
      <c r="AF105" s="1">
        <v>-1</v>
      </c>
      <c r="AG105" s="1">
        <v>0.87</v>
      </c>
      <c r="AH105" s="1">
        <v>0.92</v>
      </c>
      <c r="AI105" s="1">
        <v>9.9274587631225586</v>
      </c>
      <c r="AJ105">
        <f t="shared" si="167"/>
        <v>0.87496372938156131</v>
      </c>
      <c r="AK105">
        <f t="shared" si="168"/>
        <v>1.3348702530125043E-2</v>
      </c>
      <c r="AL105">
        <f t="shared" si="169"/>
        <v>0.52207515531559934</v>
      </c>
      <c r="AM105">
        <f t="shared" si="170"/>
        <v>1.7435645477476971</v>
      </c>
      <c r="AN105">
        <f t="shared" si="171"/>
        <v>-1</v>
      </c>
      <c r="AO105" s="1">
        <v>1998.9251708984375</v>
      </c>
      <c r="AP105" s="1">
        <v>0.5</v>
      </c>
      <c r="AQ105">
        <f t="shared" si="172"/>
        <v>194.70193280550848</v>
      </c>
      <c r="AR105">
        <f t="shared" si="173"/>
        <v>3.3460402144573269</v>
      </c>
      <c r="AS105">
        <f t="shared" si="174"/>
        <v>1.4641895014497501</v>
      </c>
      <c r="AT105">
        <f t="shared" si="175"/>
        <v>23.941946029663086</v>
      </c>
      <c r="AU105" s="1">
        <v>2</v>
      </c>
      <c r="AV105">
        <f t="shared" si="176"/>
        <v>4.644859790802002</v>
      </c>
      <c r="AW105" s="1">
        <v>1</v>
      </c>
      <c r="AX105">
        <f t="shared" si="177"/>
        <v>9.2897195816040039</v>
      </c>
      <c r="AY105" s="1">
        <v>19.704032897949219</v>
      </c>
      <c r="AZ105" s="1">
        <v>23.941946029663086</v>
      </c>
      <c r="BA105" s="1">
        <v>18.100095748901367</v>
      </c>
      <c r="BB105" s="1">
        <v>400.29208374023438</v>
      </c>
      <c r="BC105" s="1">
        <v>384.541259765625</v>
      </c>
      <c r="BD105" s="1">
        <v>13.647234916687012</v>
      </c>
      <c r="BE105" s="1">
        <v>15.841866493225098</v>
      </c>
      <c r="BF105" s="1">
        <v>56.84552001953125</v>
      </c>
      <c r="BG105" s="1">
        <v>65.9957275390625</v>
      </c>
      <c r="BH105" s="1">
        <v>300.09890747070312</v>
      </c>
      <c r="BI105" s="1">
        <v>1998.9788818359375</v>
      </c>
      <c r="BJ105" s="1">
        <v>0.20960050821304321</v>
      </c>
      <c r="BK105" s="1">
        <v>95.970794677734375</v>
      </c>
      <c r="BL105" s="1">
        <v>2.1770234107971191</v>
      </c>
      <c r="BM105" s="1">
        <v>3.0034951865673065E-2</v>
      </c>
      <c r="BN105" s="1">
        <v>1</v>
      </c>
      <c r="BO105" s="1">
        <v>-1.355140209197998</v>
      </c>
      <c r="BP105" s="1">
        <v>7.355140209197998</v>
      </c>
      <c r="BQ105" s="1">
        <v>1</v>
      </c>
      <c r="BR105" s="1">
        <v>0</v>
      </c>
      <c r="BS105" s="1">
        <v>0.15999999642372131</v>
      </c>
      <c r="BT105" s="1">
        <v>111115</v>
      </c>
      <c r="BU105">
        <f t="shared" si="178"/>
        <v>1.5004945373535155</v>
      </c>
      <c r="BV105">
        <f t="shared" si="179"/>
        <v>3.3460402144573271E-3</v>
      </c>
      <c r="BW105">
        <f t="shared" si="180"/>
        <v>297.09194602966306</v>
      </c>
      <c r="BX105">
        <f t="shared" si="181"/>
        <v>292.8540328979492</v>
      </c>
      <c r="BY105">
        <f t="shared" si="182"/>
        <v>319.83661394484443</v>
      </c>
      <c r="BZ105">
        <f t="shared" si="183"/>
        <v>0.5015236851213033</v>
      </c>
      <c r="CA105">
        <f t="shared" si="184"/>
        <v>2.9845460179831358</v>
      </c>
      <c r="CB105">
        <f t="shared" si="185"/>
        <v>31.098481866333476</v>
      </c>
      <c r="CC105">
        <f t="shared" si="186"/>
        <v>15.256615373108378</v>
      </c>
      <c r="CD105">
        <f t="shared" si="187"/>
        <v>21.822989463806152</v>
      </c>
      <c r="CE105">
        <f t="shared" si="188"/>
        <v>2.6249962425578612</v>
      </c>
      <c r="CF105">
        <f t="shared" si="189"/>
        <v>0.21416991828809187</v>
      </c>
      <c r="CG105">
        <f t="shared" si="190"/>
        <v>1.5203565165333857</v>
      </c>
      <c r="CH105">
        <f t="shared" si="191"/>
        <v>1.1046397260244756</v>
      </c>
      <c r="CI105">
        <f t="shared" si="192"/>
        <v>0.13430128488233042</v>
      </c>
      <c r="CJ105">
        <f t="shared" si="193"/>
        <v>20.223812573073314</v>
      </c>
      <c r="CK105">
        <f t="shared" si="194"/>
        <v>0.5480005521324518</v>
      </c>
      <c r="CL105">
        <f t="shared" si="195"/>
        <v>50.920081860204256</v>
      </c>
      <c r="CM105">
        <f t="shared" si="196"/>
        <v>381.29370188908104</v>
      </c>
      <c r="CN105">
        <f t="shared" si="197"/>
        <v>2.9843873959082168E-2</v>
      </c>
      <c r="CO105">
        <f t="shared" si="198"/>
        <v>0</v>
      </c>
      <c r="CP105">
        <f t="shared" si="199"/>
        <v>1749.0340174061553</v>
      </c>
      <c r="CQ105">
        <f t="shared" si="200"/>
        <v>516.722900390625</v>
      </c>
      <c r="CR105">
        <f t="shared" si="201"/>
        <v>0.22264537166347936</v>
      </c>
      <c r="CS105" s="2">
        <v>-9999</v>
      </c>
    </row>
    <row r="106" spans="1:97" x14ac:dyDescent="0.2">
      <c r="A106" t="s">
        <v>127</v>
      </c>
      <c r="B106" t="s">
        <v>128</v>
      </c>
      <c r="C106" t="s">
        <v>204</v>
      </c>
      <c r="D106" s="5" t="s">
        <v>205</v>
      </c>
      <c r="E106">
        <v>1</v>
      </c>
      <c r="F106" t="s">
        <v>130</v>
      </c>
      <c r="G106" t="s">
        <v>131</v>
      </c>
      <c r="H106" t="s">
        <v>206</v>
      </c>
      <c r="I106">
        <v>2</v>
      </c>
      <c r="J106" s="8">
        <v>41359</v>
      </c>
      <c r="K106" t="s">
        <v>132</v>
      </c>
      <c r="L106" t="s">
        <v>133</v>
      </c>
      <c r="M106" t="s">
        <v>129</v>
      </c>
      <c r="O106" s="1">
        <v>14</v>
      </c>
      <c r="P106" s="1" t="s">
        <v>220</v>
      </c>
      <c r="Q106" s="1">
        <v>4672.4999947967008</v>
      </c>
      <c r="R106" s="1">
        <v>0</v>
      </c>
      <c r="S106">
        <f t="shared" si="162"/>
        <v>33.669102812249236</v>
      </c>
      <c r="T106">
        <f t="shared" si="163"/>
        <v>0.1118103674878016</v>
      </c>
      <c r="U106">
        <f t="shared" si="164"/>
        <v>372.75349217922275</v>
      </c>
      <c r="V106" s="1">
        <v>13</v>
      </c>
      <c r="W106" s="1">
        <v>13</v>
      </c>
      <c r="X106" s="1">
        <v>0</v>
      </c>
      <c r="Y106" s="1">
        <v>0</v>
      </c>
      <c r="Z106" s="1">
        <v>715.76904296875</v>
      </c>
      <c r="AA106" s="1">
        <v>1341.5567626953125</v>
      </c>
      <c r="AB106" s="1">
        <v>989.42657470703125</v>
      </c>
      <c r="AC106" s="2">
        <v>-9999</v>
      </c>
      <c r="AD106">
        <f t="shared" si="165"/>
        <v>0.46646384046344536</v>
      </c>
      <c r="AE106">
        <f t="shared" si="166"/>
        <v>0.26247878418563436</v>
      </c>
      <c r="AF106" s="1">
        <v>-1</v>
      </c>
      <c r="AG106" s="1">
        <v>0.87</v>
      </c>
      <c r="AH106" s="1">
        <v>0.92</v>
      </c>
      <c r="AI106" s="1">
        <v>9.9274587631225586</v>
      </c>
      <c r="AJ106">
        <f t="shared" si="167"/>
        <v>0.87496372938156131</v>
      </c>
      <c r="AK106">
        <f t="shared" si="168"/>
        <v>1.9819649749260534E-2</v>
      </c>
      <c r="AL106">
        <f t="shared" si="169"/>
        <v>0.5626991020887151</v>
      </c>
      <c r="AM106">
        <f t="shared" si="170"/>
        <v>1.8742872102026407</v>
      </c>
      <c r="AN106">
        <f t="shared" si="171"/>
        <v>-1</v>
      </c>
      <c r="AO106" s="1">
        <v>1999.2587890625</v>
      </c>
      <c r="AP106" s="1">
        <v>0.5</v>
      </c>
      <c r="AQ106">
        <f t="shared" si="172"/>
        <v>229.57430285912014</v>
      </c>
      <c r="AR106">
        <f t="shared" si="173"/>
        <v>1.935745206514208</v>
      </c>
      <c r="AS106">
        <f t="shared" si="174"/>
        <v>1.6424256416169258</v>
      </c>
      <c r="AT106">
        <f t="shared" si="175"/>
        <v>24.309030532836914</v>
      </c>
      <c r="AU106" s="1">
        <v>2</v>
      </c>
      <c r="AV106">
        <f t="shared" si="176"/>
        <v>4.644859790802002</v>
      </c>
      <c r="AW106" s="1">
        <v>1</v>
      </c>
      <c r="AX106">
        <f t="shared" si="177"/>
        <v>9.2897195816040039</v>
      </c>
      <c r="AY106" s="1">
        <v>19.094577789306641</v>
      </c>
      <c r="AZ106" s="1">
        <v>24.309030532836914</v>
      </c>
      <c r="BA106" s="1">
        <v>17.111885070800781</v>
      </c>
      <c r="BB106" s="1">
        <v>900.572998046875</v>
      </c>
      <c r="BC106" s="1">
        <v>877.0096435546875</v>
      </c>
      <c r="BD106" s="1">
        <v>13.406791687011719</v>
      </c>
      <c r="BE106" s="1">
        <v>14.677565574645996</v>
      </c>
      <c r="BF106" s="1">
        <v>57.99566650390625</v>
      </c>
      <c r="BG106" s="1">
        <v>63.507301330566406</v>
      </c>
      <c r="BH106" s="1">
        <v>300.18450927734375</v>
      </c>
      <c r="BI106" s="1">
        <v>1999.2015380859375</v>
      </c>
      <c r="BJ106" s="1">
        <v>0.17508663237094879</v>
      </c>
      <c r="BK106" s="1">
        <v>95.969535827636719</v>
      </c>
      <c r="BL106" s="1">
        <v>2.4688324928283691</v>
      </c>
      <c r="BM106" s="1">
        <v>4.1573457419872284E-2</v>
      </c>
      <c r="BN106" s="1">
        <v>1</v>
      </c>
      <c r="BO106" s="1">
        <v>-1.355140209197998</v>
      </c>
      <c r="BP106" s="1">
        <v>7.355140209197998</v>
      </c>
      <c r="BQ106" s="1">
        <v>1</v>
      </c>
      <c r="BR106" s="1">
        <v>0</v>
      </c>
      <c r="BS106" s="1">
        <v>0.15999999642372131</v>
      </c>
      <c r="BT106" s="1">
        <v>111115</v>
      </c>
      <c r="BU106">
        <f t="shared" si="178"/>
        <v>1.5009225463867184</v>
      </c>
      <c r="BV106">
        <f t="shared" si="179"/>
        <v>1.9357452065142081E-3</v>
      </c>
      <c r="BW106">
        <f t="shared" si="180"/>
        <v>297.45903053283689</v>
      </c>
      <c r="BX106">
        <f t="shared" si="181"/>
        <v>292.24457778930662</v>
      </c>
      <c r="BY106">
        <f t="shared" si="182"/>
        <v>319.87223894404815</v>
      </c>
      <c r="BZ106">
        <f t="shared" si="183"/>
        <v>0.70736097026562228</v>
      </c>
      <c r="CA106">
        <f t="shared" si="184"/>
        <v>3.0510247968954021</v>
      </c>
      <c r="CB106">
        <f t="shared" si="185"/>
        <v>31.79159689148759</v>
      </c>
      <c r="CC106">
        <f t="shared" si="186"/>
        <v>17.114031316841594</v>
      </c>
      <c r="CD106">
        <f t="shared" si="187"/>
        <v>21.701804161071777</v>
      </c>
      <c r="CE106">
        <f t="shared" si="188"/>
        <v>2.6056322337724911</v>
      </c>
      <c r="CF106">
        <f t="shared" si="189"/>
        <v>0.11048063090817556</v>
      </c>
      <c r="CG106">
        <f t="shared" si="190"/>
        <v>1.4085991552784762</v>
      </c>
      <c r="CH106">
        <f t="shared" si="191"/>
        <v>1.1970330784940149</v>
      </c>
      <c r="CI106">
        <f t="shared" si="192"/>
        <v>6.9168644183611336E-2</v>
      </c>
      <c r="CJ106">
        <f t="shared" si="193"/>
        <v>35.772979622570624</v>
      </c>
      <c r="CK106">
        <f t="shared" si="194"/>
        <v>0.42502781459549488</v>
      </c>
      <c r="CL106">
        <f t="shared" si="195"/>
        <v>45.542992240420809</v>
      </c>
      <c r="CM106">
        <f t="shared" si="196"/>
        <v>872.11678447565293</v>
      </c>
      <c r="CN106">
        <f t="shared" si="197"/>
        <v>1.7582412303211503E-2</v>
      </c>
      <c r="CO106">
        <f t="shared" si="198"/>
        <v>0</v>
      </c>
      <c r="CP106">
        <f t="shared" si="199"/>
        <v>1749.2288335490252</v>
      </c>
      <c r="CQ106">
        <f t="shared" si="200"/>
        <v>625.7877197265625</v>
      </c>
      <c r="CR106">
        <f t="shared" si="201"/>
        <v>0.26247878418563436</v>
      </c>
      <c r="CS106" s="2">
        <v>-9999</v>
      </c>
    </row>
    <row r="107" spans="1:97" x14ac:dyDescent="0.2">
      <c r="A107" t="s">
        <v>127</v>
      </c>
      <c r="B107" t="s">
        <v>128</v>
      </c>
      <c r="C107" t="s">
        <v>204</v>
      </c>
      <c r="D107" s="5" t="s">
        <v>205</v>
      </c>
      <c r="E107">
        <v>1</v>
      </c>
      <c r="F107" t="s">
        <v>130</v>
      </c>
      <c r="G107" t="s">
        <v>131</v>
      </c>
      <c r="H107" t="s">
        <v>206</v>
      </c>
      <c r="I107">
        <v>2</v>
      </c>
      <c r="J107" s="8">
        <v>41359</v>
      </c>
      <c r="K107" t="s">
        <v>132</v>
      </c>
      <c r="L107" t="s">
        <v>133</v>
      </c>
      <c r="M107" t="s">
        <v>129</v>
      </c>
      <c r="O107" s="1">
        <v>15</v>
      </c>
      <c r="P107" s="1" t="s">
        <v>221</v>
      </c>
      <c r="Q107" s="1">
        <v>5587.4999990696087</v>
      </c>
      <c r="R107" s="1">
        <v>0</v>
      </c>
      <c r="S107">
        <f t="shared" si="162"/>
        <v>32.086834993080693</v>
      </c>
      <c r="T107">
        <f t="shared" si="163"/>
        <v>0.13360409134117188</v>
      </c>
      <c r="U107">
        <f t="shared" si="164"/>
        <v>469.29095224167293</v>
      </c>
      <c r="V107" s="1">
        <v>13</v>
      </c>
      <c r="W107" s="1">
        <v>13</v>
      </c>
      <c r="X107" s="1">
        <v>0</v>
      </c>
      <c r="Y107" s="1">
        <v>0</v>
      </c>
      <c r="Z107" s="1">
        <v>715.76904296875</v>
      </c>
      <c r="AA107" s="1">
        <v>1341.5567626953125</v>
      </c>
      <c r="AB107" s="1">
        <v>989.42657470703125</v>
      </c>
      <c r="AC107" s="2">
        <v>-9999</v>
      </c>
      <c r="AD107">
        <f t="shared" si="165"/>
        <v>0.46646384046344536</v>
      </c>
      <c r="AE107">
        <f t="shared" si="166"/>
        <v>0.26247878418563436</v>
      </c>
      <c r="AF107" s="1">
        <v>-1</v>
      </c>
      <c r="AG107" s="1">
        <v>0.87</v>
      </c>
      <c r="AH107" s="1">
        <v>0.92</v>
      </c>
      <c r="AI107" s="1">
        <v>9.277618408203125</v>
      </c>
      <c r="AJ107">
        <f t="shared" si="167"/>
        <v>0.87463880920410164</v>
      </c>
      <c r="AK107">
        <f t="shared" si="168"/>
        <v>1.7958907661817687E-2</v>
      </c>
      <c r="AL107">
        <f t="shared" si="169"/>
        <v>0.5626991020887151</v>
      </c>
      <c r="AM107">
        <f t="shared" si="170"/>
        <v>1.8742872102026407</v>
      </c>
      <c r="AN107">
        <f t="shared" si="171"/>
        <v>-1</v>
      </c>
      <c r="AO107" s="1">
        <v>1999.2587890625</v>
      </c>
      <c r="AP107" s="1">
        <v>0.5</v>
      </c>
      <c r="AQ107">
        <f t="shared" si="172"/>
        <v>229.489049812942</v>
      </c>
      <c r="AR107">
        <f t="shared" si="173"/>
        <v>2.2772113322342387</v>
      </c>
      <c r="AS107">
        <f t="shared" si="174"/>
        <v>1.6191823677545591</v>
      </c>
      <c r="AT107">
        <f t="shared" si="175"/>
        <v>24.7557373046875</v>
      </c>
      <c r="AU107" s="1">
        <v>2</v>
      </c>
      <c r="AV107">
        <f t="shared" si="176"/>
        <v>4.644859790802002</v>
      </c>
      <c r="AW107" s="1">
        <v>1</v>
      </c>
      <c r="AX107">
        <f t="shared" si="177"/>
        <v>9.2897195816040039</v>
      </c>
      <c r="AY107" s="1">
        <v>19.082414627075195</v>
      </c>
      <c r="AZ107" s="1">
        <v>24.7557373046875</v>
      </c>
      <c r="BA107" s="1">
        <v>17.125404357910156</v>
      </c>
      <c r="BB107" s="1">
        <v>899.5826416015625</v>
      </c>
      <c r="BC107" s="1">
        <v>876.8663330078125</v>
      </c>
      <c r="BD107" s="1">
        <v>14.286252021789551</v>
      </c>
      <c r="BE107" s="1">
        <v>15.780034065246582</v>
      </c>
      <c r="BF107" s="1">
        <v>61.866119384765625</v>
      </c>
      <c r="BG107" s="1">
        <v>68.34649658203125</v>
      </c>
      <c r="BH107" s="1">
        <v>300.08084106445312</v>
      </c>
      <c r="BI107" s="1">
        <v>2106.427734375</v>
      </c>
      <c r="BJ107" s="1">
        <v>0.22441816329956055</v>
      </c>
      <c r="BK107" s="1">
        <v>95.974700927734375</v>
      </c>
      <c r="BL107" s="1">
        <v>3.6281342506408691</v>
      </c>
      <c r="BM107" s="1">
        <v>6.4354829490184784E-2</v>
      </c>
      <c r="BN107" s="1">
        <v>0.66666668653488159</v>
      </c>
      <c r="BO107" s="1">
        <v>-1.355140209197998</v>
      </c>
      <c r="BP107" s="1">
        <v>7.355140209197998</v>
      </c>
      <c r="BQ107" s="1">
        <v>1</v>
      </c>
      <c r="BR107" s="1">
        <v>0</v>
      </c>
      <c r="BS107" s="1">
        <v>0.15999999642372131</v>
      </c>
      <c r="BT107" s="1">
        <v>111115</v>
      </c>
      <c r="BU107">
        <f t="shared" si="178"/>
        <v>1.5004042053222655</v>
      </c>
      <c r="BV107">
        <f t="shared" si="179"/>
        <v>2.2772113322342387E-3</v>
      </c>
      <c r="BW107">
        <f t="shared" si="180"/>
        <v>297.90573730468748</v>
      </c>
      <c r="BX107">
        <f t="shared" si="181"/>
        <v>292.23241462707517</v>
      </c>
      <c r="BY107">
        <f t="shared" si="182"/>
        <v>337.02842996682739</v>
      </c>
      <c r="BZ107">
        <f t="shared" si="183"/>
        <v>0.69477868639172646</v>
      </c>
      <c r="CA107">
        <f t="shared" si="184"/>
        <v>3.1336664177960603</v>
      </c>
      <c r="CB107">
        <f t="shared" si="185"/>
        <v>32.650963092404972</v>
      </c>
      <c r="CC107">
        <f t="shared" si="186"/>
        <v>16.87092902715839</v>
      </c>
      <c r="CD107">
        <f t="shared" si="187"/>
        <v>21.919075965881348</v>
      </c>
      <c r="CE107">
        <f t="shared" si="188"/>
        <v>2.6404391751230283</v>
      </c>
      <c r="CF107">
        <f t="shared" si="189"/>
        <v>0.13170984958076745</v>
      </c>
      <c r="CG107">
        <f t="shared" si="190"/>
        <v>1.5144840500415011</v>
      </c>
      <c r="CH107">
        <f t="shared" si="191"/>
        <v>1.1259551250815272</v>
      </c>
      <c r="CI107">
        <f t="shared" si="192"/>
        <v>8.2486771508019488E-2</v>
      </c>
      <c r="CJ107">
        <f t="shared" si="193"/>
        <v>45.040058789486231</v>
      </c>
      <c r="CK107">
        <f t="shared" si="194"/>
        <v>0.53519098017130939</v>
      </c>
      <c r="CL107">
        <f t="shared" si="195"/>
        <v>47.797947071906187</v>
      </c>
      <c r="CM107">
        <f t="shared" si="196"/>
        <v>872.20341214565451</v>
      </c>
      <c r="CN107">
        <f t="shared" si="197"/>
        <v>1.7584027066935379E-2</v>
      </c>
      <c r="CO107">
        <f t="shared" si="198"/>
        <v>0</v>
      </c>
      <c r="CP107">
        <f t="shared" si="199"/>
        <v>1842.3634452682438</v>
      </c>
      <c r="CQ107">
        <f t="shared" si="200"/>
        <v>625.7877197265625</v>
      </c>
      <c r="CR107">
        <f t="shared" si="201"/>
        <v>0.26247878418563436</v>
      </c>
      <c r="CS107" s="2">
        <v>-9999</v>
      </c>
    </row>
    <row r="108" spans="1:97" x14ac:dyDescent="0.2">
      <c r="A108" t="s">
        <v>127</v>
      </c>
      <c r="B108" t="s">
        <v>128</v>
      </c>
      <c r="C108" t="s">
        <v>204</v>
      </c>
      <c r="D108" s="5" t="s">
        <v>205</v>
      </c>
      <c r="E108">
        <v>1</v>
      </c>
      <c r="F108" t="s">
        <v>130</v>
      </c>
      <c r="G108" t="s">
        <v>131</v>
      </c>
      <c r="H108" t="s">
        <v>206</v>
      </c>
      <c r="I108">
        <v>2</v>
      </c>
      <c r="J108" s="8">
        <v>41359</v>
      </c>
      <c r="K108" t="s">
        <v>132</v>
      </c>
      <c r="L108" t="s">
        <v>133</v>
      </c>
      <c r="M108" t="s">
        <v>129</v>
      </c>
      <c r="O108" s="1">
        <v>16</v>
      </c>
      <c r="P108" s="1" t="s">
        <v>222</v>
      </c>
      <c r="Q108" s="1">
        <v>5589.499998931773</v>
      </c>
      <c r="R108" s="1">
        <v>0</v>
      </c>
      <c r="S108">
        <f t="shared" si="162"/>
        <v>32.006263705684766</v>
      </c>
      <c r="T108">
        <f t="shared" si="163"/>
        <v>0.1327173860283932</v>
      </c>
      <c r="U108">
        <f t="shared" si="164"/>
        <v>467.8040007084104</v>
      </c>
      <c r="V108" s="1">
        <v>14</v>
      </c>
      <c r="W108" s="1">
        <v>14</v>
      </c>
      <c r="X108" s="1">
        <v>0</v>
      </c>
      <c r="Y108" s="1">
        <v>0</v>
      </c>
      <c r="Z108" s="1">
        <v>700.334228515625</v>
      </c>
      <c r="AA108" s="1">
        <v>1199.2359619140625</v>
      </c>
      <c r="AB108" s="1">
        <v>928.98333740234375</v>
      </c>
      <c r="AC108" s="2">
        <v>-9999</v>
      </c>
      <c r="AD108">
        <f t="shared" si="165"/>
        <v>0.41601632142698275</v>
      </c>
      <c r="AE108">
        <f t="shared" si="166"/>
        <v>0.22535400296066599</v>
      </c>
      <c r="AF108" s="1">
        <v>-1</v>
      </c>
      <c r="AG108" s="1">
        <v>0.87</v>
      </c>
      <c r="AH108" s="1">
        <v>0.92</v>
      </c>
      <c r="AI108" s="1">
        <v>9.277618408203125</v>
      </c>
      <c r="AJ108">
        <f t="shared" si="167"/>
        <v>0.87463880920410164</v>
      </c>
      <c r="AK108">
        <f t="shared" si="168"/>
        <v>1.813143439006561E-2</v>
      </c>
      <c r="AL108">
        <f t="shared" si="169"/>
        <v>0.54169510029721046</v>
      </c>
      <c r="AM108">
        <f t="shared" si="170"/>
        <v>1.7123766240240343</v>
      </c>
      <c r="AN108">
        <f t="shared" si="171"/>
        <v>-1</v>
      </c>
      <c r="AO108" s="1">
        <v>2104.55810546875</v>
      </c>
      <c r="AP108" s="1">
        <v>0.5</v>
      </c>
      <c r="AQ108">
        <f t="shared" si="172"/>
        <v>207.40773358310622</v>
      </c>
      <c r="AR108">
        <f t="shared" si="173"/>
        <v>2.2615194486356138</v>
      </c>
      <c r="AS108">
        <f t="shared" si="174"/>
        <v>1.6186468296845746</v>
      </c>
      <c r="AT108">
        <f t="shared" si="175"/>
        <v>24.744281768798828</v>
      </c>
      <c r="AU108" s="1">
        <v>2</v>
      </c>
      <c r="AV108">
        <f t="shared" si="176"/>
        <v>4.644859790802002</v>
      </c>
      <c r="AW108" s="1">
        <v>1</v>
      </c>
      <c r="AX108">
        <f t="shared" si="177"/>
        <v>9.2897195816040039</v>
      </c>
      <c r="AY108" s="1">
        <v>19.082653045654297</v>
      </c>
      <c r="AZ108" s="1">
        <v>24.744281768798828</v>
      </c>
      <c r="BA108" s="1">
        <v>17.125085830688477</v>
      </c>
      <c r="BB108" s="1">
        <v>899.59210205078125</v>
      </c>
      <c r="BC108" s="1">
        <v>876.93768310546875</v>
      </c>
      <c r="BD108" s="1">
        <v>14.27972412109375</v>
      </c>
      <c r="BE108" s="1">
        <v>15.76329517364502</v>
      </c>
      <c r="BF108" s="1">
        <v>61.84014892578125</v>
      </c>
      <c r="BG108" s="1">
        <v>68.279281616210938</v>
      </c>
      <c r="BH108" s="1">
        <v>300.06927490234375</v>
      </c>
      <c r="BI108" s="1">
        <v>2081.3037109375</v>
      </c>
      <c r="BJ108" s="1">
        <v>0.24205923080444336</v>
      </c>
      <c r="BK108" s="1">
        <v>95.974609375</v>
      </c>
      <c r="BL108" s="1">
        <v>3.6281342506408691</v>
      </c>
      <c r="BM108" s="1">
        <v>6.4354829490184784E-2</v>
      </c>
      <c r="BN108" s="1">
        <v>0.66666668653488159</v>
      </c>
      <c r="BO108" s="1">
        <v>-1.355140209197998</v>
      </c>
      <c r="BP108" s="1">
        <v>7.355140209197998</v>
      </c>
      <c r="BQ108" s="1">
        <v>1</v>
      </c>
      <c r="BR108" s="1">
        <v>0</v>
      </c>
      <c r="BS108" s="1">
        <v>0.15999999642372131</v>
      </c>
      <c r="BT108" s="1">
        <v>111115</v>
      </c>
      <c r="BU108">
        <f t="shared" si="178"/>
        <v>1.5003463745117187</v>
      </c>
      <c r="BV108">
        <f t="shared" si="179"/>
        <v>2.2615194486356139E-3</v>
      </c>
      <c r="BW108">
        <f t="shared" si="180"/>
        <v>297.89428176879881</v>
      </c>
      <c r="BX108">
        <f t="shared" si="181"/>
        <v>292.23265304565427</v>
      </c>
      <c r="BY108">
        <f t="shared" si="182"/>
        <v>333.0085863066779</v>
      </c>
      <c r="BZ108">
        <f t="shared" si="183"/>
        <v>0.68201029934067647</v>
      </c>
      <c r="CA108">
        <f t="shared" si="184"/>
        <v>3.1315229264379782</v>
      </c>
      <c r="CB108">
        <f t="shared" si="185"/>
        <v>32.628660297039922</v>
      </c>
      <c r="CC108">
        <f t="shared" si="186"/>
        <v>16.865365123394902</v>
      </c>
      <c r="CD108">
        <f t="shared" si="187"/>
        <v>21.913467407226562</v>
      </c>
      <c r="CE108">
        <f t="shared" si="188"/>
        <v>2.6395355923214887</v>
      </c>
      <c r="CF108">
        <f t="shared" si="189"/>
        <v>0.13084802838612761</v>
      </c>
      <c r="CG108">
        <f t="shared" si="190"/>
        <v>1.5128760967534036</v>
      </c>
      <c r="CH108">
        <f t="shared" si="191"/>
        <v>1.1266594955680851</v>
      </c>
      <c r="CI108">
        <f t="shared" si="192"/>
        <v>8.1945938170926491E-2</v>
      </c>
      <c r="CJ108">
        <f t="shared" si="193"/>
        <v>44.897306232051911</v>
      </c>
      <c r="CK108">
        <f t="shared" si="194"/>
        <v>0.53345181729651814</v>
      </c>
      <c r="CL108">
        <f t="shared" si="195"/>
        <v>47.775623320213015</v>
      </c>
      <c r="CM108">
        <f t="shared" si="196"/>
        <v>872.28647101848196</v>
      </c>
      <c r="CN108">
        <f t="shared" si="197"/>
        <v>1.7530011636025956E-2</v>
      </c>
      <c r="CO108">
        <f t="shared" si="198"/>
        <v>0</v>
      </c>
      <c r="CP108">
        <f t="shared" si="199"/>
        <v>1820.3889993264527</v>
      </c>
      <c r="CQ108">
        <f t="shared" si="200"/>
        <v>498.9017333984375</v>
      </c>
      <c r="CR108">
        <f t="shared" si="201"/>
        <v>0.22535400296066599</v>
      </c>
      <c r="CS108" s="2">
        <v>-9999</v>
      </c>
    </row>
    <row r="109" spans="1:97" x14ac:dyDescent="0.2">
      <c r="A109" t="s">
        <v>127</v>
      </c>
      <c r="B109" t="s">
        <v>128</v>
      </c>
      <c r="C109" t="s">
        <v>204</v>
      </c>
      <c r="D109" s="5" t="s">
        <v>205</v>
      </c>
      <c r="E109">
        <v>1</v>
      </c>
      <c r="F109" t="s">
        <v>130</v>
      </c>
      <c r="G109" t="s">
        <v>131</v>
      </c>
      <c r="H109" t="s">
        <v>206</v>
      </c>
      <c r="I109">
        <v>2</v>
      </c>
      <c r="J109" s="8">
        <v>41359</v>
      </c>
      <c r="K109" t="s">
        <v>132</v>
      </c>
      <c r="L109" t="s">
        <v>133</v>
      </c>
      <c r="M109" t="s">
        <v>129</v>
      </c>
      <c r="O109" s="1">
        <v>17</v>
      </c>
      <c r="P109" s="1" t="s">
        <v>223</v>
      </c>
      <c r="Q109" s="1">
        <v>6811.9999993108213</v>
      </c>
      <c r="R109" s="1">
        <v>0</v>
      </c>
      <c r="S109">
        <f t="shared" si="162"/>
        <v>33.558686173004425</v>
      </c>
      <c r="T109">
        <f t="shared" si="163"/>
        <v>0.11079589159144636</v>
      </c>
      <c r="U109">
        <f t="shared" si="164"/>
        <v>664.29559819333429</v>
      </c>
      <c r="V109" s="1">
        <v>14</v>
      </c>
      <c r="W109" s="1">
        <v>14</v>
      </c>
      <c r="X109" s="1">
        <v>0</v>
      </c>
      <c r="Y109" s="1">
        <v>0</v>
      </c>
      <c r="Z109" s="1">
        <v>700.334228515625</v>
      </c>
      <c r="AA109" s="1">
        <v>1199.2359619140625</v>
      </c>
      <c r="AB109" s="1">
        <v>928.98333740234375</v>
      </c>
      <c r="AC109" s="2">
        <v>-9999</v>
      </c>
      <c r="AD109">
        <f t="shared" si="165"/>
        <v>0.41601632142698275</v>
      </c>
      <c r="AE109">
        <f t="shared" si="166"/>
        <v>0.22535400296066599</v>
      </c>
      <c r="AF109" s="1">
        <v>-1</v>
      </c>
      <c r="AG109" s="1">
        <v>0.87</v>
      </c>
      <c r="AH109" s="1">
        <v>0.92</v>
      </c>
      <c r="AI109" s="1">
        <v>9.8973188400268555</v>
      </c>
      <c r="AJ109">
        <f t="shared" si="167"/>
        <v>0.87494865942001343</v>
      </c>
      <c r="AK109">
        <f t="shared" si="168"/>
        <v>1.975368154989661E-2</v>
      </c>
      <c r="AL109">
        <f t="shared" si="169"/>
        <v>0.54169510029721046</v>
      </c>
      <c r="AM109">
        <f t="shared" si="170"/>
        <v>1.7123766240240343</v>
      </c>
      <c r="AN109">
        <f t="shared" si="171"/>
        <v>-1</v>
      </c>
      <c r="AO109" s="1">
        <v>2104.55810546875</v>
      </c>
      <c r="AP109" s="1">
        <v>0.5</v>
      </c>
      <c r="AQ109">
        <f t="shared" si="172"/>
        <v>207.48121000600926</v>
      </c>
      <c r="AR109">
        <f t="shared" si="173"/>
        <v>1.6836627645940381</v>
      </c>
      <c r="AS109">
        <f t="shared" si="174"/>
        <v>1.440609384117153</v>
      </c>
      <c r="AT109">
        <f t="shared" si="175"/>
        <v>24.129358291625977</v>
      </c>
      <c r="AU109" s="1">
        <v>2</v>
      </c>
      <c r="AV109">
        <f t="shared" si="176"/>
        <v>4.644859790802002</v>
      </c>
      <c r="AW109" s="1">
        <v>1</v>
      </c>
      <c r="AX109">
        <f t="shared" si="177"/>
        <v>9.2897195816040039</v>
      </c>
      <c r="AY109" s="1">
        <v>18.476106643676758</v>
      </c>
      <c r="AZ109" s="1">
        <v>24.129358291625977</v>
      </c>
      <c r="BA109" s="1">
        <v>16.237428665161133</v>
      </c>
      <c r="BB109" s="1">
        <v>1200.1497802734375</v>
      </c>
      <c r="BC109" s="1">
        <v>1176.4710693359375</v>
      </c>
      <c r="BD109" s="1">
        <v>15.334291458129883</v>
      </c>
      <c r="BE109" s="1">
        <v>16.437618255615234</v>
      </c>
      <c r="BF109" s="1">
        <v>69.064537048339844</v>
      </c>
      <c r="BG109" s="1">
        <v>73.939598083496094</v>
      </c>
      <c r="BH109" s="1">
        <v>300.18075561523438</v>
      </c>
      <c r="BI109" s="1">
        <v>1999.52392578125</v>
      </c>
      <c r="BJ109" s="1">
        <v>0.13753677904605865</v>
      </c>
      <c r="BK109" s="1">
        <v>95.982086181640625</v>
      </c>
      <c r="BL109" s="1">
        <v>1.3138031959533691</v>
      </c>
      <c r="BM109" s="1">
        <v>3.2154969871044159E-2</v>
      </c>
      <c r="BN109" s="1">
        <v>0.3333333432674408</v>
      </c>
      <c r="BO109" s="1">
        <v>-1.355140209197998</v>
      </c>
      <c r="BP109" s="1">
        <v>7.355140209197998</v>
      </c>
      <c r="BQ109" s="1">
        <v>1</v>
      </c>
      <c r="BR109" s="1">
        <v>0</v>
      </c>
      <c r="BS109" s="1">
        <v>0.15999999642372131</v>
      </c>
      <c r="BT109" s="1">
        <v>111115</v>
      </c>
      <c r="BU109">
        <f t="shared" si="178"/>
        <v>1.5009037780761718</v>
      </c>
      <c r="BV109">
        <f t="shared" si="179"/>
        <v>1.6836627645940381E-3</v>
      </c>
      <c r="BW109">
        <f t="shared" si="180"/>
        <v>297.27935829162595</v>
      </c>
      <c r="BX109">
        <f t="shared" si="181"/>
        <v>291.62610664367674</v>
      </c>
      <c r="BY109">
        <f t="shared" si="182"/>
        <v>319.9238209741452</v>
      </c>
      <c r="BZ109">
        <f t="shared" si="183"/>
        <v>0.73370562101319914</v>
      </c>
      <c r="CA109">
        <f t="shared" si="184"/>
        <v>3.0183262761485237</v>
      </c>
      <c r="CB109">
        <f t="shared" si="185"/>
        <v>31.446766748083732</v>
      </c>
      <c r="CC109">
        <f t="shared" si="186"/>
        <v>15.009148492468498</v>
      </c>
      <c r="CD109">
        <f t="shared" si="187"/>
        <v>21.302732467651367</v>
      </c>
      <c r="CE109">
        <f t="shared" si="188"/>
        <v>2.5427462507809353</v>
      </c>
      <c r="CF109">
        <f t="shared" si="189"/>
        <v>0.10949003452131585</v>
      </c>
      <c r="CG109">
        <f t="shared" si="190"/>
        <v>1.5777168920313707</v>
      </c>
      <c r="CH109">
        <f t="shared" si="191"/>
        <v>0.96502935874956464</v>
      </c>
      <c r="CI109">
        <f t="shared" si="192"/>
        <v>6.8547408650582925E-2</v>
      </c>
      <c r="CJ109">
        <f t="shared" si="193"/>
        <v>63.760477355877129</v>
      </c>
      <c r="CK109">
        <f t="shared" si="194"/>
        <v>0.56465102755845742</v>
      </c>
      <c r="CL109">
        <f t="shared" si="195"/>
        <v>51.676826109182919</v>
      </c>
      <c r="CM109">
        <f t="shared" si="196"/>
        <v>1171.5942562162745</v>
      </c>
      <c r="CN109">
        <f t="shared" si="197"/>
        <v>1.4802107304756699E-2</v>
      </c>
      <c r="CO109">
        <f t="shared" si="198"/>
        <v>0</v>
      </c>
      <c r="CP109">
        <f t="shared" si="199"/>
        <v>1749.4807783405472</v>
      </c>
      <c r="CQ109">
        <f t="shared" si="200"/>
        <v>498.9017333984375</v>
      </c>
      <c r="CR109">
        <f t="shared" si="201"/>
        <v>0.22535400296066599</v>
      </c>
      <c r="CS109" s="2">
        <v>-9999</v>
      </c>
    </row>
    <row r="110" spans="1:97" x14ac:dyDescent="0.2">
      <c r="A110" t="s">
        <v>127</v>
      </c>
      <c r="B110" t="s">
        <v>128</v>
      </c>
      <c r="C110" t="s">
        <v>204</v>
      </c>
      <c r="D110" s="5" t="s">
        <v>205</v>
      </c>
      <c r="E110">
        <v>1</v>
      </c>
      <c r="F110" t="s">
        <v>130</v>
      </c>
      <c r="G110" t="s">
        <v>131</v>
      </c>
      <c r="H110" t="s">
        <v>206</v>
      </c>
      <c r="I110">
        <v>2</v>
      </c>
      <c r="J110" s="8">
        <v>41359</v>
      </c>
      <c r="K110" t="s">
        <v>132</v>
      </c>
      <c r="L110" t="s">
        <v>133</v>
      </c>
      <c r="M110" t="s">
        <v>129</v>
      </c>
      <c r="O110" s="1">
        <v>18</v>
      </c>
      <c r="P110" s="1" t="s">
        <v>224</v>
      </c>
      <c r="Q110" s="1">
        <v>6815.4999990696087</v>
      </c>
      <c r="R110" s="1">
        <v>0</v>
      </c>
      <c r="S110">
        <f t="shared" si="162"/>
        <v>34.632733182751117</v>
      </c>
      <c r="T110">
        <f t="shared" si="163"/>
        <v>0.1126004379344446</v>
      </c>
      <c r="U110">
        <f t="shared" si="164"/>
        <v>656.70297152720798</v>
      </c>
      <c r="V110" s="1">
        <v>15</v>
      </c>
      <c r="W110" s="1">
        <v>15</v>
      </c>
      <c r="X110" s="1">
        <v>0</v>
      </c>
      <c r="Y110" s="1">
        <v>0</v>
      </c>
      <c r="Z110" s="1">
        <v>719.642822265625</v>
      </c>
      <c r="AA110" s="1">
        <v>1266.2691650390625</v>
      </c>
      <c r="AB110" s="1">
        <v>1010.58544921875</v>
      </c>
      <c r="AC110" s="2">
        <v>-9999</v>
      </c>
      <c r="AD110">
        <f t="shared" si="165"/>
        <v>0.43168258208086024</v>
      </c>
      <c r="AE110">
        <f t="shared" si="166"/>
        <v>0.20191893072941175</v>
      </c>
      <c r="AF110" s="1">
        <v>-1</v>
      </c>
      <c r="AG110" s="1">
        <v>0.87</v>
      </c>
      <c r="AH110" s="1">
        <v>0.92</v>
      </c>
      <c r="AI110" s="1">
        <v>9.8973188400268555</v>
      </c>
      <c r="AJ110">
        <f t="shared" si="167"/>
        <v>0.87494865942001343</v>
      </c>
      <c r="AK110">
        <f t="shared" si="168"/>
        <v>2.0367954259683962E-2</v>
      </c>
      <c r="AL110">
        <f t="shared" si="169"/>
        <v>0.46774861694926911</v>
      </c>
      <c r="AM110">
        <f t="shared" si="170"/>
        <v>1.7595800664731345</v>
      </c>
      <c r="AN110">
        <f t="shared" si="171"/>
        <v>-1</v>
      </c>
      <c r="AO110" s="1">
        <v>1999.320068359375</v>
      </c>
      <c r="AP110" s="1">
        <v>0.5</v>
      </c>
      <c r="AQ110">
        <f t="shared" si="172"/>
        <v>176.60863643446615</v>
      </c>
      <c r="AR110">
        <f t="shared" si="173"/>
        <v>1.7145614108403251</v>
      </c>
      <c r="AS110">
        <f t="shared" si="174"/>
        <v>1.4438136309023732</v>
      </c>
      <c r="AT110">
        <f t="shared" si="175"/>
        <v>24.13947868347168</v>
      </c>
      <c r="AU110" s="1">
        <v>2</v>
      </c>
      <c r="AV110">
        <f t="shared" si="176"/>
        <v>4.644859790802002</v>
      </c>
      <c r="AW110" s="1">
        <v>1</v>
      </c>
      <c r="AX110">
        <f t="shared" si="177"/>
        <v>9.2897195816040039</v>
      </c>
      <c r="AY110" s="1">
        <v>18.480600357055664</v>
      </c>
      <c r="AZ110" s="1">
        <v>24.13947868347168</v>
      </c>
      <c r="BA110" s="1">
        <v>16.242649078369141</v>
      </c>
      <c r="BB110" s="1">
        <v>1200.911865234375</v>
      </c>
      <c r="BC110" s="1">
        <v>1176.4884033203125</v>
      </c>
      <c r="BD110" s="1">
        <v>15.299480438232422</v>
      </c>
      <c r="BE110" s="1">
        <v>16.423297882080078</v>
      </c>
      <c r="BF110" s="1">
        <v>68.800605773925781</v>
      </c>
      <c r="BG110" s="1">
        <v>73.864265441894531</v>
      </c>
      <c r="BH110" s="1">
        <v>300.12039184570312</v>
      </c>
      <c r="BI110" s="1">
        <v>1999.4896240234375</v>
      </c>
      <c r="BJ110" s="1">
        <v>0.10384348779916763</v>
      </c>
      <c r="BK110" s="1">
        <v>95.982322692871094</v>
      </c>
      <c r="BL110" s="1">
        <v>1.3138031959533691</v>
      </c>
      <c r="BM110" s="1">
        <v>3.2154969871044159E-2</v>
      </c>
      <c r="BN110" s="1">
        <v>0.66666668653488159</v>
      </c>
      <c r="BO110" s="1">
        <v>-1.355140209197998</v>
      </c>
      <c r="BP110" s="1">
        <v>7.355140209197998</v>
      </c>
      <c r="BQ110" s="1">
        <v>1</v>
      </c>
      <c r="BR110" s="1">
        <v>0</v>
      </c>
      <c r="BS110" s="1">
        <v>0.15999999642372131</v>
      </c>
      <c r="BT110" s="1">
        <v>111115</v>
      </c>
      <c r="BU110">
        <f t="shared" si="178"/>
        <v>1.5006019592285154</v>
      </c>
      <c r="BV110">
        <f t="shared" si="179"/>
        <v>1.7145614108403252E-3</v>
      </c>
      <c r="BW110">
        <f t="shared" si="180"/>
        <v>297.28947868347166</v>
      </c>
      <c r="BX110">
        <f t="shared" si="181"/>
        <v>291.63060035705564</v>
      </c>
      <c r="BY110">
        <f t="shared" si="182"/>
        <v>319.91833269301787</v>
      </c>
      <c r="BZ110">
        <f t="shared" si="183"/>
        <v>0.72796510604187481</v>
      </c>
      <c r="CA110">
        <f t="shared" si="184"/>
        <v>3.0201599079013297</v>
      </c>
      <c r="CB110">
        <f t="shared" si="185"/>
        <v>31.46579310823082</v>
      </c>
      <c r="CC110">
        <f t="shared" si="186"/>
        <v>15.042495226150741</v>
      </c>
      <c r="CD110">
        <f t="shared" si="187"/>
        <v>21.310039520263672</v>
      </c>
      <c r="CE110">
        <f t="shared" si="188"/>
        <v>2.5438856471144486</v>
      </c>
      <c r="CF110">
        <f t="shared" si="189"/>
        <v>0.11125195600693294</v>
      </c>
      <c r="CG110">
        <f t="shared" si="190"/>
        <v>1.5763462769989565</v>
      </c>
      <c r="CH110">
        <f t="shared" si="191"/>
        <v>0.96753937011549218</v>
      </c>
      <c r="CI110">
        <f t="shared" si="192"/>
        <v>6.9652380700352776E-2</v>
      </c>
      <c r="CJ110">
        <f t="shared" si="193"/>
        <v>63.031876526491814</v>
      </c>
      <c r="CK110">
        <f t="shared" si="194"/>
        <v>0.55818907324020006</v>
      </c>
      <c r="CL110">
        <f t="shared" si="195"/>
        <v>51.607920769680923</v>
      </c>
      <c r="CM110">
        <f t="shared" si="196"/>
        <v>1171.4555076138265</v>
      </c>
      <c r="CN110">
        <f t="shared" si="197"/>
        <v>1.5257287524078253E-2</v>
      </c>
      <c r="CO110">
        <f t="shared" si="198"/>
        <v>0</v>
      </c>
      <c r="CP110">
        <f t="shared" si="199"/>
        <v>1749.4507660635334</v>
      </c>
      <c r="CQ110">
        <f t="shared" si="200"/>
        <v>546.6263427734375</v>
      </c>
      <c r="CR110">
        <f t="shared" si="201"/>
        <v>0.20191893072941175</v>
      </c>
      <c r="CS110" s="2">
        <v>-9999</v>
      </c>
    </row>
    <row r="111" spans="1:97" x14ac:dyDescent="0.2">
      <c r="A111" t="s">
        <v>127</v>
      </c>
      <c r="B111" t="s">
        <v>128</v>
      </c>
      <c r="C111" t="s">
        <v>233</v>
      </c>
      <c r="D111" s="5" t="s">
        <v>205</v>
      </c>
      <c r="E111">
        <v>1</v>
      </c>
      <c r="F111" t="s">
        <v>130</v>
      </c>
      <c r="G111" t="s">
        <v>131</v>
      </c>
      <c r="H111" t="s">
        <v>234</v>
      </c>
      <c r="I111">
        <v>1</v>
      </c>
      <c r="J111" s="8">
        <v>41359</v>
      </c>
      <c r="K111" t="s">
        <v>132</v>
      </c>
      <c r="L111" t="s">
        <v>133</v>
      </c>
      <c r="M111" t="s">
        <v>129</v>
      </c>
      <c r="O111" s="1">
        <v>1</v>
      </c>
      <c r="P111" s="1" t="s">
        <v>225</v>
      </c>
      <c r="Q111" s="1">
        <v>2405.9999820124358</v>
      </c>
      <c r="R111" s="1">
        <v>0</v>
      </c>
      <c r="S111">
        <f t="shared" si="162"/>
        <v>13.547203787813016</v>
      </c>
      <c r="T111">
        <f t="shared" si="163"/>
        <v>0.1365326629106442</v>
      </c>
      <c r="U111">
        <f t="shared" si="164"/>
        <v>220.97782396267414</v>
      </c>
      <c r="V111" s="1">
        <v>1</v>
      </c>
      <c r="W111" s="1">
        <v>1</v>
      </c>
      <c r="X111" s="1">
        <v>0</v>
      </c>
      <c r="Y111" s="1">
        <v>0</v>
      </c>
      <c r="Z111" s="1">
        <v>490.07080078125</v>
      </c>
      <c r="AA111" s="1">
        <v>828.96673583984375</v>
      </c>
      <c r="AB111" s="1">
        <v>642.87835693359375</v>
      </c>
      <c r="AC111" s="2">
        <v>-9999</v>
      </c>
      <c r="AD111">
        <f t="shared" si="165"/>
        <v>0.40881729073875456</v>
      </c>
      <c r="AE111">
        <f t="shared" si="166"/>
        <v>0.22448232342847863</v>
      </c>
      <c r="AF111" s="1">
        <v>-1</v>
      </c>
      <c r="AG111" s="1">
        <v>0.87</v>
      </c>
      <c r="AH111" s="1">
        <v>0.92</v>
      </c>
      <c r="AI111" s="1">
        <v>9.9882955551147461</v>
      </c>
      <c r="AJ111">
        <f t="shared" si="167"/>
        <v>0.87499414777755746</v>
      </c>
      <c r="AK111">
        <f t="shared" si="168"/>
        <v>8.3103869055957281E-3</v>
      </c>
      <c r="AL111">
        <f t="shared" si="169"/>
        <v>0.5491018323193404</v>
      </c>
      <c r="AM111">
        <f t="shared" si="170"/>
        <v>1.6915244379349683</v>
      </c>
      <c r="AN111">
        <f t="shared" si="171"/>
        <v>-1</v>
      </c>
      <c r="AO111" s="1">
        <v>1998.3197021484375</v>
      </c>
      <c r="AP111" s="1">
        <v>0.5</v>
      </c>
      <c r="AQ111">
        <f t="shared" si="172"/>
        <v>196.25569662312387</v>
      </c>
      <c r="AR111">
        <f t="shared" si="173"/>
        <v>2.499045606171002</v>
      </c>
      <c r="AS111">
        <f t="shared" si="174"/>
        <v>1.7409470283653754</v>
      </c>
      <c r="AT111">
        <f t="shared" si="175"/>
        <v>24.57280158996582</v>
      </c>
      <c r="AU111" s="1">
        <v>2</v>
      </c>
      <c r="AV111">
        <f t="shared" si="176"/>
        <v>4.644859790802002</v>
      </c>
      <c r="AW111" s="1">
        <v>1</v>
      </c>
      <c r="AX111">
        <f t="shared" si="177"/>
        <v>9.2897195816040039</v>
      </c>
      <c r="AY111" s="1">
        <v>20.691123962402344</v>
      </c>
      <c r="AZ111" s="1">
        <v>24.57280158996582</v>
      </c>
      <c r="BA111" s="1">
        <v>20.062534332275391</v>
      </c>
      <c r="BB111" s="1">
        <v>400.47982788085938</v>
      </c>
      <c r="BC111" s="1">
        <v>390.80377197265625</v>
      </c>
      <c r="BD111" s="1">
        <v>12.516167640686035</v>
      </c>
      <c r="BE111" s="1">
        <v>14.15750789642334</v>
      </c>
      <c r="BF111" s="1">
        <v>49.0447998046875</v>
      </c>
      <c r="BG111" s="1">
        <v>55.477725982666016</v>
      </c>
      <c r="BH111" s="1">
        <v>300.20166015625</v>
      </c>
      <c r="BI111" s="1">
        <v>2000.567138671875</v>
      </c>
      <c r="BJ111" s="1">
        <v>27.383914947509766</v>
      </c>
      <c r="BK111" s="1">
        <v>95.966209411621094</v>
      </c>
      <c r="BL111" s="1">
        <v>3.2882566452026367</v>
      </c>
      <c r="BM111" s="1">
        <v>6.4816437661647797E-2</v>
      </c>
      <c r="BN111" s="1">
        <v>1</v>
      </c>
      <c r="BO111" s="1">
        <v>-1.355140209197998</v>
      </c>
      <c r="BP111" s="1">
        <v>7.355140209197998</v>
      </c>
      <c r="BQ111" s="1">
        <v>1</v>
      </c>
      <c r="BR111" s="1">
        <v>0</v>
      </c>
      <c r="BS111" s="1">
        <v>0.15999999642372131</v>
      </c>
      <c r="BT111" s="1">
        <v>111115</v>
      </c>
      <c r="BU111">
        <f t="shared" si="178"/>
        <v>1.5010083007812498</v>
      </c>
      <c r="BV111">
        <f t="shared" si="179"/>
        <v>2.4990456061710019E-3</v>
      </c>
      <c r="BW111">
        <f t="shared" si="180"/>
        <v>297.7228015899658</v>
      </c>
      <c r="BX111">
        <f t="shared" si="181"/>
        <v>293.84112396240232</v>
      </c>
      <c r="BY111">
        <f t="shared" si="182"/>
        <v>320.09073503291438</v>
      </c>
      <c r="BZ111">
        <f t="shared" si="183"/>
        <v>0.66607276803830173</v>
      </c>
      <c r="CA111">
        <f t="shared" si="184"/>
        <v>3.099589395900217</v>
      </c>
      <c r="CB111">
        <f t="shared" si="185"/>
        <v>32.298758228590302</v>
      </c>
      <c r="CC111">
        <f t="shared" si="186"/>
        <v>18.141250332166962</v>
      </c>
      <c r="CD111">
        <f t="shared" si="187"/>
        <v>22.631962776184082</v>
      </c>
      <c r="CE111">
        <f t="shared" si="188"/>
        <v>2.7575188334222043</v>
      </c>
      <c r="CF111">
        <f t="shared" si="189"/>
        <v>0.13455508289709009</v>
      </c>
      <c r="CG111">
        <f t="shared" si="190"/>
        <v>1.3586423675348416</v>
      </c>
      <c r="CH111">
        <f t="shared" si="191"/>
        <v>1.3988764658873627</v>
      </c>
      <c r="CI111">
        <f t="shared" si="192"/>
        <v>8.4272391882075873E-2</v>
      </c>
      <c r="CJ111">
        <f t="shared" si="193"/>
        <v>21.20640412972633</v>
      </c>
      <c r="CK111">
        <f t="shared" si="194"/>
        <v>0.56544445015780331</v>
      </c>
      <c r="CL111">
        <f t="shared" si="195"/>
        <v>43.330184915818329</v>
      </c>
      <c r="CM111">
        <f t="shared" si="196"/>
        <v>388.83506614112997</v>
      </c>
      <c r="CN111">
        <f t="shared" si="197"/>
        <v>1.5096448245878016E-2</v>
      </c>
      <c r="CO111">
        <f t="shared" si="198"/>
        <v>0</v>
      </c>
      <c r="CP111">
        <f t="shared" si="199"/>
        <v>1750.4845385739839</v>
      </c>
      <c r="CQ111">
        <f t="shared" si="200"/>
        <v>338.89593505859375</v>
      </c>
      <c r="CR111">
        <f t="shared" si="201"/>
        <v>0.22448232342847863</v>
      </c>
      <c r="CS111" s="2">
        <v>-9999</v>
      </c>
    </row>
    <row r="112" spans="1:97" x14ac:dyDescent="0.2">
      <c r="A112" t="s">
        <v>127</v>
      </c>
      <c r="B112" t="s">
        <v>128</v>
      </c>
      <c r="C112" t="s">
        <v>233</v>
      </c>
      <c r="D112" s="5" t="s">
        <v>205</v>
      </c>
      <c r="E112">
        <v>1</v>
      </c>
      <c r="F112" t="s">
        <v>130</v>
      </c>
      <c r="G112" t="s">
        <v>131</v>
      </c>
      <c r="H112" t="s">
        <v>234</v>
      </c>
      <c r="I112">
        <v>1</v>
      </c>
      <c r="J112" s="8">
        <v>41359</v>
      </c>
      <c r="K112" t="s">
        <v>132</v>
      </c>
      <c r="L112" t="s">
        <v>133</v>
      </c>
      <c r="M112" t="s">
        <v>129</v>
      </c>
      <c r="O112" s="1">
        <v>2</v>
      </c>
      <c r="P112" s="1" t="s">
        <v>226</v>
      </c>
      <c r="Q112" s="1">
        <v>2530.4999993452802</v>
      </c>
      <c r="R112" s="1">
        <v>0</v>
      </c>
      <c r="S112">
        <f t="shared" si="162"/>
        <v>7.3996810127118744</v>
      </c>
      <c r="T112">
        <f t="shared" si="163"/>
        <v>0.12677617989520926</v>
      </c>
      <c r="U112">
        <f t="shared" si="164"/>
        <v>144.28949753473771</v>
      </c>
      <c r="V112" s="1">
        <v>2</v>
      </c>
      <c r="W112" s="1">
        <v>2</v>
      </c>
      <c r="X112" s="1">
        <v>0</v>
      </c>
      <c r="Y112" s="1">
        <v>0</v>
      </c>
      <c r="Z112" s="1">
        <v>474.24462890625</v>
      </c>
      <c r="AA112" s="1">
        <v>759.97625732421875</v>
      </c>
      <c r="AB112" s="1">
        <v>610.62628173828125</v>
      </c>
      <c r="AC112" s="2">
        <v>-9999</v>
      </c>
      <c r="AD112">
        <f t="shared" si="165"/>
        <v>0.37597441454815184</v>
      </c>
      <c r="AE112">
        <f t="shared" si="166"/>
        <v>0.19651926510412321</v>
      </c>
      <c r="AF112" s="1">
        <v>-1</v>
      </c>
      <c r="AG112" s="1">
        <v>0.87</v>
      </c>
      <c r="AH112" s="1">
        <v>0.92</v>
      </c>
      <c r="AI112" s="1">
        <v>9.9882955551147461</v>
      </c>
      <c r="AJ112">
        <f t="shared" si="167"/>
        <v>0.87499414777755746</v>
      </c>
      <c r="AK112">
        <f t="shared" si="168"/>
        <v>4.8033690894578335E-3</v>
      </c>
      <c r="AL112">
        <f t="shared" si="169"/>
        <v>0.52269318735505221</v>
      </c>
      <c r="AM112">
        <f t="shared" si="170"/>
        <v>1.6024983964013495</v>
      </c>
      <c r="AN112">
        <f t="shared" si="171"/>
        <v>-1</v>
      </c>
      <c r="AO112" s="1">
        <v>1998.3433837890625</v>
      </c>
      <c r="AP112" s="1">
        <v>0.5</v>
      </c>
      <c r="AQ112">
        <f t="shared" si="172"/>
        <v>171.81077665662445</v>
      </c>
      <c r="AR112">
        <f t="shared" si="173"/>
        <v>2.3028512322969839</v>
      </c>
      <c r="AS112">
        <f t="shared" si="174"/>
        <v>1.7263385941101219</v>
      </c>
      <c r="AT112">
        <f t="shared" si="175"/>
        <v>24.389850616455078</v>
      </c>
      <c r="AU112" s="1">
        <v>2</v>
      </c>
      <c r="AV112">
        <f t="shared" si="176"/>
        <v>4.644859790802002</v>
      </c>
      <c r="AW112" s="1">
        <v>1</v>
      </c>
      <c r="AX112">
        <f t="shared" si="177"/>
        <v>9.2897195816040039</v>
      </c>
      <c r="AY112" s="1">
        <v>20.573108673095703</v>
      </c>
      <c r="AZ112" s="1">
        <v>24.389850616455078</v>
      </c>
      <c r="BA112" s="1">
        <v>20.055046081542969</v>
      </c>
      <c r="BB112" s="1">
        <v>249.79107666015625</v>
      </c>
      <c r="BC112" s="1">
        <v>244.48527526855469</v>
      </c>
      <c r="BD112" s="1">
        <v>12.44566535949707</v>
      </c>
      <c r="BE112" s="1">
        <v>13.958710670471191</v>
      </c>
      <c r="BF112" s="1">
        <v>49.223609924316406</v>
      </c>
      <c r="BG112" s="1">
        <v>55.097545623779297</v>
      </c>
      <c r="BH112" s="1">
        <v>300.15048217773438</v>
      </c>
      <c r="BI112" s="1">
        <v>1998.53466796875</v>
      </c>
      <c r="BJ112" s="1">
        <v>59.105278015136719</v>
      </c>
      <c r="BK112" s="1">
        <v>95.961250305175781</v>
      </c>
      <c r="BL112" s="1">
        <v>2.3763151168823242</v>
      </c>
      <c r="BM112" s="1">
        <v>4.4255219399929047E-2</v>
      </c>
      <c r="BN112" s="1">
        <v>1</v>
      </c>
      <c r="BO112" s="1">
        <v>-1.355140209197998</v>
      </c>
      <c r="BP112" s="1">
        <v>7.355140209197998</v>
      </c>
      <c r="BQ112" s="1">
        <v>1</v>
      </c>
      <c r="BR112" s="1">
        <v>0</v>
      </c>
      <c r="BS112" s="1">
        <v>0.15999999642372131</v>
      </c>
      <c r="BT112" s="1">
        <v>111115</v>
      </c>
      <c r="BU112">
        <f t="shared" si="178"/>
        <v>1.5007524108886718</v>
      </c>
      <c r="BV112">
        <f t="shared" si="179"/>
        <v>2.302851232296984E-3</v>
      </c>
      <c r="BW112">
        <f t="shared" si="180"/>
        <v>297.53985061645506</v>
      </c>
      <c r="BX112">
        <f t="shared" si="181"/>
        <v>293.72310867309568</v>
      </c>
      <c r="BY112">
        <f t="shared" si="182"/>
        <v>319.76553972768306</v>
      </c>
      <c r="BZ112">
        <f t="shared" si="183"/>
        <v>0.70257882234701807</v>
      </c>
      <c r="CA112">
        <f t="shared" si="184"/>
        <v>3.0658339226967359</v>
      </c>
      <c r="CB112">
        <f t="shared" si="185"/>
        <v>31.948665872388876</v>
      </c>
      <c r="CC112">
        <f t="shared" si="186"/>
        <v>17.989955201917684</v>
      </c>
      <c r="CD112">
        <f t="shared" si="187"/>
        <v>22.481479644775391</v>
      </c>
      <c r="CE112">
        <f t="shared" si="188"/>
        <v>2.7324332198150714</v>
      </c>
      <c r="CF112">
        <f t="shared" si="189"/>
        <v>0.1250693666394187</v>
      </c>
      <c r="CG112">
        <f t="shared" si="190"/>
        <v>1.339495328586614</v>
      </c>
      <c r="CH112">
        <f t="shared" si="191"/>
        <v>1.3929378912284573</v>
      </c>
      <c r="CI112">
        <f t="shared" si="192"/>
        <v>7.8319929467260879E-2</v>
      </c>
      <c r="CJ112">
        <f t="shared" si="193"/>
        <v>13.846200589339009</v>
      </c>
      <c r="CK112">
        <f t="shared" si="194"/>
        <v>0.59017663692115196</v>
      </c>
      <c r="CL112">
        <f t="shared" si="195"/>
        <v>43.144105809707078</v>
      </c>
      <c r="CM112">
        <f t="shared" si="196"/>
        <v>243.40993932548241</v>
      </c>
      <c r="CN112">
        <f t="shared" si="197"/>
        <v>1.3115841590331441E-2</v>
      </c>
      <c r="CO112">
        <f t="shared" si="198"/>
        <v>0</v>
      </c>
      <c r="CP112">
        <f t="shared" si="199"/>
        <v>1748.7061386032201</v>
      </c>
      <c r="CQ112">
        <f t="shared" si="200"/>
        <v>285.73162841796875</v>
      </c>
      <c r="CR112">
        <f t="shared" si="201"/>
        <v>0.19651926510412321</v>
      </c>
      <c r="CS112" s="2">
        <v>-9999</v>
      </c>
    </row>
    <row r="113" spans="1:97" x14ac:dyDescent="0.2">
      <c r="A113" t="s">
        <v>127</v>
      </c>
      <c r="B113" t="s">
        <v>128</v>
      </c>
      <c r="C113" t="s">
        <v>233</v>
      </c>
      <c r="D113" s="5" t="s">
        <v>205</v>
      </c>
      <c r="E113">
        <v>1</v>
      </c>
      <c r="F113" t="s">
        <v>130</v>
      </c>
      <c r="G113" t="s">
        <v>131</v>
      </c>
      <c r="H113" t="s">
        <v>234</v>
      </c>
      <c r="I113">
        <v>1</v>
      </c>
      <c r="J113" s="8">
        <v>41359</v>
      </c>
      <c r="K113" t="s">
        <v>132</v>
      </c>
      <c r="L113" t="s">
        <v>133</v>
      </c>
      <c r="M113" t="s">
        <v>129</v>
      </c>
      <c r="O113" s="1">
        <v>3</v>
      </c>
      <c r="P113" s="1" t="s">
        <v>227</v>
      </c>
      <c r="Q113" s="1">
        <v>2642.9999993797392</v>
      </c>
      <c r="R113" s="1">
        <v>0</v>
      </c>
      <c r="S113">
        <f t="shared" si="162"/>
        <v>0.84785550932506426</v>
      </c>
      <c r="T113">
        <f t="shared" si="163"/>
        <v>0.12086034673424138</v>
      </c>
      <c r="U113">
        <f t="shared" si="164"/>
        <v>84.717068075949953</v>
      </c>
      <c r="V113" s="1">
        <v>3</v>
      </c>
      <c r="W113" s="1">
        <v>3</v>
      </c>
      <c r="X113" s="1">
        <v>0</v>
      </c>
      <c r="Y113" s="1">
        <v>0</v>
      </c>
      <c r="Z113" s="1">
        <v>465.884521484375</v>
      </c>
      <c r="AA113" s="1">
        <v>699.4989013671875</v>
      </c>
      <c r="AB113" s="1">
        <v>594.181396484375</v>
      </c>
      <c r="AC113" s="2">
        <v>-9999</v>
      </c>
      <c r="AD113">
        <f t="shared" si="165"/>
        <v>0.33397390535740307</v>
      </c>
      <c r="AE113">
        <f t="shared" si="166"/>
        <v>0.15056135853389746</v>
      </c>
      <c r="AF113" s="1">
        <v>-1</v>
      </c>
      <c r="AG113" s="1">
        <v>0.87</v>
      </c>
      <c r="AH113" s="1">
        <v>0.92</v>
      </c>
      <c r="AI113" s="1">
        <v>9.9577846527099609</v>
      </c>
      <c r="AJ113">
        <f t="shared" si="167"/>
        <v>0.87497889232635506</v>
      </c>
      <c r="AK113">
        <f t="shared" si="168"/>
        <v>1.0552292226916023E-3</v>
      </c>
      <c r="AL113">
        <f t="shared" si="169"/>
        <v>0.45081773192062363</v>
      </c>
      <c r="AM113">
        <f t="shared" si="170"/>
        <v>1.5014426732583506</v>
      </c>
      <c r="AN113">
        <f t="shared" si="171"/>
        <v>-1</v>
      </c>
      <c r="AO113" s="1">
        <v>2001.258544921875</v>
      </c>
      <c r="AP113" s="1">
        <v>0.5</v>
      </c>
      <c r="AQ113">
        <f t="shared" si="172"/>
        <v>131.8209098193438</v>
      </c>
      <c r="AR113">
        <f t="shared" si="173"/>
        <v>2.2310641316837359</v>
      </c>
      <c r="AS113">
        <f t="shared" si="174"/>
        <v>1.7532261316785833</v>
      </c>
      <c r="AT113">
        <f t="shared" si="175"/>
        <v>24.488265991210938</v>
      </c>
      <c r="AU113" s="1">
        <v>2</v>
      </c>
      <c r="AV113">
        <f t="shared" si="176"/>
        <v>4.644859790802002</v>
      </c>
      <c r="AW113" s="1">
        <v>1</v>
      </c>
      <c r="AX113">
        <f t="shared" si="177"/>
        <v>9.2897195816040039</v>
      </c>
      <c r="AY113" s="1">
        <v>20.644071578979492</v>
      </c>
      <c r="AZ113" s="1">
        <v>24.488265991210938</v>
      </c>
      <c r="BA113" s="1">
        <v>20.057600021362305</v>
      </c>
      <c r="BB113" s="1">
        <v>99.518592834472656</v>
      </c>
      <c r="BC113" s="1">
        <v>98.80682373046875</v>
      </c>
      <c r="BD113" s="1">
        <v>12.401257514953613</v>
      </c>
      <c r="BE113" s="1">
        <v>13.867120742797852</v>
      </c>
      <c r="BF113" s="1">
        <v>48.856464385986328</v>
      </c>
      <c r="BG113" s="1">
        <v>54.496879577636719</v>
      </c>
      <c r="BH113" s="1">
        <v>300.18157958984375</v>
      </c>
      <c r="BI113" s="1">
        <v>2001.3526611328125</v>
      </c>
      <c r="BJ113" s="1">
        <v>48.463340759277344</v>
      </c>
      <c r="BK113" s="1">
        <v>95.962661743164062</v>
      </c>
      <c r="BL113" s="1">
        <v>1.637171745300293</v>
      </c>
      <c r="BM113" s="1">
        <v>3.2305680215358734E-2</v>
      </c>
      <c r="BN113" s="1">
        <v>1</v>
      </c>
      <c r="BO113" s="1">
        <v>-1.355140209197998</v>
      </c>
      <c r="BP113" s="1">
        <v>7.355140209197998</v>
      </c>
      <c r="BQ113" s="1">
        <v>1</v>
      </c>
      <c r="BR113" s="1">
        <v>0</v>
      </c>
      <c r="BS113" s="1">
        <v>0.15999999642372131</v>
      </c>
      <c r="BT113" s="1">
        <v>111115</v>
      </c>
      <c r="BU113">
        <f t="shared" si="178"/>
        <v>1.5009078979492185</v>
      </c>
      <c r="BV113">
        <f t="shared" si="179"/>
        <v>2.231064131683736E-3</v>
      </c>
      <c r="BW113">
        <f t="shared" si="180"/>
        <v>297.63826599121091</v>
      </c>
      <c r="BX113">
        <f t="shared" si="181"/>
        <v>293.79407157897947</v>
      </c>
      <c r="BY113">
        <f t="shared" si="182"/>
        <v>320.21641862385513</v>
      </c>
      <c r="BZ113">
        <f t="shared" si="183"/>
        <v>0.7156383281809725</v>
      </c>
      <c r="CA113">
        <f t="shared" si="184"/>
        <v>3.0839519488713076</v>
      </c>
      <c r="CB113">
        <f t="shared" si="185"/>
        <v>32.13699883737327</v>
      </c>
      <c r="CC113">
        <f t="shared" si="186"/>
        <v>18.269878094575418</v>
      </c>
      <c r="CD113">
        <f t="shared" si="187"/>
        <v>22.566168785095215</v>
      </c>
      <c r="CE113">
        <f t="shared" si="188"/>
        <v>2.7465262585775401</v>
      </c>
      <c r="CF113">
        <f t="shared" si="189"/>
        <v>0.11930813385002433</v>
      </c>
      <c r="CG113">
        <f t="shared" si="190"/>
        <v>1.3307258171927243</v>
      </c>
      <c r="CH113">
        <f t="shared" si="191"/>
        <v>1.4158004413848158</v>
      </c>
      <c r="CI113">
        <f t="shared" si="192"/>
        <v>7.4705503863414235E-2</v>
      </c>
      <c r="CJ113">
        <f t="shared" si="193"/>
        <v>8.129675347644989</v>
      </c>
      <c r="CK113">
        <f t="shared" si="194"/>
        <v>0.85740098585747793</v>
      </c>
      <c r="CL113">
        <f t="shared" si="195"/>
        <v>42.558879735979829</v>
      </c>
      <c r="CM113">
        <f t="shared" si="196"/>
        <v>98.683611729553732</v>
      </c>
      <c r="CN113">
        <f t="shared" si="197"/>
        <v>3.6565119600346953E-3</v>
      </c>
      <c r="CO113">
        <f t="shared" si="198"/>
        <v>0</v>
      </c>
      <c r="CP113">
        <f t="shared" si="199"/>
        <v>1751.1413345923913</v>
      </c>
      <c r="CQ113">
        <f t="shared" si="200"/>
        <v>233.6143798828125</v>
      </c>
      <c r="CR113">
        <f t="shared" si="201"/>
        <v>0.15056135853389746</v>
      </c>
      <c r="CS113" s="2">
        <v>-9999</v>
      </c>
    </row>
    <row r="114" spans="1:97" x14ac:dyDescent="0.2">
      <c r="A114" t="s">
        <v>127</v>
      </c>
      <c r="B114" t="s">
        <v>128</v>
      </c>
      <c r="C114" t="s">
        <v>233</v>
      </c>
      <c r="D114" s="5" t="s">
        <v>205</v>
      </c>
      <c r="E114">
        <v>1</v>
      </c>
      <c r="F114" t="s">
        <v>130</v>
      </c>
      <c r="G114" t="s">
        <v>131</v>
      </c>
      <c r="H114" t="s">
        <v>234</v>
      </c>
      <c r="I114">
        <v>1</v>
      </c>
      <c r="J114" s="8">
        <v>41359</v>
      </c>
      <c r="K114" t="s">
        <v>132</v>
      </c>
      <c r="L114" t="s">
        <v>133</v>
      </c>
      <c r="M114" t="s">
        <v>129</v>
      </c>
      <c r="O114" s="1">
        <v>4</v>
      </c>
      <c r="P114" s="1" t="s">
        <v>228</v>
      </c>
      <c r="Q114" s="1">
        <v>2756.4999992763624</v>
      </c>
      <c r="R114" s="1">
        <v>0</v>
      </c>
      <c r="S114">
        <f t="shared" si="162"/>
        <v>-1.3395118081924884</v>
      </c>
      <c r="T114">
        <f t="shared" si="163"/>
        <v>0.1221923481271006</v>
      </c>
      <c r="U114">
        <f t="shared" si="164"/>
        <v>66.816661875728144</v>
      </c>
      <c r="V114" s="1">
        <v>4</v>
      </c>
      <c r="W114" s="1">
        <v>4</v>
      </c>
      <c r="X114" s="1">
        <v>0</v>
      </c>
      <c r="Y114" s="1">
        <v>0</v>
      </c>
      <c r="Z114" s="1">
        <v>468.154052734375</v>
      </c>
      <c r="AA114" s="1">
        <v>672.3572998046875</v>
      </c>
      <c r="AB114" s="1">
        <v>589.15679931640625</v>
      </c>
      <c r="AC114" s="2">
        <v>-9999</v>
      </c>
      <c r="AD114">
        <f t="shared" si="165"/>
        <v>0.30371239686046592</v>
      </c>
      <c r="AE114">
        <f t="shared" si="166"/>
        <v>0.12374447412476981</v>
      </c>
      <c r="AF114" s="1">
        <v>-1</v>
      </c>
      <c r="AG114" s="1">
        <v>0.87</v>
      </c>
      <c r="AH114" s="1">
        <v>0.92</v>
      </c>
      <c r="AI114" s="1">
        <v>9.9577846527099609</v>
      </c>
      <c r="AJ114">
        <f t="shared" si="167"/>
        <v>0.87497889232635506</v>
      </c>
      <c r="AK114">
        <f t="shared" si="168"/>
        <v>-1.9396473598055672E-4</v>
      </c>
      <c r="AL114">
        <f t="shared" si="169"/>
        <v>0.40743965476529936</v>
      </c>
      <c r="AM114">
        <f t="shared" si="170"/>
        <v>1.4361881433635157</v>
      </c>
      <c r="AN114">
        <f t="shared" si="171"/>
        <v>-1</v>
      </c>
      <c r="AO114" s="1">
        <v>2000.30322265625</v>
      </c>
      <c r="AP114" s="1">
        <v>0.5</v>
      </c>
      <c r="AQ114">
        <f t="shared" si="172"/>
        <v>108.29021843625739</v>
      </c>
      <c r="AR114">
        <f t="shared" si="173"/>
        <v>2.2846454499644007</v>
      </c>
      <c r="AS114">
        <f t="shared" si="174"/>
        <v>1.7757601318493306</v>
      </c>
      <c r="AT114">
        <f t="shared" si="175"/>
        <v>24.617090225219727</v>
      </c>
      <c r="AU114" s="1">
        <v>2</v>
      </c>
      <c r="AV114">
        <f t="shared" si="176"/>
        <v>4.644859790802002</v>
      </c>
      <c r="AW114" s="1">
        <v>1</v>
      </c>
      <c r="AX114">
        <f t="shared" si="177"/>
        <v>9.2897195816040039</v>
      </c>
      <c r="AY114" s="1">
        <v>20.67424201965332</v>
      </c>
      <c r="AZ114" s="1">
        <v>24.617090225219727</v>
      </c>
      <c r="BA114" s="1">
        <v>20.060464859008789</v>
      </c>
      <c r="BB114" s="1">
        <v>50.044364929199219</v>
      </c>
      <c r="BC114" s="1">
        <v>50.859390258789062</v>
      </c>
      <c r="BD114" s="1">
        <v>12.380019187927246</v>
      </c>
      <c r="BE114" s="1">
        <v>13.88101863861084</v>
      </c>
      <c r="BF114" s="1">
        <v>48.608238220214844</v>
      </c>
      <c r="BG114" s="1">
        <v>54.449325561523438</v>
      </c>
      <c r="BH114" s="1">
        <v>300.19094848632812</v>
      </c>
      <c r="BI114" s="1">
        <v>2000.4814453125</v>
      </c>
      <c r="BJ114" s="1">
        <v>42.71856689453125</v>
      </c>
      <c r="BK114" s="1">
        <v>95.961936950683594</v>
      </c>
      <c r="BL114" s="1">
        <v>1.5023412704467773</v>
      </c>
      <c r="BM114" s="1">
        <v>3.8597069680690765E-2</v>
      </c>
      <c r="BN114" s="1">
        <v>1</v>
      </c>
      <c r="BO114" s="1">
        <v>-1.355140209197998</v>
      </c>
      <c r="BP114" s="1">
        <v>7.355140209197998</v>
      </c>
      <c r="BQ114" s="1">
        <v>1</v>
      </c>
      <c r="BR114" s="1">
        <v>0</v>
      </c>
      <c r="BS114" s="1">
        <v>0.15999999642372131</v>
      </c>
      <c r="BT114" s="1">
        <v>111115</v>
      </c>
      <c r="BU114">
        <f t="shared" si="178"/>
        <v>1.5009547424316403</v>
      </c>
      <c r="BV114">
        <f t="shared" si="179"/>
        <v>2.2846454499644005E-3</v>
      </c>
      <c r="BW114">
        <f t="shared" si="180"/>
        <v>297.7670902252197</v>
      </c>
      <c r="BX114">
        <f t="shared" si="181"/>
        <v>293.8242420196533</v>
      </c>
      <c r="BY114">
        <f t="shared" si="182"/>
        <v>320.07702409572084</v>
      </c>
      <c r="BZ114">
        <f t="shared" si="183"/>
        <v>0.70105416847470181</v>
      </c>
      <c r="CA114">
        <f t="shared" si="184"/>
        <v>3.1078095672589678</v>
      </c>
      <c r="CB114">
        <f t="shared" si="185"/>
        <v>32.385856997197983</v>
      </c>
      <c r="CC114">
        <f t="shared" si="186"/>
        <v>18.504838358587143</v>
      </c>
      <c r="CD114">
        <f t="shared" si="187"/>
        <v>22.645666122436523</v>
      </c>
      <c r="CE114">
        <f t="shared" si="188"/>
        <v>2.7598131668377368</v>
      </c>
      <c r="CF114">
        <f t="shared" si="189"/>
        <v>0.12060595738606006</v>
      </c>
      <c r="CG114">
        <f t="shared" si="190"/>
        <v>1.3320494354096373</v>
      </c>
      <c r="CH114">
        <f t="shared" si="191"/>
        <v>1.4277637314280995</v>
      </c>
      <c r="CI114">
        <f t="shared" si="192"/>
        <v>7.5519663297189565E-2</v>
      </c>
      <c r="CJ114">
        <f t="shared" si="193"/>
        <v>6.4118562941737682</v>
      </c>
      <c r="CK114">
        <f t="shared" si="194"/>
        <v>1.3137527118540611</v>
      </c>
      <c r="CL114">
        <f t="shared" si="195"/>
        <v>42.267627141489804</v>
      </c>
      <c r="CM114">
        <f t="shared" si="196"/>
        <v>51.054050703076406</v>
      </c>
      <c r="CN114">
        <f t="shared" si="197"/>
        <v>-1.1089812635942563E-2</v>
      </c>
      <c r="CO114">
        <f t="shared" si="198"/>
        <v>0</v>
      </c>
      <c r="CP114">
        <f t="shared" si="199"/>
        <v>1750.3790391389571</v>
      </c>
      <c r="CQ114">
        <f t="shared" si="200"/>
        <v>204.2032470703125</v>
      </c>
      <c r="CR114">
        <f t="shared" si="201"/>
        <v>0.12374447412476981</v>
      </c>
      <c r="CS114" s="2">
        <v>-9999</v>
      </c>
    </row>
    <row r="115" spans="1:97" x14ac:dyDescent="0.2">
      <c r="A115" t="s">
        <v>127</v>
      </c>
      <c r="B115" t="s">
        <v>128</v>
      </c>
      <c r="C115" t="s">
        <v>233</v>
      </c>
      <c r="D115" s="5" t="s">
        <v>205</v>
      </c>
      <c r="E115">
        <v>1</v>
      </c>
      <c r="F115" t="s">
        <v>130</v>
      </c>
      <c r="G115" t="s">
        <v>131</v>
      </c>
      <c r="H115" t="s">
        <v>234</v>
      </c>
      <c r="I115">
        <v>1</v>
      </c>
      <c r="J115" s="8">
        <v>41359</v>
      </c>
      <c r="K115" t="s">
        <v>132</v>
      </c>
      <c r="L115" t="s">
        <v>133</v>
      </c>
      <c r="M115" t="s">
        <v>129</v>
      </c>
      <c r="O115" s="1">
        <v>5</v>
      </c>
      <c r="P115" s="1" t="s">
        <v>229</v>
      </c>
      <c r="Q115" s="1">
        <v>2889.9999993797392</v>
      </c>
      <c r="R115" s="1">
        <v>0</v>
      </c>
      <c r="S115">
        <f t="shared" si="162"/>
        <v>12.727661140667118</v>
      </c>
      <c r="T115">
        <f t="shared" si="163"/>
        <v>0.11982326146380858</v>
      </c>
      <c r="U115">
        <f t="shared" si="164"/>
        <v>209.71519286880383</v>
      </c>
      <c r="V115" s="1">
        <v>5</v>
      </c>
      <c r="W115" s="1">
        <v>5</v>
      </c>
      <c r="X115" s="1">
        <v>0</v>
      </c>
      <c r="Y115" s="1">
        <v>0</v>
      </c>
      <c r="Z115" s="1">
        <v>468.43310546875</v>
      </c>
      <c r="AA115" s="1">
        <v>767.134521484375</v>
      </c>
      <c r="AB115" s="1">
        <v>599.08978271484375</v>
      </c>
      <c r="AC115" s="2">
        <v>-9999</v>
      </c>
      <c r="AD115">
        <f t="shared" si="165"/>
        <v>0.38937292958430492</v>
      </c>
      <c r="AE115">
        <f t="shared" si="166"/>
        <v>0.21905511232159297</v>
      </c>
      <c r="AF115" s="1">
        <v>-1</v>
      </c>
      <c r="AG115" s="1">
        <v>0.87</v>
      </c>
      <c r="AH115" s="1">
        <v>0.92</v>
      </c>
      <c r="AI115" s="1">
        <v>9.9577846527099609</v>
      </c>
      <c r="AJ115">
        <f t="shared" si="167"/>
        <v>0.87497889232635506</v>
      </c>
      <c r="AK115">
        <f t="shared" si="168"/>
        <v>7.8446939121549382E-3</v>
      </c>
      <c r="AL115">
        <f t="shared" si="169"/>
        <v>0.56258433927457807</v>
      </c>
      <c r="AM115">
        <f t="shared" si="170"/>
        <v>1.6376607727515788</v>
      </c>
      <c r="AN115">
        <f t="shared" si="171"/>
        <v>-1</v>
      </c>
      <c r="AO115" s="1">
        <v>2000.0091552734375</v>
      </c>
      <c r="AP115" s="1">
        <v>0.5</v>
      </c>
      <c r="AQ115">
        <f t="shared" si="172"/>
        <v>191.66947692679179</v>
      </c>
      <c r="AR115">
        <f t="shared" si="173"/>
        <v>2.2302513469254639</v>
      </c>
      <c r="AS115">
        <f t="shared" si="174"/>
        <v>1.7673263082289217</v>
      </c>
      <c r="AT115">
        <f t="shared" si="175"/>
        <v>24.583761215209961</v>
      </c>
      <c r="AU115" s="1">
        <v>2</v>
      </c>
      <c r="AV115">
        <f t="shared" si="176"/>
        <v>4.644859790802002</v>
      </c>
      <c r="AW115" s="1">
        <v>1</v>
      </c>
      <c r="AX115">
        <f t="shared" si="177"/>
        <v>9.2897195816040039</v>
      </c>
      <c r="AY115" s="1">
        <v>20.683088302612305</v>
      </c>
      <c r="AZ115" s="1">
        <v>24.583761215209961</v>
      </c>
      <c r="BA115" s="1">
        <v>20.050710678100586</v>
      </c>
      <c r="BB115" s="1">
        <v>399.6436767578125</v>
      </c>
      <c r="BC115" s="1">
        <v>390.58197021484375</v>
      </c>
      <c r="BD115" s="1">
        <v>12.439095497131348</v>
      </c>
      <c r="BE115" s="1">
        <v>13.904587745666504</v>
      </c>
      <c r="BF115" s="1">
        <v>48.885246276855469</v>
      </c>
      <c r="BG115" s="1">
        <v>54.511566162109375</v>
      </c>
      <c r="BH115" s="1">
        <v>300.13677978515625</v>
      </c>
      <c r="BI115" s="1">
        <v>1999.9676513671875</v>
      </c>
      <c r="BJ115" s="1">
        <v>52.273883819580078</v>
      </c>
      <c r="BK115" s="1">
        <v>95.960807800292969</v>
      </c>
      <c r="BL115" s="1">
        <v>3.8943090438842773</v>
      </c>
      <c r="BM115" s="1">
        <v>4.8315964639186859E-2</v>
      </c>
      <c r="BN115" s="1">
        <v>1</v>
      </c>
      <c r="BO115" s="1">
        <v>-1.355140209197998</v>
      </c>
      <c r="BP115" s="1">
        <v>7.355140209197998</v>
      </c>
      <c r="BQ115" s="1">
        <v>1</v>
      </c>
      <c r="BR115" s="1">
        <v>0</v>
      </c>
      <c r="BS115" s="1">
        <v>0.15999999642372131</v>
      </c>
      <c r="BT115" s="1">
        <v>111115</v>
      </c>
      <c r="BU115">
        <f t="shared" si="178"/>
        <v>1.5006838989257811</v>
      </c>
      <c r="BV115">
        <f t="shared" si="179"/>
        <v>2.230251346925464E-3</v>
      </c>
      <c r="BW115">
        <f t="shared" si="180"/>
        <v>297.73376121520994</v>
      </c>
      <c r="BX115">
        <f t="shared" si="181"/>
        <v>293.83308830261228</v>
      </c>
      <c r="BY115">
        <f t="shared" si="182"/>
        <v>319.99481706630831</v>
      </c>
      <c r="BZ115">
        <f t="shared" si="183"/>
        <v>0.71222914530229675</v>
      </c>
      <c r="CA115">
        <f t="shared" si="184"/>
        <v>3.1016217804331339</v>
      </c>
      <c r="CB115">
        <f t="shared" si="185"/>
        <v>32.321755636822232</v>
      </c>
      <c r="CC115">
        <f t="shared" si="186"/>
        <v>18.417167891155728</v>
      </c>
      <c r="CD115">
        <f t="shared" si="187"/>
        <v>22.633424758911133</v>
      </c>
      <c r="CE115">
        <f t="shared" si="188"/>
        <v>2.7577635317303391</v>
      </c>
      <c r="CF115">
        <f t="shared" si="189"/>
        <v>0.1182974047641495</v>
      </c>
      <c r="CG115">
        <f t="shared" si="190"/>
        <v>1.3342954722042122</v>
      </c>
      <c r="CH115">
        <f t="shared" si="191"/>
        <v>1.4234680595261269</v>
      </c>
      <c r="CI115">
        <f t="shared" si="192"/>
        <v>7.4071469152661787E-2</v>
      </c>
      <c r="CJ115">
        <f t="shared" si="193"/>
        <v>20.124439315684654</v>
      </c>
      <c r="CK115">
        <f t="shared" si="194"/>
        <v>0.53693003994385036</v>
      </c>
      <c r="CL115">
        <f t="shared" si="195"/>
        <v>42.413891478546518</v>
      </c>
      <c r="CM115">
        <f t="shared" si="196"/>
        <v>388.73236190439206</v>
      </c>
      <c r="CN115">
        <f t="shared" si="197"/>
        <v>1.3886923016940346E-2</v>
      </c>
      <c r="CO115">
        <f t="shared" si="198"/>
        <v>0</v>
      </c>
      <c r="CP115">
        <f t="shared" si="199"/>
        <v>1749.9294802818035</v>
      </c>
      <c r="CQ115">
        <f t="shared" si="200"/>
        <v>298.701416015625</v>
      </c>
      <c r="CR115">
        <f t="shared" si="201"/>
        <v>0.21905511232159297</v>
      </c>
      <c r="CS115" s="2">
        <v>-9999</v>
      </c>
    </row>
    <row r="116" spans="1:97" x14ac:dyDescent="0.2">
      <c r="A116" t="s">
        <v>127</v>
      </c>
      <c r="B116" t="s">
        <v>128</v>
      </c>
      <c r="C116" t="s">
        <v>233</v>
      </c>
      <c r="D116" s="5" t="s">
        <v>205</v>
      </c>
      <c r="E116">
        <v>1</v>
      </c>
      <c r="F116" t="s">
        <v>130</v>
      </c>
      <c r="G116" t="s">
        <v>131</v>
      </c>
      <c r="H116" t="s">
        <v>234</v>
      </c>
      <c r="I116">
        <v>1</v>
      </c>
      <c r="J116" s="8">
        <v>41359</v>
      </c>
      <c r="K116" t="s">
        <v>132</v>
      </c>
      <c r="L116" t="s">
        <v>133</v>
      </c>
      <c r="M116" t="s">
        <v>129</v>
      </c>
      <c r="O116" s="1">
        <v>6</v>
      </c>
      <c r="P116" s="1" t="s">
        <v>230</v>
      </c>
      <c r="Q116" s="1">
        <v>3049.9999993797392</v>
      </c>
      <c r="R116" s="1">
        <v>0</v>
      </c>
      <c r="S116">
        <f t="shared" si="162"/>
        <v>25.764074913755802</v>
      </c>
      <c r="T116">
        <f t="shared" si="163"/>
        <v>0.12239819323471539</v>
      </c>
      <c r="U116">
        <f t="shared" si="164"/>
        <v>519.4589042677519</v>
      </c>
      <c r="V116" s="1">
        <v>6</v>
      </c>
      <c r="W116" s="1">
        <v>6</v>
      </c>
      <c r="X116" s="1">
        <v>0</v>
      </c>
      <c r="Y116" s="1">
        <v>0</v>
      </c>
      <c r="Z116" s="1">
        <v>508.441162109375</v>
      </c>
      <c r="AA116" s="1">
        <v>939.310302734375</v>
      </c>
      <c r="AB116" s="1">
        <v>682.80914306640625</v>
      </c>
      <c r="AC116" s="2">
        <v>-9999</v>
      </c>
      <c r="AD116">
        <f t="shared" si="165"/>
        <v>0.45870798965019371</v>
      </c>
      <c r="AE116">
        <f t="shared" si="166"/>
        <v>0.27307393405702268</v>
      </c>
      <c r="AF116" s="1">
        <v>-1</v>
      </c>
      <c r="AG116" s="1">
        <v>0.87</v>
      </c>
      <c r="AH116" s="1">
        <v>0.92</v>
      </c>
      <c r="AI116" s="1">
        <v>9.9577846527099609</v>
      </c>
      <c r="AJ116">
        <f t="shared" si="167"/>
        <v>0.87497889232635506</v>
      </c>
      <c r="AK116">
        <f t="shared" si="168"/>
        <v>1.5299199310375223E-2</v>
      </c>
      <c r="AL116">
        <f t="shared" si="169"/>
        <v>0.59531104802701662</v>
      </c>
      <c r="AM116">
        <f t="shared" si="170"/>
        <v>1.8474316651261058</v>
      </c>
      <c r="AN116">
        <f t="shared" si="171"/>
        <v>-1</v>
      </c>
      <c r="AO116" s="1">
        <v>1999.326904296875</v>
      </c>
      <c r="AP116" s="1">
        <v>0.5</v>
      </c>
      <c r="AQ116">
        <f t="shared" si="172"/>
        <v>238.85351564416413</v>
      </c>
      <c r="AR116">
        <f t="shared" si="173"/>
        <v>2.2735792776672148</v>
      </c>
      <c r="AS116">
        <f t="shared" si="174"/>
        <v>1.7641504246769004</v>
      </c>
      <c r="AT116">
        <f t="shared" si="175"/>
        <v>24.597370147705078</v>
      </c>
      <c r="AU116" s="1">
        <v>2</v>
      </c>
      <c r="AV116">
        <f t="shared" si="176"/>
        <v>4.644859790802002</v>
      </c>
      <c r="AW116" s="1">
        <v>1</v>
      </c>
      <c r="AX116">
        <f t="shared" si="177"/>
        <v>9.2897195816040039</v>
      </c>
      <c r="AY116" s="1">
        <v>20.707923889160156</v>
      </c>
      <c r="AZ116" s="1">
        <v>24.597370147705078</v>
      </c>
      <c r="BA116" s="1">
        <v>20.053911209106445</v>
      </c>
      <c r="BB116" s="1">
        <v>899.60009765625</v>
      </c>
      <c r="BC116" s="1">
        <v>881.0960693359375</v>
      </c>
      <c r="BD116" s="1">
        <v>12.470156669616699</v>
      </c>
      <c r="BE116" s="1">
        <v>13.964103698730469</v>
      </c>
      <c r="BF116" s="1">
        <v>48.93310546875</v>
      </c>
      <c r="BG116" s="1">
        <v>54.660900115966797</v>
      </c>
      <c r="BH116" s="1">
        <v>300.12185668945312</v>
      </c>
      <c r="BI116" s="1">
        <v>1999.3367919921875</v>
      </c>
      <c r="BJ116" s="1">
        <v>50.887741088867188</v>
      </c>
      <c r="BK116" s="1">
        <v>95.960090637207031</v>
      </c>
      <c r="BL116" s="1">
        <v>5.5638036727905273</v>
      </c>
      <c r="BM116" s="1">
        <v>5.1108323037624359E-2</v>
      </c>
      <c r="BN116" s="1">
        <v>1</v>
      </c>
      <c r="BO116" s="1">
        <v>-1.355140209197998</v>
      </c>
      <c r="BP116" s="1">
        <v>7.355140209197998</v>
      </c>
      <c r="BQ116" s="1">
        <v>1</v>
      </c>
      <c r="BR116" s="1">
        <v>0</v>
      </c>
      <c r="BS116" s="1">
        <v>0.15999999642372131</v>
      </c>
      <c r="BT116" s="1">
        <v>111115</v>
      </c>
      <c r="BU116">
        <f t="shared" si="178"/>
        <v>1.5006092834472655</v>
      </c>
      <c r="BV116">
        <f t="shared" si="179"/>
        <v>2.2735792776672147E-3</v>
      </c>
      <c r="BW116">
        <f t="shared" si="180"/>
        <v>297.74737014770506</v>
      </c>
      <c r="BX116">
        <f t="shared" si="181"/>
        <v>293.85792388916013</v>
      </c>
      <c r="BY116">
        <f t="shared" si="182"/>
        <v>319.89387956856444</v>
      </c>
      <c r="BZ116">
        <f t="shared" si="183"/>
        <v>0.70464855682612948</v>
      </c>
      <c r="CA116">
        <f t="shared" si="184"/>
        <v>3.1041470812744341</v>
      </c>
      <c r="CB116">
        <f t="shared" si="185"/>
        <v>32.348313352580867</v>
      </c>
      <c r="CC116">
        <f t="shared" si="186"/>
        <v>18.384209653850398</v>
      </c>
      <c r="CD116">
        <f t="shared" si="187"/>
        <v>22.652647018432617</v>
      </c>
      <c r="CE116">
        <f t="shared" si="188"/>
        <v>2.7609826112220173</v>
      </c>
      <c r="CF116">
        <f t="shared" si="189"/>
        <v>0.12080648793889218</v>
      </c>
      <c r="CG116">
        <f t="shared" si="190"/>
        <v>1.3399966565975336</v>
      </c>
      <c r="CH116">
        <f t="shared" si="191"/>
        <v>1.4209859546244836</v>
      </c>
      <c r="CI116">
        <f t="shared" si="192"/>
        <v>7.5645464401335613E-2</v>
      </c>
      <c r="CJ116">
        <f t="shared" si="193"/>
        <v>49.847323535837724</v>
      </c>
      <c r="CK116">
        <f t="shared" si="194"/>
        <v>0.58955989289483102</v>
      </c>
      <c r="CL116">
        <f t="shared" si="195"/>
        <v>42.577320528189134</v>
      </c>
      <c r="CM116">
        <f t="shared" si="196"/>
        <v>877.35198418589198</v>
      </c>
      <c r="CN116">
        <f t="shared" si="197"/>
        <v>1.2503137799741207E-2</v>
      </c>
      <c r="CO116">
        <f t="shared" si="198"/>
        <v>0</v>
      </c>
      <c r="CP116">
        <f t="shared" si="199"/>
        <v>1749.3774916446523</v>
      </c>
      <c r="CQ116">
        <f t="shared" si="200"/>
        <v>430.869140625</v>
      </c>
      <c r="CR116">
        <f t="shared" si="201"/>
        <v>0.27307393405702268</v>
      </c>
      <c r="CS116" s="2">
        <v>-9999</v>
      </c>
    </row>
    <row r="117" spans="1:97" x14ac:dyDescent="0.2">
      <c r="A117" t="s">
        <v>127</v>
      </c>
      <c r="B117" t="s">
        <v>128</v>
      </c>
      <c r="C117" t="s">
        <v>233</v>
      </c>
      <c r="D117" s="5" t="s">
        <v>205</v>
      </c>
      <c r="E117">
        <v>1</v>
      </c>
      <c r="F117" t="s">
        <v>130</v>
      </c>
      <c r="G117" t="s">
        <v>131</v>
      </c>
      <c r="H117" t="s">
        <v>234</v>
      </c>
      <c r="I117">
        <v>1</v>
      </c>
      <c r="J117" s="8">
        <v>41359</v>
      </c>
      <c r="K117" t="s">
        <v>132</v>
      </c>
      <c r="L117" t="s">
        <v>133</v>
      </c>
      <c r="M117" t="s">
        <v>129</v>
      </c>
      <c r="O117" s="1">
        <v>7</v>
      </c>
      <c r="P117" s="1" t="s">
        <v>231</v>
      </c>
      <c r="Q117" s="1">
        <v>3186.4999990696087</v>
      </c>
      <c r="R117" s="1">
        <v>0</v>
      </c>
      <c r="S117">
        <f t="shared" si="162"/>
        <v>29.198037876567682</v>
      </c>
      <c r="T117">
        <f t="shared" si="163"/>
        <v>0.12635417698418538</v>
      </c>
      <c r="U117">
        <f t="shared" si="164"/>
        <v>775.00474075348666</v>
      </c>
      <c r="V117" s="1">
        <v>7</v>
      </c>
      <c r="W117" s="1">
        <v>7</v>
      </c>
      <c r="X117" s="1">
        <v>0</v>
      </c>
      <c r="Y117" s="1">
        <v>0</v>
      </c>
      <c r="Z117" s="1">
        <v>506.5869140625</v>
      </c>
      <c r="AA117" s="1">
        <v>919.84454345703125</v>
      </c>
      <c r="AB117" s="1">
        <v>682.07525634765625</v>
      </c>
      <c r="AC117" s="2">
        <v>-9999</v>
      </c>
      <c r="AD117">
        <f t="shared" si="165"/>
        <v>0.44926899043331203</v>
      </c>
      <c r="AE117">
        <f t="shared" si="166"/>
        <v>0.25848855526801517</v>
      </c>
      <c r="AF117" s="1">
        <v>-1</v>
      </c>
      <c r="AG117" s="1">
        <v>0.87</v>
      </c>
      <c r="AH117" s="1">
        <v>0.92</v>
      </c>
      <c r="AI117" s="1">
        <v>9.9577846527099609</v>
      </c>
      <c r="AJ117">
        <f t="shared" si="167"/>
        <v>0.87497889232635506</v>
      </c>
      <c r="AK117">
        <f t="shared" si="168"/>
        <v>1.7253706225356311E-2</v>
      </c>
      <c r="AL117">
        <f t="shared" si="169"/>
        <v>0.57535365398512706</v>
      </c>
      <c r="AM117">
        <f t="shared" si="170"/>
        <v>1.8157684652382191</v>
      </c>
      <c r="AN117">
        <f t="shared" si="171"/>
        <v>-1</v>
      </c>
      <c r="AO117" s="1">
        <v>2000.3729248046875</v>
      </c>
      <c r="AP117" s="1">
        <v>0.5</v>
      </c>
      <c r="AQ117">
        <f t="shared" si="172"/>
        <v>226.21420234746114</v>
      </c>
      <c r="AR117">
        <f t="shared" si="173"/>
        <v>2.3328987638410128</v>
      </c>
      <c r="AS117">
        <f t="shared" si="174"/>
        <v>1.7543504775792254</v>
      </c>
      <c r="AT117">
        <f t="shared" si="175"/>
        <v>24.542232513427734</v>
      </c>
      <c r="AU117" s="1">
        <v>2</v>
      </c>
      <c r="AV117">
        <f t="shared" si="176"/>
        <v>4.644859790802002</v>
      </c>
      <c r="AW117" s="1">
        <v>1</v>
      </c>
      <c r="AX117">
        <f t="shared" si="177"/>
        <v>9.2897195816040039</v>
      </c>
      <c r="AY117" s="1">
        <v>20.699216842651367</v>
      </c>
      <c r="AZ117" s="1">
        <v>24.542232513427734</v>
      </c>
      <c r="BA117" s="1">
        <v>20.047826766967773</v>
      </c>
      <c r="BB117" s="1">
        <v>1199.514892578125</v>
      </c>
      <c r="BC117" s="1">
        <v>1178.2264404296875</v>
      </c>
      <c r="BD117" s="1">
        <v>12.426766395568848</v>
      </c>
      <c r="BE117" s="1">
        <v>13.959647178649902</v>
      </c>
      <c r="BF117" s="1">
        <v>48.669540405273438</v>
      </c>
      <c r="BG117" s="1">
        <v>54.672904968261719</v>
      </c>
      <c r="BH117" s="1">
        <v>300.13192749023438</v>
      </c>
      <c r="BI117" s="1">
        <v>2000.316650390625</v>
      </c>
      <c r="BJ117" s="1">
        <v>50.251426696777344</v>
      </c>
      <c r="BK117" s="1">
        <v>95.960609436035156</v>
      </c>
      <c r="BL117" s="1">
        <v>6.0010595321655273</v>
      </c>
      <c r="BM117" s="1">
        <v>6.4870797097682953E-2</v>
      </c>
      <c r="BN117" s="1">
        <v>1</v>
      </c>
      <c r="BO117" s="1">
        <v>-1.355140209197998</v>
      </c>
      <c r="BP117" s="1">
        <v>7.355140209197998</v>
      </c>
      <c r="BQ117" s="1">
        <v>1</v>
      </c>
      <c r="BR117" s="1">
        <v>0</v>
      </c>
      <c r="BS117" s="1">
        <v>0.15999999642372131</v>
      </c>
      <c r="BT117" s="1">
        <v>111115</v>
      </c>
      <c r="BU117">
        <f t="shared" si="178"/>
        <v>1.5006596374511718</v>
      </c>
      <c r="BV117">
        <f t="shared" si="179"/>
        <v>2.3328987638410129E-3</v>
      </c>
      <c r="BW117">
        <f t="shared" si="180"/>
        <v>297.69223251342771</v>
      </c>
      <c r="BX117">
        <f t="shared" si="181"/>
        <v>293.84921684265134</v>
      </c>
      <c r="BY117">
        <f t="shared" si="182"/>
        <v>320.0506569088102</v>
      </c>
      <c r="BZ117">
        <f t="shared" si="183"/>
        <v>0.69696021020263255</v>
      </c>
      <c r="CA117">
        <f t="shared" si="184"/>
        <v>3.0939267283544987</v>
      </c>
      <c r="CB117">
        <f t="shared" si="185"/>
        <v>32.241632754706814</v>
      </c>
      <c r="CC117">
        <f t="shared" si="186"/>
        <v>18.281985576056911</v>
      </c>
      <c r="CD117">
        <f t="shared" si="187"/>
        <v>22.620724678039551</v>
      </c>
      <c r="CE117">
        <f t="shared" si="188"/>
        <v>2.7556384990375085</v>
      </c>
      <c r="CF117">
        <f t="shared" si="189"/>
        <v>0.12465863185033496</v>
      </c>
      <c r="CG117">
        <f t="shared" si="190"/>
        <v>1.3395762507752733</v>
      </c>
      <c r="CH117">
        <f t="shared" si="191"/>
        <v>1.4160622482622351</v>
      </c>
      <c r="CI117">
        <f t="shared" si="192"/>
        <v>7.8062225336293006E-2</v>
      </c>
      <c r="CJ117">
        <f t="shared" si="193"/>
        <v>74.369927238521001</v>
      </c>
      <c r="CK117">
        <f t="shared" si="194"/>
        <v>0.65777232131274366</v>
      </c>
      <c r="CL117">
        <f t="shared" si="195"/>
        <v>42.735000294586037</v>
      </c>
      <c r="CM117">
        <f t="shared" si="196"/>
        <v>1173.9833251464854</v>
      </c>
      <c r="CN117">
        <f t="shared" si="197"/>
        <v>1.0628585010785913E-2</v>
      </c>
      <c r="CO117">
        <f t="shared" si="198"/>
        <v>0</v>
      </c>
      <c r="CP117">
        <f t="shared" si="199"/>
        <v>1750.234847060754</v>
      </c>
      <c r="CQ117">
        <f t="shared" si="200"/>
        <v>413.25762939453125</v>
      </c>
      <c r="CR117">
        <f t="shared" si="201"/>
        <v>0.25848855526801517</v>
      </c>
      <c r="CS117" s="2">
        <v>-9999</v>
      </c>
    </row>
    <row r="118" spans="1:97" x14ac:dyDescent="0.2">
      <c r="A118" t="s">
        <v>127</v>
      </c>
      <c r="B118" t="s">
        <v>128</v>
      </c>
      <c r="C118" t="s">
        <v>233</v>
      </c>
      <c r="D118" s="5" t="s">
        <v>205</v>
      </c>
      <c r="E118">
        <v>1</v>
      </c>
      <c r="F118" t="s">
        <v>130</v>
      </c>
      <c r="G118" t="s">
        <v>131</v>
      </c>
      <c r="H118" t="s">
        <v>234</v>
      </c>
      <c r="I118">
        <v>1</v>
      </c>
      <c r="J118" s="8">
        <v>41359</v>
      </c>
      <c r="K118" t="s">
        <v>132</v>
      </c>
      <c r="L118" t="s">
        <v>133</v>
      </c>
      <c r="M118" t="s">
        <v>129</v>
      </c>
      <c r="O118" s="1">
        <v>8</v>
      </c>
      <c r="P118" s="1" t="s">
        <v>232</v>
      </c>
      <c r="Q118" s="1">
        <v>3333.4999992074445</v>
      </c>
      <c r="R118" s="1">
        <v>0</v>
      </c>
      <c r="S118">
        <f t="shared" si="162"/>
        <v>33.192635976499204</v>
      </c>
      <c r="T118">
        <f t="shared" si="163"/>
        <v>0.11573292756878557</v>
      </c>
      <c r="U118">
        <f t="shared" si="164"/>
        <v>975.23207529374918</v>
      </c>
      <c r="V118" s="1">
        <v>8</v>
      </c>
      <c r="W118" s="1">
        <v>8</v>
      </c>
      <c r="X118" s="1">
        <v>0</v>
      </c>
      <c r="Y118" s="1">
        <v>0</v>
      </c>
      <c r="Z118" s="1">
        <v>510.79150390625</v>
      </c>
      <c r="AA118" s="1">
        <v>945.49151611328125</v>
      </c>
      <c r="AB118" s="1">
        <v>691.9324951171875</v>
      </c>
      <c r="AC118" s="2">
        <v>-9999</v>
      </c>
      <c r="AD118">
        <f t="shared" si="165"/>
        <v>0.45976088076812416</v>
      </c>
      <c r="AE118">
        <f t="shared" si="166"/>
        <v>0.26817693937479425</v>
      </c>
      <c r="AF118" s="1">
        <v>-1</v>
      </c>
      <c r="AG118" s="1">
        <v>0.87</v>
      </c>
      <c r="AH118" s="1">
        <v>0.92</v>
      </c>
      <c r="AI118" s="1">
        <v>9.9577846527099609</v>
      </c>
      <c r="AJ118">
        <f t="shared" si="167"/>
        <v>0.87497889232635506</v>
      </c>
      <c r="AK118">
        <f t="shared" si="168"/>
        <v>1.955317909391666E-2</v>
      </c>
      <c r="AL118">
        <f t="shared" si="169"/>
        <v>0.58329655826035065</v>
      </c>
      <c r="AM118">
        <f t="shared" si="170"/>
        <v>1.8510321900084217</v>
      </c>
      <c r="AN118">
        <f t="shared" si="171"/>
        <v>-1</v>
      </c>
      <c r="AO118" s="1">
        <v>1998.5587158203125</v>
      </c>
      <c r="AP118" s="1">
        <v>0.5</v>
      </c>
      <c r="AQ118">
        <f t="shared" si="172"/>
        <v>234.48006329960583</v>
      </c>
      <c r="AR118">
        <f t="shared" si="173"/>
        <v>2.1803389262909421</v>
      </c>
      <c r="AS118">
        <f t="shared" si="174"/>
        <v>1.7877849701774586</v>
      </c>
      <c r="AT118">
        <f t="shared" si="175"/>
        <v>24.70237922668457</v>
      </c>
      <c r="AU118" s="1">
        <v>2</v>
      </c>
      <c r="AV118">
        <f t="shared" si="176"/>
        <v>4.644859790802002</v>
      </c>
      <c r="AW118" s="1">
        <v>1</v>
      </c>
      <c r="AX118">
        <f t="shared" si="177"/>
        <v>9.2897195816040039</v>
      </c>
      <c r="AY118" s="1">
        <v>20.777181625366211</v>
      </c>
      <c r="AZ118" s="1">
        <v>24.70237922668457</v>
      </c>
      <c r="BA118" s="1">
        <v>20.046327590942383</v>
      </c>
      <c r="BB118" s="1">
        <v>1500.62158203125</v>
      </c>
      <c r="BC118" s="1">
        <v>1476.3564453125</v>
      </c>
      <c r="BD118" s="1">
        <v>12.488999366760254</v>
      </c>
      <c r="BE118" s="1">
        <v>13.921775817871094</v>
      </c>
      <c r="BF118" s="1">
        <v>48.679008483886719</v>
      </c>
      <c r="BG118" s="1">
        <v>54.262790679931641</v>
      </c>
      <c r="BH118" s="1">
        <v>300.11447143554688</v>
      </c>
      <c r="BI118" s="1">
        <v>1998.56201171875</v>
      </c>
      <c r="BJ118" s="1">
        <v>50.583255767822266</v>
      </c>
      <c r="BK118" s="1">
        <v>95.958183288574219</v>
      </c>
      <c r="BL118" s="1">
        <v>5.8482275009155273</v>
      </c>
      <c r="BM118" s="1">
        <v>4.7442398965358734E-2</v>
      </c>
      <c r="BN118" s="1">
        <v>1</v>
      </c>
      <c r="BO118" s="1">
        <v>-1.355140209197998</v>
      </c>
      <c r="BP118" s="1">
        <v>7.355140209197998</v>
      </c>
      <c r="BQ118" s="1">
        <v>1</v>
      </c>
      <c r="BR118" s="1">
        <v>0</v>
      </c>
      <c r="BS118" s="1">
        <v>0.15999999642372131</v>
      </c>
      <c r="BT118" s="1">
        <v>111115</v>
      </c>
      <c r="BU118">
        <f t="shared" si="178"/>
        <v>1.5005723571777343</v>
      </c>
      <c r="BV118">
        <f t="shared" si="179"/>
        <v>2.1803389262909419E-3</v>
      </c>
      <c r="BW118">
        <f t="shared" si="180"/>
        <v>297.85237922668455</v>
      </c>
      <c r="BX118">
        <f t="shared" si="181"/>
        <v>293.92718162536619</v>
      </c>
      <c r="BY118">
        <f t="shared" si="182"/>
        <v>319.76991472758527</v>
      </c>
      <c r="BZ118">
        <f t="shared" si="183"/>
        <v>0.71880886913205522</v>
      </c>
      <c r="CA118">
        <f t="shared" si="184"/>
        <v>3.1236932858111732</v>
      </c>
      <c r="CB118">
        <f t="shared" si="185"/>
        <v>32.552651360825756</v>
      </c>
      <c r="CC118">
        <f t="shared" si="186"/>
        <v>18.630875542954662</v>
      </c>
      <c r="CD118">
        <f t="shared" si="187"/>
        <v>22.739780426025391</v>
      </c>
      <c r="CE118">
        <f t="shared" si="188"/>
        <v>2.7756157812086064</v>
      </c>
      <c r="CF118">
        <f t="shared" si="189"/>
        <v>0.11430884823708101</v>
      </c>
      <c r="CG118">
        <f t="shared" si="190"/>
        <v>1.3359083156337146</v>
      </c>
      <c r="CH118">
        <f t="shared" si="191"/>
        <v>1.4397074655748918</v>
      </c>
      <c r="CI118">
        <f t="shared" si="192"/>
        <v>7.1569624355966019E-2</v>
      </c>
      <c r="CJ118">
        <f t="shared" si="193"/>
        <v>93.581498229934198</v>
      </c>
      <c r="CK118">
        <f t="shared" si="194"/>
        <v>0.66056681527699912</v>
      </c>
      <c r="CL118">
        <f t="shared" si="195"/>
        <v>42.126372800750509</v>
      </c>
      <c r="CM118">
        <f t="shared" si="196"/>
        <v>1471.5328273147072</v>
      </c>
      <c r="CN118">
        <f t="shared" si="197"/>
        <v>9.502236928939178E-3</v>
      </c>
      <c r="CO118">
        <f t="shared" si="198"/>
        <v>0</v>
      </c>
      <c r="CP118">
        <f t="shared" si="199"/>
        <v>1748.6995752592038</v>
      </c>
      <c r="CQ118">
        <f t="shared" si="200"/>
        <v>434.70001220703125</v>
      </c>
      <c r="CR118">
        <f t="shared" si="201"/>
        <v>0.26817693937479425</v>
      </c>
      <c r="CS118" s="2">
        <v>-9999</v>
      </c>
    </row>
    <row r="119" spans="1:97" x14ac:dyDescent="0.2">
      <c r="A119" t="s">
        <v>127</v>
      </c>
      <c r="B119" t="s">
        <v>128</v>
      </c>
      <c r="C119" t="s">
        <v>233</v>
      </c>
      <c r="D119" s="5" t="s">
        <v>205</v>
      </c>
      <c r="E119">
        <v>2</v>
      </c>
      <c r="F119" t="s">
        <v>130</v>
      </c>
      <c r="G119" t="s">
        <v>131</v>
      </c>
      <c r="H119" t="s">
        <v>242</v>
      </c>
      <c r="I119">
        <v>1</v>
      </c>
      <c r="J119" s="8">
        <v>41359</v>
      </c>
      <c r="K119" t="s">
        <v>132</v>
      </c>
      <c r="L119" t="s">
        <v>133</v>
      </c>
      <c r="M119" t="s">
        <v>129</v>
      </c>
      <c r="O119" s="1">
        <v>1</v>
      </c>
      <c r="P119" s="1" t="s">
        <v>235</v>
      </c>
      <c r="Q119" s="1">
        <v>2179.4999993452802</v>
      </c>
      <c r="R119" s="1">
        <v>0</v>
      </c>
      <c r="S119">
        <f t="shared" si="162"/>
        <v>10.411540505345354</v>
      </c>
      <c r="T119">
        <f t="shared" si="163"/>
        <v>9.7962557729296129E-2</v>
      </c>
      <c r="U119">
        <f t="shared" si="164"/>
        <v>209.20216319455758</v>
      </c>
      <c r="V119" s="1">
        <v>1</v>
      </c>
      <c r="W119" s="1">
        <v>1</v>
      </c>
      <c r="X119" s="1">
        <v>0</v>
      </c>
      <c r="Y119" s="1">
        <v>0</v>
      </c>
      <c r="Z119" s="1">
        <v>462.636474609375</v>
      </c>
      <c r="AA119" s="1">
        <v>834.77020263671875</v>
      </c>
      <c r="AB119" s="1">
        <v>602.161865234375</v>
      </c>
      <c r="AC119" s="2">
        <v>-9999</v>
      </c>
      <c r="AD119">
        <f t="shared" si="165"/>
        <v>0.44579182013435087</v>
      </c>
      <c r="AE119">
        <f t="shared" si="166"/>
        <v>0.2786495453091441</v>
      </c>
      <c r="AF119" s="1">
        <v>-1</v>
      </c>
      <c r="AG119" s="1">
        <v>0.87</v>
      </c>
      <c r="AH119" s="1">
        <v>0.92</v>
      </c>
      <c r="AI119" s="1">
        <v>10.024309158325195</v>
      </c>
      <c r="AJ119">
        <f t="shared" si="167"/>
        <v>0.87501215457916259</v>
      </c>
      <c r="AK119">
        <f t="shared" si="168"/>
        <v>6.514936842890927E-3</v>
      </c>
      <c r="AL119">
        <f t="shared" si="169"/>
        <v>0.62506652819507957</v>
      </c>
      <c r="AM119">
        <f t="shared" si="170"/>
        <v>1.8043761105121536</v>
      </c>
      <c r="AN119">
        <f t="shared" si="171"/>
        <v>-1</v>
      </c>
      <c r="AO119" s="1">
        <v>2001.8934326171875</v>
      </c>
      <c r="AP119" s="1">
        <v>0.5</v>
      </c>
      <c r="AQ119">
        <f t="shared" si="172"/>
        <v>244.0525690301719</v>
      </c>
      <c r="AR119">
        <f t="shared" si="173"/>
        <v>2.3602307510284022</v>
      </c>
      <c r="AS119">
        <f t="shared" si="174"/>
        <v>2.2703066834008201</v>
      </c>
      <c r="AT119">
        <f t="shared" si="175"/>
        <v>28.148962020874023</v>
      </c>
      <c r="AU119" s="1">
        <v>2</v>
      </c>
      <c r="AV119">
        <f t="shared" si="176"/>
        <v>4.644859790802002</v>
      </c>
      <c r="AW119" s="1">
        <v>1</v>
      </c>
      <c r="AX119">
        <f t="shared" si="177"/>
        <v>9.2897195816040039</v>
      </c>
      <c r="AY119" s="1">
        <v>25.358667373657227</v>
      </c>
      <c r="AZ119" s="1">
        <v>28.148962020874023</v>
      </c>
      <c r="BA119" s="1">
        <v>25.125453948974609</v>
      </c>
      <c r="BB119" s="1">
        <v>400.04336547851562</v>
      </c>
      <c r="BC119" s="1">
        <v>392.48895263671875</v>
      </c>
      <c r="BD119" s="1">
        <v>14.688249588012695</v>
      </c>
      <c r="BE119" s="1">
        <v>16.235332489013672</v>
      </c>
      <c r="BF119" s="1">
        <v>43.455265045166016</v>
      </c>
      <c r="BG119" s="1">
        <v>47.954082489013672</v>
      </c>
      <c r="BH119" s="1">
        <v>300.16641235351562</v>
      </c>
      <c r="BI119" s="1">
        <v>2001.7967529296875</v>
      </c>
      <c r="BJ119" s="1">
        <v>887.74664306640625</v>
      </c>
      <c r="BK119" s="1">
        <v>95.939666748046875</v>
      </c>
      <c r="BL119" s="1">
        <v>0.65535879135131836</v>
      </c>
      <c r="BM119" s="1">
        <v>5.5022202432155609E-2</v>
      </c>
      <c r="BN119" s="1">
        <v>1</v>
      </c>
      <c r="BO119" s="1">
        <v>-1.355140209197998</v>
      </c>
      <c r="BP119" s="1">
        <v>7.355140209197998</v>
      </c>
      <c r="BQ119" s="1">
        <v>1</v>
      </c>
      <c r="BR119" s="1">
        <v>0</v>
      </c>
      <c r="BS119" s="1">
        <v>0.15999999642372131</v>
      </c>
      <c r="BT119" s="1">
        <v>111115</v>
      </c>
      <c r="BU119">
        <f t="shared" si="178"/>
        <v>1.5008320617675781</v>
      </c>
      <c r="BV119">
        <f t="shared" si="179"/>
        <v>2.3602307510284023E-3</v>
      </c>
      <c r="BW119">
        <f t="shared" si="180"/>
        <v>301.298962020874</v>
      </c>
      <c r="BX119">
        <f t="shared" si="181"/>
        <v>298.5086673736572</v>
      </c>
      <c r="BY119">
        <f t="shared" si="182"/>
        <v>320.28747330976694</v>
      </c>
      <c r="BZ119">
        <f t="shared" si="183"/>
        <v>0.73350658244789391</v>
      </c>
      <c r="CA119">
        <f t="shared" si="184"/>
        <v>3.8279190719405305</v>
      </c>
      <c r="CB119">
        <f t="shared" si="185"/>
        <v>39.899232524887402</v>
      </c>
      <c r="CC119">
        <f t="shared" si="186"/>
        <v>23.663900035873731</v>
      </c>
      <c r="CD119">
        <f t="shared" si="187"/>
        <v>26.753814697265625</v>
      </c>
      <c r="CE119">
        <f t="shared" si="188"/>
        <v>3.5277338012243589</v>
      </c>
      <c r="CF119">
        <f t="shared" si="189"/>
        <v>9.6940296581716712E-2</v>
      </c>
      <c r="CG119">
        <f t="shared" si="190"/>
        <v>1.5576123885397102</v>
      </c>
      <c r="CH119">
        <f t="shared" si="191"/>
        <v>1.9701214126846487</v>
      </c>
      <c r="CI119">
        <f t="shared" si="192"/>
        <v>6.0678707266885283E-2</v>
      </c>
      <c r="CJ119">
        <f t="shared" si="193"/>
        <v>20.070785819856376</v>
      </c>
      <c r="CK119">
        <f t="shared" si="194"/>
        <v>0.53301414419221027</v>
      </c>
      <c r="CL119">
        <f t="shared" si="195"/>
        <v>39.614897651214939</v>
      </c>
      <c r="CM119">
        <f t="shared" si="196"/>
        <v>390.97592745240104</v>
      </c>
      <c r="CN119">
        <f t="shared" si="197"/>
        <v>1.0549296837743249E-2</v>
      </c>
      <c r="CO119">
        <f t="shared" si="198"/>
        <v>0</v>
      </c>
      <c r="CP119">
        <f t="shared" si="199"/>
        <v>1751.5964898105774</v>
      </c>
      <c r="CQ119">
        <f t="shared" si="200"/>
        <v>372.13372802734375</v>
      </c>
      <c r="CR119">
        <f t="shared" si="201"/>
        <v>0.2786495453091441</v>
      </c>
      <c r="CS119" s="2">
        <v>-9999</v>
      </c>
    </row>
    <row r="120" spans="1:97" x14ac:dyDescent="0.2">
      <c r="A120" t="s">
        <v>127</v>
      </c>
      <c r="B120" t="s">
        <v>128</v>
      </c>
      <c r="C120" t="s">
        <v>233</v>
      </c>
      <c r="D120" s="5" t="s">
        <v>205</v>
      </c>
      <c r="E120">
        <v>2</v>
      </c>
      <c r="F120" t="s">
        <v>130</v>
      </c>
      <c r="G120" t="s">
        <v>131</v>
      </c>
      <c r="H120" t="s">
        <v>242</v>
      </c>
      <c r="I120">
        <v>1</v>
      </c>
      <c r="J120" s="8">
        <v>41359</v>
      </c>
      <c r="K120" t="s">
        <v>132</v>
      </c>
      <c r="L120" t="s">
        <v>133</v>
      </c>
      <c r="M120" t="s">
        <v>129</v>
      </c>
      <c r="O120" s="1">
        <v>2</v>
      </c>
      <c r="P120" s="1" t="s">
        <v>236</v>
      </c>
      <c r="Q120" s="1">
        <v>2350.4999952791259</v>
      </c>
      <c r="R120" s="1">
        <v>0</v>
      </c>
      <c r="S120">
        <f t="shared" si="162"/>
        <v>4.7628020608736383</v>
      </c>
      <c r="T120">
        <f t="shared" si="163"/>
        <v>8.5523697185311748E-2</v>
      </c>
      <c r="U120">
        <f t="shared" si="164"/>
        <v>149.08344374892829</v>
      </c>
      <c r="V120" s="1">
        <v>2</v>
      </c>
      <c r="W120" s="1">
        <v>2</v>
      </c>
      <c r="X120" s="1">
        <v>0</v>
      </c>
      <c r="Y120" s="1">
        <v>0</v>
      </c>
      <c r="Z120" s="1">
        <v>445.2841796875</v>
      </c>
      <c r="AA120" s="1">
        <v>727.48291015625</v>
      </c>
      <c r="AB120" s="1">
        <v>563.1629638671875</v>
      </c>
      <c r="AC120" s="2">
        <v>-9999</v>
      </c>
      <c r="AD120">
        <f t="shared" si="165"/>
        <v>0.3879111475046732</v>
      </c>
      <c r="AE120">
        <f t="shared" si="166"/>
        <v>0.22587464804330534</v>
      </c>
      <c r="AF120" s="1">
        <v>-1</v>
      </c>
      <c r="AG120" s="1">
        <v>0.87</v>
      </c>
      <c r="AH120" s="1">
        <v>0.92</v>
      </c>
      <c r="AI120" s="1">
        <v>10.024309158325195</v>
      </c>
      <c r="AJ120">
        <f t="shared" si="167"/>
        <v>0.87501215457916259</v>
      </c>
      <c r="AK120">
        <f t="shared" si="168"/>
        <v>3.2926389465224898E-3</v>
      </c>
      <c r="AL120">
        <f t="shared" si="169"/>
        <v>0.58228449864432996</v>
      </c>
      <c r="AM120">
        <f t="shared" si="170"/>
        <v>1.633749734083966</v>
      </c>
      <c r="AN120">
        <f t="shared" si="171"/>
        <v>-1</v>
      </c>
      <c r="AO120" s="1">
        <v>2001.923095703125</v>
      </c>
      <c r="AP120" s="1">
        <v>0.5</v>
      </c>
      <c r="AQ120">
        <f t="shared" si="172"/>
        <v>197.83310571125688</v>
      </c>
      <c r="AR120">
        <f t="shared" si="173"/>
        <v>2.1102190493617812</v>
      </c>
      <c r="AS120">
        <f t="shared" si="174"/>
        <v>2.3217438368244614</v>
      </c>
      <c r="AT120">
        <f t="shared" si="175"/>
        <v>28.287574768066406</v>
      </c>
      <c r="AU120" s="1">
        <v>2</v>
      </c>
      <c r="AV120">
        <f t="shared" si="176"/>
        <v>4.644859790802002</v>
      </c>
      <c r="AW120" s="1">
        <v>1</v>
      </c>
      <c r="AX120">
        <f t="shared" si="177"/>
        <v>9.2897195816040039</v>
      </c>
      <c r="AY120" s="1">
        <v>25.358421325683594</v>
      </c>
      <c r="AZ120" s="1">
        <v>28.287574768066406</v>
      </c>
      <c r="BA120" s="1">
        <v>25.13072395324707</v>
      </c>
      <c r="BB120" s="1">
        <v>250.28518676757812</v>
      </c>
      <c r="BC120" s="1">
        <v>246.76495361328125</v>
      </c>
      <c r="BD120" s="1">
        <v>14.639535903930664</v>
      </c>
      <c r="BE120" s="1">
        <v>16.022974014282227</v>
      </c>
      <c r="BF120" s="1">
        <v>43.238327026367188</v>
      </c>
      <c r="BG120" s="1">
        <v>47.326034545898438</v>
      </c>
      <c r="BH120" s="1">
        <v>300.18069458007812</v>
      </c>
      <c r="BI120" s="1">
        <v>2000.2095947265625</v>
      </c>
      <c r="BJ120" s="1">
        <v>960.642333984375</v>
      </c>
      <c r="BK120" s="1">
        <v>95.936126708984375</v>
      </c>
      <c r="BL120" s="1">
        <v>0.48151540756225586</v>
      </c>
      <c r="BM120" s="1">
        <v>5.4194413125514984E-2</v>
      </c>
      <c r="BN120" s="1">
        <v>1</v>
      </c>
      <c r="BO120" s="1">
        <v>-1.355140209197998</v>
      </c>
      <c r="BP120" s="1">
        <v>7.355140209197998</v>
      </c>
      <c r="BQ120" s="1">
        <v>1</v>
      </c>
      <c r="BR120" s="1">
        <v>0</v>
      </c>
      <c r="BS120" s="1">
        <v>0.15999999642372131</v>
      </c>
      <c r="BT120" s="1">
        <v>111115</v>
      </c>
      <c r="BU120">
        <f t="shared" si="178"/>
        <v>1.5009034729003905</v>
      </c>
      <c r="BV120">
        <f t="shared" si="179"/>
        <v>2.1102190493617811E-3</v>
      </c>
      <c r="BW120">
        <f t="shared" si="180"/>
        <v>301.43757476806638</v>
      </c>
      <c r="BX120">
        <f t="shared" si="181"/>
        <v>298.50842132568357</v>
      </c>
      <c r="BY120">
        <f t="shared" si="182"/>
        <v>320.03352800294306</v>
      </c>
      <c r="BZ120">
        <f t="shared" si="183"/>
        <v>0.76991430828240814</v>
      </c>
      <c r="CA120">
        <f t="shared" si="184"/>
        <v>3.858925902113405</v>
      </c>
      <c r="CB120">
        <f t="shared" si="185"/>
        <v>40.22390766117951</v>
      </c>
      <c r="CC120">
        <f t="shared" si="186"/>
        <v>24.200933646897283</v>
      </c>
      <c r="CD120">
        <f t="shared" si="187"/>
        <v>26.822998046875</v>
      </c>
      <c r="CE120">
        <f t="shared" si="188"/>
        <v>3.5421199934186265</v>
      </c>
      <c r="CF120">
        <f t="shared" si="189"/>
        <v>8.4743525134012246E-2</v>
      </c>
      <c r="CG120">
        <f t="shared" si="190"/>
        <v>1.5371820652889436</v>
      </c>
      <c r="CH120">
        <f t="shared" si="191"/>
        <v>2.0049379281296829</v>
      </c>
      <c r="CI120">
        <f t="shared" si="192"/>
        <v>5.3034248574311646E-2</v>
      </c>
      <c r="CJ120">
        <f t="shared" si="193"/>
        <v>14.302488149708928</v>
      </c>
      <c r="CK120">
        <f t="shared" si="194"/>
        <v>0.60415160891349684</v>
      </c>
      <c r="CL120">
        <f t="shared" si="195"/>
        <v>38.658158002445887</v>
      </c>
      <c r="CM120">
        <f t="shared" si="196"/>
        <v>246.07281401469618</v>
      </c>
      <c r="CN120">
        <f t="shared" si="197"/>
        <v>7.4823850550443886E-3</v>
      </c>
      <c r="CO120">
        <f t="shared" si="198"/>
        <v>0</v>
      </c>
      <c r="CP120">
        <f t="shared" si="199"/>
        <v>1750.207707091603</v>
      </c>
      <c r="CQ120">
        <f t="shared" si="200"/>
        <v>282.19873046875</v>
      </c>
      <c r="CR120">
        <f t="shared" si="201"/>
        <v>0.22587464804330534</v>
      </c>
      <c r="CS120" s="2">
        <v>-9999</v>
      </c>
    </row>
    <row r="121" spans="1:97" x14ac:dyDescent="0.2">
      <c r="A121" t="s">
        <v>127</v>
      </c>
      <c r="B121" t="s">
        <v>128</v>
      </c>
      <c r="C121" t="s">
        <v>233</v>
      </c>
      <c r="D121" s="5" t="s">
        <v>205</v>
      </c>
      <c r="E121">
        <v>2</v>
      </c>
      <c r="F121" t="s">
        <v>130</v>
      </c>
      <c r="G121" t="s">
        <v>131</v>
      </c>
      <c r="H121" t="s">
        <v>242</v>
      </c>
      <c r="I121">
        <v>1</v>
      </c>
      <c r="J121" s="8">
        <v>41359</v>
      </c>
      <c r="K121" t="s">
        <v>132</v>
      </c>
      <c r="L121" t="s">
        <v>133</v>
      </c>
      <c r="M121" t="s">
        <v>129</v>
      </c>
      <c r="O121" s="1">
        <v>3</v>
      </c>
      <c r="P121" s="1" t="s">
        <v>237</v>
      </c>
      <c r="Q121" s="1">
        <v>2479.4999993452802</v>
      </c>
      <c r="R121" s="1">
        <v>0</v>
      </c>
      <c r="S121">
        <f t="shared" si="162"/>
        <v>-1.0014906778490014</v>
      </c>
      <c r="T121">
        <f t="shared" si="163"/>
        <v>7.9184943302696612E-2</v>
      </c>
      <c r="U121">
        <f t="shared" si="164"/>
        <v>116.90199976435515</v>
      </c>
      <c r="V121" s="1">
        <v>3</v>
      </c>
      <c r="W121" s="1">
        <v>3</v>
      </c>
      <c r="X121" s="1">
        <v>0</v>
      </c>
      <c r="Y121" s="1">
        <v>0</v>
      </c>
      <c r="Z121" s="1">
        <v>435.578857421875</v>
      </c>
      <c r="AA121" s="1">
        <v>696.9210205078125</v>
      </c>
      <c r="AB121" s="1">
        <v>546.5968017578125</v>
      </c>
      <c r="AC121" s="2">
        <v>-9999</v>
      </c>
      <c r="AD121">
        <f t="shared" si="165"/>
        <v>0.37499538024482337</v>
      </c>
      <c r="AE121">
        <f t="shared" si="166"/>
        <v>0.21569763908178008</v>
      </c>
      <c r="AF121" s="1">
        <v>-1</v>
      </c>
      <c r="AG121" s="1">
        <v>0.87</v>
      </c>
      <c r="AH121" s="1">
        <v>0.92</v>
      </c>
      <c r="AI121" s="1">
        <v>10.024309158325195</v>
      </c>
      <c r="AJ121">
        <f t="shared" si="167"/>
        <v>0.87501215457916259</v>
      </c>
      <c r="AK121">
        <f t="shared" si="168"/>
        <v>-8.5113777927662309E-7</v>
      </c>
      <c r="AL121">
        <f t="shared" si="169"/>
        <v>0.57520079031629001</v>
      </c>
      <c r="AM121">
        <f t="shared" si="170"/>
        <v>1.5999881735141646</v>
      </c>
      <c r="AN121">
        <f t="shared" si="171"/>
        <v>-1</v>
      </c>
      <c r="AO121" s="1">
        <v>2001.5360107421875</v>
      </c>
      <c r="AP121" s="1">
        <v>0.5</v>
      </c>
      <c r="AQ121">
        <f t="shared" si="172"/>
        <v>188.88300775125612</v>
      </c>
      <c r="AR121">
        <f t="shared" si="173"/>
        <v>1.9785905540465432</v>
      </c>
      <c r="AS121">
        <f t="shared" si="174"/>
        <v>2.349452053144625</v>
      </c>
      <c r="AT121">
        <f t="shared" si="175"/>
        <v>28.368568420410156</v>
      </c>
      <c r="AU121" s="1">
        <v>2</v>
      </c>
      <c r="AV121">
        <f t="shared" si="176"/>
        <v>4.644859790802002</v>
      </c>
      <c r="AW121" s="1">
        <v>1</v>
      </c>
      <c r="AX121">
        <f t="shared" si="177"/>
        <v>9.2897195816040039</v>
      </c>
      <c r="AY121" s="1">
        <v>25.371915817260742</v>
      </c>
      <c r="AZ121" s="1">
        <v>28.368568420410156</v>
      </c>
      <c r="BA121" s="1">
        <v>25.129680633544922</v>
      </c>
      <c r="BB121" s="1">
        <v>100.36965942382812</v>
      </c>
      <c r="BC121" s="1">
        <v>100.90394592285156</v>
      </c>
      <c r="BD121" s="1">
        <v>14.626886367797852</v>
      </c>
      <c r="BE121" s="1">
        <v>15.924272537231445</v>
      </c>
      <c r="BF121" s="1">
        <v>43.227073669433594</v>
      </c>
      <c r="BG121" s="1">
        <v>46.994461059570312</v>
      </c>
      <c r="BH121" s="1">
        <v>300.15472412109375</v>
      </c>
      <c r="BI121" s="1">
        <v>2001.565673828125</v>
      </c>
      <c r="BJ121" s="1">
        <v>1206.259033203125</v>
      </c>
      <c r="BK121" s="1">
        <v>95.934860229492188</v>
      </c>
      <c r="BL121" s="1">
        <v>0.30052328109741211</v>
      </c>
      <c r="BM121" s="1">
        <v>4.8762284219264984E-2</v>
      </c>
      <c r="BN121" s="1">
        <v>1</v>
      </c>
      <c r="BO121" s="1">
        <v>-1.355140209197998</v>
      </c>
      <c r="BP121" s="1">
        <v>7.355140209197998</v>
      </c>
      <c r="BQ121" s="1">
        <v>1</v>
      </c>
      <c r="BR121" s="1">
        <v>0</v>
      </c>
      <c r="BS121" s="1">
        <v>0.15999999642372131</v>
      </c>
      <c r="BT121" s="1">
        <v>111115</v>
      </c>
      <c r="BU121">
        <f t="shared" si="178"/>
        <v>1.5007736206054685</v>
      </c>
      <c r="BV121">
        <f t="shared" si="179"/>
        <v>1.9785905540465431E-3</v>
      </c>
      <c r="BW121">
        <f t="shared" si="180"/>
        <v>301.51856842041013</v>
      </c>
      <c r="BX121">
        <f t="shared" si="181"/>
        <v>298.52191581726072</v>
      </c>
      <c r="BY121">
        <f t="shared" si="182"/>
        <v>320.25050065434334</v>
      </c>
      <c r="BZ121">
        <f t="shared" si="183"/>
        <v>0.79071906770023359</v>
      </c>
      <c r="CA121">
        <f t="shared" si="184"/>
        <v>3.8771449132602647</v>
      </c>
      <c r="CB121">
        <f t="shared" si="185"/>
        <v>40.414348902843948</v>
      </c>
      <c r="CC121">
        <f t="shared" si="186"/>
        <v>24.490076365612502</v>
      </c>
      <c r="CD121">
        <f t="shared" si="187"/>
        <v>26.870242118835449</v>
      </c>
      <c r="CE121">
        <f t="shared" si="188"/>
        <v>3.5519734717143998</v>
      </c>
      <c r="CF121">
        <f t="shared" si="189"/>
        <v>7.8515680932781093E-2</v>
      </c>
      <c r="CG121">
        <f t="shared" si="190"/>
        <v>1.5276928601156397</v>
      </c>
      <c r="CH121">
        <f t="shared" si="191"/>
        <v>2.0242806115987602</v>
      </c>
      <c r="CI121">
        <f t="shared" si="192"/>
        <v>4.91319939450326E-2</v>
      </c>
      <c r="CJ121">
        <f t="shared" si="193"/>
        <v>11.214977007941542</v>
      </c>
      <c r="CK121">
        <f t="shared" si="194"/>
        <v>1.158547356054195</v>
      </c>
      <c r="CL121">
        <f t="shared" si="195"/>
        <v>38.173062516645174</v>
      </c>
      <c r="CM121">
        <f t="shared" si="196"/>
        <v>101.04948448332367</v>
      </c>
      <c r="CN121">
        <f t="shared" si="197"/>
        <v>-3.7832915675761239E-3</v>
      </c>
      <c r="CO121">
        <f t="shared" si="198"/>
        <v>0</v>
      </c>
      <c r="CP121">
        <f t="shared" si="199"/>
        <v>1751.394292788041</v>
      </c>
      <c r="CQ121">
        <f t="shared" si="200"/>
        <v>261.3421630859375</v>
      </c>
      <c r="CR121">
        <f t="shared" si="201"/>
        <v>0.21569763908178008</v>
      </c>
      <c r="CS121" s="2">
        <v>-9999</v>
      </c>
    </row>
    <row r="122" spans="1:97" x14ac:dyDescent="0.2">
      <c r="A122" t="s">
        <v>127</v>
      </c>
      <c r="B122" t="s">
        <v>128</v>
      </c>
      <c r="C122" t="s">
        <v>233</v>
      </c>
      <c r="D122" s="5" t="s">
        <v>205</v>
      </c>
      <c r="E122">
        <v>2</v>
      </c>
      <c r="F122" t="s">
        <v>130</v>
      </c>
      <c r="G122" t="s">
        <v>131</v>
      </c>
      <c r="H122" t="s">
        <v>242</v>
      </c>
      <c r="I122">
        <v>1</v>
      </c>
      <c r="J122" s="8">
        <v>41359</v>
      </c>
      <c r="K122" t="s">
        <v>132</v>
      </c>
      <c r="L122" t="s">
        <v>133</v>
      </c>
      <c r="M122" t="s">
        <v>129</v>
      </c>
      <c r="O122" s="1">
        <v>4</v>
      </c>
      <c r="P122" s="1" t="s">
        <v>238</v>
      </c>
      <c r="Q122" s="1">
        <v>2579.4999993452802</v>
      </c>
      <c r="R122" s="1">
        <v>0</v>
      </c>
      <c r="S122">
        <f t="shared" si="162"/>
        <v>-2.2737912699751055</v>
      </c>
      <c r="T122">
        <f t="shared" si="163"/>
        <v>7.9059668794524141E-2</v>
      </c>
      <c r="U122">
        <f t="shared" si="164"/>
        <v>94.205684059896171</v>
      </c>
      <c r="V122" s="1">
        <v>4</v>
      </c>
      <c r="W122" s="1">
        <v>4</v>
      </c>
      <c r="X122" s="1">
        <v>0</v>
      </c>
      <c r="Y122" s="1">
        <v>0</v>
      </c>
      <c r="Z122" s="1">
        <v>432.671630859375</v>
      </c>
      <c r="AA122" s="1">
        <v>665.34124755859375</v>
      </c>
      <c r="AB122" s="1">
        <v>540.60888671875</v>
      </c>
      <c r="AC122" s="2">
        <v>-9999</v>
      </c>
      <c r="AD122">
        <f t="shared" si="165"/>
        <v>0.34969967299183347</v>
      </c>
      <c r="AE122">
        <f t="shared" si="166"/>
        <v>0.18747125824159747</v>
      </c>
      <c r="AF122" s="1">
        <v>-1</v>
      </c>
      <c r="AG122" s="1">
        <v>0.87</v>
      </c>
      <c r="AH122" s="1">
        <v>0.92</v>
      </c>
      <c r="AI122" s="1">
        <v>10.024309158325195</v>
      </c>
      <c r="AJ122">
        <f t="shared" si="167"/>
        <v>0.87501215457916259</v>
      </c>
      <c r="AK122">
        <f t="shared" si="168"/>
        <v>-7.2775064085909994E-4</v>
      </c>
      <c r="AL122">
        <f t="shared" si="169"/>
        <v>0.53609217485878369</v>
      </c>
      <c r="AM122">
        <f t="shared" si="170"/>
        <v>1.537751033588888</v>
      </c>
      <c r="AN122">
        <f t="shared" si="171"/>
        <v>-1</v>
      </c>
      <c r="AO122" s="1">
        <v>2000.347900390625</v>
      </c>
      <c r="AP122" s="1">
        <v>0.5</v>
      </c>
      <c r="AQ122">
        <f t="shared" si="172"/>
        <v>164.06816432125396</v>
      </c>
      <c r="AR122">
        <f t="shared" si="173"/>
        <v>1.984613324649759</v>
      </c>
      <c r="AS122">
        <f t="shared" si="174"/>
        <v>2.3601389961357535</v>
      </c>
      <c r="AT122">
        <f t="shared" si="175"/>
        <v>28.418048858642578</v>
      </c>
      <c r="AU122" s="1">
        <v>2</v>
      </c>
      <c r="AV122">
        <f t="shared" si="176"/>
        <v>4.644859790802002</v>
      </c>
      <c r="AW122" s="1">
        <v>1</v>
      </c>
      <c r="AX122">
        <f t="shared" si="177"/>
        <v>9.2897195816040039</v>
      </c>
      <c r="AY122" s="1">
        <v>25.403152465820312</v>
      </c>
      <c r="AZ122" s="1">
        <v>28.418048858642578</v>
      </c>
      <c r="BA122" s="1">
        <v>25.125328063964844</v>
      </c>
      <c r="BB122" s="1">
        <v>49.338703155517578</v>
      </c>
      <c r="BC122" s="1">
        <v>50.786624908447266</v>
      </c>
      <c r="BD122" s="1">
        <v>14.628078460693359</v>
      </c>
      <c r="BE122" s="1">
        <v>15.929409027099609</v>
      </c>
      <c r="BF122" s="1">
        <v>43.149250030517578</v>
      </c>
      <c r="BG122" s="1">
        <v>46.921501159667969</v>
      </c>
      <c r="BH122" s="1">
        <v>300.15426635742188</v>
      </c>
      <c r="BI122" s="1">
        <v>2000.3297119140625</v>
      </c>
      <c r="BJ122" s="1">
        <v>522.15423583984375</v>
      </c>
      <c r="BK122" s="1">
        <v>95.934074401855469</v>
      </c>
      <c r="BL122" s="1">
        <v>-8.3097934722900391E-2</v>
      </c>
      <c r="BM122" s="1">
        <v>5.0166092813014984E-2</v>
      </c>
      <c r="BN122" s="1">
        <v>1</v>
      </c>
      <c r="BO122" s="1">
        <v>-1.355140209197998</v>
      </c>
      <c r="BP122" s="1">
        <v>7.355140209197998</v>
      </c>
      <c r="BQ122" s="1">
        <v>1</v>
      </c>
      <c r="BR122" s="1">
        <v>0</v>
      </c>
      <c r="BS122" s="1">
        <v>0.15999999642372131</v>
      </c>
      <c r="BT122" s="1">
        <v>111115</v>
      </c>
      <c r="BU122">
        <f t="shared" si="178"/>
        <v>1.5007713317871092</v>
      </c>
      <c r="BV122">
        <f t="shared" si="179"/>
        <v>1.984613324649759E-3</v>
      </c>
      <c r="BW122">
        <f t="shared" si="180"/>
        <v>301.56804885864256</v>
      </c>
      <c r="BX122">
        <f t="shared" si="181"/>
        <v>298.55315246582029</v>
      </c>
      <c r="BY122">
        <f t="shared" si="182"/>
        <v>320.05274675251349</v>
      </c>
      <c r="BZ122">
        <f t="shared" si="183"/>
        <v>0.78794755833449226</v>
      </c>
      <c r="CA122">
        <f t="shared" si="184"/>
        <v>3.8883121069191153</v>
      </c>
      <c r="CB122">
        <f t="shared" si="185"/>
        <v>40.531084822181917</v>
      </c>
      <c r="CC122">
        <f t="shared" si="186"/>
        <v>24.601675795082308</v>
      </c>
      <c r="CD122">
        <f t="shared" si="187"/>
        <v>26.910600662231445</v>
      </c>
      <c r="CE122">
        <f t="shared" si="188"/>
        <v>3.5604098102863926</v>
      </c>
      <c r="CF122">
        <f t="shared" si="189"/>
        <v>7.8392513441319089E-2</v>
      </c>
      <c r="CG122">
        <f t="shared" si="190"/>
        <v>1.528173110783362</v>
      </c>
      <c r="CH122">
        <f t="shared" si="191"/>
        <v>2.0322366995030308</v>
      </c>
      <c r="CI122">
        <f t="shared" si="192"/>
        <v>4.9054827014345249E-2</v>
      </c>
      <c r="CJ122">
        <f t="shared" si="193"/>
        <v>9.0375351036797689</v>
      </c>
      <c r="CK122">
        <f t="shared" si="194"/>
        <v>1.8549309829058374</v>
      </c>
      <c r="CL122">
        <f t="shared" si="195"/>
        <v>38.065493080722156</v>
      </c>
      <c r="CM122">
        <f t="shared" si="196"/>
        <v>51.117056649416604</v>
      </c>
      <c r="CN122">
        <f t="shared" si="197"/>
        <v>-1.6932310177376311E-2</v>
      </c>
      <c r="CO122">
        <f t="shared" si="198"/>
        <v>0</v>
      </c>
      <c r="CP122">
        <f t="shared" si="199"/>
        <v>1750.3128110906393</v>
      </c>
      <c r="CQ122">
        <f t="shared" si="200"/>
        <v>232.66961669921875</v>
      </c>
      <c r="CR122">
        <f t="shared" si="201"/>
        <v>0.18747125824159747</v>
      </c>
      <c r="CS122" s="2">
        <v>-9999</v>
      </c>
    </row>
    <row r="123" spans="1:97" x14ac:dyDescent="0.2">
      <c r="A123" t="s">
        <v>127</v>
      </c>
      <c r="B123" t="s">
        <v>128</v>
      </c>
      <c r="C123" t="s">
        <v>233</v>
      </c>
      <c r="D123" s="5" t="s">
        <v>205</v>
      </c>
      <c r="E123">
        <v>2</v>
      </c>
      <c r="F123" t="s">
        <v>130</v>
      </c>
      <c r="G123" t="s">
        <v>131</v>
      </c>
      <c r="H123" t="s">
        <v>242</v>
      </c>
      <c r="I123">
        <v>1</v>
      </c>
      <c r="J123" s="8">
        <v>41359</v>
      </c>
      <c r="K123" t="s">
        <v>132</v>
      </c>
      <c r="L123" t="s">
        <v>133</v>
      </c>
      <c r="M123" t="s">
        <v>129</v>
      </c>
      <c r="O123" s="1">
        <v>5</v>
      </c>
      <c r="P123" s="1" t="s">
        <v>239</v>
      </c>
      <c r="Q123" s="1">
        <v>2760.4999987939373</v>
      </c>
      <c r="R123" s="1">
        <v>0</v>
      </c>
      <c r="S123">
        <f t="shared" si="162"/>
        <v>20.964812256944381</v>
      </c>
      <c r="T123">
        <f t="shared" si="163"/>
        <v>8.3536520783283913E-2</v>
      </c>
      <c r="U123">
        <f t="shared" si="164"/>
        <v>454.16304595788785</v>
      </c>
      <c r="V123" s="1">
        <v>5</v>
      </c>
      <c r="W123" s="1">
        <v>5</v>
      </c>
      <c r="X123" s="1">
        <v>0</v>
      </c>
      <c r="Y123" s="1">
        <v>0</v>
      </c>
      <c r="Z123" s="1">
        <v>480.427978515625</v>
      </c>
      <c r="AA123" s="1">
        <v>921.24200439453125</v>
      </c>
      <c r="AB123" s="1">
        <v>644.31280517578125</v>
      </c>
      <c r="AC123" s="2">
        <v>-9999</v>
      </c>
      <c r="AD123">
        <f t="shared" si="165"/>
        <v>0.47849970341791226</v>
      </c>
      <c r="AE123">
        <f t="shared" si="166"/>
        <v>0.30060418206913658</v>
      </c>
      <c r="AF123" s="1">
        <v>-1</v>
      </c>
      <c r="AG123" s="1">
        <v>0.87</v>
      </c>
      <c r="AH123" s="1">
        <v>0.92</v>
      </c>
      <c r="AI123" s="1">
        <v>10.08484935760498</v>
      </c>
      <c r="AJ123">
        <f t="shared" si="167"/>
        <v>0.87504242467880244</v>
      </c>
      <c r="AK123">
        <f t="shared" si="168"/>
        <v>1.2561379663140842E-2</v>
      </c>
      <c r="AL123">
        <f t="shared" si="169"/>
        <v>0.62822229548300212</v>
      </c>
      <c r="AM123">
        <f t="shared" si="170"/>
        <v>1.9175444511805626</v>
      </c>
      <c r="AN123">
        <f t="shared" si="171"/>
        <v>-1</v>
      </c>
      <c r="AO123" s="1">
        <v>1998.4541015625</v>
      </c>
      <c r="AP123" s="1">
        <v>0.5</v>
      </c>
      <c r="AQ123">
        <f t="shared" si="172"/>
        <v>262.83809469219347</v>
      </c>
      <c r="AR123">
        <f t="shared" si="173"/>
        <v>2.041196366485392</v>
      </c>
      <c r="AS123">
        <f t="shared" si="174"/>
        <v>2.2993191313076577</v>
      </c>
      <c r="AT123">
        <f t="shared" si="175"/>
        <v>28.1207275390625</v>
      </c>
      <c r="AU123" s="1">
        <v>2</v>
      </c>
      <c r="AV123">
        <f t="shared" si="176"/>
        <v>4.644859790802002</v>
      </c>
      <c r="AW123" s="1">
        <v>1</v>
      </c>
      <c r="AX123">
        <f t="shared" si="177"/>
        <v>9.2897195816040039</v>
      </c>
      <c r="AY123" s="1">
        <v>25.286796569824219</v>
      </c>
      <c r="AZ123" s="1">
        <v>28.1207275390625</v>
      </c>
      <c r="BA123" s="1">
        <v>25.1290283203125</v>
      </c>
      <c r="BB123" s="1">
        <v>900.357177734375</v>
      </c>
      <c r="BC123" s="1">
        <v>885.18304443359375</v>
      </c>
      <c r="BD123" s="1">
        <v>14.529790878295898</v>
      </c>
      <c r="BE123" s="1">
        <v>15.868380546569824</v>
      </c>
      <c r="BF123" s="1">
        <v>43.095077514648438</v>
      </c>
      <c r="BG123" s="1">
        <v>47.0655517578125</v>
      </c>
      <c r="BH123" s="1">
        <v>300.13766479492188</v>
      </c>
      <c r="BI123" s="1">
        <v>1998.3016357421875</v>
      </c>
      <c r="BJ123" s="1">
        <v>1878.9005126953125</v>
      </c>
      <c r="BK123" s="1">
        <v>95.93359375</v>
      </c>
      <c r="BL123" s="1">
        <v>0.59866476058959961</v>
      </c>
      <c r="BM123" s="1">
        <v>5.6756936013698578E-2</v>
      </c>
      <c r="BN123" s="1">
        <v>1</v>
      </c>
      <c r="BO123" s="1">
        <v>-1.355140209197998</v>
      </c>
      <c r="BP123" s="1">
        <v>7.355140209197998</v>
      </c>
      <c r="BQ123" s="1">
        <v>1</v>
      </c>
      <c r="BR123" s="1">
        <v>0</v>
      </c>
      <c r="BS123" s="1">
        <v>0.15999999642372131</v>
      </c>
      <c r="BT123" s="1">
        <v>111115</v>
      </c>
      <c r="BU123">
        <f t="shared" si="178"/>
        <v>1.5006883239746094</v>
      </c>
      <c r="BV123">
        <f t="shared" si="179"/>
        <v>2.0411963664853918E-3</v>
      </c>
      <c r="BW123">
        <f t="shared" si="180"/>
        <v>301.27072753906248</v>
      </c>
      <c r="BX123">
        <f t="shared" si="181"/>
        <v>298.4367965698242</v>
      </c>
      <c r="BY123">
        <f t="shared" si="182"/>
        <v>319.72825457226645</v>
      </c>
      <c r="BZ123">
        <f t="shared" si="183"/>
        <v>0.78548406103434809</v>
      </c>
      <c r="CA123">
        <f t="shared" si="184"/>
        <v>3.8216299041326902</v>
      </c>
      <c r="CB123">
        <f t="shared" si="185"/>
        <v>39.836200800438483</v>
      </c>
      <c r="CC123">
        <f t="shared" si="186"/>
        <v>23.967820253868659</v>
      </c>
      <c r="CD123">
        <f t="shared" si="187"/>
        <v>26.703762054443359</v>
      </c>
      <c r="CE123">
        <f t="shared" si="188"/>
        <v>3.5173575331944011</v>
      </c>
      <c r="CF123">
        <f t="shared" si="189"/>
        <v>8.2792024929511321E-2</v>
      </c>
      <c r="CG123">
        <f t="shared" si="190"/>
        <v>1.5223107728250325</v>
      </c>
      <c r="CH123">
        <f t="shared" si="191"/>
        <v>1.9950467603693687</v>
      </c>
      <c r="CI123">
        <f t="shared" si="192"/>
        <v>5.1811392795014004E-2</v>
      </c>
      <c r="CJ123">
        <f t="shared" si="193"/>
        <v>43.569493147186591</v>
      </c>
      <c r="CK123">
        <f t="shared" si="194"/>
        <v>0.51307246429295905</v>
      </c>
      <c r="CL123">
        <f t="shared" si="195"/>
        <v>38.661875823242866</v>
      </c>
      <c r="CM123">
        <f t="shared" si="196"/>
        <v>882.13639740638735</v>
      </c>
      <c r="CN123">
        <f t="shared" si="197"/>
        <v>9.1883632794054204E-3</v>
      </c>
      <c r="CO123">
        <f t="shared" si="198"/>
        <v>0</v>
      </c>
      <c r="CP123">
        <f t="shared" si="199"/>
        <v>1748.5987085794609</v>
      </c>
      <c r="CQ123">
        <f t="shared" si="200"/>
        <v>440.81402587890625</v>
      </c>
      <c r="CR123">
        <f t="shared" si="201"/>
        <v>0.30060418206913658</v>
      </c>
      <c r="CS123" s="2">
        <v>-9999</v>
      </c>
    </row>
    <row r="124" spans="1:97" x14ac:dyDescent="0.2">
      <c r="A124" t="s">
        <v>127</v>
      </c>
      <c r="B124" t="s">
        <v>128</v>
      </c>
      <c r="C124" t="s">
        <v>233</v>
      </c>
      <c r="D124" s="5" t="s">
        <v>205</v>
      </c>
      <c r="E124">
        <v>2</v>
      </c>
      <c r="F124" t="s">
        <v>130</v>
      </c>
      <c r="G124" t="s">
        <v>131</v>
      </c>
      <c r="H124" t="s">
        <v>242</v>
      </c>
      <c r="I124">
        <v>1</v>
      </c>
      <c r="J124" s="8">
        <v>41359</v>
      </c>
      <c r="K124" t="s">
        <v>132</v>
      </c>
      <c r="L124" t="s">
        <v>133</v>
      </c>
      <c r="M124" t="s">
        <v>129</v>
      </c>
      <c r="O124" s="1">
        <v>6</v>
      </c>
      <c r="P124" s="1" t="s">
        <v>240</v>
      </c>
      <c r="Q124" s="1">
        <v>2874.4999993452802</v>
      </c>
      <c r="R124" s="1">
        <v>0</v>
      </c>
      <c r="S124">
        <f t="shared" si="162"/>
        <v>26.210063078710224</v>
      </c>
      <c r="T124">
        <f t="shared" si="163"/>
        <v>8.0332383188256015E-2</v>
      </c>
      <c r="U124">
        <f t="shared" si="164"/>
        <v>619.74507562739518</v>
      </c>
      <c r="V124" s="1">
        <v>6</v>
      </c>
      <c r="W124" s="1">
        <v>6</v>
      </c>
      <c r="X124" s="1">
        <v>0</v>
      </c>
      <c r="Y124" s="1">
        <v>0</v>
      </c>
      <c r="Z124" s="1">
        <v>485.333740234375</v>
      </c>
      <c r="AA124" s="1">
        <v>941.8087158203125</v>
      </c>
      <c r="AB124" s="1">
        <v>656.46728515625</v>
      </c>
      <c r="AC124" s="2">
        <v>-9999</v>
      </c>
      <c r="AD124">
        <f t="shared" si="165"/>
        <v>0.48467907327482013</v>
      </c>
      <c r="AE124">
        <f t="shared" si="166"/>
        <v>0.30297174561134849</v>
      </c>
      <c r="AF124" s="1">
        <v>-1</v>
      </c>
      <c r="AG124" s="1">
        <v>0.87</v>
      </c>
      <c r="AH124" s="1">
        <v>0.92</v>
      </c>
      <c r="AI124" s="1">
        <v>10.08484935760498</v>
      </c>
      <c r="AJ124">
        <f t="shared" si="167"/>
        <v>0.87504242467880244</v>
      </c>
      <c r="AK124">
        <f t="shared" si="168"/>
        <v>1.5556687823796796E-2</v>
      </c>
      <c r="AL124">
        <f t="shared" si="169"/>
        <v>0.6250976415471502</v>
      </c>
      <c r="AM124">
        <f t="shared" si="170"/>
        <v>1.940538309505329</v>
      </c>
      <c r="AN124">
        <f t="shared" si="171"/>
        <v>-1</v>
      </c>
      <c r="AO124" s="1">
        <v>1998.876220703125</v>
      </c>
      <c r="AP124" s="1">
        <v>0.5</v>
      </c>
      <c r="AQ124">
        <f t="shared" si="172"/>
        <v>264.96416656501236</v>
      </c>
      <c r="AR124">
        <f t="shared" si="173"/>
        <v>1.9324712863624507</v>
      </c>
      <c r="AS124">
        <f t="shared" si="174"/>
        <v>2.2634121808452887</v>
      </c>
      <c r="AT124">
        <f t="shared" si="175"/>
        <v>27.922273635864258</v>
      </c>
      <c r="AU124" s="1">
        <v>2</v>
      </c>
      <c r="AV124">
        <f t="shared" si="176"/>
        <v>4.644859790802002</v>
      </c>
      <c r="AW124" s="1">
        <v>1</v>
      </c>
      <c r="AX124">
        <f t="shared" si="177"/>
        <v>9.2897195816040039</v>
      </c>
      <c r="AY124" s="1">
        <v>25.236869812011719</v>
      </c>
      <c r="AZ124" s="1">
        <v>27.922273635864258</v>
      </c>
      <c r="BA124" s="1">
        <v>25.12483024597168</v>
      </c>
      <c r="BB124" s="1">
        <v>1199.529541015625</v>
      </c>
      <c r="BC124" s="1">
        <v>1180.54541015625</v>
      </c>
      <c r="BD124" s="1">
        <v>14.518010139465332</v>
      </c>
      <c r="BE124" s="1">
        <v>15.785309791564941</v>
      </c>
      <c r="BF124" s="1">
        <v>43.246334075927734</v>
      </c>
      <c r="BG124" s="1">
        <v>46.955295562744141</v>
      </c>
      <c r="BH124" s="1">
        <v>300.1605224609375</v>
      </c>
      <c r="BI124" s="1">
        <v>1998.8642578125</v>
      </c>
      <c r="BJ124" s="1">
        <v>84.2142333984375</v>
      </c>
      <c r="BK124" s="1">
        <v>95.9288330078125</v>
      </c>
      <c r="BL124" s="1">
        <v>-0.32687234878540039</v>
      </c>
      <c r="BM124" s="1">
        <v>4.9588166177272797E-2</v>
      </c>
      <c r="BN124" s="1">
        <v>1</v>
      </c>
      <c r="BO124" s="1">
        <v>-1.355140209197998</v>
      </c>
      <c r="BP124" s="1">
        <v>7.355140209197998</v>
      </c>
      <c r="BQ124" s="1">
        <v>1</v>
      </c>
      <c r="BR124" s="1">
        <v>0</v>
      </c>
      <c r="BS124" s="1">
        <v>0.15999999642372131</v>
      </c>
      <c r="BT124" s="1">
        <v>111115</v>
      </c>
      <c r="BU124">
        <f t="shared" si="178"/>
        <v>1.5008026123046874</v>
      </c>
      <c r="BV124">
        <f t="shared" si="179"/>
        <v>1.9324712863624507E-3</v>
      </c>
      <c r="BW124">
        <f t="shared" si="180"/>
        <v>301.07227363586424</v>
      </c>
      <c r="BX124">
        <f t="shared" si="181"/>
        <v>298.3868698120117</v>
      </c>
      <c r="BY124">
        <f t="shared" si="182"/>
        <v>319.81827410150436</v>
      </c>
      <c r="BZ124">
        <f t="shared" si="183"/>
        <v>0.81210019211895212</v>
      </c>
      <c r="CA124">
        <f t="shared" si="184"/>
        <v>3.7776785278169096</v>
      </c>
      <c r="CB124">
        <f t="shared" si="185"/>
        <v>39.38001129972313</v>
      </c>
      <c r="CC124">
        <f t="shared" si="186"/>
        <v>23.594701508158188</v>
      </c>
      <c r="CD124">
        <f t="shared" si="187"/>
        <v>26.579571723937988</v>
      </c>
      <c r="CE124">
        <f t="shared" si="188"/>
        <v>3.4917269939716142</v>
      </c>
      <c r="CF124">
        <f t="shared" si="189"/>
        <v>7.9643668567146886E-2</v>
      </c>
      <c r="CG124">
        <f t="shared" si="190"/>
        <v>1.5142663469716209</v>
      </c>
      <c r="CH124">
        <f t="shared" si="191"/>
        <v>1.9774606469999934</v>
      </c>
      <c r="CI124">
        <f t="shared" si="192"/>
        <v>4.9838714767593169E-2</v>
      </c>
      <c r="CJ124">
        <f t="shared" si="193"/>
        <v>59.451421867274519</v>
      </c>
      <c r="CK124">
        <f t="shared" si="194"/>
        <v>0.52496504606745231</v>
      </c>
      <c r="CL124">
        <f t="shared" si="195"/>
        <v>38.913314407930478</v>
      </c>
      <c r="CM124">
        <f t="shared" si="196"/>
        <v>1176.7365131442964</v>
      </c>
      <c r="CN124">
        <f t="shared" si="197"/>
        <v>8.6673644765918323E-3</v>
      </c>
      <c r="CO124">
        <f t="shared" si="198"/>
        <v>0</v>
      </c>
      <c r="CP124">
        <f t="shared" si="199"/>
        <v>1749.0910267600448</v>
      </c>
      <c r="CQ124">
        <f t="shared" si="200"/>
        <v>456.4749755859375</v>
      </c>
      <c r="CR124">
        <f t="shared" si="201"/>
        <v>0.30297174561134849</v>
      </c>
      <c r="CS124" s="2">
        <v>-9999</v>
      </c>
    </row>
    <row r="125" spans="1:97" x14ac:dyDescent="0.2">
      <c r="A125" t="s">
        <v>127</v>
      </c>
      <c r="B125" t="s">
        <v>128</v>
      </c>
      <c r="C125" t="s">
        <v>233</v>
      </c>
      <c r="D125" s="5" t="s">
        <v>205</v>
      </c>
      <c r="E125">
        <v>2</v>
      </c>
      <c r="F125" t="s">
        <v>130</v>
      </c>
      <c r="G125" t="s">
        <v>131</v>
      </c>
      <c r="H125" t="s">
        <v>242</v>
      </c>
      <c r="I125">
        <v>1</v>
      </c>
      <c r="J125" s="8">
        <v>41359</v>
      </c>
      <c r="K125" t="s">
        <v>132</v>
      </c>
      <c r="L125" t="s">
        <v>133</v>
      </c>
      <c r="M125" t="s">
        <v>129</v>
      </c>
      <c r="O125" s="1">
        <v>7</v>
      </c>
      <c r="P125" s="1" t="s">
        <v>241</v>
      </c>
      <c r="Q125" s="1">
        <v>3041.4999993452802</v>
      </c>
      <c r="R125" s="1">
        <v>0</v>
      </c>
      <c r="S125">
        <f t="shared" si="162"/>
        <v>29.529256363011108</v>
      </c>
      <c r="T125">
        <f t="shared" si="163"/>
        <v>7.0378338700719079E-2</v>
      </c>
      <c r="U125">
        <f t="shared" si="164"/>
        <v>760.69202753532124</v>
      </c>
      <c r="V125" s="1">
        <v>7</v>
      </c>
      <c r="W125" s="1">
        <v>7</v>
      </c>
      <c r="X125" s="1">
        <v>0</v>
      </c>
      <c r="Y125" s="1">
        <v>0</v>
      </c>
      <c r="Z125" s="1">
        <v>493.557373046875</v>
      </c>
      <c r="AA125" s="1">
        <v>966.8179931640625</v>
      </c>
      <c r="AB125" s="1">
        <v>671.77056884765625</v>
      </c>
      <c r="AC125" s="2">
        <v>-9999</v>
      </c>
      <c r="AD125">
        <f t="shared" si="165"/>
        <v>0.48950332271782449</v>
      </c>
      <c r="AE125">
        <f t="shared" si="166"/>
        <v>0.30517370011993422</v>
      </c>
      <c r="AF125" s="1">
        <v>-1</v>
      </c>
      <c r="AG125" s="1">
        <v>0.87</v>
      </c>
      <c r="AH125" s="1">
        <v>0.92</v>
      </c>
      <c r="AI125" s="1">
        <v>10.08484935760498</v>
      </c>
      <c r="AJ125">
        <f t="shared" si="167"/>
        <v>0.87504242467880244</v>
      </c>
      <c r="AK125">
        <f t="shared" si="168"/>
        <v>1.7438695933321893E-2</v>
      </c>
      <c r="AL125">
        <f t="shared" si="169"/>
        <v>0.62343540065376113</v>
      </c>
      <c r="AM125">
        <f t="shared" si="170"/>
        <v>1.9588766088035729</v>
      </c>
      <c r="AN125">
        <f t="shared" si="171"/>
        <v>-1</v>
      </c>
      <c r="AO125" s="1">
        <v>2000.66845703125</v>
      </c>
      <c r="AP125" s="1">
        <v>0.5</v>
      </c>
      <c r="AQ125">
        <f t="shared" si="172"/>
        <v>267.1291868620699</v>
      </c>
      <c r="AR125">
        <f t="shared" si="173"/>
        <v>1.6571392384375454</v>
      </c>
      <c r="AS125">
        <f t="shared" si="174"/>
        <v>2.2132834891924911</v>
      </c>
      <c r="AT125">
        <f t="shared" si="175"/>
        <v>27.765653610229492</v>
      </c>
      <c r="AU125" s="1">
        <v>2</v>
      </c>
      <c r="AV125">
        <f t="shared" si="176"/>
        <v>4.644859790802002</v>
      </c>
      <c r="AW125" s="1">
        <v>1</v>
      </c>
      <c r="AX125">
        <f t="shared" si="177"/>
        <v>9.2897195816040039</v>
      </c>
      <c r="AY125" s="1">
        <v>25.147186279296875</v>
      </c>
      <c r="AZ125" s="1">
        <v>27.765653610229492</v>
      </c>
      <c r="BA125" s="1">
        <v>25.129281997680664</v>
      </c>
      <c r="BB125" s="1">
        <v>1500.1392822265625</v>
      </c>
      <c r="BC125" s="1">
        <v>1478.832275390625</v>
      </c>
      <c r="BD125" s="1">
        <v>14.863269805908203</v>
      </c>
      <c r="BE125" s="1">
        <v>15.949749946594238</v>
      </c>
      <c r="BF125" s="1">
        <v>44.502067565917969</v>
      </c>
      <c r="BG125" s="1">
        <v>47.699680328369141</v>
      </c>
      <c r="BH125" s="1">
        <v>300.181884765625</v>
      </c>
      <c r="BI125" s="1">
        <v>2000.6591796875</v>
      </c>
      <c r="BJ125" s="1">
        <v>90.67340087890625</v>
      </c>
      <c r="BK125" s="1">
        <v>95.927558898925781</v>
      </c>
      <c r="BL125" s="1">
        <v>-2.0140061378479004</v>
      </c>
      <c r="BM125" s="1">
        <v>6.779094785451889E-2</v>
      </c>
      <c r="BN125" s="1">
        <v>1</v>
      </c>
      <c r="BO125" s="1">
        <v>-1.355140209197998</v>
      </c>
      <c r="BP125" s="1">
        <v>7.355140209197998</v>
      </c>
      <c r="BQ125" s="1">
        <v>1</v>
      </c>
      <c r="BR125" s="1">
        <v>0</v>
      </c>
      <c r="BS125" s="1">
        <v>0.15999999642372131</v>
      </c>
      <c r="BT125" s="1">
        <v>111115</v>
      </c>
      <c r="BU125">
        <f t="shared" si="178"/>
        <v>1.5009094238281249</v>
      </c>
      <c r="BV125">
        <f t="shared" si="179"/>
        <v>1.6571392384375455E-3</v>
      </c>
      <c r="BW125">
        <f t="shared" si="180"/>
        <v>300.91565361022947</v>
      </c>
      <c r="BX125">
        <f t="shared" si="181"/>
        <v>298.29718627929685</v>
      </c>
      <c r="BY125">
        <f t="shared" si="182"/>
        <v>320.10546159508522</v>
      </c>
      <c r="BZ125">
        <f t="shared" si="183"/>
        <v>0.86503058044572545</v>
      </c>
      <c r="CA125">
        <f t="shared" si="184"/>
        <v>3.7433040666175481</v>
      </c>
      <c r="CB125">
        <f t="shared" si="185"/>
        <v>39.022196640713915</v>
      </c>
      <c r="CC125">
        <f t="shared" si="186"/>
        <v>23.072446694119677</v>
      </c>
      <c r="CD125">
        <f t="shared" si="187"/>
        <v>26.456419944763184</v>
      </c>
      <c r="CE125">
        <f t="shared" si="188"/>
        <v>3.4664719739313683</v>
      </c>
      <c r="CF125">
        <f t="shared" si="189"/>
        <v>6.9849165758251411E-2</v>
      </c>
      <c r="CG125">
        <f t="shared" si="190"/>
        <v>1.530020577425057</v>
      </c>
      <c r="CH125">
        <f t="shared" si="191"/>
        <v>1.9364513965063113</v>
      </c>
      <c r="CI125">
        <f t="shared" si="192"/>
        <v>4.3702965062391692E-2</v>
      </c>
      <c r="CJ125">
        <f t="shared" si="193"/>
        <v>72.971329275337808</v>
      </c>
      <c r="CK125">
        <f t="shared" si="194"/>
        <v>0.51438695259365286</v>
      </c>
      <c r="CL125">
        <f t="shared" si="195"/>
        <v>39.659587223347302</v>
      </c>
      <c r="CM125">
        <f t="shared" si="196"/>
        <v>1474.5410267969637</v>
      </c>
      <c r="CN125">
        <f t="shared" si="197"/>
        <v>7.9422552311979779E-3</v>
      </c>
      <c r="CO125">
        <f t="shared" si="198"/>
        <v>0</v>
      </c>
      <c r="CP125">
        <f t="shared" si="199"/>
        <v>1750.6616595496539</v>
      </c>
      <c r="CQ125">
        <f t="shared" si="200"/>
        <v>473.2606201171875</v>
      </c>
      <c r="CR125">
        <f t="shared" si="201"/>
        <v>0.30517370011993422</v>
      </c>
      <c r="CS125" s="2">
        <v>-9999</v>
      </c>
    </row>
    <row r="126" spans="1:97" x14ac:dyDescent="0.2">
      <c r="A126" t="s">
        <v>127</v>
      </c>
      <c r="B126" t="s">
        <v>128</v>
      </c>
      <c r="C126" t="s">
        <v>233</v>
      </c>
      <c r="D126">
        <v>2</v>
      </c>
      <c r="E126" s="5" t="s">
        <v>135</v>
      </c>
      <c r="F126" t="s">
        <v>130</v>
      </c>
      <c r="G126" t="s">
        <v>131</v>
      </c>
      <c r="H126" t="s">
        <v>250</v>
      </c>
      <c r="I126">
        <v>1</v>
      </c>
      <c r="J126" s="8">
        <v>41359</v>
      </c>
      <c r="K126" t="s">
        <v>132</v>
      </c>
      <c r="L126" t="s">
        <v>133</v>
      </c>
      <c r="M126" t="s">
        <v>129</v>
      </c>
      <c r="O126" s="1">
        <v>1</v>
      </c>
      <c r="P126" s="1" t="s">
        <v>243</v>
      </c>
      <c r="Q126" s="1">
        <v>176.50005399715155</v>
      </c>
      <c r="R126" s="1">
        <v>0</v>
      </c>
      <c r="S126">
        <f t="shared" si="162"/>
        <v>12.756718033464235</v>
      </c>
      <c r="T126">
        <f t="shared" si="163"/>
        <v>0.11868922342042834</v>
      </c>
      <c r="U126">
        <f t="shared" si="164"/>
        <v>209.07215875072561</v>
      </c>
      <c r="V126" s="1">
        <v>1</v>
      </c>
      <c r="W126" s="1">
        <v>1</v>
      </c>
      <c r="X126" s="1">
        <v>0</v>
      </c>
      <c r="Y126" s="1">
        <v>0</v>
      </c>
      <c r="Z126" s="1">
        <v>478.219482421875</v>
      </c>
      <c r="AA126" s="1">
        <v>827.0428466796875</v>
      </c>
      <c r="AB126" s="1">
        <v>615.0125732421875</v>
      </c>
      <c r="AC126" s="2">
        <v>-9999</v>
      </c>
      <c r="AD126">
        <f t="shared" si="165"/>
        <v>0.42177181709294354</v>
      </c>
      <c r="AE126">
        <f t="shared" si="166"/>
        <v>0.25637157045579168</v>
      </c>
      <c r="AF126" s="1">
        <v>-1</v>
      </c>
      <c r="AG126" s="1">
        <v>0.87</v>
      </c>
      <c r="AH126" s="1">
        <v>0.92</v>
      </c>
      <c r="AI126" s="1">
        <v>9.9274587631225586</v>
      </c>
      <c r="AJ126">
        <f t="shared" si="167"/>
        <v>0.87496372938156131</v>
      </c>
      <c r="AK126">
        <f t="shared" si="168"/>
        <v>7.8609755826508313E-3</v>
      </c>
      <c r="AL126">
        <f t="shared" si="169"/>
        <v>0.60784424199518405</v>
      </c>
      <c r="AM126">
        <f t="shared" si="170"/>
        <v>1.729421065179624</v>
      </c>
      <c r="AN126">
        <f t="shared" si="171"/>
        <v>-1</v>
      </c>
      <c r="AO126" s="1">
        <v>1999.737548828125</v>
      </c>
      <c r="AP126" s="1">
        <v>0.5</v>
      </c>
      <c r="AQ126">
        <f t="shared" si="172"/>
        <v>224.28638941778487</v>
      </c>
      <c r="AR126">
        <f t="shared" si="173"/>
        <v>2.1072738748260278</v>
      </c>
      <c r="AS126">
        <f t="shared" si="174"/>
        <v>1.6747540422093801</v>
      </c>
      <c r="AT126">
        <f t="shared" si="175"/>
        <v>26.957891464233398</v>
      </c>
      <c r="AU126" s="1">
        <v>2</v>
      </c>
      <c r="AV126">
        <f t="shared" si="176"/>
        <v>4.644859790802002</v>
      </c>
      <c r="AW126" s="1">
        <v>1</v>
      </c>
      <c r="AX126">
        <f t="shared" si="177"/>
        <v>9.2897195816040039</v>
      </c>
      <c r="AY126" s="1">
        <v>26.579231262207031</v>
      </c>
      <c r="AZ126" s="1">
        <v>26.957891464233398</v>
      </c>
      <c r="BA126" s="1">
        <v>27.073307037353516</v>
      </c>
      <c r="BB126" s="1">
        <v>400.59597778320312</v>
      </c>
      <c r="BC126" s="1">
        <v>391.54574584960938</v>
      </c>
      <c r="BD126" s="1">
        <v>18.395578384399414</v>
      </c>
      <c r="BE126" s="1">
        <v>19.771995544433594</v>
      </c>
      <c r="BF126" s="1">
        <v>50.511428833007812</v>
      </c>
      <c r="BG126" s="1">
        <v>54.288360595703125</v>
      </c>
      <c r="BH126" s="1">
        <v>300.14285278320312</v>
      </c>
      <c r="BI126" s="1">
        <v>2000.08447265625</v>
      </c>
      <c r="BJ126" s="1">
        <v>936.84716796875</v>
      </c>
      <c r="BK126" s="1">
        <v>95.871124267578125</v>
      </c>
      <c r="BL126" s="1">
        <v>2.2319350242614746</v>
      </c>
      <c r="BM126" s="1">
        <v>-8.8215693831443787E-3</v>
      </c>
      <c r="BN126" s="1">
        <v>1</v>
      </c>
      <c r="BO126" s="1">
        <v>-1.355140209197998</v>
      </c>
      <c r="BP126" s="1">
        <v>7.355140209197998</v>
      </c>
      <c r="BQ126" s="1">
        <v>1</v>
      </c>
      <c r="BR126" s="1">
        <v>0</v>
      </c>
      <c r="BS126" s="1">
        <v>0.15999999642372131</v>
      </c>
      <c r="BT126" s="1">
        <v>111115</v>
      </c>
      <c r="BU126">
        <f t="shared" si="178"/>
        <v>1.5007142639160154</v>
      </c>
      <c r="BV126">
        <f t="shared" si="179"/>
        <v>2.1072738748260278E-3</v>
      </c>
      <c r="BW126">
        <f t="shared" si="180"/>
        <v>300.10789146423338</v>
      </c>
      <c r="BX126">
        <f t="shared" si="181"/>
        <v>299.72923126220701</v>
      </c>
      <c r="BY126">
        <f t="shared" si="182"/>
        <v>320.01350847214053</v>
      </c>
      <c r="BZ126">
        <f t="shared" si="183"/>
        <v>0.88932396373873868</v>
      </c>
      <c r="CA126">
        <f t="shared" si="184"/>
        <v>3.570317484067774</v>
      </c>
      <c r="CB126">
        <f t="shared" si="185"/>
        <v>37.240801245878266</v>
      </c>
      <c r="CC126">
        <f t="shared" si="186"/>
        <v>17.468805701444673</v>
      </c>
      <c r="CD126">
        <f t="shared" si="187"/>
        <v>26.768561363220215</v>
      </c>
      <c r="CE126">
        <f t="shared" si="188"/>
        <v>3.5307959818080721</v>
      </c>
      <c r="CF126">
        <f t="shared" si="189"/>
        <v>0.11719193179034725</v>
      </c>
      <c r="CG126">
        <f t="shared" si="190"/>
        <v>1.895563441858394</v>
      </c>
      <c r="CH126">
        <f t="shared" si="191"/>
        <v>1.6352325399496781</v>
      </c>
      <c r="CI126">
        <f t="shared" si="192"/>
        <v>7.3378023942538381E-2</v>
      </c>
      <c r="CJ126">
        <f t="shared" si="193"/>
        <v>20.043982912481635</v>
      </c>
      <c r="CK126">
        <f t="shared" si="194"/>
        <v>0.53396610987833104</v>
      </c>
      <c r="CL126">
        <f t="shared" si="195"/>
        <v>52.325002568191891</v>
      </c>
      <c r="CM126">
        <f t="shared" si="196"/>
        <v>389.69191493535016</v>
      </c>
      <c r="CN126">
        <f t="shared" si="197"/>
        <v>1.7128795293929907E-2</v>
      </c>
      <c r="CO126">
        <f t="shared" si="198"/>
        <v>0</v>
      </c>
      <c r="CP126">
        <f t="shared" si="199"/>
        <v>1750.0013692734658</v>
      </c>
      <c r="CQ126">
        <f t="shared" si="200"/>
        <v>348.8233642578125</v>
      </c>
      <c r="CR126">
        <f t="shared" si="201"/>
        <v>0.25637157045579168</v>
      </c>
      <c r="CS126" s="2">
        <v>-9999</v>
      </c>
    </row>
    <row r="127" spans="1:97" x14ac:dyDescent="0.2">
      <c r="A127" t="s">
        <v>127</v>
      </c>
      <c r="B127" t="s">
        <v>128</v>
      </c>
      <c r="C127" t="s">
        <v>233</v>
      </c>
      <c r="D127">
        <v>2</v>
      </c>
      <c r="E127" s="5" t="s">
        <v>135</v>
      </c>
      <c r="F127" t="s">
        <v>130</v>
      </c>
      <c r="G127" t="s">
        <v>131</v>
      </c>
      <c r="H127" t="s">
        <v>250</v>
      </c>
      <c r="I127">
        <v>1</v>
      </c>
      <c r="J127" s="8">
        <v>41359</v>
      </c>
      <c r="K127" t="s">
        <v>132</v>
      </c>
      <c r="L127" t="s">
        <v>133</v>
      </c>
      <c r="M127" t="s">
        <v>129</v>
      </c>
      <c r="O127" s="1">
        <v>2</v>
      </c>
      <c r="P127" s="1" t="s">
        <v>244</v>
      </c>
      <c r="Q127" s="1">
        <v>293.50005413498729</v>
      </c>
      <c r="R127" s="1">
        <v>0</v>
      </c>
      <c r="S127">
        <f t="shared" si="162"/>
        <v>6.9669475004859986</v>
      </c>
      <c r="T127">
        <f t="shared" si="163"/>
        <v>0.1078395670848291</v>
      </c>
      <c r="U127">
        <f t="shared" si="164"/>
        <v>134.8748722687867</v>
      </c>
      <c r="V127" s="1">
        <v>2</v>
      </c>
      <c r="W127" s="1">
        <v>2</v>
      </c>
      <c r="X127" s="1">
        <v>0</v>
      </c>
      <c r="Y127" s="1">
        <v>0</v>
      </c>
      <c r="Z127" s="1">
        <v>474.53662109375</v>
      </c>
      <c r="AA127" s="1">
        <v>804.2918701171875</v>
      </c>
      <c r="AB127" s="1">
        <v>601.104248046875</v>
      </c>
      <c r="AC127" s="2">
        <v>-9999</v>
      </c>
      <c r="AD127">
        <f t="shared" si="165"/>
        <v>0.40999450731161968</v>
      </c>
      <c r="AE127">
        <f t="shared" si="166"/>
        <v>0.25262921287605145</v>
      </c>
      <c r="AF127" s="1">
        <v>-1</v>
      </c>
      <c r="AG127" s="1">
        <v>0.87</v>
      </c>
      <c r="AH127" s="1">
        <v>0.92</v>
      </c>
      <c r="AI127" s="1">
        <v>9.8973188400268555</v>
      </c>
      <c r="AJ127">
        <f t="shared" si="167"/>
        <v>0.87494865942001343</v>
      </c>
      <c r="AK127">
        <f t="shared" si="168"/>
        <v>4.5492458587484252E-3</v>
      </c>
      <c r="AL127">
        <f t="shared" si="169"/>
        <v>0.61617706669430716</v>
      </c>
      <c r="AM127">
        <f t="shared" si="170"/>
        <v>1.6948994753310951</v>
      </c>
      <c r="AN127">
        <f t="shared" si="171"/>
        <v>-1</v>
      </c>
      <c r="AO127" s="1">
        <v>2001.7105712890625</v>
      </c>
      <c r="AP127" s="1">
        <v>0.5</v>
      </c>
      <c r="AQ127">
        <f t="shared" si="172"/>
        <v>221.226641414835</v>
      </c>
      <c r="AR127">
        <f t="shared" si="173"/>
        <v>1.9731109285940551</v>
      </c>
      <c r="AS127">
        <f t="shared" si="174"/>
        <v>1.7231032988072292</v>
      </c>
      <c r="AT127">
        <f t="shared" si="175"/>
        <v>27.260917663574219</v>
      </c>
      <c r="AU127" s="1">
        <v>2</v>
      </c>
      <c r="AV127">
        <f t="shared" si="176"/>
        <v>4.644859790802002</v>
      </c>
      <c r="AW127" s="1">
        <v>1</v>
      </c>
      <c r="AX127">
        <f t="shared" si="177"/>
        <v>9.2897195816040039</v>
      </c>
      <c r="AY127" s="1">
        <v>26.71319580078125</v>
      </c>
      <c r="AZ127" s="1">
        <v>27.260917663574219</v>
      </c>
      <c r="BA127" s="1">
        <v>27.068288803100586</v>
      </c>
      <c r="BB127" s="1">
        <v>249.84727478027344</v>
      </c>
      <c r="BC127" s="1">
        <v>244.88383483886719</v>
      </c>
      <c r="BD127" s="1">
        <v>18.648258209228516</v>
      </c>
      <c r="BE127" s="1">
        <v>19.936580657958984</v>
      </c>
      <c r="BF127" s="1">
        <v>50.848381042480469</v>
      </c>
      <c r="BG127" s="1">
        <v>54.304656982421875</v>
      </c>
      <c r="BH127" s="1">
        <v>300.20028686523438</v>
      </c>
      <c r="BI127" s="1">
        <v>2001.5662841796875</v>
      </c>
      <c r="BJ127" s="1">
        <v>945.5770263671875</v>
      </c>
      <c r="BK127" s="1">
        <v>95.867637634277344</v>
      </c>
      <c r="BL127" s="1">
        <v>1.7769789695739746</v>
      </c>
      <c r="BM127" s="1">
        <v>-3.3701024949550629E-2</v>
      </c>
      <c r="BN127" s="1">
        <v>1</v>
      </c>
      <c r="BO127" s="1">
        <v>-1.355140209197998</v>
      </c>
      <c r="BP127" s="1">
        <v>7.355140209197998</v>
      </c>
      <c r="BQ127" s="1">
        <v>1</v>
      </c>
      <c r="BR127" s="1">
        <v>0</v>
      </c>
      <c r="BS127" s="1">
        <v>0.15999999642372131</v>
      </c>
      <c r="BT127" s="1">
        <v>111115</v>
      </c>
      <c r="BU127">
        <f t="shared" si="178"/>
        <v>1.5010014343261717</v>
      </c>
      <c r="BV127">
        <f t="shared" si="179"/>
        <v>1.9731109285940551E-3</v>
      </c>
      <c r="BW127">
        <f t="shared" si="180"/>
        <v>300.4109176635742</v>
      </c>
      <c r="BX127">
        <f t="shared" si="181"/>
        <v>299.86319580078123</v>
      </c>
      <c r="BY127">
        <f t="shared" si="182"/>
        <v>320.25059831059116</v>
      </c>
      <c r="BZ127">
        <f t="shared" si="183"/>
        <v>0.90586733968326183</v>
      </c>
      <c r="CA127">
        <f t="shared" si="184"/>
        <v>3.6343761889909838</v>
      </c>
      <c r="CB127">
        <f t="shared" si="185"/>
        <v>37.910355138359201</v>
      </c>
      <c r="CC127">
        <f t="shared" si="186"/>
        <v>17.973774480400216</v>
      </c>
      <c r="CD127">
        <f t="shared" si="187"/>
        <v>26.987056732177734</v>
      </c>
      <c r="CE127">
        <f t="shared" si="188"/>
        <v>3.5764397533962877</v>
      </c>
      <c r="CF127">
        <f t="shared" si="189"/>
        <v>0.10660207849390432</v>
      </c>
      <c r="CG127">
        <f t="shared" si="190"/>
        <v>1.9112728901837546</v>
      </c>
      <c r="CH127">
        <f t="shared" si="191"/>
        <v>1.6651668632125332</v>
      </c>
      <c r="CI127">
        <f t="shared" si="192"/>
        <v>6.6736385441509019E-2</v>
      </c>
      <c r="CJ127">
        <f t="shared" si="193"/>
        <v>12.930135380633487</v>
      </c>
      <c r="CK127">
        <f t="shared" si="194"/>
        <v>0.55077082714558911</v>
      </c>
      <c r="CL127">
        <f t="shared" si="195"/>
        <v>51.736866695372861</v>
      </c>
      <c r="CM127">
        <f t="shared" si="196"/>
        <v>243.87138456595679</v>
      </c>
      <c r="CN127">
        <f t="shared" si="197"/>
        <v>1.4780251268422986E-2</v>
      </c>
      <c r="CO127">
        <f t="shared" si="198"/>
        <v>0</v>
      </c>
      <c r="CP127">
        <f t="shared" si="199"/>
        <v>1751.2677370833153</v>
      </c>
      <c r="CQ127">
        <f t="shared" si="200"/>
        <v>329.7552490234375</v>
      </c>
      <c r="CR127">
        <f t="shared" si="201"/>
        <v>0.25262921287605145</v>
      </c>
      <c r="CS127" s="2">
        <v>-9999</v>
      </c>
    </row>
    <row r="128" spans="1:97" x14ac:dyDescent="0.2">
      <c r="A128" t="s">
        <v>127</v>
      </c>
      <c r="B128" t="s">
        <v>128</v>
      </c>
      <c r="C128" t="s">
        <v>233</v>
      </c>
      <c r="D128">
        <v>2</v>
      </c>
      <c r="E128" s="5" t="s">
        <v>135</v>
      </c>
      <c r="F128" t="s">
        <v>130</v>
      </c>
      <c r="G128" t="s">
        <v>131</v>
      </c>
      <c r="H128" t="s">
        <v>250</v>
      </c>
      <c r="I128">
        <v>1</v>
      </c>
      <c r="J128" s="8">
        <v>41359</v>
      </c>
      <c r="K128" t="s">
        <v>132</v>
      </c>
      <c r="L128" t="s">
        <v>133</v>
      </c>
      <c r="M128" t="s">
        <v>129</v>
      </c>
      <c r="O128" s="1">
        <v>3</v>
      </c>
      <c r="P128" s="1" t="s">
        <v>245</v>
      </c>
      <c r="Q128" s="1">
        <v>405.50005406606942</v>
      </c>
      <c r="R128" s="1">
        <v>0</v>
      </c>
      <c r="S128">
        <f t="shared" si="162"/>
        <v>1.3729397735458402</v>
      </c>
      <c r="T128">
        <f t="shared" si="163"/>
        <v>0.1025207453711012</v>
      </c>
      <c r="U128">
        <f t="shared" si="164"/>
        <v>73.636365040995045</v>
      </c>
      <c r="V128" s="1">
        <v>3</v>
      </c>
      <c r="W128" s="1">
        <v>3</v>
      </c>
      <c r="X128" s="1">
        <v>0</v>
      </c>
      <c r="Y128" s="1">
        <v>0</v>
      </c>
      <c r="Z128" s="1">
        <v>468.639892578125</v>
      </c>
      <c r="AA128" s="1">
        <v>771.40948486328125</v>
      </c>
      <c r="AB128" s="1">
        <v>594.4285888671875</v>
      </c>
      <c r="AC128" s="2">
        <v>-9999</v>
      </c>
      <c r="AD128">
        <f t="shared" si="165"/>
        <v>0.39248881200730484</v>
      </c>
      <c r="AE128">
        <f t="shared" si="166"/>
        <v>0.22942535640128991</v>
      </c>
      <c r="AF128" s="1">
        <v>-1</v>
      </c>
      <c r="AG128" s="1">
        <v>0.87</v>
      </c>
      <c r="AH128" s="1">
        <v>0.92</v>
      </c>
      <c r="AI128" s="1">
        <v>9.9274587631225586</v>
      </c>
      <c r="AJ128">
        <f t="shared" si="167"/>
        <v>0.87496372938156131</v>
      </c>
      <c r="AK128">
        <f t="shared" si="168"/>
        <v>1.3566743797692273E-3</v>
      </c>
      <c r="AL128">
        <f t="shared" si="169"/>
        <v>0.58453986300384009</v>
      </c>
      <c r="AM128">
        <f t="shared" si="170"/>
        <v>1.6460602203955199</v>
      </c>
      <c r="AN128">
        <f t="shared" si="171"/>
        <v>-1</v>
      </c>
      <c r="AO128" s="1">
        <v>1999.064453125</v>
      </c>
      <c r="AP128" s="1">
        <v>0.5</v>
      </c>
      <c r="AQ128">
        <f t="shared" si="172"/>
        <v>200.64496514243436</v>
      </c>
      <c r="AR128">
        <f t="shared" si="173"/>
        <v>1.8158641031423239</v>
      </c>
      <c r="AS128">
        <f t="shared" si="174"/>
        <v>1.6675911754139998</v>
      </c>
      <c r="AT128">
        <f t="shared" si="175"/>
        <v>26.99774169921875</v>
      </c>
      <c r="AU128" s="1">
        <v>2</v>
      </c>
      <c r="AV128">
        <f t="shared" si="176"/>
        <v>4.644859790802002</v>
      </c>
      <c r="AW128" s="1">
        <v>1</v>
      </c>
      <c r="AX128">
        <f t="shared" si="177"/>
        <v>9.2897195816040039</v>
      </c>
      <c r="AY128" s="1">
        <v>26.077678680419922</v>
      </c>
      <c r="AZ128" s="1">
        <v>26.99774169921875</v>
      </c>
      <c r="BA128" s="1">
        <v>26.085031509399414</v>
      </c>
      <c r="BB128" s="1">
        <v>98.749710083007812</v>
      </c>
      <c r="BC128" s="1">
        <v>97.716728210449219</v>
      </c>
      <c r="BD128" s="1">
        <v>18.74915885925293</v>
      </c>
      <c r="BE128" s="1">
        <v>19.934907913208008</v>
      </c>
      <c r="BF128" s="1">
        <v>53.034099578857422</v>
      </c>
      <c r="BG128" s="1">
        <v>56.364761352539062</v>
      </c>
      <c r="BH128" s="1">
        <v>300.1756591796875</v>
      </c>
      <c r="BI128" s="1">
        <v>1999.0379638671875</v>
      </c>
      <c r="BJ128" s="1">
        <v>927.1966552734375</v>
      </c>
      <c r="BK128" s="1">
        <v>95.86669921875</v>
      </c>
      <c r="BL128" s="1">
        <v>1.0261168479919434</v>
      </c>
      <c r="BM128" s="1">
        <v>-4.5373998582363129E-2</v>
      </c>
      <c r="BN128" s="1">
        <v>1</v>
      </c>
      <c r="BO128" s="1">
        <v>-1.355140209197998</v>
      </c>
      <c r="BP128" s="1">
        <v>7.355140209197998</v>
      </c>
      <c r="BQ128" s="1">
        <v>1</v>
      </c>
      <c r="BR128" s="1">
        <v>0</v>
      </c>
      <c r="BS128" s="1">
        <v>0.15999999642372131</v>
      </c>
      <c r="BT128" s="1">
        <v>111115</v>
      </c>
      <c r="BU128">
        <f t="shared" si="178"/>
        <v>1.5008782958984372</v>
      </c>
      <c r="BV128">
        <f t="shared" si="179"/>
        <v>1.815864103142324E-3</v>
      </c>
      <c r="BW128">
        <f t="shared" si="180"/>
        <v>300.14774169921873</v>
      </c>
      <c r="BX128">
        <f t="shared" si="181"/>
        <v>299.2276786804199</v>
      </c>
      <c r="BY128">
        <f t="shared" si="182"/>
        <v>319.84606706963314</v>
      </c>
      <c r="BZ128">
        <f t="shared" si="183"/>
        <v>0.91492423480844964</v>
      </c>
      <c r="CA128">
        <f t="shared" si="184"/>
        <v>3.5786849962829912</v>
      </c>
      <c r="CB128">
        <f t="shared" si="185"/>
        <v>37.329803001948534</v>
      </c>
      <c r="CC128">
        <f t="shared" si="186"/>
        <v>17.394895088740526</v>
      </c>
      <c r="CD128">
        <f t="shared" si="187"/>
        <v>26.537710189819336</v>
      </c>
      <c r="CE128">
        <f t="shared" si="188"/>
        <v>3.4831243891008103</v>
      </c>
      <c r="CF128">
        <f t="shared" si="189"/>
        <v>0.10140168294663796</v>
      </c>
      <c r="CG128">
        <f t="shared" si="190"/>
        <v>1.9110938208689914</v>
      </c>
      <c r="CH128">
        <f t="shared" si="191"/>
        <v>1.572030568231819</v>
      </c>
      <c r="CI128">
        <f t="shared" si="192"/>
        <v>6.3475651437998451E-2</v>
      </c>
      <c r="CJ128">
        <f t="shared" si="193"/>
        <v>7.0592752589471495</v>
      </c>
      <c r="CK128">
        <f t="shared" si="194"/>
        <v>0.75356969466278989</v>
      </c>
      <c r="CL128">
        <f t="shared" si="195"/>
        <v>52.552220771732472</v>
      </c>
      <c r="CM128">
        <f t="shared" si="196"/>
        <v>97.517209949644311</v>
      </c>
      <c r="CN128">
        <f t="shared" si="197"/>
        <v>7.3988000808196354E-3</v>
      </c>
      <c r="CO128">
        <f t="shared" si="198"/>
        <v>0</v>
      </c>
      <c r="CP128">
        <f t="shared" si="199"/>
        <v>1749.0857120405572</v>
      </c>
      <c r="CQ128">
        <f t="shared" si="200"/>
        <v>302.76959228515625</v>
      </c>
      <c r="CR128">
        <f t="shared" si="201"/>
        <v>0.22942535640128991</v>
      </c>
      <c r="CS128" s="2">
        <v>-9999</v>
      </c>
    </row>
    <row r="129" spans="1:97" x14ac:dyDescent="0.2">
      <c r="A129" t="s">
        <v>127</v>
      </c>
      <c r="B129" t="s">
        <v>128</v>
      </c>
      <c r="C129" t="s">
        <v>233</v>
      </c>
      <c r="D129">
        <v>2</v>
      </c>
      <c r="E129" s="5" t="s">
        <v>135</v>
      </c>
      <c r="F129" t="s">
        <v>130</v>
      </c>
      <c r="G129" t="s">
        <v>131</v>
      </c>
      <c r="H129" t="s">
        <v>250</v>
      </c>
      <c r="I129">
        <v>1</v>
      </c>
      <c r="J129" s="8">
        <v>41359</v>
      </c>
      <c r="K129" t="s">
        <v>132</v>
      </c>
      <c r="L129" t="s">
        <v>133</v>
      </c>
      <c r="M129" t="s">
        <v>129</v>
      </c>
      <c r="O129" s="1">
        <v>4</v>
      </c>
      <c r="P129" s="1" t="s">
        <v>246</v>
      </c>
      <c r="Q129" s="1">
        <v>540.50005413498729</v>
      </c>
      <c r="R129" s="1">
        <v>0</v>
      </c>
      <c r="S129">
        <f t="shared" si="162"/>
        <v>-0.22600572220572981</v>
      </c>
      <c r="T129">
        <f t="shared" si="163"/>
        <v>0.11032666774969381</v>
      </c>
      <c r="U129">
        <f t="shared" si="164"/>
        <v>51.479414525041612</v>
      </c>
      <c r="V129" s="1">
        <v>4</v>
      </c>
      <c r="W129" s="1">
        <v>4</v>
      </c>
      <c r="X129" s="1">
        <v>0</v>
      </c>
      <c r="Y129" s="1">
        <v>0</v>
      </c>
      <c r="Z129" s="1">
        <v>465.13525390625</v>
      </c>
      <c r="AA129" s="1">
        <v>749.27850341796875</v>
      </c>
      <c r="AB129" s="1">
        <v>590.4454345703125</v>
      </c>
      <c r="AC129" s="2">
        <v>-9999</v>
      </c>
      <c r="AD129">
        <f t="shared" si="165"/>
        <v>0.37922247630960743</v>
      </c>
      <c r="AE129">
        <f t="shared" si="166"/>
        <v>0.21198135022306208</v>
      </c>
      <c r="AF129" s="1">
        <v>-1</v>
      </c>
      <c r="AG129" s="1">
        <v>0.87</v>
      </c>
      <c r="AH129" s="1">
        <v>0.92</v>
      </c>
      <c r="AI129" s="1">
        <v>9.9274587631225586</v>
      </c>
      <c r="AJ129">
        <f t="shared" si="167"/>
        <v>0.87496372938156131</v>
      </c>
      <c r="AK129">
        <f t="shared" si="168"/>
        <v>4.4216821466220002E-4</v>
      </c>
      <c r="AL129">
        <f t="shared" si="169"/>
        <v>0.55898941509467603</v>
      </c>
      <c r="AM129">
        <f t="shared" si="170"/>
        <v>1.6108830649267214</v>
      </c>
      <c r="AN129">
        <f t="shared" si="171"/>
        <v>-1</v>
      </c>
      <c r="AO129" s="1">
        <v>2000.2459716796875</v>
      </c>
      <c r="AP129" s="1">
        <v>0.5</v>
      </c>
      <c r="AQ129">
        <f t="shared" si="172"/>
        <v>185.49880367124854</v>
      </c>
      <c r="AR129">
        <f t="shared" si="173"/>
        <v>1.8737619062320028</v>
      </c>
      <c r="AS129">
        <f t="shared" si="174"/>
        <v>1.6008353921898124</v>
      </c>
      <c r="AT129">
        <f t="shared" si="175"/>
        <v>26.716522216796875</v>
      </c>
      <c r="AU129" s="1">
        <v>2</v>
      </c>
      <c r="AV129">
        <f t="shared" si="176"/>
        <v>4.644859790802002</v>
      </c>
      <c r="AW129" s="1">
        <v>1</v>
      </c>
      <c r="AX129">
        <f t="shared" si="177"/>
        <v>9.2897195816040039</v>
      </c>
      <c r="AY129" s="1">
        <v>25.903224945068359</v>
      </c>
      <c r="AZ129" s="1">
        <v>26.716522216796875</v>
      </c>
      <c r="BA129" s="1">
        <v>26.101249694824219</v>
      </c>
      <c r="BB129" s="1">
        <v>49.466457366943359</v>
      </c>
      <c r="BC129" s="1">
        <v>49.555179595947266</v>
      </c>
      <c r="BD129" s="1">
        <v>18.794837951660156</v>
      </c>
      <c r="BE129" s="1">
        <v>20.018383026123047</v>
      </c>
      <c r="BF129" s="1">
        <v>53.768535614013672</v>
      </c>
      <c r="BG129" s="1">
        <v>57.203800201416016</v>
      </c>
      <c r="BH129" s="1">
        <v>300.15277099609375</v>
      </c>
      <c r="BI129" s="1">
        <v>2000.599609375</v>
      </c>
      <c r="BJ129" s="1">
        <v>979.664794921875</v>
      </c>
      <c r="BK129" s="1">
        <v>95.870124816894531</v>
      </c>
      <c r="BL129" s="1">
        <v>0.75507497787475586</v>
      </c>
      <c r="BM129" s="1">
        <v>-4.7020040452480316E-2</v>
      </c>
      <c r="BN129" s="1">
        <v>1</v>
      </c>
      <c r="BO129" s="1">
        <v>-1.355140209197998</v>
      </c>
      <c r="BP129" s="1">
        <v>7.355140209197998</v>
      </c>
      <c r="BQ129" s="1">
        <v>1</v>
      </c>
      <c r="BR129" s="1">
        <v>0</v>
      </c>
      <c r="BS129" s="1">
        <v>0.15999999642372131</v>
      </c>
      <c r="BT129" s="1">
        <v>111115</v>
      </c>
      <c r="BU129">
        <f t="shared" si="178"/>
        <v>1.5007638549804685</v>
      </c>
      <c r="BV129">
        <f t="shared" si="179"/>
        <v>1.8737619062320027E-3</v>
      </c>
      <c r="BW129">
        <f t="shared" si="180"/>
        <v>299.86652221679685</v>
      </c>
      <c r="BX129">
        <f t="shared" si="181"/>
        <v>299.05322494506834</v>
      </c>
      <c r="BY129">
        <f t="shared" si="182"/>
        <v>320.09593034529826</v>
      </c>
      <c r="BZ129">
        <f t="shared" si="183"/>
        <v>0.91087550912169535</v>
      </c>
      <c r="CA129">
        <f t="shared" si="184"/>
        <v>3.5200002715366319</v>
      </c>
      <c r="CB129">
        <f t="shared" si="185"/>
        <v>36.716341803659844</v>
      </c>
      <c r="CC129">
        <f t="shared" si="186"/>
        <v>16.697958777536797</v>
      </c>
      <c r="CD129">
        <f t="shared" si="187"/>
        <v>26.309873580932617</v>
      </c>
      <c r="CE129">
        <f t="shared" si="188"/>
        <v>3.4366273194566137</v>
      </c>
      <c r="CF129">
        <f t="shared" si="189"/>
        <v>0.10903178331041903</v>
      </c>
      <c r="CG129">
        <f t="shared" si="190"/>
        <v>1.9191648793468195</v>
      </c>
      <c r="CH129">
        <f t="shared" si="191"/>
        <v>1.5174624401097943</v>
      </c>
      <c r="CI129">
        <f t="shared" si="192"/>
        <v>6.8260030717657197E-2</v>
      </c>
      <c r="CJ129">
        <f t="shared" si="193"/>
        <v>4.9353378960163932</v>
      </c>
      <c r="CK129">
        <f t="shared" si="194"/>
        <v>1.0388301474191755</v>
      </c>
      <c r="CL129">
        <f t="shared" si="195"/>
        <v>53.743315596161437</v>
      </c>
      <c r="CM129">
        <f t="shared" si="196"/>
        <v>49.588023184206044</v>
      </c>
      <c r="CN129">
        <f t="shared" si="197"/>
        <v>-2.4494416343076903E-3</v>
      </c>
      <c r="CO129">
        <f t="shared" si="198"/>
        <v>0</v>
      </c>
      <c r="CP129">
        <f t="shared" si="199"/>
        <v>1750.4520952180449</v>
      </c>
      <c r="CQ129">
        <f t="shared" si="200"/>
        <v>284.14324951171875</v>
      </c>
      <c r="CR129">
        <f t="shared" si="201"/>
        <v>0.21198135022306208</v>
      </c>
      <c r="CS129" s="2">
        <v>-9999</v>
      </c>
    </row>
    <row r="130" spans="1:97" x14ac:dyDescent="0.2">
      <c r="A130" s="2" t="s">
        <v>127</v>
      </c>
      <c r="B130" s="2" t="s">
        <v>128</v>
      </c>
      <c r="C130" t="s">
        <v>233</v>
      </c>
      <c r="D130" s="2">
        <v>2</v>
      </c>
      <c r="E130" s="2" t="s">
        <v>135</v>
      </c>
      <c r="F130" s="2" t="s">
        <v>130</v>
      </c>
      <c r="G130" s="2" t="s">
        <v>131</v>
      </c>
      <c r="H130" s="2" t="s">
        <v>250</v>
      </c>
      <c r="I130" s="2">
        <v>1</v>
      </c>
      <c r="J130" s="4">
        <v>41359</v>
      </c>
      <c r="K130" s="2" t="s">
        <v>132</v>
      </c>
      <c r="L130" s="2" t="s">
        <v>133</v>
      </c>
      <c r="M130" s="2" t="s">
        <v>129</v>
      </c>
      <c r="N130" s="2">
        <v>1</v>
      </c>
      <c r="O130" s="3">
        <v>5</v>
      </c>
      <c r="P130" s="3" t="s">
        <v>247</v>
      </c>
      <c r="Q130" s="3">
        <v>718.50005406606942</v>
      </c>
      <c r="R130" s="3">
        <v>0</v>
      </c>
      <c r="S130" s="2">
        <f t="shared" si="162"/>
        <v>29.707672920467505</v>
      </c>
      <c r="T130" s="2">
        <f t="shared" si="163"/>
        <v>0.11255123529366602</v>
      </c>
      <c r="U130" s="2">
        <f t="shared" si="164"/>
        <v>433.3002730544203</v>
      </c>
      <c r="V130" s="3">
        <v>5</v>
      </c>
      <c r="W130" s="3">
        <v>5</v>
      </c>
      <c r="X130" s="3">
        <v>0</v>
      </c>
      <c r="Y130" s="3">
        <v>0</v>
      </c>
      <c r="Z130" s="3">
        <v>499.332275390625</v>
      </c>
      <c r="AA130" s="3">
        <v>1040.3271484375</v>
      </c>
      <c r="AB130" s="3">
        <v>668.5791015625</v>
      </c>
      <c r="AC130" s="2">
        <v>-9999</v>
      </c>
      <c r="AD130" s="2">
        <f t="shared" si="165"/>
        <v>0.52002379622545869</v>
      </c>
      <c r="AE130" s="2">
        <f t="shared" si="166"/>
        <v>0.35733763886998438</v>
      </c>
      <c r="AF130" s="3">
        <v>-1</v>
      </c>
      <c r="AG130" s="3">
        <v>0.87</v>
      </c>
      <c r="AH130" s="3">
        <v>0.92</v>
      </c>
      <c r="AI130" s="3">
        <v>9.8973188400268555</v>
      </c>
      <c r="AJ130" s="2">
        <f t="shared" si="167"/>
        <v>0.87494865942001343</v>
      </c>
      <c r="AK130" s="2">
        <f t="shared" si="168"/>
        <v>1.7533205854258015E-2</v>
      </c>
      <c r="AL130" s="2">
        <f t="shared" si="169"/>
        <v>0.68715632142929672</v>
      </c>
      <c r="AM130" s="2">
        <f t="shared" si="170"/>
        <v>2.0834366206824053</v>
      </c>
      <c r="AN130" s="2">
        <f t="shared" si="171"/>
        <v>-1</v>
      </c>
      <c r="AO130" s="3">
        <v>2001.9554443359375</v>
      </c>
      <c r="AP130" s="3">
        <v>0.5</v>
      </c>
      <c r="AQ130" s="2">
        <f t="shared" si="172"/>
        <v>312.95777496699264</v>
      </c>
      <c r="AR130" s="2">
        <f t="shared" si="173"/>
        <v>1.9678059682908147</v>
      </c>
      <c r="AS130" s="2">
        <f t="shared" si="174"/>
        <v>1.648112281449889</v>
      </c>
      <c r="AT130" s="2">
        <f t="shared" si="175"/>
        <v>26.852489471435547</v>
      </c>
      <c r="AU130" s="3">
        <v>2</v>
      </c>
      <c r="AV130" s="2">
        <f t="shared" si="176"/>
        <v>4.644859790802002</v>
      </c>
      <c r="AW130" s="3">
        <v>1</v>
      </c>
      <c r="AX130" s="2">
        <f t="shared" si="177"/>
        <v>9.2897195816040039</v>
      </c>
      <c r="AY130" s="3">
        <v>26.007299423217773</v>
      </c>
      <c r="AZ130" s="3">
        <v>26.852489471435547</v>
      </c>
      <c r="BA130" s="3">
        <v>26.095365524291992</v>
      </c>
      <c r="BB130" s="3">
        <v>899.48406982421875</v>
      </c>
      <c r="BC130" s="3">
        <v>878.537109375</v>
      </c>
      <c r="BD130" s="3">
        <v>18.536628723144531</v>
      </c>
      <c r="BE130" s="3">
        <v>19.821840286254883</v>
      </c>
      <c r="BF130" s="3">
        <v>52.664035797119141</v>
      </c>
      <c r="BG130" s="3">
        <v>56.287284851074219</v>
      </c>
      <c r="BH130" s="3">
        <v>300.15298461914062</v>
      </c>
      <c r="BI130" s="3">
        <v>2001.718505859375</v>
      </c>
      <c r="BJ130" s="3">
        <v>986.69195556640625</v>
      </c>
      <c r="BK130" s="3">
        <v>95.861724853515625</v>
      </c>
      <c r="BL130" s="3">
        <v>2.3147063255310059</v>
      </c>
      <c r="BM130" s="3">
        <v>-1.6388021409511566E-2</v>
      </c>
      <c r="BN130" s="3">
        <v>1</v>
      </c>
      <c r="BO130" s="3">
        <v>-1.355140209197998</v>
      </c>
      <c r="BP130" s="3">
        <v>7.355140209197998</v>
      </c>
      <c r="BQ130" s="3">
        <v>1</v>
      </c>
      <c r="BR130" s="3">
        <v>0</v>
      </c>
      <c r="BS130" s="3">
        <v>0.15999999642372131</v>
      </c>
      <c r="BT130" s="3">
        <v>111115</v>
      </c>
      <c r="BU130" s="2">
        <f t="shared" si="178"/>
        <v>1.500764923095703</v>
      </c>
      <c r="BV130" s="2">
        <f t="shared" si="179"/>
        <v>1.9678059682908147E-3</v>
      </c>
      <c r="BW130" s="2">
        <f t="shared" si="180"/>
        <v>300.00248947143552</v>
      </c>
      <c r="BX130" s="2">
        <f t="shared" si="181"/>
        <v>299.15729942321775</v>
      </c>
      <c r="BY130" s="2">
        <f t="shared" si="182"/>
        <v>320.27495377879677</v>
      </c>
      <c r="BZ130" s="2">
        <f t="shared" si="183"/>
        <v>0.89344783705478559</v>
      </c>
      <c r="CA130" s="2">
        <f t="shared" si="184"/>
        <v>3.548268081061186</v>
      </c>
      <c r="CB130" s="2">
        <f t="shared" si="185"/>
        <v>37.014440189587901</v>
      </c>
      <c r="CC130" s="2">
        <f t="shared" si="186"/>
        <v>17.192599903333019</v>
      </c>
      <c r="CD130" s="2">
        <f t="shared" si="187"/>
        <v>26.42989444732666</v>
      </c>
      <c r="CE130" s="2">
        <f t="shared" si="188"/>
        <v>3.4610532542600909</v>
      </c>
      <c r="CF130" s="2">
        <f t="shared" si="189"/>
        <v>0.1112039245415269</v>
      </c>
      <c r="CG130" s="2">
        <f t="shared" si="190"/>
        <v>1.900155799611297</v>
      </c>
      <c r="CH130" s="2">
        <f t="shared" si="191"/>
        <v>1.5608974546487939</v>
      </c>
      <c r="CI130" s="2">
        <f t="shared" si="192"/>
        <v>6.9622257430276585E-2</v>
      </c>
      <c r="CJ130" s="2">
        <f t="shared" si="193"/>
        <v>41.536911554496029</v>
      </c>
      <c r="CK130" s="2">
        <f t="shared" si="194"/>
        <v>0.4932065685451516</v>
      </c>
      <c r="CL130" s="2">
        <f t="shared" si="195"/>
        <v>52.765336904000563</v>
      </c>
      <c r="CM130" s="2">
        <f t="shared" si="196"/>
        <v>874.21993294245726</v>
      </c>
      <c r="CN130" s="2">
        <f t="shared" si="197"/>
        <v>1.7930675236451057E-2</v>
      </c>
      <c r="CO130" s="2">
        <f t="shared" si="198"/>
        <v>0</v>
      </c>
      <c r="CP130" s="2">
        <f t="shared" si="199"/>
        <v>1751.4009232378924</v>
      </c>
      <c r="CQ130" s="2">
        <f t="shared" si="200"/>
        <v>540.994873046875</v>
      </c>
      <c r="CR130" s="2">
        <f t="shared" si="201"/>
        <v>0.35733763886998438</v>
      </c>
      <c r="CS130" s="2">
        <v>-9999</v>
      </c>
    </row>
    <row r="131" spans="1:97" x14ac:dyDescent="0.2">
      <c r="A131" s="2" t="s">
        <v>127</v>
      </c>
      <c r="B131" s="2" t="s">
        <v>128</v>
      </c>
      <c r="C131" t="s">
        <v>233</v>
      </c>
      <c r="D131" s="2">
        <v>2</v>
      </c>
      <c r="E131" s="2" t="s">
        <v>135</v>
      </c>
      <c r="F131" s="2" t="s">
        <v>130</v>
      </c>
      <c r="G131" s="2" t="s">
        <v>131</v>
      </c>
      <c r="H131" s="2" t="s">
        <v>250</v>
      </c>
      <c r="I131" s="2">
        <v>1</v>
      </c>
      <c r="J131" s="4">
        <v>41359</v>
      </c>
      <c r="K131" s="2" t="s">
        <v>132</v>
      </c>
      <c r="L131" s="2" t="s">
        <v>133</v>
      </c>
      <c r="M131" s="2" t="s">
        <v>129</v>
      </c>
      <c r="N131" s="2">
        <v>1</v>
      </c>
      <c r="O131" s="3">
        <v>6</v>
      </c>
      <c r="P131" s="3" t="s">
        <v>248</v>
      </c>
      <c r="Q131" s="3">
        <v>830.50005358364433</v>
      </c>
      <c r="R131" s="3">
        <v>0</v>
      </c>
      <c r="S131" s="2">
        <f t="shared" si="162"/>
        <v>39.960601653068764</v>
      </c>
      <c r="T131" s="2">
        <f t="shared" si="163"/>
        <v>0.11360818165738573</v>
      </c>
      <c r="U131" s="2">
        <f t="shared" si="164"/>
        <v>578.72529794750437</v>
      </c>
      <c r="V131" s="3">
        <v>6</v>
      </c>
      <c r="W131" s="3">
        <v>6</v>
      </c>
      <c r="X131" s="3">
        <v>0</v>
      </c>
      <c r="Y131" s="3">
        <v>0</v>
      </c>
      <c r="Z131" s="3">
        <v>521.44482421875</v>
      </c>
      <c r="AA131" s="3">
        <v>1213.33203125</v>
      </c>
      <c r="AB131" s="3">
        <v>734.7940673828125</v>
      </c>
      <c r="AC131" s="2">
        <v>-9999</v>
      </c>
      <c r="AD131" s="2">
        <f t="shared" si="165"/>
        <v>0.57023732103936409</v>
      </c>
      <c r="AE131" s="2">
        <f t="shared" si="166"/>
        <v>0.39439984401811901</v>
      </c>
      <c r="AF131" s="3">
        <v>-1</v>
      </c>
      <c r="AG131" s="3">
        <v>0.87</v>
      </c>
      <c r="AH131" s="3">
        <v>0.92</v>
      </c>
      <c r="AI131" s="3">
        <v>9.8973188400268555</v>
      </c>
      <c r="AJ131" s="2">
        <f t="shared" si="167"/>
        <v>0.87494865942001343</v>
      </c>
      <c r="AK131" s="2">
        <f t="shared" si="168"/>
        <v>2.3402295124896527E-2</v>
      </c>
      <c r="AL131" s="2">
        <f t="shared" si="169"/>
        <v>0.69164158406758014</v>
      </c>
      <c r="AM131" s="2">
        <f t="shared" si="170"/>
        <v>2.3268656143396642</v>
      </c>
      <c r="AN131" s="2">
        <f t="shared" si="171"/>
        <v>-1</v>
      </c>
      <c r="AO131" s="3">
        <v>2000.150390625</v>
      </c>
      <c r="AP131" s="3">
        <v>0.5</v>
      </c>
      <c r="AQ131" s="2">
        <f t="shared" si="172"/>
        <v>345.10556316858782</v>
      </c>
      <c r="AR131" s="2">
        <f t="shared" si="173"/>
        <v>2.004371719161294</v>
      </c>
      <c r="AS131" s="2">
        <f t="shared" si="174"/>
        <v>1.6632122708253634</v>
      </c>
      <c r="AT131" s="2">
        <f t="shared" si="175"/>
        <v>26.938478469848633</v>
      </c>
      <c r="AU131" s="3">
        <v>2</v>
      </c>
      <c r="AV131" s="2">
        <f t="shared" si="176"/>
        <v>4.644859790802002</v>
      </c>
      <c r="AW131" s="3">
        <v>1</v>
      </c>
      <c r="AX131" s="2">
        <f t="shared" si="177"/>
        <v>9.2897195816040039</v>
      </c>
      <c r="AY131" s="3">
        <v>26.062389373779297</v>
      </c>
      <c r="AZ131" s="3">
        <v>26.938478469848633</v>
      </c>
      <c r="BA131" s="3">
        <v>26.100545883178711</v>
      </c>
      <c r="BB131" s="3">
        <v>1200.5704345703125</v>
      </c>
      <c r="BC131" s="3">
        <v>1172.377685546875</v>
      </c>
      <c r="BD131" s="3">
        <v>18.541748046875</v>
      </c>
      <c r="BE131" s="3">
        <v>19.850809097290039</v>
      </c>
      <c r="BF131" s="3">
        <v>52.489170074462891</v>
      </c>
      <c r="BG131" s="3">
        <v>56.19183349609375</v>
      </c>
      <c r="BH131" s="3">
        <v>300.15151977539062</v>
      </c>
      <c r="BI131" s="3">
        <v>2000.43896484375</v>
      </c>
      <c r="BJ131" s="3">
        <v>993.68157958984375</v>
      </c>
      <c r="BK131" s="3">
        <v>95.86688232421875</v>
      </c>
      <c r="BL131" s="3">
        <v>1.1840910911560059</v>
      </c>
      <c r="BM131" s="3">
        <v>-3.3948980271816254E-2</v>
      </c>
      <c r="BN131" s="3">
        <v>1</v>
      </c>
      <c r="BO131" s="3">
        <v>-1.355140209197998</v>
      </c>
      <c r="BP131" s="3">
        <v>7.355140209197998</v>
      </c>
      <c r="BQ131" s="3">
        <v>1</v>
      </c>
      <c r="BR131" s="3">
        <v>0</v>
      </c>
      <c r="BS131" s="3">
        <v>0.15999999642372131</v>
      </c>
      <c r="BT131" s="3">
        <v>111115</v>
      </c>
      <c r="BU131" s="2">
        <f t="shared" si="178"/>
        <v>1.500757598876953</v>
      </c>
      <c r="BV131" s="2">
        <f t="shared" si="179"/>
        <v>2.0043717191612939E-3</v>
      </c>
      <c r="BW131" s="2">
        <f t="shared" si="180"/>
        <v>300.08847846984861</v>
      </c>
      <c r="BX131" s="2">
        <f t="shared" si="181"/>
        <v>299.21238937377927</v>
      </c>
      <c r="BY131" s="2">
        <f t="shared" si="182"/>
        <v>320.07022722087277</v>
      </c>
      <c r="BZ131" s="2">
        <f t="shared" si="183"/>
        <v>0.88469596727629662</v>
      </c>
      <c r="CA131" s="2">
        <f t="shared" si="184"/>
        <v>3.5662474505957986</v>
      </c>
      <c r="CB131" s="2">
        <f t="shared" si="185"/>
        <v>37.199994034799872</v>
      </c>
      <c r="CC131" s="2">
        <f t="shared" si="186"/>
        <v>17.349184937509833</v>
      </c>
      <c r="CD131" s="2">
        <f t="shared" si="187"/>
        <v>26.500433921813965</v>
      </c>
      <c r="CE131" s="2">
        <f t="shared" si="188"/>
        <v>3.4754796450323195</v>
      </c>
      <c r="CF131" s="2">
        <f t="shared" si="189"/>
        <v>0.11223560172989196</v>
      </c>
      <c r="CG131" s="2">
        <f t="shared" si="190"/>
        <v>1.9030351797704352</v>
      </c>
      <c r="CH131" s="2">
        <f t="shared" si="191"/>
        <v>1.5724444652618843</v>
      </c>
      <c r="CI131" s="2">
        <f t="shared" si="192"/>
        <v>7.0269290873210891E-2</v>
      </c>
      <c r="CJ131" s="2">
        <f t="shared" si="193"/>
        <v>55.480590036381841</v>
      </c>
      <c r="CK131" s="2">
        <f t="shared" si="194"/>
        <v>0.49363383923291609</v>
      </c>
      <c r="CL131" s="2">
        <f t="shared" si="195"/>
        <v>52.572985460612443</v>
      </c>
      <c r="CM131" s="2">
        <f t="shared" si="196"/>
        <v>1166.5705336993133</v>
      </c>
      <c r="CN131" s="2">
        <f t="shared" si="197"/>
        <v>1.8008753598825332E-2</v>
      </c>
      <c r="CO131" s="2">
        <f t="shared" si="198"/>
        <v>0</v>
      </c>
      <c r="CP131" s="2">
        <f t="shared" si="199"/>
        <v>1750.2813905415985</v>
      </c>
      <c r="CQ131" s="2">
        <f t="shared" si="200"/>
        <v>691.88720703125</v>
      </c>
      <c r="CR131" s="2">
        <f t="shared" si="201"/>
        <v>0.39439984401811901</v>
      </c>
      <c r="CS131" s="2">
        <v>-9999</v>
      </c>
    </row>
    <row r="132" spans="1:97" x14ac:dyDescent="0.2">
      <c r="A132" s="2" t="s">
        <v>127</v>
      </c>
      <c r="B132" s="2" t="s">
        <v>128</v>
      </c>
      <c r="C132" t="s">
        <v>233</v>
      </c>
      <c r="D132" s="2">
        <v>2</v>
      </c>
      <c r="E132" s="2" t="s">
        <v>135</v>
      </c>
      <c r="F132" s="2" t="s">
        <v>130</v>
      </c>
      <c r="G132" s="2" t="s">
        <v>131</v>
      </c>
      <c r="H132" s="2" t="s">
        <v>250</v>
      </c>
      <c r="I132" s="2">
        <v>1</v>
      </c>
      <c r="J132" s="4">
        <v>41359</v>
      </c>
      <c r="K132" s="2" t="s">
        <v>132</v>
      </c>
      <c r="L132" s="2" t="s">
        <v>133</v>
      </c>
      <c r="M132" s="2" t="s">
        <v>129</v>
      </c>
      <c r="N132" s="2">
        <v>1</v>
      </c>
      <c r="O132" s="3">
        <v>7</v>
      </c>
      <c r="P132" s="3" t="s">
        <v>249</v>
      </c>
      <c r="Q132" s="3">
        <v>976.50005358364433</v>
      </c>
      <c r="R132" s="3">
        <v>0</v>
      </c>
      <c r="S132" s="2">
        <f t="shared" si="162"/>
        <v>45.413251300515441</v>
      </c>
      <c r="T132" s="2">
        <f t="shared" si="163"/>
        <v>0.10519554046518695</v>
      </c>
      <c r="U132" s="2">
        <f t="shared" si="164"/>
        <v>739.20242130857036</v>
      </c>
      <c r="V132" s="3">
        <v>7</v>
      </c>
      <c r="W132" s="3">
        <v>7</v>
      </c>
      <c r="X132" s="3">
        <v>0</v>
      </c>
      <c r="Y132" s="3">
        <v>0</v>
      </c>
      <c r="Z132" s="3">
        <v>545.98095703125</v>
      </c>
      <c r="AA132" s="3">
        <v>1327.1805419921875</v>
      </c>
      <c r="AB132" s="3">
        <v>786.6014404296875</v>
      </c>
      <c r="AC132" s="2">
        <v>-9999</v>
      </c>
      <c r="AD132" s="2">
        <f t="shared" si="165"/>
        <v>0.58861591188513374</v>
      </c>
      <c r="AE132" s="2">
        <f t="shared" si="166"/>
        <v>0.4073139143157225</v>
      </c>
      <c r="AF132" s="3">
        <v>-1</v>
      </c>
      <c r="AG132" s="3">
        <v>0.87</v>
      </c>
      <c r="AH132" s="3">
        <v>0.92</v>
      </c>
      <c r="AI132" s="3">
        <v>9.8973188400268555</v>
      </c>
      <c r="AJ132" s="2">
        <f t="shared" si="167"/>
        <v>0.87494865942001343</v>
      </c>
      <c r="AK132" s="2">
        <f t="shared" si="168"/>
        <v>2.6529152629668071E-2</v>
      </c>
      <c r="AL132" s="2">
        <f t="shared" si="169"/>
        <v>0.69198590471541366</v>
      </c>
      <c r="AM132" s="2">
        <f t="shared" si="170"/>
        <v>2.4308183736089983</v>
      </c>
      <c r="AN132" s="2">
        <f t="shared" si="171"/>
        <v>-1</v>
      </c>
      <c r="AO132" s="3">
        <v>1999.436279296875</v>
      </c>
      <c r="AP132" s="3">
        <v>0.5</v>
      </c>
      <c r="AQ132" s="2">
        <f t="shared" si="172"/>
        <v>356.2783142501483</v>
      </c>
      <c r="AR132" s="2">
        <f t="shared" si="173"/>
        <v>1.8187596433811046</v>
      </c>
      <c r="AS132" s="2">
        <f t="shared" si="174"/>
        <v>1.627852298388933</v>
      </c>
      <c r="AT132" s="2">
        <f t="shared" si="175"/>
        <v>26.995359420776367</v>
      </c>
      <c r="AU132" s="3">
        <v>2</v>
      </c>
      <c r="AV132" s="2">
        <f t="shared" si="176"/>
        <v>4.644859790802002</v>
      </c>
      <c r="AW132" s="3">
        <v>1</v>
      </c>
      <c r="AX132" s="2">
        <f t="shared" si="177"/>
        <v>9.2897195816040039</v>
      </c>
      <c r="AY132" s="3">
        <v>26.086984634399414</v>
      </c>
      <c r="AZ132" s="3">
        <v>26.995359420776367</v>
      </c>
      <c r="BA132" s="3">
        <v>26.100627899169922</v>
      </c>
      <c r="BB132" s="3">
        <v>1499.4803466796875</v>
      </c>
      <c r="BC132" s="3">
        <v>1467.44189453125</v>
      </c>
      <c r="BD132" s="3">
        <v>19.157625198364258</v>
      </c>
      <c r="BE132" s="3">
        <v>20.344858169555664</v>
      </c>
      <c r="BF132" s="3">
        <v>54.158603668212891</v>
      </c>
      <c r="BG132" s="3">
        <v>57.500564575195312</v>
      </c>
      <c r="BH132" s="3">
        <v>300.15292358398438</v>
      </c>
      <c r="BI132" s="3">
        <v>1999.5673828125</v>
      </c>
      <c r="BJ132" s="3">
        <v>993.04315185546875</v>
      </c>
      <c r="BK132" s="3">
        <v>95.863632202148438</v>
      </c>
      <c r="BL132" s="3">
        <v>2.5919280052185059</v>
      </c>
      <c r="BM132" s="3">
        <v>-3.0101858079433441E-2</v>
      </c>
      <c r="BN132" s="3">
        <v>1</v>
      </c>
      <c r="BO132" s="3">
        <v>-1.355140209197998</v>
      </c>
      <c r="BP132" s="3">
        <v>7.355140209197998</v>
      </c>
      <c r="BQ132" s="3">
        <v>1</v>
      </c>
      <c r="BR132" s="3">
        <v>0</v>
      </c>
      <c r="BS132" s="3">
        <v>0.15999999642372131</v>
      </c>
      <c r="BT132" s="3">
        <v>111115</v>
      </c>
      <c r="BU132" s="2">
        <f t="shared" si="178"/>
        <v>1.5007646179199217</v>
      </c>
      <c r="BV132" s="2">
        <f t="shared" si="179"/>
        <v>1.8187596433811046E-3</v>
      </c>
      <c r="BW132" s="2">
        <f t="shared" si="180"/>
        <v>300.14535942077634</v>
      </c>
      <c r="BX132" s="2">
        <f t="shared" si="181"/>
        <v>299.23698463439939</v>
      </c>
      <c r="BY132" s="2">
        <f t="shared" si="182"/>
        <v>319.93077409898979</v>
      </c>
      <c r="BZ132" s="2">
        <f t="shared" si="183"/>
        <v>0.91529352693652621</v>
      </c>
      <c r="CA132" s="2">
        <f t="shared" si="184"/>
        <v>3.5781842991600921</v>
      </c>
      <c r="CB132" s="2">
        <f t="shared" si="185"/>
        <v>37.32577430004681</v>
      </c>
      <c r="CC132" s="2">
        <f t="shared" si="186"/>
        <v>16.980916130491146</v>
      </c>
      <c r="CD132" s="2">
        <f t="shared" si="187"/>
        <v>26.541172027587891</v>
      </c>
      <c r="CE132" s="2">
        <f t="shared" si="188"/>
        <v>3.48383509910526</v>
      </c>
      <c r="CF132" s="2">
        <f t="shared" si="189"/>
        <v>0.10401765843113132</v>
      </c>
      <c r="CG132" s="2">
        <f t="shared" si="190"/>
        <v>1.9503320007711591</v>
      </c>
      <c r="CH132" s="2">
        <f t="shared" si="191"/>
        <v>1.5335030983341009</v>
      </c>
      <c r="CI132" s="2">
        <f t="shared" si="192"/>
        <v>6.5115845623062441E-2</v>
      </c>
      <c r="CJ132" s="2">
        <f t="shared" si="193"/>
        <v>70.862629039262359</v>
      </c>
      <c r="CK132" s="2">
        <f t="shared" si="194"/>
        <v>0.50373539426901559</v>
      </c>
      <c r="CL132" s="2">
        <f t="shared" si="195"/>
        <v>53.679935641948248</v>
      </c>
      <c r="CM132" s="2">
        <f t="shared" si="196"/>
        <v>1460.8423531008391</v>
      </c>
      <c r="CN132" s="2">
        <f t="shared" si="197"/>
        <v>1.6687498154258514E-2</v>
      </c>
      <c r="CO132" s="2">
        <f t="shared" si="198"/>
        <v>0</v>
      </c>
      <c r="CP132" s="2">
        <f t="shared" si="199"/>
        <v>1749.5188010117818</v>
      </c>
      <c r="CQ132" s="2">
        <f t="shared" si="200"/>
        <v>781.1995849609375</v>
      </c>
      <c r="CR132" s="2">
        <f t="shared" si="201"/>
        <v>0.4073139143157225</v>
      </c>
      <c r="CS132" s="2">
        <v>-9999</v>
      </c>
    </row>
    <row r="133" spans="1:97" x14ac:dyDescent="0.2">
      <c r="A133" t="s">
        <v>127</v>
      </c>
      <c r="B133" t="s">
        <v>128</v>
      </c>
      <c r="C133" t="s">
        <v>233</v>
      </c>
      <c r="D133">
        <v>2</v>
      </c>
      <c r="E133" s="5" t="s">
        <v>135</v>
      </c>
      <c r="F133" t="s">
        <v>130</v>
      </c>
      <c r="G133" t="s">
        <v>131</v>
      </c>
      <c r="H133" t="s">
        <v>250</v>
      </c>
      <c r="I133">
        <v>2</v>
      </c>
      <c r="J133" s="8">
        <v>41359</v>
      </c>
      <c r="K133" t="s">
        <v>132</v>
      </c>
      <c r="L133" t="s">
        <v>133</v>
      </c>
      <c r="M133" t="s">
        <v>129</v>
      </c>
      <c r="O133" s="1">
        <v>8</v>
      </c>
      <c r="P133" s="1" t="s">
        <v>251</v>
      </c>
      <c r="Q133" s="1">
        <v>1566.5000539282337</v>
      </c>
      <c r="R133" s="1">
        <v>0</v>
      </c>
      <c r="S133">
        <f t="shared" si="162"/>
        <v>12.456542515945456</v>
      </c>
      <c r="T133">
        <f t="shared" si="163"/>
        <v>0.10519993390915436</v>
      </c>
      <c r="U133">
        <f t="shared" si="164"/>
        <v>188.36537971988963</v>
      </c>
      <c r="V133" s="1">
        <v>8</v>
      </c>
      <c r="W133" s="1">
        <v>8</v>
      </c>
      <c r="X133" s="1">
        <v>0</v>
      </c>
      <c r="Y133" s="1">
        <v>0</v>
      </c>
      <c r="Z133" s="1">
        <v>475.744140625</v>
      </c>
      <c r="AA133" s="1">
        <v>844.2470703125</v>
      </c>
      <c r="AB133" s="1">
        <v>590.27777099609375</v>
      </c>
      <c r="AC133" s="2">
        <v>-9999</v>
      </c>
      <c r="AD133">
        <f t="shared" si="165"/>
        <v>0.43648706953889432</v>
      </c>
      <c r="AE133">
        <f t="shared" si="166"/>
        <v>0.30082342983126836</v>
      </c>
      <c r="AF133" s="1">
        <v>-1</v>
      </c>
      <c r="AG133" s="1">
        <v>0.87</v>
      </c>
      <c r="AH133" s="1">
        <v>0.92</v>
      </c>
      <c r="AI133" s="1">
        <v>9.8973188400268555</v>
      </c>
      <c r="AJ133">
        <f t="shared" si="167"/>
        <v>0.87494865942001343</v>
      </c>
      <c r="AK133">
        <f t="shared" si="168"/>
        <v>7.6843181195152587E-3</v>
      </c>
      <c r="AL133">
        <f t="shared" si="169"/>
        <v>0.68919207652373016</v>
      </c>
      <c r="AM133">
        <f t="shared" si="170"/>
        <v>1.7745821718442736</v>
      </c>
      <c r="AN133">
        <f t="shared" si="171"/>
        <v>-1</v>
      </c>
      <c r="AO133" s="1">
        <v>2001.139404296875</v>
      </c>
      <c r="AP133" s="1">
        <v>0.5</v>
      </c>
      <c r="AQ133">
        <f t="shared" si="172"/>
        <v>263.35500513925354</v>
      </c>
      <c r="AR133">
        <f t="shared" si="173"/>
        <v>2.7336463021712487</v>
      </c>
      <c r="AS133">
        <f t="shared" si="174"/>
        <v>2.4383840914391621</v>
      </c>
      <c r="AT133">
        <f t="shared" si="175"/>
        <v>30.140790939331055</v>
      </c>
      <c r="AU133" s="1">
        <v>2</v>
      </c>
      <c r="AV133">
        <f t="shared" si="176"/>
        <v>4.644859790802002</v>
      </c>
      <c r="AW133" s="1">
        <v>1</v>
      </c>
      <c r="AX133">
        <f t="shared" si="177"/>
        <v>9.2897195816040039</v>
      </c>
      <c r="AY133" s="1">
        <v>31.845054626464844</v>
      </c>
      <c r="AZ133" s="1">
        <v>30.140790939331055</v>
      </c>
      <c r="BA133" s="1">
        <v>34.090274810791016</v>
      </c>
      <c r="BB133" s="1">
        <v>400.84747314453125</v>
      </c>
      <c r="BC133" s="1">
        <v>391.83389282226562</v>
      </c>
      <c r="BD133" s="1">
        <v>17.58161735534668</v>
      </c>
      <c r="BE133" s="1">
        <v>19.367786407470703</v>
      </c>
      <c r="BF133" s="1">
        <v>35.608898162841797</v>
      </c>
      <c r="BG133" s="1">
        <v>39.227691650390625</v>
      </c>
      <c r="BH133" s="1">
        <v>300.16213989257812</v>
      </c>
      <c r="BI133" s="1">
        <v>2001.453857421875</v>
      </c>
      <c r="BJ133" s="1">
        <v>1041.71044921875</v>
      </c>
      <c r="BK133" s="1">
        <v>95.862335205078125</v>
      </c>
      <c r="BL133" s="1">
        <v>1.5656294822692871</v>
      </c>
      <c r="BM133" s="1">
        <v>-6.1719976365566254E-2</v>
      </c>
      <c r="BN133" s="1">
        <v>1</v>
      </c>
      <c r="BO133" s="1">
        <v>-1.355140209197998</v>
      </c>
      <c r="BP133" s="1">
        <v>7.355140209197998</v>
      </c>
      <c r="BQ133" s="1">
        <v>1</v>
      </c>
      <c r="BR133" s="1">
        <v>0</v>
      </c>
      <c r="BS133" s="1">
        <v>0.15999999642372131</v>
      </c>
      <c r="BT133" s="1">
        <v>111115</v>
      </c>
      <c r="BU133">
        <f t="shared" si="178"/>
        <v>1.5008106994628905</v>
      </c>
      <c r="BV133">
        <f t="shared" si="179"/>
        <v>2.7336463021712487E-3</v>
      </c>
      <c r="BW133">
        <f t="shared" si="180"/>
        <v>303.29079093933103</v>
      </c>
      <c r="BX133">
        <f t="shared" si="181"/>
        <v>304.99505462646482</v>
      </c>
      <c r="BY133">
        <f t="shared" si="182"/>
        <v>320.23261002974323</v>
      </c>
      <c r="BZ133">
        <f t="shared" si="183"/>
        <v>0.87866448612666082</v>
      </c>
      <c r="CA133">
        <f t="shared" si="184"/>
        <v>4.2950253242124745</v>
      </c>
      <c r="CB133">
        <f t="shared" si="185"/>
        <v>44.804096572695983</v>
      </c>
      <c r="CC133">
        <f t="shared" si="186"/>
        <v>25.436310165225279</v>
      </c>
      <c r="CD133">
        <f t="shared" si="187"/>
        <v>30.992922782897949</v>
      </c>
      <c r="CE133">
        <f t="shared" si="188"/>
        <v>4.5095581727446667</v>
      </c>
      <c r="CF133">
        <f t="shared" si="189"/>
        <v>0.10402195403649912</v>
      </c>
      <c r="CG133">
        <f t="shared" si="190"/>
        <v>1.8566412327733124</v>
      </c>
      <c r="CH133">
        <f t="shared" si="191"/>
        <v>2.6529169399713544</v>
      </c>
      <c r="CI133">
        <f t="shared" si="192"/>
        <v>6.5118539040153772E-2</v>
      </c>
      <c r="CJ133">
        <f t="shared" si="193"/>
        <v>18.057145171739887</v>
      </c>
      <c r="CK133">
        <f t="shared" si="194"/>
        <v>0.48072763273015656</v>
      </c>
      <c r="CL133">
        <f t="shared" si="195"/>
        <v>42.002519140093</v>
      </c>
      <c r="CM133">
        <f t="shared" si="196"/>
        <v>390.02368399423739</v>
      </c>
      <c r="CN133">
        <f t="shared" si="197"/>
        <v>1.3414728051569083E-2</v>
      </c>
      <c r="CO133">
        <f t="shared" si="198"/>
        <v>0</v>
      </c>
      <c r="CP133">
        <f t="shared" si="199"/>
        <v>1751.1693694422843</v>
      </c>
      <c r="CQ133">
        <f t="shared" si="200"/>
        <v>368.5029296875</v>
      </c>
      <c r="CR133">
        <f t="shared" si="201"/>
        <v>0.30082342983126836</v>
      </c>
      <c r="CS133" s="2">
        <v>-9999</v>
      </c>
    </row>
    <row r="134" spans="1:97" x14ac:dyDescent="0.2">
      <c r="A134" t="s">
        <v>127</v>
      </c>
      <c r="B134" t="s">
        <v>128</v>
      </c>
      <c r="C134" t="s">
        <v>233</v>
      </c>
      <c r="D134">
        <v>2</v>
      </c>
      <c r="E134" s="5" t="s">
        <v>135</v>
      </c>
      <c r="F134" t="s">
        <v>130</v>
      </c>
      <c r="G134" t="s">
        <v>131</v>
      </c>
      <c r="H134" t="s">
        <v>250</v>
      </c>
      <c r="I134">
        <v>2</v>
      </c>
      <c r="J134" s="8">
        <v>41359</v>
      </c>
      <c r="K134" t="s">
        <v>132</v>
      </c>
      <c r="L134" t="s">
        <v>133</v>
      </c>
      <c r="M134" t="s">
        <v>129</v>
      </c>
      <c r="O134" s="1">
        <v>9</v>
      </c>
      <c r="P134" s="1" t="s">
        <v>252</v>
      </c>
      <c r="Q134" s="1">
        <v>1686.5000539971516</v>
      </c>
      <c r="R134" s="1">
        <v>0</v>
      </c>
      <c r="S134">
        <f t="shared" si="162"/>
        <v>7.5902090307323835</v>
      </c>
      <c r="T134">
        <f t="shared" si="163"/>
        <v>0.10314055844455802</v>
      </c>
      <c r="U134">
        <f t="shared" si="164"/>
        <v>117.55776944061246</v>
      </c>
      <c r="V134" s="1">
        <v>9</v>
      </c>
      <c r="W134" s="1">
        <v>9</v>
      </c>
      <c r="X134" s="1">
        <v>0</v>
      </c>
      <c r="Y134" s="1">
        <v>0</v>
      </c>
      <c r="Z134" s="1">
        <v>471.3876953125</v>
      </c>
      <c r="AA134" s="1">
        <v>836.6312255859375</v>
      </c>
      <c r="AB134" s="1">
        <v>587.19525146484375</v>
      </c>
      <c r="AC134" s="2">
        <v>-9999</v>
      </c>
      <c r="AD134">
        <f t="shared" si="165"/>
        <v>0.43656454493153535</v>
      </c>
      <c r="AE134">
        <f t="shared" si="166"/>
        <v>0.29814327566652848</v>
      </c>
      <c r="AF134" s="1">
        <v>-1</v>
      </c>
      <c r="AG134" s="1">
        <v>0.87</v>
      </c>
      <c r="AH134" s="1">
        <v>0.92</v>
      </c>
      <c r="AI134" s="1">
        <v>9.8973188400268555</v>
      </c>
      <c r="AJ134">
        <f t="shared" si="167"/>
        <v>0.87494865942001343</v>
      </c>
      <c r="AK134">
        <f t="shared" si="168"/>
        <v>4.9091002580081795E-3</v>
      </c>
      <c r="AL134">
        <f t="shared" si="169"/>
        <v>0.6829305749354545</v>
      </c>
      <c r="AM134">
        <f t="shared" si="170"/>
        <v>1.7748261863969621</v>
      </c>
      <c r="AN134">
        <f t="shared" si="171"/>
        <v>-1</v>
      </c>
      <c r="AO134" s="1">
        <v>1999.7945556640625</v>
      </c>
      <c r="AP134" s="1">
        <v>0.5</v>
      </c>
      <c r="AQ134">
        <f t="shared" si="172"/>
        <v>260.83326324868676</v>
      </c>
      <c r="AR134">
        <f t="shared" si="173"/>
        <v>2.7402045488139168</v>
      </c>
      <c r="AS134">
        <f t="shared" si="174"/>
        <v>2.4920944474742162</v>
      </c>
      <c r="AT134">
        <f t="shared" si="175"/>
        <v>30.31342887878418</v>
      </c>
      <c r="AU134" s="1">
        <v>2</v>
      </c>
      <c r="AV134">
        <f t="shared" si="176"/>
        <v>4.644859790802002</v>
      </c>
      <c r="AW134" s="1">
        <v>1</v>
      </c>
      <c r="AX134">
        <f t="shared" si="177"/>
        <v>9.2897195816040039</v>
      </c>
      <c r="AY134" s="1">
        <v>31.603254318237305</v>
      </c>
      <c r="AZ134" s="1">
        <v>30.31342887878418</v>
      </c>
      <c r="BA134" s="1">
        <v>33.502182006835938</v>
      </c>
      <c r="BB134" s="1">
        <v>249.68650817871094</v>
      </c>
      <c r="BC134" s="1">
        <v>244.18421936035156</v>
      </c>
      <c r="BD134" s="1">
        <v>17.462665557861328</v>
      </c>
      <c r="BE134" s="1">
        <v>19.253019332885742</v>
      </c>
      <c r="BF134" s="1">
        <v>35.856288909912109</v>
      </c>
      <c r="BG134" s="1">
        <v>39.531726837158203</v>
      </c>
      <c r="BH134" s="1">
        <v>300.214111328125</v>
      </c>
      <c r="BI134" s="1">
        <v>1999.9505615234375</v>
      </c>
      <c r="BJ134" s="1">
        <v>1041.257568359375</v>
      </c>
      <c r="BK134" s="1">
        <v>95.863456726074219</v>
      </c>
      <c r="BL134" s="1">
        <v>0.97241353988647461</v>
      </c>
      <c r="BM134" s="1">
        <v>-7.0001684129238129E-2</v>
      </c>
      <c r="BN134" s="1">
        <v>1</v>
      </c>
      <c r="BO134" s="1">
        <v>-1.355140209197998</v>
      </c>
      <c r="BP134" s="1">
        <v>7.355140209197998</v>
      </c>
      <c r="BQ134" s="1">
        <v>1</v>
      </c>
      <c r="BR134" s="1">
        <v>0</v>
      </c>
      <c r="BS134" s="1">
        <v>0.15999999642372131</v>
      </c>
      <c r="BT134" s="1">
        <v>111115</v>
      </c>
      <c r="BU134">
        <f t="shared" si="178"/>
        <v>1.5010705566406248</v>
      </c>
      <c r="BV134">
        <f t="shared" si="179"/>
        <v>2.740204548813917E-3</v>
      </c>
      <c r="BW134">
        <f t="shared" si="180"/>
        <v>303.46342887878416</v>
      </c>
      <c r="BX134">
        <f t="shared" si="181"/>
        <v>304.75325431823728</v>
      </c>
      <c r="BY134">
        <f t="shared" si="182"/>
        <v>319.99208269136943</v>
      </c>
      <c r="BZ134">
        <f t="shared" si="183"/>
        <v>0.85642388252664847</v>
      </c>
      <c r="CA134">
        <f t="shared" si="184"/>
        <v>4.3377554331385788</v>
      </c>
      <c r="CB134">
        <f t="shared" si="185"/>
        <v>45.249311690621923</v>
      </c>
      <c r="CC134">
        <f t="shared" si="186"/>
        <v>25.996292357736181</v>
      </c>
      <c r="CD134">
        <f t="shared" si="187"/>
        <v>30.958341598510742</v>
      </c>
      <c r="CE134">
        <f t="shared" si="188"/>
        <v>4.5006736894061872</v>
      </c>
      <c r="CF134">
        <f t="shared" si="189"/>
        <v>0.1020079987515953</v>
      </c>
      <c r="CG134">
        <f t="shared" si="190"/>
        <v>1.8456609856643627</v>
      </c>
      <c r="CH134">
        <f t="shared" si="191"/>
        <v>2.6550127037418245</v>
      </c>
      <c r="CI134">
        <f t="shared" si="192"/>
        <v>6.3855794405214744E-2</v>
      </c>
      <c r="CJ134">
        <f t="shared" si="193"/>
        <v>11.269494143583962</v>
      </c>
      <c r="CK134">
        <f t="shared" si="194"/>
        <v>0.48143065816684971</v>
      </c>
      <c r="CL134">
        <f t="shared" si="195"/>
        <v>41.286019118874819</v>
      </c>
      <c r="CM134">
        <f t="shared" si="196"/>
        <v>243.08119551754581</v>
      </c>
      <c r="CN134">
        <f t="shared" si="197"/>
        <v>1.2891557263073204E-2</v>
      </c>
      <c r="CO134">
        <f t="shared" si="198"/>
        <v>0</v>
      </c>
      <c r="CP134">
        <f t="shared" si="199"/>
        <v>1749.8540627112347</v>
      </c>
      <c r="CQ134">
        <f t="shared" si="200"/>
        <v>365.2435302734375</v>
      </c>
      <c r="CR134">
        <f t="shared" si="201"/>
        <v>0.29814327566652848</v>
      </c>
      <c r="CS134" s="2">
        <v>-9999</v>
      </c>
    </row>
    <row r="135" spans="1:97" x14ac:dyDescent="0.2">
      <c r="A135" t="s">
        <v>127</v>
      </c>
      <c r="B135" t="s">
        <v>128</v>
      </c>
      <c r="C135" t="s">
        <v>233</v>
      </c>
      <c r="D135">
        <v>2</v>
      </c>
      <c r="E135" s="5" t="s">
        <v>135</v>
      </c>
      <c r="F135" t="s">
        <v>130</v>
      </c>
      <c r="G135" t="s">
        <v>131</v>
      </c>
      <c r="H135" t="s">
        <v>250</v>
      </c>
      <c r="I135">
        <v>2</v>
      </c>
      <c r="J135" s="8">
        <v>41359</v>
      </c>
      <c r="K135" t="s">
        <v>132</v>
      </c>
      <c r="L135" t="s">
        <v>133</v>
      </c>
      <c r="M135" t="s">
        <v>129</v>
      </c>
      <c r="O135" s="1">
        <v>10</v>
      </c>
      <c r="P135" s="1" t="s">
        <v>253</v>
      </c>
      <c r="Q135" s="1">
        <v>1805.5000536525622</v>
      </c>
      <c r="R135" s="1">
        <v>0</v>
      </c>
      <c r="S135">
        <f t="shared" si="162"/>
        <v>1.4448481633762638</v>
      </c>
      <c r="T135">
        <f t="shared" si="163"/>
        <v>0.10288807488111441</v>
      </c>
      <c r="U135">
        <f t="shared" si="164"/>
        <v>71.556453827707529</v>
      </c>
      <c r="V135" s="1">
        <v>10</v>
      </c>
      <c r="W135" s="1">
        <v>10</v>
      </c>
      <c r="X135" s="1">
        <v>0</v>
      </c>
      <c r="Y135" s="1">
        <v>0</v>
      </c>
      <c r="Z135" s="1">
        <v>468.01220703125</v>
      </c>
      <c r="AA135" s="1">
        <v>793.79693603515625</v>
      </c>
      <c r="AB135" s="1">
        <v>581.6065673828125</v>
      </c>
      <c r="AC135" s="2">
        <v>-9999</v>
      </c>
      <c r="AD135">
        <f t="shared" si="165"/>
        <v>0.41041318530546417</v>
      </c>
      <c r="AE135">
        <f t="shared" si="166"/>
        <v>0.2673106420795584</v>
      </c>
      <c r="AF135" s="1">
        <v>-1</v>
      </c>
      <c r="AG135" s="1">
        <v>0.87</v>
      </c>
      <c r="AH135" s="1">
        <v>0.92</v>
      </c>
      <c r="AI135" s="1">
        <v>9.9274587631225586</v>
      </c>
      <c r="AJ135">
        <f t="shared" si="167"/>
        <v>0.87496372938156131</v>
      </c>
      <c r="AK135">
        <f t="shared" si="168"/>
        <v>1.3975229254731744E-3</v>
      </c>
      <c r="AL135">
        <f t="shared" si="169"/>
        <v>0.65132079487310635</v>
      </c>
      <c r="AM135">
        <f t="shared" si="170"/>
        <v>1.6961030590857067</v>
      </c>
      <c r="AN135">
        <f t="shared" si="171"/>
        <v>-1</v>
      </c>
      <c r="AO135" s="1">
        <v>1999.42822265625</v>
      </c>
      <c r="AP135" s="1">
        <v>0.5</v>
      </c>
      <c r="AQ135">
        <f t="shared" si="172"/>
        <v>233.82025062026321</v>
      </c>
      <c r="AR135">
        <f t="shared" si="173"/>
        <v>2.634463940225551</v>
      </c>
      <c r="AS135">
        <f t="shared" si="174"/>
        <v>2.4033589326785716</v>
      </c>
      <c r="AT135">
        <f t="shared" si="175"/>
        <v>29.859682083129883</v>
      </c>
      <c r="AU135" s="1">
        <v>2</v>
      </c>
      <c r="AV135">
        <f t="shared" si="176"/>
        <v>4.644859790802002</v>
      </c>
      <c r="AW135" s="1">
        <v>1</v>
      </c>
      <c r="AX135">
        <f t="shared" si="177"/>
        <v>9.2897195816040039</v>
      </c>
      <c r="AY135" s="1">
        <v>31.148679733276367</v>
      </c>
      <c r="AZ135" s="1">
        <v>29.859682083129883</v>
      </c>
      <c r="BA135" s="1">
        <v>33.113323211669922</v>
      </c>
      <c r="BB135" s="1">
        <v>98.873397827148438</v>
      </c>
      <c r="BC135" s="1">
        <v>97.738945007324219</v>
      </c>
      <c r="BD135" s="1">
        <v>17.294002532958984</v>
      </c>
      <c r="BE135" s="1">
        <v>19.016246795654297</v>
      </c>
      <c r="BF135" s="1">
        <v>36.439201354980469</v>
      </c>
      <c r="BG135" s="1">
        <v>40.064582824707031</v>
      </c>
      <c r="BH135" s="1">
        <v>300.11611938476562</v>
      </c>
      <c r="BI135" s="1">
        <v>1999.414794921875</v>
      </c>
      <c r="BJ135" s="1">
        <v>1005.217529296875</v>
      </c>
      <c r="BK135" s="1">
        <v>95.858718872070312</v>
      </c>
      <c r="BL135" s="1">
        <v>0.70340108871459961</v>
      </c>
      <c r="BM135" s="1">
        <v>-7.3352895677089691E-2</v>
      </c>
      <c r="BN135" s="1">
        <v>1</v>
      </c>
      <c r="BO135" s="1">
        <v>-1.355140209197998</v>
      </c>
      <c r="BP135" s="1">
        <v>7.355140209197998</v>
      </c>
      <c r="BQ135" s="1">
        <v>1</v>
      </c>
      <c r="BR135" s="1">
        <v>0</v>
      </c>
      <c r="BS135" s="1">
        <v>0.15999999642372131</v>
      </c>
      <c r="BT135" s="1">
        <v>111115</v>
      </c>
      <c r="BU135">
        <f t="shared" si="178"/>
        <v>1.5005805969238279</v>
      </c>
      <c r="BV135">
        <f t="shared" si="179"/>
        <v>2.6344639402255511E-3</v>
      </c>
      <c r="BW135">
        <f t="shared" si="180"/>
        <v>303.00968208312986</v>
      </c>
      <c r="BX135">
        <f t="shared" si="181"/>
        <v>304.29867973327634</v>
      </c>
      <c r="BY135">
        <f t="shared" si="182"/>
        <v>319.90636003703548</v>
      </c>
      <c r="BZ135">
        <f t="shared" si="183"/>
        <v>0.87454550884576787</v>
      </c>
      <c r="CA135">
        <f t="shared" si="184"/>
        <v>4.2262319882651047</v>
      </c>
      <c r="CB135">
        <f t="shared" si="185"/>
        <v>44.088133432132402</v>
      </c>
      <c r="CC135">
        <f t="shared" si="186"/>
        <v>25.071886636478105</v>
      </c>
      <c r="CD135">
        <f t="shared" si="187"/>
        <v>30.504180908203125</v>
      </c>
      <c r="CE135">
        <f t="shared" si="188"/>
        <v>4.3853993315897846</v>
      </c>
      <c r="CF135">
        <f t="shared" si="189"/>
        <v>0.10176102301863907</v>
      </c>
      <c r="CG135">
        <f t="shared" si="190"/>
        <v>1.8228730555865331</v>
      </c>
      <c r="CH135">
        <f t="shared" si="191"/>
        <v>2.5625262760032514</v>
      </c>
      <c r="CI135">
        <f t="shared" si="192"/>
        <v>6.3700946700335256E-2</v>
      </c>
      <c r="CJ135">
        <f t="shared" si="193"/>
        <v>6.8593099909524957</v>
      </c>
      <c r="CK135">
        <f t="shared" si="194"/>
        <v>0.73211813184954411</v>
      </c>
      <c r="CL135">
        <f t="shared" si="195"/>
        <v>41.922822115402738</v>
      </c>
      <c r="CM135">
        <f t="shared" si="196"/>
        <v>97.52897688036154</v>
      </c>
      <c r="CN135">
        <f t="shared" si="197"/>
        <v>6.2106785567219731E-3</v>
      </c>
      <c r="CO135">
        <f t="shared" si="198"/>
        <v>0</v>
      </c>
      <c r="CP135">
        <f t="shared" si="199"/>
        <v>1749.4154255455132</v>
      </c>
      <c r="CQ135">
        <f t="shared" si="200"/>
        <v>325.78472900390625</v>
      </c>
      <c r="CR135">
        <f t="shared" si="201"/>
        <v>0.2673106420795584</v>
      </c>
      <c r="CS135" s="2">
        <v>-9999</v>
      </c>
    </row>
    <row r="136" spans="1:97" x14ac:dyDescent="0.2">
      <c r="A136" t="s">
        <v>127</v>
      </c>
      <c r="B136" t="s">
        <v>128</v>
      </c>
      <c r="C136" t="s">
        <v>233</v>
      </c>
      <c r="D136">
        <v>2</v>
      </c>
      <c r="E136" s="5" t="s">
        <v>135</v>
      </c>
      <c r="F136" t="s">
        <v>130</v>
      </c>
      <c r="G136" t="s">
        <v>131</v>
      </c>
      <c r="H136" t="s">
        <v>250</v>
      </c>
      <c r="I136">
        <v>2</v>
      </c>
      <c r="J136" s="8">
        <v>41359</v>
      </c>
      <c r="K136" t="s">
        <v>132</v>
      </c>
      <c r="L136" t="s">
        <v>133</v>
      </c>
      <c r="M136" t="s">
        <v>129</v>
      </c>
      <c r="O136" s="1">
        <v>11</v>
      </c>
      <c r="P136" s="1" t="s">
        <v>254</v>
      </c>
      <c r="Q136" s="1">
        <v>1932.0000527910888</v>
      </c>
      <c r="R136" s="1">
        <v>0</v>
      </c>
      <c r="S136">
        <f t="shared" si="162"/>
        <v>-1.1695293041941006</v>
      </c>
      <c r="T136">
        <f t="shared" si="163"/>
        <v>0.10521325969422082</v>
      </c>
      <c r="U136">
        <f t="shared" si="164"/>
        <v>65.817754119853916</v>
      </c>
      <c r="V136" s="1">
        <v>11</v>
      </c>
      <c r="W136" s="1">
        <v>11</v>
      </c>
      <c r="X136" s="1">
        <v>0</v>
      </c>
      <c r="Y136" s="1">
        <v>0</v>
      </c>
      <c r="Z136" s="1">
        <v>462.851318359375</v>
      </c>
      <c r="AA136" s="1">
        <v>767.99237060546875</v>
      </c>
      <c r="AB136" s="1">
        <v>576.57861328125</v>
      </c>
      <c r="AC136" s="2">
        <v>-9999</v>
      </c>
      <c r="AD136">
        <f t="shared" si="165"/>
        <v>0.39732302549506721</v>
      </c>
      <c r="AE136">
        <f t="shared" si="166"/>
        <v>0.24923913915096871</v>
      </c>
      <c r="AF136" s="1">
        <v>-1</v>
      </c>
      <c r="AG136" s="1">
        <v>0.87</v>
      </c>
      <c r="AH136" s="1">
        <v>0.92</v>
      </c>
      <c r="AI136" s="1">
        <v>9.8973188400268555</v>
      </c>
      <c r="AJ136">
        <f t="shared" si="167"/>
        <v>0.87494865942001343</v>
      </c>
      <c r="AK136">
        <f t="shared" si="168"/>
        <v>-9.6928569244003284E-5</v>
      </c>
      <c r="AL136">
        <f t="shared" si="169"/>
        <v>0.62729598628323902</v>
      </c>
      <c r="AM136">
        <f t="shared" si="170"/>
        <v>1.6592636558273144</v>
      </c>
      <c r="AN136">
        <f t="shared" si="171"/>
        <v>-1</v>
      </c>
      <c r="AO136" s="1">
        <v>2001.6776123046875</v>
      </c>
      <c r="AP136" s="1">
        <v>0.5</v>
      </c>
      <c r="AQ136">
        <f t="shared" si="172"/>
        <v>218.25437034961507</v>
      </c>
      <c r="AR136">
        <f t="shared" si="173"/>
        <v>2.7145406454138179</v>
      </c>
      <c r="AS136">
        <f t="shared" si="174"/>
        <v>2.4224425325545735</v>
      </c>
      <c r="AT136">
        <f t="shared" si="175"/>
        <v>29.871631622314453</v>
      </c>
      <c r="AU136" s="1">
        <v>2</v>
      </c>
      <c r="AV136">
        <f t="shared" si="176"/>
        <v>4.644859790802002</v>
      </c>
      <c r="AW136" s="1">
        <v>1</v>
      </c>
      <c r="AX136">
        <f t="shared" si="177"/>
        <v>9.2897195816040039</v>
      </c>
      <c r="AY136" s="1">
        <v>31.160520553588867</v>
      </c>
      <c r="AZ136" s="1">
        <v>29.871631622314453</v>
      </c>
      <c r="BA136" s="1">
        <v>33.124282836914062</v>
      </c>
      <c r="BB136" s="1">
        <v>49.591239929199219</v>
      </c>
      <c r="BC136" s="1">
        <v>50.279521942138672</v>
      </c>
      <c r="BD136" s="1">
        <v>17.073047637939453</v>
      </c>
      <c r="BE136" s="1">
        <v>18.847566604614258</v>
      </c>
      <c r="BF136" s="1">
        <v>35.950298309326172</v>
      </c>
      <c r="BG136" s="1">
        <v>39.686923980712891</v>
      </c>
      <c r="BH136" s="1">
        <v>300.1802978515625</v>
      </c>
      <c r="BI136" s="1">
        <v>1998.989013671875</v>
      </c>
      <c r="BJ136" s="1">
        <v>848.95989990234375</v>
      </c>
      <c r="BK136" s="1">
        <v>95.85821533203125</v>
      </c>
      <c r="BL136" s="1">
        <v>1.0431876182556152</v>
      </c>
      <c r="BM136" s="1">
        <v>-4.8473440110683441E-2</v>
      </c>
      <c r="BN136" s="1">
        <v>1</v>
      </c>
      <c r="BO136" s="1">
        <v>-1.355140209197998</v>
      </c>
      <c r="BP136" s="1">
        <v>7.355140209197998</v>
      </c>
      <c r="BQ136" s="1">
        <v>1</v>
      </c>
      <c r="BR136" s="1">
        <v>0</v>
      </c>
      <c r="BS136" s="1">
        <v>0.15999999642372131</v>
      </c>
      <c r="BT136" s="1">
        <v>111115</v>
      </c>
      <c r="BU136">
        <f t="shared" si="178"/>
        <v>1.5009014892578123</v>
      </c>
      <c r="BV136">
        <f t="shared" si="179"/>
        <v>2.714540645413818E-3</v>
      </c>
      <c r="BW136">
        <f t="shared" si="180"/>
        <v>303.02163162231443</v>
      </c>
      <c r="BX136">
        <f t="shared" si="181"/>
        <v>304.31052055358884</v>
      </c>
      <c r="BY136">
        <f t="shared" si="182"/>
        <v>319.8382350385582</v>
      </c>
      <c r="BZ136">
        <f t="shared" si="183"/>
        <v>0.86018683715312616</v>
      </c>
      <c r="CA136">
        <f t="shared" si="184"/>
        <v>4.2291366306244882</v>
      </c>
      <c r="CB136">
        <f t="shared" si="185"/>
        <v>44.118666469803472</v>
      </c>
      <c r="CC136">
        <f t="shared" si="186"/>
        <v>25.271099865189214</v>
      </c>
      <c r="CD136">
        <f t="shared" si="187"/>
        <v>30.51607608795166</v>
      </c>
      <c r="CE136">
        <f t="shared" si="188"/>
        <v>4.388385419143952</v>
      </c>
      <c r="CF136">
        <f t="shared" si="189"/>
        <v>0.10403498304206396</v>
      </c>
      <c r="CG136">
        <f t="shared" si="190"/>
        <v>1.8066940980699147</v>
      </c>
      <c r="CH136">
        <f t="shared" si="191"/>
        <v>2.5816913210740373</v>
      </c>
      <c r="CI136">
        <f t="shared" si="192"/>
        <v>6.5126708448814366E-2</v>
      </c>
      <c r="CJ136">
        <f t="shared" si="193"/>
        <v>6.309172447091643</v>
      </c>
      <c r="CK136">
        <f t="shared" si="194"/>
        <v>1.3090369911550976</v>
      </c>
      <c r="CL136">
        <f t="shared" si="195"/>
        <v>41.520520862296706</v>
      </c>
      <c r="CM136">
        <f t="shared" si="196"/>
        <v>50.449480200490044</v>
      </c>
      <c r="CN136">
        <f t="shared" si="197"/>
        <v>-9.6253649553730836E-3</v>
      </c>
      <c r="CO136">
        <f t="shared" si="198"/>
        <v>0</v>
      </c>
      <c r="CP136">
        <f t="shared" si="199"/>
        <v>1749.0127577075418</v>
      </c>
      <c r="CQ136">
        <f t="shared" si="200"/>
        <v>305.14105224609375</v>
      </c>
      <c r="CR136">
        <f t="shared" si="201"/>
        <v>0.24923913915096871</v>
      </c>
      <c r="CS136" s="2">
        <v>-9999</v>
      </c>
    </row>
    <row r="137" spans="1:97" x14ac:dyDescent="0.2">
      <c r="A137" s="2" t="s">
        <v>127</v>
      </c>
      <c r="B137" s="2" t="s">
        <v>128</v>
      </c>
      <c r="C137" t="s">
        <v>233</v>
      </c>
      <c r="D137" s="2">
        <v>2</v>
      </c>
      <c r="E137" s="2" t="s">
        <v>135</v>
      </c>
      <c r="F137" s="2" t="s">
        <v>130</v>
      </c>
      <c r="G137" s="2" t="s">
        <v>131</v>
      </c>
      <c r="H137" s="2" t="s">
        <v>250</v>
      </c>
      <c r="I137" s="2">
        <v>2</v>
      </c>
      <c r="J137" s="4">
        <v>41359</v>
      </c>
      <c r="K137" s="2" t="s">
        <v>132</v>
      </c>
      <c r="L137" s="2" t="s">
        <v>133</v>
      </c>
      <c r="M137" s="2" t="s">
        <v>129</v>
      </c>
      <c r="N137" s="2">
        <v>1</v>
      </c>
      <c r="O137" s="3">
        <v>12</v>
      </c>
      <c r="P137" s="3" t="s">
        <v>255</v>
      </c>
      <c r="Q137" s="3">
        <v>2079.5000537214801</v>
      </c>
      <c r="R137" s="3">
        <v>0</v>
      </c>
      <c r="S137" s="2">
        <f t="shared" si="162"/>
        <v>29.984805464477887</v>
      </c>
      <c r="T137" s="2">
        <f t="shared" si="163"/>
        <v>0.10225117342319766</v>
      </c>
      <c r="U137" s="2">
        <f t="shared" si="164"/>
        <v>379.57057039789231</v>
      </c>
      <c r="V137" s="3">
        <v>12</v>
      </c>
      <c r="W137" s="3">
        <v>12</v>
      </c>
      <c r="X137" s="3">
        <v>0</v>
      </c>
      <c r="Y137" s="3">
        <v>0</v>
      </c>
      <c r="Z137" s="3">
        <v>508.889404296875</v>
      </c>
      <c r="AA137" s="3">
        <v>1065.6666259765625</v>
      </c>
      <c r="AB137" s="3">
        <v>669.01617431640625</v>
      </c>
      <c r="AC137" s="2">
        <v>-9999</v>
      </c>
      <c r="AD137" s="2">
        <f t="shared" si="165"/>
        <v>0.52246847945478669</v>
      </c>
      <c r="AE137" s="2">
        <f t="shared" si="166"/>
        <v>0.3722087583409785</v>
      </c>
      <c r="AF137" s="3">
        <v>-1</v>
      </c>
      <c r="AG137" s="3">
        <v>0.87</v>
      </c>
      <c r="AH137" s="3">
        <v>0.92</v>
      </c>
      <c r="AI137" s="3">
        <v>9.9274587631225586</v>
      </c>
      <c r="AJ137" s="2">
        <f t="shared" si="167"/>
        <v>0.87496372938156131</v>
      </c>
      <c r="AK137" s="2">
        <f t="shared" si="168"/>
        <v>1.7693804336616738E-2</v>
      </c>
      <c r="AL137" s="2">
        <f t="shared" si="169"/>
        <v>0.71240423676733711</v>
      </c>
      <c r="AM137" s="2">
        <f t="shared" si="170"/>
        <v>2.0941026026057239</v>
      </c>
      <c r="AN137" s="2">
        <f t="shared" si="171"/>
        <v>-1</v>
      </c>
      <c r="AO137" s="3">
        <v>2001.193115234375</v>
      </c>
      <c r="AP137" s="3">
        <v>0.5</v>
      </c>
      <c r="AQ137" s="2">
        <f t="shared" si="172"/>
        <v>325.86344372655645</v>
      </c>
      <c r="AR137" s="2">
        <f t="shared" si="173"/>
        <v>2.5625872437784505</v>
      </c>
      <c r="AS137" s="2">
        <f t="shared" si="174"/>
        <v>2.3537243707589495</v>
      </c>
      <c r="AT137" s="2">
        <f t="shared" si="175"/>
        <v>29.48609733581543</v>
      </c>
      <c r="AU137" s="3">
        <v>2</v>
      </c>
      <c r="AV137" s="2">
        <f t="shared" si="176"/>
        <v>4.644859790802002</v>
      </c>
      <c r="AW137" s="3">
        <v>1</v>
      </c>
      <c r="AX137" s="2">
        <f t="shared" si="177"/>
        <v>9.2897195816040039</v>
      </c>
      <c r="AY137" s="3">
        <v>31.006494522094727</v>
      </c>
      <c r="AZ137" s="3">
        <v>29.48609733581543</v>
      </c>
      <c r="BA137" s="3">
        <v>33.121078491210938</v>
      </c>
      <c r="BB137" s="3">
        <v>900.13287353515625</v>
      </c>
      <c r="BC137" s="3">
        <v>878.6513671875</v>
      </c>
      <c r="BD137" s="3">
        <v>16.920810699462891</v>
      </c>
      <c r="BE137" s="3">
        <v>18.596694946289062</v>
      </c>
      <c r="BF137" s="3">
        <v>35.941448211669922</v>
      </c>
      <c r="BG137" s="3">
        <v>39.501155853271484</v>
      </c>
      <c r="BH137" s="3">
        <v>300.13189697265625</v>
      </c>
      <c r="BI137" s="3">
        <v>2001.4166259765625</v>
      </c>
      <c r="BJ137" s="3">
        <v>1074.551513671875</v>
      </c>
      <c r="BK137" s="3">
        <v>95.854171752929688</v>
      </c>
      <c r="BL137" s="3">
        <v>-4.2627811431884766E-2</v>
      </c>
      <c r="BM137" s="3">
        <v>-7.7076040208339691E-2</v>
      </c>
      <c r="BN137" s="3">
        <v>1</v>
      </c>
      <c r="BO137" s="3">
        <v>-1.355140209197998</v>
      </c>
      <c r="BP137" s="3">
        <v>7.355140209197998</v>
      </c>
      <c r="BQ137" s="3">
        <v>1</v>
      </c>
      <c r="BR137" s="3">
        <v>0</v>
      </c>
      <c r="BS137" s="3">
        <v>0.15999999642372131</v>
      </c>
      <c r="BT137" s="3">
        <v>111115</v>
      </c>
      <c r="BU137" s="2">
        <f t="shared" si="178"/>
        <v>1.500659484863281</v>
      </c>
      <c r="BV137" s="2">
        <f t="shared" si="179"/>
        <v>2.5625872437784504E-3</v>
      </c>
      <c r="BW137" s="2">
        <f t="shared" si="180"/>
        <v>302.63609733581541</v>
      </c>
      <c r="BX137" s="2">
        <f t="shared" si="181"/>
        <v>304.1564945220947</v>
      </c>
      <c r="BY137" s="2">
        <f t="shared" si="182"/>
        <v>320.22665299862638</v>
      </c>
      <c r="BZ137" s="2">
        <f t="shared" si="183"/>
        <v>0.8995724934396031</v>
      </c>
      <c r="CA137" s="2">
        <f t="shared" si="184"/>
        <v>4.1362951621773805</v>
      </c>
      <c r="CB137" s="2">
        <f t="shared" si="185"/>
        <v>43.151957672107883</v>
      </c>
      <c r="CC137" s="2">
        <f t="shared" si="186"/>
        <v>24.555262725818821</v>
      </c>
      <c r="CD137" s="2">
        <f t="shared" si="187"/>
        <v>30.246295928955078</v>
      </c>
      <c r="CE137" s="2">
        <f t="shared" si="188"/>
        <v>4.321095353793825</v>
      </c>
      <c r="CF137" s="2">
        <f t="shared" si="189"/>
        <v>0.10113795632115075</v>
      </c>
      <c r="CG137" s="2">
        <f t="shared" si="190"/>
        <v>1.7825707914184312</v>
      </c>
      <c r="CH137" s="2">
        <f t="shared" si="191"/>
        <v>2.538524562375394</v>
      </c>
      <c r="CI137" s="2">
        <f t="shared" si="192"/>
        <v>6.3310304486323785E-2</v>
      </c>
      <c r="CJ137" s="2">
        <f t="shared" si="193"/>
        <v>36.383422647277058</v>
      </c>
      <c r="CK137" s="2">
        <f t="shared" si="194"/>
        <v>0.43199223784613283</v>
      </c>
      <c r="CL137" s="2">
        <f t="shared" si="195"/>
        <v>41.922240200087458</v>
      </c>
      <c r="CM137" s="2">
        <f t="shared" si="196"/>
        <v>874.29391731816224</v>
      </c>
      <c r="CN137" s="2">
        <f t="shared" si="197"/>
        <v>1.4377661700891076E-2</v>
      </c>
      <c r="CO137" s="2">
        <f t="shared" si="198"/>
        <v>0</v>
      </c>
      <c r="CP137" s="2">
        <f t="shared" si="199"/>
        <v>1751.1669551107145</v>
      </c>
      <c r="CQ137" s="2">
        <f t="shared" si="200"/>
        <v>556.7772216796875</v>
      </c>
      <c r="CR137" s="2">
        <f t="shared" si="201"/>
        <v>0.3722087583409785</v>
      </c>
      <c r="CS137" s="2">
        <v>-9999</v>
      </c>
    </row>
    <row r="138" spans="1:97" x14ac:dyDescent="0.2">
      <c r="A138" s="2" t="s">
        <v>127</v>
      </c>
      <c r="B138" s="2" t="s">
        <v>128</v>
      </c>
      <c r="C138" t="s">
        <v>233</v>
      </c>
      <c r="D138" s="2">
        <v>2</v>
      </c>
      <c r="E138" s="2" t="s">
        <v>135</v>
      </c>
      <c r="F138" s="2" t="s">
        <v>130</v>
      </c>
      <c r="G138" s="2" t="s">
        <v>131</v>
      </c>
      <c r="H138" s="2" t="s">
        <v>250</v>
      </c>
      <c r="I138" s="2">
        <v>2</v>
      </c>
      <c r="J138" s="4">
        <v>41359</v>
      </c>
      <c r="K138" s="2" t="s">
        <v>132</v>
      </c>
      <c r="L138" s="2" t="s">
        <v>133</v>
      </c>
      <c r="M138" s="2" t="s">
        <v>129</v>
      </c>
      <c r="N138" s="2">
        <v>1</v>
      </c>
      <c r="O138" s="3">
        <v>13</v>
      </c>
      <c r="P138" s="3" t="s">
        <v>256</v>
      </c>
      <c r="Q138" s="3">
        <v>2184.5000539282337</v>
      </c>
      <c r="R138" s="3">
        <v>0</v>
      </c>
      <c r="S138" s="2">
        <f t="shared" si="162"/>
        <v>39.040048078505471</v>
      </c>
      <c r="T138" s="2">
        <f t="shared" si="163"/>
        <v>0.10204011139324226</v>
      </c>
      <c r="U138" s="2">
        <f t="shared" si="164"/>
        <v>519.04666908996137</v>
      </c>
      <c r="V138" s="3">
        <v>13</v>
      </c>
      <c r="W138" s="3">
        <v>13</v>
      </c>
      <c r="X138" s="3">
        <v>0</v>
      </c>
      <c r="Y138" s="3">
        <v>0</v>
      </c>
      <c r="Z138" s="3">
        <v>541.73388671875</v>
      </c>
      <c r="AA138" s="3">
        <v>1239.101806640625</v>
      </c>
      <c r="AB138" s="3">
        <v>741.8123779296875</v>
      </c>
      <c r="AC138" s="2">
        <v>-9999</v>
      </c>
      <c r="AD138" s="2">
        <f t="shared" si="165"/>
        <v>0.56280114852913909</v>
      </c>
      <c r="AE138" s="2">
        <f t="shared" si="166"/>
        <v>0.40133056545140333</v>
      </c>
      <c r="AF138" s="3">
        <v>-1</v>
      </c>
      <c r="AG138" s="3">
        <v>0.87</v>
      </c>
      <c r="AH138" s="3">
        <v>0.92</v>
      </c>
      <c r="AI138" s="3">
        <v>9.9274587631225586</v>
      </c>
      <c r="AJ138" s="2">
        <f t="shared" si="167"/>
        <v>0.87496372938156131</v>
      </c>
      <c r="AK138" s="2">
        <f t="shared" si="168"/>
        <v>2.2870960122161627E-2</v>
      </c>
      <c r="AL138" s="2">
        <f t="shared" si="169"/>
        <v>0.71309478756442946</v>
      </c>
      <c r="AM138" s="2">
        <f t="shared" si="170"/>
        <v>2.2872887168749791</v>
      </c>
      <c r="AN138" s="2">
        <f t="shared" si="171"/>
        <v>-1</v>
      </c>
      <c r="AO138" s="3">
        <v>2000.7635498046875</v>
      </c>
      <c r="AP138" s="3">
        <v>0.5</v>
      </c>
      <c r="AQ138" s="2">
        <f t="shared" si="172"/>
        <v>351.28374840011497</v>
      </c>
      <c r="AR138" s="2">
        <f t="shared" si="173"/>
        <v>2.5802280614829431</v>
      </c>
      <c r="AS138" s="2">
        <f t="shared" si="174"/>
        <v>2.3748615745743042</v>
      </c>
      <c r="AT138" s="2">
        <f t="shared" si="175"/>
        <v>29.525489807128906</v>
      </c>
      <c r="AU138" s="3">
        <v>2</v>
      </c>
      <c r="AV138" s="2">
        <f t="shared" si="176"/>
        <v>4.644859790802002</v>
      </c>
      <c r="AW138" s="3">
        <v>1</v>
      </c>
      <c r="AX138" s="2">
        <f t="shared" si="177"/>
        <v>9.2897195816040039</v>
      </c>
      <c r="AY138" s="3">
        <v>31.245109558105469</v>
      </c>
      <c r="AZ138" s="3">
        <v>29.525489807128906</v>
      </c>
      <c r="BA138" s="3">
        <v>33.51251220703125</v>
      </c>
      <c r="BB138" s="3">
        <v>1199.5009765625</v>
      </c>
      <c r="BC138" s="3">
        <v>1171.4757080078125</v>
      </c>
      <c r="BD138" s="3">
        <v>16.786489486694336</v>
      </c>
      <c r="BE138" s="3">
        <v>18.473867416381836</v>
      </c>
      <c r="BF138" s="3">
        <v>35.178085327148438</v>
      </c>
      <c r="BG138" s="3">
        <v>38.712371826171875</v>
      </c>
      <c r="BH138" s="3">
        <v>300.1771240234375</v>
      </c>
      <c r="BI138" s="3">
        <v>2000.8758544921875</v>
      </c>
      <c r="BJ138" s="3">
        <v>872.25872802734375</v>
      </c>
      <c r="BK138" s="3">
        <v>95.856353759765625</v>
      </c>
      <c r="BL138" s="3">
        <v>-1.1593270301818848</v>
      </c>
      <c r="BM138" s="3">
        <v>-4.4540487229824066E-2</v>
      </c>
      <c r="BN138" s="3">
        <v>1</v>
      </c>
      <c r="BO138" s="3">
        <v>-1.355140209197998</v>
      </c>
      <c r="BP138" s="3">
        <v>7.355140209197998</v>
      </c>
      <c r="BQ138" s="3">
        <v>1</v>
      </c>
      <c r="BR138" s="3">
        <v>0</v>
      </c>
      <c r="BS138" s="3">
        <v>0.15999999642372131</v>
      </c>
      <c r="BT138" s="3">
        <v>111115</v>
      </c>
      <c r="BU138" s="2">
        <f t="shared" si="178"/>
        <v>1.5008856201171874</v>
      </c>
      <c r="BV138" s="2">
        <f t="shared" si="179"/>
        <v>2.5802280614829433E-3</v>
      </c>
      <c r="BW138" s="2">
        <f t="shared" si="180"/>
        <v>302.67548980712888</v>
      </c>
      <c r="BX138" s="2">
        <f t="shared" si="181"/>
        <v>304.39510955810545</v>
      </c>
      <c r="BY138" s="2">
        <f t="shared" si="182"/>
        <v>320.14012956306033</v>
      </c>
      <c r="BZ138" s="2">
        <f t="shared" si="183"/>
        <v>0.90578471023861507</v>
      </c>
      <c r="CA138" s="2">
        <f t="shared" si="184"/>
        <v>4.1456991449500089</v>
      </c>
      <c r="CB138" s="2">
        <f t="shared" si="185"/>
        <v>43.249080340985273</v>
      </c>
      <c r="CC138" s="2">
        <f t="shared" si="186"/>
        <v>24.775212924603437</v>
      </c>
      <c r="CD138" s="2">
        <f t="shared" si="187"/>
        <v>30.385299682617188</v>
      </c>
      <c r="CE138" s="2">
        <f t="shared" si="188"/>
        <v>4.3556532918257638</v>
      </c>
      <c r="CF138" s="2">
        <f t="shared" si="189"/>
        <v>0.10093146033385571</v>
      </c>
      <c r="CG138" s="2">
        <f t="shared" si="190"/>
        <v>1.7708375703757047</v>
      </c>
      <c r="CH138" s="2">
        <f t="shared" si="191"/>
        <v>2.5848157214500591</v>
      </c>
      <c r="CI138" s="2">
        <f t="shared" si="192"/>
        <v>6.3180839995799112E-2</v>
      </c>
      <c r="CJ138" s="2">
        <f t="shared" si="193"/>
        <v>49.753921130115344</v>
      </c>
      <c r="CK138" s="2">
        <f t="shared" si="194"/>
        <v>0.44307079143163919</v>
      </c>
      <c r="CL138" s="2">
        <f t="shared" si="195"/>
        <v>41.533069627279538</v>
      </c>
      <c r="CM138" s="2">
        <f t="shared" si="196"/>
        <v>1165.8023327844796</v>
      </c>
      <c r="CN138" s="2">
        <f t="shared" si="197"/>
        <v>1.3908473070422861E-2</v>
      </c>
      <c r="CO138" s="2">
        <f t="shared" si="198"/>
        <v>0</v>
      </c>
      <c r="CP138" s="2">
        <f t="shared" si="199"/>
        <v>1750.6937996760025</v>
      </c>
      <c r="CQ138" s="2">
        <f t="shared" si="200"/>
        <v>697.367919921875</v>
      </c>
      <c r="CR138" s="2">
        <f t="shared" si="201"/>
        <v>0.40133056545140333</v>
      </c>
      <c r="CS138" s="2">
        <v>-9999</v>
      </c>
    </row>
    <row r="139" spans="1:97" x14ac:dyDescent="0.2">
      <c r="A139" s="2" t="s">
        <v>127</v>
      </c>
      <c r="B139" s="2" t="s">
        <v>128</v>
      </c>
      <c r="C139" t="s">
        <v>233</v>
      </c>
      <c r="D139" s="2">
        <v>2</v>
      </c>
      <c r="E139" s="2" t="s">
        <v>135</v>
      </c>
      <c r="F139" s="2" t="s">
        <v>130</v>
      </c>
      <c r="G139" s="2" t="s">
        <v>131</v>
      </c>
      <c r="H139" s="2" t="s">
        <v>250</v>
      </c>
      <c r="I139" s="2">
        <v>2</v>
      </c>
      <c r="J139" s="4">
        <v>41359</v>
      </c>
      <c r="K139" s="2" t="s">
        <v>132</v>
      </c>
      <c r="L139" s="2" t="s">
        <v>133</v>
      </c>
      <c r="M139" s="2" t="s">
        <v>129</v>
      </c>
      <c r="N139" s="2">
        <v>1</v>
      </c>
      <c r="O139" s="3">
        <v>14</v>
      </c>
      <c r="P139" s="3" t="s">
        <v>257</v>
      </c>
      <c r="Q139" s="3">
        <v>2407.0000529289246</v>
      </c>
      <c r="R139" s="3">
        <v>0</v>
      </c>
      <c r="S139" s="2">
        <f t="shared" si="162"/>
        <v>48.305646426900417</v>
      </c>
      <c r="T139" s="2">
        <f t="shared" si="163"/>
        <v>9.9457690311052852E-2</v>
      </c>
      <c r="U139" s="2">
        <f t="shared" si="164"/>
        <v>636.59784189323386</v>
      </c>
      <c r="V139" s="3">
        <v>14</v>
      </c>
      <c r="W139" s="3">
        <v>14</v>
      </c>
      <c r="X139" s="3">
        <v>0</v>
      </c>
      <c r="Y139" s="3">
        <v>0</v>
      </c>
      <c r="Z139" s="3">
        <v>575.268310546875</v>
      </c>
      <c r="AA139" s="3">
        <v>1427.5465087890625</v>
      </c>
      <c r="AB139" s="3">
        <v>821.56219482421875</v>
      </c>
      <c r="AC139" s="2">
        <v>-9999</v>
      </c>
      <c r="AD139" s="2">
        <f t="shared" si="165"/>
        <v>0.59702306929750759</v>
      </c>
      <c r="AE139" s="2">
        <f t="shared" si="166"/>
        <v>0.424493570075611</v>
      </c>
      <c r="AF139" s="3">
        <v>-1</v>
      </c>
      <c r="AG139" s="3">
        <v>0.87</v>
      </c>
      <c r="AH139" s="3">
        <v>0.92</v>
      </c>
      <c r="AI139" s="3">
        <v>9.9274587631225586</v>
      </c>
      <c r="AJ139" s="2">
        <f t="shared" si="167"/>
        <v>0.87496372938156131</v>
      </c>
      <c r="AK139" s="2">
        <f t="shared" si="168"/>
        <v>2.8187513366092078E-2</v>
      </c>
      <c r="AL139" s="2">
        <f t="shared" si="169"/>
        <v>0.71101703084119527</v>
      </c>
      <c r="AM139" s="2">
        <f t="shared" si="170"/>
        <v>2.4815316307480502</v>
      </c>
      <c r="AN139" s="2">
        <f t="shared" si="171"/>
        <v>-1</v>
      </c>
      <c r="AO139" s="3">
        <v>1998.893310546875</v>
      </c>
      <c r="AP139" s="3">
        <v>0.5</v>
      </c>
      <c r="AQ139" s="2">
        <f t="shared" si="172"/>
        <v>371.21095582284823</v>
      </c>
      <c r="AR139" s="2">
        <f t="shared" si="173"/>
        <v>2.6533842315587695</v>
      </c>
      <c r="AS139" s="2">
        <f t="shared" si="174"/>
        <v>2.5037928435105532</v>
      </c>
      <c r="AT139" s="2">
        <f t="shared" si="175"/>
        <v>29.955718994140625</v>
      </c>
      <c r="AU139" s="3">
        <v>2</v>
      </c>
      <c r="AV139" s="2">
        <f t="shared" si="176"/>
        <v>4.644859790802002</v>
      </c>
      <c r="AW139" s="3">
        <v>1</v>
      </c>
      <c r="AX139" s="2">
        <f t="shared" si="177"/>
        <v>9.2897195816040039</v>
      </c>
      <c r="AY139" s="3">
        <v>32.016983032226562</v>
      </c>
      <c r="AZ139" s="3">
        <v>29.955718994140625</v>
      </c>
      <c r="BA139" s="3">
        <v>34.485977172851562</v>
      </c>
      <c r="BB139" s="3">
        <v>1500.892578125</v>
      </c>
      <c r="BC139" s="3">
        <v>1466.1156005859375</v>
      </c>
      <c r="BD139" s="3">
        <v>16.477743148803711</v>
      </c>
      <c r="BE139" s="3">
        <v>18.213438034057617</v>
      </c>
      <c r="BF139" s="3">
        <v>33.049831390380859</v>
      </c>
      <c r="BG139" s="3">
        <v>36.528354644775391</v>
      </c>
      <c r="BH139" s="3">
        <v>300.17453002929688</v>
      </c>
      <c r="BI139" s="3">
        <v>1999.1705322265625</v>
      </c>
      <c r="BJ139" s="3">
        <v>1152.95703125</v>
      </c>
      <c r="BK139" s="3">
        <v>95.854095458984375</v>
      </c>
      <c r="BL139" s="3">
        <v>-3.0890145301818848</v>
      </c>
      <c r="BM139" s="3">
        <v>-5.2091680467128754E-2</v>
      </c>
      <c r="BN139" s="3">
        <v>1</v>
      </c>
      <c r="BO139" s="3">
        <v>-1.355140209197998</v>
      </c>
      <c r="BP139" s="3">
        <v>7.355140209197998</v>
      </c>
      <c r="BQ139" s="3">
        <v>1</v>
      </c>
      <c r="BR139" s="3">
        <v>0</v>
      </c>
      <c r="BS139" s="3">
        <v>0.15999999642372131</v>
      </c>
      <c r="BT139" s="3">
        <v>111115</v>
      </c>
      <c r="BU139" s="2">
        <f t="shared" si="178"/>
        <v>1.5008726501464844</v>
      </c>
      <c r="BV139" s="2">
        <f t="shared" si="179"/>
        <v>2.6533842315587695E-3</v>
      </c>
      <c r="BW139" s="2">
        <f t="shared" si="180"/>
        <v>303.1057189941406</v>
      </c>
      <c r="BX139" s="2">
        <f t="shared" si="181"/>
        <v>305.16698303222654</v>
      </c>
      <c r="BY139" s="2">
        <f t="shared" si="182"/>
        <v>319.86727800665903</v>
      </c>
      <c r="BZ139" s="2">
        <f t="shared" si="183"/>
        <v>0.908655693916254</v>
      </c>
      <c r="CA139" s="2">
        <f t="shared" si="184"/>
        <v>4.2496254714634087</v>
      </c>
      <c r="CB139" s="2">
        <f t="shared" si="185"/>
        <v>44.33431301098458</v>
      </c>
      <c r="CC139" s="2">
        <f t="shared" si="186"/>
        <v>26.120874976926963</v>
      </c>
      <c r="CD139" s="2">
        <f t="shared" si="187"/>
        <v>30.986351013183594</v>
      </c>
      <c r="CE139" s="2">
        <f t="shared" si="188"/>
        <v>4.5078686007119808</v>
      </c>
      <c r="CF139" s="2">
        <f t="shared" si="189"/>
        <v>9.8404154748187533E-2</v>
      </c>
      <c r="CG139" s="2">
        <f t="shared" si="190"/>
        <v>1.7458326279528555</v>
      </c>
      <c r="CH139" s="2">
        <f t="shared" si="191"/>
        <v>2.7620359727591253</v>
      </c>
      <c r="CI139" s="2">
        <f t="shared" si="192"/>
        <v>6.1596390477891151E-2</v>
      </c>
      <c r="CJ139" s="2">
        <f t="shared" si="193"/>
        <v>61.020510305817481</v>
      </c>
      <c r="CK139" s="2">
        <f t="shared" si="194"/>
        <v>0.43420712639495523</v>
      </c>
      <c r="CL139" s="2">
        <f t="shared" si="195"/>
        <v>39.824211279611774</v>
      </c>
      <c r="CM139" s="2">
        <f t="shared" si="196"/>
        <v>1459.0957307068238</v>
      </c>
      <c r="CN139" s="2">
        <f t="shared" si="197"/>
        <v>1.3184428059228155E-2</v>
      </c>
      <c r="CO139" s="2">
        <f t="shared" si="198"/>
        <v>0</v>
      </c>
      <c r="CP139" s="2">
        <f t="shared" si="199"/>
        <v>1749.2017045466739</v>
      </c>
      <c r="CQ139" s="2">
        <f t="shared" si="200"/>
        <v>852.2781982421875</v>
      </c>
      <c r="CR139" s="2">
        <f t="shared" si="201"/>
        <v>0.424493570075611</v>
      </c>
      <c r="CS139" s="2">
        <v>-9999</v>
      </c>
    </row>
    <row r="140" spans="1:97" x14ac:dyDescent="0.2">
      <c r="A140" t="s">
        <v>127</v>
      </c>
      <c r="B140" t="s">
        <v>128</v>
      </c>
      <c r="C140" t="s">
        <v>177</v>
      </c>
      <c r="D140" s="2"/>
      <c r="E140" t="s">
        <v>258</v>
      </c>
      <c r="F140" t="s">
        <v>130</v>
      </c>
      <c r="G140" t="s">
        <v>131</v>
      </c>
      <c r="H140" t="str">
        <f t="shared" ref="H140:H146" si="202">CONCATENATE(A140,"_",B140,"_",C140,"_",E140,"T_GE")</f>
        <v>LRCS_Tower_ARCA11_ELK3T_GE</v>
      </c>
      <c r="I140">
        <v>1</v>
      </c>
      <c r="J140" s="8">
        <v>41359</v>
      </c>
      <c r="K140" t="s">
        <v>132</v>
      </c>
      <c r="L140" s="2" t="s">
        <v>133</v>
      </c>
      <c r="M140" t="s">
        <v>129</v>
      </c>
      <c r="O140" s="1">
        <v>15</v>
      </c>
      <c r="P140" s="1" t="s">
        <v>259</v>
      </c>
      <c r="Q140" s="1">
        <v>3491.0000541694462</v>
      </c>
      <c r="R140" s="1">
        <v>0</v>
      </c>
      <c r="S140">
        <f t="shared" si="162"/>
        <v>9.8560464446879372</v>
      </c>
      <c r="T140">
        <f t="shared" si="163"/>
        <v>0.18341331054234419</v>
      </c>
      <c r="U140">
        <f t="shared" si="164"/>
        <v>293.644627579531</v>
      </c>
      <c r="V140" s="1">
        <v>15</v>
      </c>
      <c r="W140" s="1">
        <v>15</v>
      </c>
      <c r="X140" s="1">
        <v>0</v>
      </c>
      <c r="Y140" s="1">
        <v>0</v>
      </c>
      <c r="Z140" s="1">
        <v>226.523681640625</v>
      </c>
      <c r="AA140" s="1">
        <v>443.35260009765625</v>
      </c>
      <c r="AB140" s="1">
        <v>308.33917236328125</v>
      </c>
      <c r="AC140" s="2">
        <v>-9999</v>
      </c>
      <c r="AD140">
        <f t="shared" si="165"/>
        <v>0.48906653171599951</v>
      </c>
      <c r="AE140">
        <f t="shared" si="166"/>
        <v>0.30452833186189932</v>
      </c>
      <c r="AF140" s="1">
        <v>-1</v>
      </c>
      <c r="AG140" s="1">
        <v>0.87</v>
      </c>
      <c r="AH140" s="1">
        <v>0.92</v>
      </c>
      <c r="AI140" s="1">
        <v>9.9274587631225586</v>
      </c>
      <c r="AJ140">
        <f t="shared" si="167"/>
        <v>0.87496372938156131</v>
      </c>
      <c r="AK140">
        <f t="shared" si="168"/>
        <v>6.2036160941468079E-3</v>
      </c>
      <c r="AL140">
        <f t="shared" si="169"/>
        <v>0.62267260610410902</v>
      </c>
      <c r="AM140">
        <f t="shared" si="170"/>
        <v>1.9572019882716973</v>
      </c>
      <c r="AN140">
        <f t="shared" si="171"/>
        <v>-1</v>
      </c>
      <c r="AO140" s="1">
        <v>2000.1468505859375</v>
      </c>
      <c r="AP140" s="1">
        <v>0.5</v>
      </c>
      <c r="AQ140">
        <f t="shared" si="172"/>
        <v>266.47080920895542</v>
      </c>
      <c r="AR140">
        <f t="shared" si="173"/>
        <v>3.7802515210098799</v>
      </c>
      <c r="AS140">
        <f t="shared" si="174"/>
        <v>1.9561775471841385</v>
      </c>
      <c r="AT140">
        <f t="shared" si="175"/>
        <v>27.752140045166016</v>
      </c>
      <c r="AU140" s="1">
        <v>2</v>
      </c>
      <c r="AV140">
        <f t="shared" si="176"/>
        <v>4.644859790802002</v>
      </c>
      <c r="AW140" s="1">
        <v>1</v>
      </c>
      <c r="AX140">
        <f t="shared" si="177"/>
        <v>9.2897195816040039</v>
      </c>
      <c r="AY140" s="1">
        <v>30.633699417114258</v>
      </c>
      <c r="AZ140" s="1">
        <v>27.752140045166016</v>
      </c>
      <c r="BA140" s="1">
        <v>33.126995086669922</v>
      </c>
      <c r="BB140" s="1">
        <v>400.13934326171875</v>
      </c>
      <c r="BC140" s="1">
        <v>392.58316040039062</v>
      </c>
      <c r="BD140" s="1">
        <v>16.144956588745117</v>
      </c>
      <c r="BE140" s="1">
        <v>18.616933822631836</v>
      </c>
      <c r="BF140" s="1">
        <v>35.138698577880859</v>
      </c>
      <c r="BG140" s="1">
        <v>40.392242431640625</v>
      </c>
      <c r="BH140" s="1">
        <v>300.15444946289062</v>
      </c>
      <c r="BI140" s="1">
        <v>2000.031005859375</v>
      </c>
      <c r="BJ140" s="1">
        <v>1137.944091796875</v>
      </c>
      <c r="BK140" s="1">
        <v>95.836051940917969</v>
      </c>
      <c r="BL140" s="1">
        <v>-0.48443078994750977</v>
      </c>
      <c r="BM140" s="1">
        <v>-4.8332296311855316E-2</v>
      </c>
      <c r="BN140" s="1">
        <v>1</v>
      </c>
      <c r="BO140" s="1">
        <v>-1.355140209197998</v>
      </c>
      <c r="BP140" s="1">
        <v>7.355140209197998</v>
      </c>
      <c r="BQ140" s="1">
        <v>1</v>
      </c>
      <c r="BR140" s="1">
        <v>0</v>
      </c>
      <c r="BS140" s="1">
        <v>0.15999999642372131</v>
      </c>
      <c r="BT140" s="1">
        <v>111115</v>
      </c>
      <c r="BU140">
        <f t="shared" si="178"/>
        <v>1.5007722473144529</v>
      </c>
      <c r="BV140">
        <f t="shared" si="179"/>
        <v>3.7802515210098799E-3</v>
      </c>
      <c r="BW140">
        <f t="shared" si="180"/>
        <v>300.90214004516599</v>
      </c>
      <c r="BX140">
        <f t="shared" si="181"/>
        <v>303.78369941711424</v>
      </c>
      <c r="BY140">
        <f t="shared" si="182"/>
        <v>320.00495378483174</v>
      </c>
      <c r="BZ140">
        <f t="shared" si="183"/>
        <v>0.74900329139078514</v>
      </c>
      <c r="CA140">
        <f t="shared" si="184"/>
        <v>3.7403509839905156</v>
      </c>
      <c r="CB140">
        <f t="shared" si="185"/>
        <v>39.028642230550219</v>
      </c>
      <c r="CC140">
        <f t="shared" si="186"/>
        <v>20.411708407918383</v>
      </c>
      <c r="CD140">
        <f t="shared" si="187"/>
        <v>29.192919731140137</v>
      </c>
      <c r="CE140">
        <f t="shared" si="188"/>
        <v>4.0668885241250283</v>
      </c>
      <c r="CF140">
        <f t="shared" si="189"/>
        <v>0.17986216828907844</v>
      </c>
      <c r="CG140">
        <f t="shared" si="190"/>
        <v>1.7841734368063771</v>
      </c>
      <c r="CH140">
        <f t="shared" si="191"/>
        <v>2.2827150873186515</v>
      </c>
      <c r="CI140">
        <f t="shared" si="192"/>
        <v>0.11272759910961257</v>
      </c>
      <c r="CJ140">
        <f t="shared" si="193"/>
        <v>28.141741780883446</v>
      </c>
      <c r="CK140">
        <f t="shared" si="194"/>
        <v>0.74798070115907811</v>
      </c>
      <c r="CL140">
        <f t="shared" si="195"/>
        <v>47.191187202069976</v>
      </c>
      <c r="CM140">
        <f t="shared" si="196"/>
        <v>391.15086068634145</v>
      </c>
      <c r="CN140">
        <f t="shared" si="197"/>
        <v>1.1891026700732147E-2</v>
      </c>
      <c r="CO140">
        <f t="shared" si="198"/>
        <v>0</v>
      </c>
      <c r="CP140">
        <f t="shared" si="199"/>
        <v>1749.9545877654741</v>
      </c>
      <c r="CQ140">
        <f t="shared" si="200"/>
        <v>216.82891845703125</v>
      </c>
      <c r="CR140">
        <f t="shared" si="201"/>
        <v>0.30452833186189932</v>
      </c>
      <c r="CS140" s="2">
        <v>-9999</v>
      </c>
    </row>
    <row r="141" spans="1:97" x14ac:dyDescent="0.2">
      <c r="A141" t="s">
        <v>127</v>
      </c>
      <c r="B141" t="s">
        <v>128</v>
      </c>
      <c r="C141" t="s">
        <v>177</v>
      </c>
      <c r="D141" s="2"/>
      <c r="E141" t="s">
        <v>258</v>
      </c>
      <c r="F141" t="s">
        <v>130</v>
      </c>
      <c r="G141" t="s">
        <v>131</v>
      </c>
      <c r="H141" t="str">
        <f t="shared" si="202"/>
        <v>LRCS_Tower_ARCA11_ELK3T_GE</v>
      </c>
      <c r="I141">
        <v>1</v>
      </c>
      <c r="J141" s="8">
        <v>41359</v>
      </c>
      <c r="K141" t="s">
        <v>132</v>
      </c>
      <c r="L141" s="2" t="s">
        <v>133</v>
      </c>
      <c r="M141" t="s">
        <v>129</v>
      </c>
      <c r="O141" s="1">
        <v>16</v>
      </c>
      <c r="P141" s="1" t="s">
        <v>260</v>
      </c>
      <c r="Q141" s="1">
        <v>3607.0000541694462</v>
      </c>
      <c r="R141" s="1">
        <v>0</v>
      </c>
      <c r="S141">
        <f t="shared" si="162"/>
        <v>5.3405561208062089</v>
      </c>
      <c r="T141">
        <f t="shared" si="163"/>
        <v>0.16421260207721489</v>
      </c>
      <c r="U141">
        <f t="shared" si="164"/>
        <v>184.67002774000639</v>
      </c>
      <c r="V141" s="1">
        <v>16</v>
      </c>
      <c r="W141" s="1">
        <v>16</v>
      </c>
      <c r="X141" s="1">
        <v>0</v>
      </c>
      <c r="Y141" s="1">
        <v>0</v>
      </c>
      <c r="Z141" s="1">
        <v>215.732666015625</v>
      </c>
      <c r="AA141" s="1">
        <v>382.16525268554688</v>
      </c>
      <c r="AB141" s="1">
        <v>275.7069091796875</v>
      </c>
      <c r="AC141" s="2">
        <v>-9999</v>
      </c>
      <c r="AD141">
        <f t="shared" si="165"/>
        <v>0.43549900337712255</v>
      </c>
      <c r="AE141">
        <f t="shared" si="166"/>
        <v>0.27856625571727578</v>
      </c>
      <c r="AF141" s="1">
        <v>-1</v>
      </c>
      <c r="AG141" s="1">
        <v>0.87</v>
      </c>
      <c r="AH141" s="1">
        <v>0.92</v>
      </c>
      <c r="AI141" s="1">
        <v>9.9274587631225586</v>
      </c>
      <c r="AJ141">
        <f t="shared" si="167"/>
        <v>0.87496372938156131</v>
      </c>
      <c r="AK141">
        <f t="shared" si="168"/>
        <v>3.6264774823291089E-3</v>
      </c>
      <c r="AL141">
        <f t="shared" si="169"/>
        <v>0.6396484344558877</v>
      </c>
      <c r="AM141">
        <f t="shared" si="170"/>
        <v>1.7714760575844715</v>
      </c>
      <c r="AN141">
        <f t="shared" si="171"/>
        <v>-1</v>
      </c>
      <c r="AO141" s="1">
        <v>1998.394287109375</v>
      </c>
      <c r="AP141" s="1">
        <v>0.5</v>
      </c>
      <c r="AQ141">
        <f t="shared" si="172"/>
        <v>243.53968546950443</v>
      </c>
      <c r="AR141">
        <f t="shared" si="173"/>
        <v>3.6147360718739274</v>
      </c>
      <c r="AS141">
        <f t="shared" si="174"/>
        <v>2.084132164312229</v>
      </c>
      <c r="AT141">
        <f t="shared" si="175"/>
        <v>28.229703903198242</v>
      </c>
      <c r="AU141" s="1">
        <v>2</v>
      </c>
      <c r="AV141">
        <f t="shared" si="176"/>
        <v>4.644859790802002</v>
      </c>
      <c r="AW141" s="1">
        <v>1</v>
      </c>
      <c r="AX141">
        <f t="shared" si="177"/>
        <v>9.2897195816040039</v>
      </c>
      <c r="AY141" s="1">
        <v>30.866596221923828</v>
      </c>
      <c r="AZ141" s="1">
        <v>28.229703903198242</v>
      </c>
      <c r="BA141" s="1">
        <v>33.120124816894531</v>
      </c>
      <c r="BB141" s="1">
        <v>249.32685852050781</v>
      </c>
      <c r="BC141" s="1">
        <v>245.17735290527344</v>
      </c>
      <c r="BD141" s="1">
        <v>16.018651962280273</v>
      </c>
      <c r="BE141" s="1">
        <v>18.383207321166992</v>
      </c>
      <c r="BF141" s="1">
        <v>34.396121978759766</v>
      </c>
      <c r="BG141" s="1">
        <v>39.354663848876953</v>
      </c>
      <c r="BH141" s="1">
        <v>300.12286376953125</v>
      </c>
      <c r="BI141" s="1">
        <v>1998.261474609375</v>
      </c>
      <c r="BJ141" s="1">
        <v>1221.5517578125</v>
      </c>
      <c r="BK141" s="1">
        <v>95.838653564453125</v>
      </c>
      <c r="BL141" s="1">
        <v>9.0642452239990234E-2</v>
      </c>
      <c r="BM141" s="1">
        <v>-3.6796651780605316E-2</v>
      </c>
      <c r="BN141" s="1">
        <v>1</v>
      </c>
      <c r="BO141" s="1">
        <v>-1.355140209197998</v>
      </c>
      <c r="BP141" s="1">
        <v>7.355140209197998</v>
      </c>
      <c r="BQ141" s="1">
        <v>1</v>
      </c>
      <c r="BR141" s="1">
        <v>0</v>
      </c>
      <c r="BS141" s="1">
        <v>0.15999999642372131</v>
      </c>
      <c r="BT141" s="1">
        <v>111115</v>
      </c>
      <c r="BU141">
        <f t="shared" si="178"/>
        <v>1.5006143188476559</v>
      </c>
      <c r="BV141">
        <f t="shared" si="179"/>
        <v>3.6147360718739273E-3</v>
      </c>
      <c r="BW141">
        <f t="shared" si="180"/>
        <v>301.37970390319822</v>
      </c>
      <c r="BX141">
        <f t="shared" si="181"/>
        <v>304.01659622192381</v>
      </c>
      <c r="BY141">
        <f t="shared" si="182"/>
        <v>319.72182879116008</v>
      </c>
      <c r="BZ141">
        <f t="shared" si="183"/>
        <v>0.76565094226065022</v>
      </c>
      <c r="CA141">
        <f t="shared" si="184"/>
        <v>3.8459540021690706</v>
      </c>
      <c r="CB141">
        <f t="shared" si="185"/>
        <v>40.129466130099594</v>
      </c>
      <c r="CC141">
        <f t="shared" si="186"/>
        <v>21.746258808932602</v>
      </c>
      <c r="CD141">
        <f t="shared" si="187"/>
        <v>29.548150062561035</v>
      </c>
      <c r="CE141">
        <f t="shared" si="188"/>
        <v>4.1511171628894932</v>
      </c>
      <c r="CF141">
        <f t="shared" si="189"/>
        <v>0.16136026739181103</v>
      </c>
      <c r="CG141">
        <f t="shared" si="190"/>
        <v>1.7618218378568418</v>
      </c>
      <c r="CH141">
        <f t="shared" si="191"/>
        <v>2.3892953250326512</v>
      </c>
      <c r="CI141">
        <f t="shared" si="192"/>
        <v>0.10110261063774985</v>
      </c>
      <c r="CJ141">
        <f t="shared" si="193"/>
        <v>17.698526812312423</v>
      </c>
      <c r="CK141">
        <f t="shared" si="194"/>
        <v>0.75320997454179783</v>
      </c>
      <c r="CL141">
        <f t="shared" si="195"/>
        <v>45.146198821452778</v>
      </c>
      <c r="CM141">
        <f t="shared" si="196"/>
        <v>244.40125297031247</v>
      </c>
      <c r="CN141">
        <f t="shared" si="197"/>
        <v>9.865162535657333E-3</v>
      </c>
      <c r="CO141">
        <f t="shared" si="198"/>
        <v>0</v>
      </c>
      <c r="CP141">
        <f t="shared" si="199"/>
        <v>1748.4063121037168</v>
      </c>
      <c r="CQ141">
        <f t="shared" si="200"/>
        <v>166.43258666992188</v>
      </c>
      <c r="CR141">
        <f t="shared" si="201"/>
        <v>0.27856625571727578</v>
      </c>
      <c r="CS141" s="2">
        <v>-9999</v>
      </c>
    </row>
    <row r="142" spans="1:97" x14ac:dyDescent="0.2">
      <c r="A142" t="s">
        <v>127</v>
      </c>
      <c r="B142" t="s">
        <v>128</v>
      </c>
      <c r="C142" t="s">
        <v>177</v>
      </c>
      <c r="D142" s="2"/>
      <c r="E142" t="s">
        <v>258</v>
      </c>
      <c r="F142" t="s">
        <v>130</v>
      </c>
      <c r="G142" t="s">
        <v>131</v>
      </c>
      <c r="H142" t="str">
        <f t="shared" si="202"/>
        <v>LRCS_Tower_ARCA11_ELK3T_GE</v>
      </c>
      <c r="I142">
        <v>1</v>
      </c>
      <c r="J142" s="8">
        <v>41359</v>
      </c>
      <c r="K142" t="s">
        <v>132</v>
      </c>
      <c r="L142" s="2" t="s">
        <v>133</v>
      </c>
      <c r="M142" t="s">
        <v>129</v>
      </c>
      <c r="O142" s="1">
        <v>17</v>
      </c>
      <c r="P142" s="1" t="s">
        <v>261</v>
      </c>
      <c r="Q142" s="1">
        <v>3726.0000541005284</v>
      </c>
      <c r="R142" s="1">
        <v>0</v>
      </c>
      <c r="S142">
        <f t="shared" si="162"/>
        <v>4.2259336495176082E-2</v>
      </c>
      <c r="T142">
        <f t="shared" si="163"/>
        <v>0.16270528683679233</v>
      </c>
      <c r="U142">
        <f t="shared" si="164"/>
        <v>94.73545965682014</v>
      </c>
      <c r="V142" s="1">
        <v>17</v>
      </c>
      <c r="W142" s="1">
        <v>17</v>
      </c>
      <c r="X142" s="1">
        <v>0</v>
      </c>
      <c r="Y142" s="1">
        <v>0</v>
      </c>
      <c r="Z142" s="1">
        <v>211.2314453125</v>
      </c>
      <c r="AA142" s="1">
        <v>358.099853515625</v>
      </c>
      <c r="AB142" s="1">
        <v>266.4561767578125</v>
      </c>
      <c r="AC142" s="2">
        <v>-9999</v>
      </c>
      <c r="AD142">
        <f t="shared" si="165"/>
        <v>0.41013255593726927</v>
      </c>
      <c r="AE142">
        <f t="shared" si="166"/>
        <v>0.25591654355092835</v>
      </c>
      <c r="AF142" s="1">
        <v>-1</v>
      </c>
      <c r="AG142" s="1">
        <v>0.87</v>
      </c>
      <c r="AH142" s="1">
        <v>0.92</v>
      </c>
      <c r="AI142" s="1">
        <v>9.9274587631225586</v>
      </c>
      <c r="AJ142">
        <f t="shared" si="167"/>
        <v>0.87496372938156131</v>
      </c>
      <c r="AK142">
        <f t="shared" si="168"/>
        <v>5.9557139055785226E-4</v>
      </c>
      <c r="AL142">
        <f t="shared" si="169"/>
        <v>0.62398495278212285</v>
      </c>
      <c r="AM142">
        <f t="shared" si="170"/>
        <v>1.6952961382517879</v>
      </c>
      <c r="AN142">
        <f t="shared" si="171"/>
        <v>-1</v>
      </c>
      <c r="AO142" s="1">
        <v>2000.3734130859375</v>
      </c>
      <c r="AP142" s="1">
        <v>0.5</v>
      </c>
      <c r="AQ142">
        <f t="shared" si="172"/>
        <v>223.95950025419504</v>
      </c>
      <c r="AR142">
        <f t="shared" si="173"/>
        <v>3.563135554277598</v>
      </c>
      <c r="AS142">
        <f t="shared" si="174"/>
        <v>2.07358545846719</v>
      </c>
      <c r="AT142">
        <f t="shared" si="175"/>
        <v>28.078533172607422</v>
      </c>
      <c r="AU142" s="1">
        <v>2</v>
      </c>
      <c r="AV142">
        <f t="shared" si="176"/>
        <v>4.644859790802002</v>
      </c>
      <c r="AW142" s="1">
        <v>1</v>
      </c>
      <c r="AX142">
        <f t="shared" si="177"/>
        <v>9.2897195816040039</v>
      </c>
      <c r="AY142" s="1">
        <v>30.097089767456055</v>
      </c>
      <c r="AZ142" s="1">
        <v>28.078533172607422</v>
      </c>
      <c r="BA142" s="1">
        <v>31.940525054931641</v>
      </c>
      <c r="BB142" s="1">
        <v>98.857345581054688</v>
      </c>
      <c r="BC142" s="1">
        <v>98.595100402832031</v>
      </c>
      <c r="BD142" s="1">
        <v>15.811521530151367</v>
      </c>
      <c r="BE142" s="1">
        <v>18.142667770385742</v>
      </c>
      <c r="BF142" s="1">
        <v>35.428104400634766</v>
      </c>
      <c r="BG142" s="1">
        <v>40.581649780273438</v>
      </c>
      <c r="BH142" s="1">
        <v>300.1519775390625</v>
      </c>
      <c r="BI142" s="1">
        <v>2000.1009521484375</v>
      </c>
      <c r="BJ142" s="1">
        <v>1067.2933349609375</v>
      </c>
      <c r="BK142" s="1">
        <v>95.832794189453125</v>
      </c>
      <c r="BL142" s="1">
        <v>0.11111211776733398</v>
      </c>
      <c r="BM142" s="1">
        <v>-2.0727239549160004E-2</v>
      </c>
      <c r="BN142" s="1">
        <v>1</v>
      </c>
      <c r="BO142" s="1">
        <v>-1.355140209197998</v>
      </c>
      <c r="BP142" s="1">
        <v>7.355140209197998</v>
      </c>
      <c r="BQ142" s="1">
        <v>1</v>
      </c>
      <c r="BR142" s="1">
        <v>0</v>
      </c>
      <c r="BS142" s="1">
        <v>0.15999999642372131</v>
      </c>
      <c r="BT142" s="1">
        <v>111115</v>
      </c>
      <c r="BU142">
        <f t="shared" si="178"/>
        <v>1.5007598876953123</v>
      </c>
      <c r="BV142">
        <f t="shared" si="179"/>
        <v>3.563135554277598E-3</v>
      </c>
      <c r="BW142">
        <f t="shared" si="180"/>
        <v>301.2285331726074</v>
      </c>
      <c r="BX142">
        <f t="shared" si="181"/>
        <v>303.24708976745603</v>
      </c>
      <c r="BY142">
        <f t="shared" si="182"/>
        <v>320.01614519083159</v>
      </c>
      <c r="BZ142">
        <f t="shared" si="183"/>
        <v>0.74602470791312359</v>
      </c>
      <c r="CA142">
        <f t="shared" si="184"/>
        <v>3.8122480049541911</v>
      </c>
      <c r="CB142">
        <f t="shared" si="185"/>
        <v>39.780202979553188</v>
      </c>
      <c r="CC142">
        <f t="shared" si="186"/>
        <v>21.637535209167446</v>
      </c>
      <c r="CD142">
        <f t="shared" si="187"/>
        <v>29.087811470031738</v>
      </c>
      <c r="CE142">
        <f t="shared" si="188"/>
        <v>4.042253748460217</v>
      </c>
      <c r="CF142">
        <f t="shared" si="189"/>
        <v>0.15990462872703792</v>
      </c>
      <c r="CG142">
        <f t="shared" si="190"/>
        <v>1.7386625464870011</v>
      </c>
      <c r="CH142">
        <f t="shared" si="191"/>
        <v>2.3035912019732159</v>
      </c>
      <c r="CI142">
        <f t="shared" si="192"/>
        <v>0.10018829680798948</v>
      </c>
      <c r="CJ142">
        <f t="shared" si="193"/>
        <v>9.0787638077352835</v>
      </c>
      <c r="CK142">
        <f t="shared" si="194"/>
        <v>0.96085362527912166</v>
      </c>
      <c r="CL142">
        <f t="shared" si="195"/>
        <v>44.9491935867078</v>
      </c>
      <c r="CM142">
        <f t="shared" si="196"/>
        <v>98.5889591943954</v>
      </c>
      <c r="CN142">
        <f t="shared" si="197"/>
        <v>1.9267097578564153E-4</v>
      </c>
      <c r="CO142">
        <f t="shared" si="198"/>
        <v>0</v>
      </c>
      <c r="CP142">
        <f t="shared" si="199"/>
        <v>1750.0157882314086</v>
      </c>
      <c r="CQ142">
        <f t="shared" si="200"/>
        <v>146.868408203125</v>
      </c>
      <c r="CR142">
        <f t="shared" si="201"/>
        <v>0.25591654355092835</v>
      </c>
      <c r="CS142" s="2">
        <v>-9999</v>
      </c>
    </row>
    <row r="143" spans="1:97" x14ac:dyDescent="0.2">
      <c r="A143" t="s">
        <v>127</v>
      </c>
      <c r="B143" t="s">
        <v>128</v>
      </c>
      <c r="C143" t="s">
        <v>177</v>
      </c>
      <c r="D143" s="2"/>
      <c r="E143" t="s">
        <v>258</v>
      </c>
      <c r="F143" t="s">
        <v>130</v>
      </c>
      <c r="G143" t="s">
        <v>131</v>
      </c>
      <c r="H143" t="str">
        <f t="shared" si="202"/>
        <v>LRCS_Tower_ARCA11_ELK3T_GE</v>
      </c>
      <c r="I143">
        <v>1</v>
      </c>
      <c r="J143" s="8">
        <v>41359</v>
      </c>
      <c r="K143" t="s">
        <v>132</v>
      </c>
      <c r="L143" s="2" t="s">
        <v>133</v>
      </c>
      <c r="M143" t="s">
        <v>129</v>
      </c>
      <c r="O143" s="1">
        <v>18</v>
      </c>
      <c r="P143" s="1" t="s">
        <v>262</v>
      </c>
      <c r="Q143" s="1">
        <v>3830.0000541694462</v>
      </c>
      <c r="R143" s="1">
        <v>0</v>
      </c>
      <c r="S143">
        <f t="shared" si="162"/>
        <v>-1.8915039653001589</v>
      </c>
      <c r="T143">
        <f t="shared" si="163"/>
        <v>0.15824846004239135</v>
      </c>
      <c r="U143">
        <f t="shared" si="164"/>
        <v>67.883257785671859</v>
      </c>
      <c r="V143" s="1">
        <v>18</v>
      </c>
      <c r="W143" s="1">
        <v>18</v>
      </c>
      <c r="X143" s="1">
        <v>0</v>
      </c>
      <c r="Y143" s="1">
        <v>0</v>
      </c>
      <c r="Z143" s="1">
        <v>210.06103515625</v>
      </c>
      <c r="AA143" s="1">
        <v>340.69259643554688</v>
      </c>
      <c r="AB143" s="1">
        <v>262.247314453125</v>
      </c>
      <c r="AC143" s="2">
        <v>-9999</v>
      </c>
      <c r="AD143">
        <f t="shared" si="165"/>
        <v>0.38342941010756626</v>
      </c>
      <c r="AE143">
        <f t="shared" si="166"/>
        <v>0.23025238236212262</v>
      </c>
      <c r="AF143" s="1">
        <v>-1</v>
      </c>
      <c r="AG143" s="1">
        <v>0.87</v>
      </c>
      <c r="AH143" s="1">
        <v>0.92</v>
      </c>
      <c r="AI143" s="1">
        <v>9.9274587631225586</v>
      </c>
      <c r="AJ143">
        <f t="shared" si="167"/>
        <v>0.87496372938156131</v>
      </c>
      <c r="AK143">
        <f t="shared" si="168"/>
        <v>-5.0959142100192971E-4</v>
      </c>
      <c r="AL143">
        <f t="shared" si="169"/>
        <v>0.60050788044017867</v>
      </c>
      <c r="AM143">
        <f t="shared" si="170"/>
        <v>1.6218743099220139</v>
      </c>
      <c r="AN143">
        <f t="shared" si="171"/>
        <v>-1</v>
      </c>
      <c r="AO143" s="1">
        <v>1999.0350341796875</v>
      </c>
      <c r="AP143" s="1">
        <v>0.5</v>
      </c>
      <c r="AQ143">
        <f t="shared" si="172"/>
        <v>201.36528096538461</v>
      </c>
      <c r="AR143">
        <f t="shared" si="173"/>
        <v>3.4372203577230489</v>
      </c>
      <c r="AS143">
        <f t="shared" si="174"/>
        <v>2.0561227524865489</v>
      </c>
      <c r="AT143">
        <f t="shared" si="175"/>
        <v>27.934846878051758</v>
      </c>
      <c r="AU143" s="1">
        <v>2</v>
      </c>
      <c r="AV143">
        <f t="shared" si="176"/>
        <v>4.644859790802002</v>
      </c>
      <c r="AW143" s="1">
        <v>1</v>
      </c>
      <c r="AX143">
        <f t="shared" si="177"/>
        <v>9.2897195816040039</v>
      </c>
      <c r="AY143" s="1">
        <v>30.050737380981445</v>
      </c>
      <c r="AZ143" s="1">
        <v>27.934846878051758</v>
      </c>
      <c r="BA143" s="1">
        <v>31.952846527099609</v>
      </c>
      <c r="BB143" s="1">
        <v>49.423721313476562</v>
      </c>
      <c r="BC143" s="1">
        <v>50.568183898925781</v>
      </c>
      <c r="BD143" s="1">
        <v>15.744657516479492</v>
      </c>
      <c r="BE143" s="1">
        <v>17.993600845336914</v>
      </c>
      <c r="BF143" s="1">
        <v>35.416816711425781</v>
      </c>
      <c r="BG143" s="1">
        <v>40.355567932128906</v>
      </c>
      <c r="BH143" s="1">
        <v>300.174072265625</v>
      </c>
      <c r="BI143" s="1">
        <v>1999.45263671875</v>
      </c>
      <c r="BJ143" s="1">
        <v>1285.16357421875</v>
      </c>
      <c r="BK143" s="1">
        <v>95.830024719238281</v>
      </c>
      <c r="BL143" s="1">
        <v>8.0487728118896484E-2</v>
      </c>
      <c r="BM143" s="1">
        <v>-2.7956090867519379E-2</v>
      </c>
      <c r="BN143" s="1">
        <v>1</v>
      </c>
      <c r="BO143" s="1">
        <v>-1.355140209197998</v>
      </c>
      <c r="BP143" s="1">
        <v>7.355140209197998</v>
      </c>
      <c r="BQ143" s="1">
        <v>1</v>
      </c>
      <c r="BR143" s="1">
        <v>0</v>
      </c>
      <c r="BS143" s="1">
        <v>0.15999999642372131</v>
      </c>
      <c r="BT143" s="1">
        <v>111115</v>
      </c>
      <c r="BU143">
        <f t="shared" si="178"/>
        <v>1.5008703613281247</v>
      </c>
      <c r="BV143">
        <f t="shared" si="179"/>
        <v>3.437220357723049E-3</v>
      </c>
      <c r="BW143">
        <f t="shared" si="180"/>
        <v>301.08484687805174</v>
      </c>
      <c r="BX143">
        <f t="shared" si="181"/>
        <v>303.20073738098142</v>
      </c>
      <c r="BY143">
        <f t="shared" si="182"/>
        <v>319.91241472440015</v>
      </c>
      <c r="BZ143">
        <f t="shared" si="183"/>
        <v>0.77235527701957374</v>
      </c>
      <c r="CA143">
        <f t="shared" si="184"/>
        <v>3.780449966283292</v>
      </c>
      <c r="CB143">
        <f t="shared" si="185"/>
        <v>39.449535543366615</v>
      </c>
      <c r="CC143">
        <f t="shared" si="186"/>
        <v>21.455934698029701</v>
      </c>
      <c r="CD143">
        <f t="shared" si="187"/>
        <v>28.992792129516602</v>
      </c>
      <c r="CE143">
        <f t="shared" si="188"/>
        <v>4.0200956473427665</v>
      </c>
      <c r="CF143">
        <f t="shared" si="189"/>
        <v>0.15559788216200465</v>
      </c>
      <c r="CG143">
        <f t="shared" si="190"/>
        <v>1.7243272137967434</v>
      </c>
      <c r="CH143">
        <f t="shared" si="191"/>
        <v>2.2957684335460229</v>
      </c>
      <c r="CI143">
        <f t="shared" si="192"/>
        <v>9.7483390654903662E-2</v>
      </c>
      <c r="CJ143">
        <f t="shared" si="193"/>
        <v>6.5052542716233583</v>
      </c>
      <c r="CK143">
        <f t="shared" si="194"/>
        <v>1.3424104358059397</v>
      </c>
      <c r="CL143">
        <f t="shared" si="195"/>
        <v>44.941295506493859</v>
      </c>
      <c r="CM143">
        <f t="shared" si="196"/>
        <v>50.843060910091097</v>
      </c>
      <c r="CN143">
        <f t="shared" si="197"/>
        <v>-1.6719417976541931E-2</v>
      </c>
      <c r="CO143">
        <f t="shared" si="198"/>
        <v>0</v>
      </c>
      <c r="CP143">
        <f t="shared" si="199"/>
        <v>1749.4485357452336</v>
      </c>
      <c r="CQ143">
        <f t="shared" si="200"/>
        <v>130.63156127929688</v>
      </c>
      <c r="CR143">
        <f t="shared" si="201"/>
        <v>0.23025238236212262</v>
      </c>
      <c r="CS143" s="2">
        <v>-9999</v>
      </c>
    </row>
    <row r="144" spans="1:97" x14ac:dyDescent="0.2">
      <c r="A144" t="s">
        <v>127</v>
      </c>
      <c r="B144" t="s">
        <v>128</v>
      </c>
      <c r="C144" t="s">
        <v>177</v>
      </c>
      <c r="D144" s="2"/>
      <c r="E144" t="s">
        <v>258</v>
      </c>
      <c r="F144" t="s">
        <v>130</v>
      </c>
      <c r="G144" t="s">
        <v>131</v>
      </c>
      <c r="H144" t="str">
        <f t="shared" si="202"/>
        <v>LRCS_Tower_ARCA11_ELK3T_GE</v>
      </c>
      <c r="I144">
        <v>1</v>
      </c>
      <c r="J144" s="8">
        <v>41359</v>
      </c>
      <c r="K144" t="s">
        <v>132</v>
      </c>
      <c r="L144" s="2" t="s">
        <v>133</v>
      </c>
      <c r="M144" t="s">
        <v>129</v>
      </c>
      <c r="O144" s="1">
        <v>19</v>
      </c>
      <c r="P144" s="1" t="s">
        <v>263</v>
      </c>
      <c r="Q144" s="1">
        <v>4017.0000536870211</v>
      </c>
      <c r="R144" s="1">
        <v>0</v>
      </c>
      <c r="S144">
        <f t="shared" si="162"/>
        <v>21.781524639147918</v>
      </c>
      <c r="T144">
        <f t="shared" si="163"/>
        <v>0.16382977231622056</v>
      </c>
      <c r="U144">
        <f t="shared" si="164"/>
        <v>640.47898544092516</v>
      </c>
      <c r="V144" s="1">
        <v>19</v>
      </c>
      <c r="W144" s="1">
        <v>19</v>
      </c>
      <c r="X144" s="1">
        <v>0</v>
      </c>
      <c r="Y144" s="1">
        <v>0</v>
      </c>
      <c r="Z144" s="1">
        <v>227.301025390625</v>
      </c>
      <c r="AA144" s="1">
        <v>482.14657592773438</v>
      </c>
      <c r="AB144" s="1">
        <v>295.17578125</v>
      </c>
      <c r="AC144" s="2">
        <v>-9999</v>
      </c>
      <c r="AD144">
        <f t="shared" si="165"/>
        <v>0.52856447242571813</v>
      </c>
      <c r="AE144">
        <f t="shared" si="166"/>
        <v>0.3877882868253702</v>
      </c>
      <c r="AF144" s="1">
        <v>-1</v>
      </c>
      <c r="AG144" s="1">
        <v>0.87</v>
      </c>
      <c r="AH144" s="1">
        <v>0.92</v>
      </c>
      <c r="AI144" s="1">
        <v>9.9274587631225586</v>
      </c>
      <c r="AJ144">
        <f t="shared" si="167"/>
        <v>0.87496372938156131</v>
      </c>
      <c r="AK144">
        <f t="shared" si="168"/>
        <v>1.3019056720926367E-2</v>
      </c>
      <c r="AL144">
        <f t="shared" si="169"/>
        <v>0.73366317082514099</v>
      </c>
      <c r="AM144">
        <f t="shared" si="170"/>
        <v>2.1211808222120783</v>
      </c>
      <c r="AN144">
        <f t="shared" si="171"/>
        <v>-1</v>
      </c>
      <c r="AO144" s="1">
        <v>1999.93212890625</v>
      </c>
      <c r="AP144" s="1">
        <v>0.5</v>
      </c>
      <c r="AQ144">
        <f t="shared" si="172"/>
        <v>339.28917129688983</v>
      </c>
      <c r="AR144">
        <f t="shared" si="173"/>
        <v>3.5522089458407597</v>
      </c>
      <c r="AS144">
        <f t="shared" si="174"/>
        <v>2.0539628776640875</v>
      </c>
      <c r="AT144">
        <f t="shared" si="175"/>
        <v>27.864587783813477</v>
      </c>
      <c r="AU144" s="1">
        <v>2</v>
      </c>
      <c r="AV144">
        <f t="shared" si="176"/>
        <v>4.644859790802002</v>
      </c>
      <c r="AW144" s="1">
        <v>1</v>
      </c>
      <c r="AX144">
        <f t="shared" si="177"/>
        <v>9.2897195816040039</v>
      </c>
      <c r="AY144" s="1">
        <v>29.986879348754883</v>
      </c>
      <c r="AZ144" s="1">
        <v>27.864587783813477</v>
      </c>
      <c r="BA144" s="1">
        <v>31.951313018798828</v>
      </c>
      <c r="BB144" s="1">
        <v>899.850830078125</v>
      </c>
      <c r="BC144" s="1">
        <v>883.24407958984375</v>
      </c>
      <c r="BD144" s="1">
        <v>15.530454635620117</v>
      </c>
      <c r="BE144" s="1">
        <v>17.85548210144043</v>
      </c>
      <c r="BF144" s="1">
        <v>34.959060668945312</v>
      </c>
      <c r="BG144" s="1">
        <v>40.192531585693359</v>
      </c>
      <c r="BH144" s="1">
        <v>300.10678100585938</v>
      </c>
      <c r="BI144" s="1">
        <v>1999.9227294921875</v>
      </c>
      <c r="BJ144" s="1">
        <v>1219.7535400390625</v>
      </c>
      <c r="BK144" s="1">
        <v>95.826202392578125</v>
      </c>
      <c r="BL144" s="1">
        <v>-1.8999810218811035</v>
      </c>
      <c r="BM144" s="1">
        <v>-2.9773794114589691E-2</v>
      </c>
      <c r="BN144" s="1">
        <v>1</v>
      </c>
      <c r="BO144" s="1">
        <v>-1.355140209197998</v>
      </c>
      <c r="BP144" s="1">
        <v>7.355140209197998</v>
      </c>
      <c r="BQ144" s="1">
        <v>1</v>
      </c>
      <c r="BR144" s="1">
        <v>0</v>
      </c>
      <c r="BS144" s="1">
        <v>0.15999999642372131</v>
      </c>
      <c r="BT144" s="1">
        <v>111115</v>
      </c>
      <c r="BU144">
        <f t="shared" si="178"/>
        <v>1.5005339050292967</v>
      </c>
      <c r="BV144">
        <f t="shared" si="179"/>
        <v>3.5522089458407597E-3</v>
      </c>
      <c r="BW144">
        <f t="shared" si="180"/>
        <v>301.01458778381345</v>
      </c>
      <c r="BX144">
        <f t="shared" si="181"/>
        <v>303.13687934875486</v>
      </c>
      <c r="BY144">
        <f t="shared" si="182"/>
        <v>319.98762956646897</v>
      </c>
      <c r="BZ144">
        <f t="shared" si="183"/>
        <v>0.752674043939077</v>
      </c>
      <c r="CA144">
        <f t="shared" si="184"/>
        <v>3.7649859193337742</v>
      </c>
      <c r="CB144">
        <f t="shared" si="185"/>
        <v>39.289733134883967</v>
      </c>
      <c r="CC144">
        <f t="shared" si="186"/>
        <v>21.434251033443537</v>
      </c>
      <c r="CD144">
        <f t="shared" si="187"/>
        <v>28.92573356628418</v>
      </c>
      <c r="CE144">
        <f t="shared" si="188"/>
        <v>4.004521697849051</v>
      </c>
      <c r="CF144">
        <f t="shared" si="189"/>
        <v>0.16099060648629293</v>
      </c>
      <c r="CG144">
        <f t="shared" si="190"/>
        <v>1.7110230416696868</v>
      </c>
      <c r="CH144">
        <f t="shared" si="191"/>
        <v>2.2934986561793642</v>
      </c>
      <c r="CI144">
        <f t="shared" si="192"/>
        <v>0.10087041580788193</v>
      </c>
      <c r="CJ144">
        <f t="shared" si="193"/>
        <v>61.374668887055194</v>
      </c>
      <c r="CK144">
        <f t="shared" si="194"/>
        <v>0.72514381951854967</v>
      </c>
      <c r="CL144">
        <f t="shared" si="195"/>
        <v>44.814294755760386</v>
      </c>
      <c r="CM144">
        <f t="shared" si="196"/>
        <v>880.07874634113307</v>
      </c>
      <c r="CN144">
        <f t="shared" si="197"/>
        <v>1.1091321878488707E-2</v>
      </c>
      <c r="CO144">
        <f t="shared" si="198"/>
        <v>0</v>
      </c>
      <c r="CP144">
        <f t="shared" si="199"/>
        <v>1749.8598498714357</v>
      </c>
      <c r="CQ144">
        <f t="shared" si="200"/>
        <v>254.84555053710938</v>
      </c>
      <c r="CR144">
        <f t="shared" si="201"/>
        <v>0.3877882868253702</v>
      </c>
      <c r="CS144" s="2">
        <v>-9999</v>
      </c>
    </row>
    <row r="145" spans="1:97" x14ac:dyDescent="0.2">
      <c r="A145" t="s">
        <v>127</v>
      </c>
      <c r="B145" t="s">
        <v>128</v>
      </c>
      <c r="C145" t="s">
        <v>177</v>
      </c>
      <c r="D145" s="2"/>
      <c r="E145" t="s">
        <v>258</v>
      </c>
      <c r="F145" t="s">
        <v>130</v>
      </c>
      <c r="G145" t="s">
        <v>131</v>
      </c>
      <c r="H145" t="str">
        <f t="shared" si="202"/>
        <v>LRCS_Tower_ARCA11_ELK3T_GE</v>
      </c>
      <c r="I145">
        <v>1</v>
      </c>
      <c r="J145" s="8">
        <v>41359</v>
      </c>
      <c r="K145" t="s">
        <v>132</v>
      </c>
      <c r="L145" s="2" t="s">
        <v>133</v>
      </c>
      <c r="M145" t="s">
        <v>129</v>
      </c>
      <c r="O145" s="1">
        <v>20</v>
      </c>
      <c r="P145" s="1" t="s">
        <v>264</v>
      </c>
      <c r="Q145" s="1">
        <v>4123.0000538937747</v>
      </c>
      <c r="R145" s="1">
        <v>0</v>
      </c>
      <c r="S145">
        <f t="shared" si="162"/>
        <v>24.588943375219934</v>
      </c>
      <c r="T145">
        <f t="shared" si="163"/>
        <v>0.16154899457403649</v>
      </c>
      <c r="U145">
        <f t="shared" si="164"/>
        <v>896.21519853159577</v>
      </c>
      <c r="V145" s="1">
        <v>20</v>
      </c>
      <c r="W145" s="1">
        <v>20</v>
      </c>
      <c r="X145" s="1">
        <v>0</v>
      </c>
      <c r="Y145" s="1">
        <v>0</v>
      </c>
      <c r="Z145" s="1">
        <v>228.99853515625</v>
      </c>
      <c r="AA145" s="1">
        <v>494.33160400390625</v>
      </c>
      <c r="AB145" s="1">
        <v>300.78448486328125</v>
      </c>
      <c r="AC145" s="2">
        <v>-9999</v>
      </c>
      <c r="AD145">
        <f t="shared" si="165"/>
        <v>0.53675117410773432</v>
      </c>
      <c r="AE145">
        <f t="shared" si="166"/>
        <v>0.39153296607573479</v>
      </c>
      <c r="AF145" s="1">
        <v>-1</v>
      </c>
      <c r="AG145" s="1">
        <v>0.87</v>
      </c>
      <c r="AH145" s="1">
        <v>0.92</v>
      </c>
      <c r="AI145" s="1">
        <v>9.9274587631225586</v>
      </c>
      <c r="AJ145">
        <f t="shared" si="167"/>
        <v>0.87496372938156131</v>
      </c>
      <c r="AK145">
        <f t="shared" si="168"/>
        <v>1.4635126607686571E-2</v>
      </c>
      <c r="AL145">
        <f t="shared" si="169"/>
        <v>0.72944966860407479</v>
      </c>
      <c r="AM145">
        <f t="shared" si="170"/>
        <v>2.1586671009341369</v>
      </c>
      <c r="AN145">
        <f t="shared" si="171"/>
        <v>-1</v>
      </c>
      <c r="AO145" s="1">
        <v>1998.1593017578125</v>
      </c>
      <c r="AP145" s="1">
        <v>0.5</v>
      </c>
      <c r="AQ145">
        <f t="shared" si="172"/>
        <v>342.26185359990239</v>
      </c>
      <c r="AR145">
        <f t="shared" si="173"/>
        <v>3.5787260272502146</v>
      </c>
      <c r="AS145">
        <f t="shared" si="174"/>
        <v>2.0977181002189589</v>
      </c>
      <c r="AT145">
        <f t="shared" si="175"/>
        <v>28.027065277099609</v>
      </c>
      <c r="AU145" s="1">
        <v>2</v>
      </c>
      <c r="AV145">
        <f t="shared" si="176"/>
        <v>4.644859790802002</v>
      </c>
      <c r="AW145" s="1">
        <v>1</v>
      </c>
      <c r="AX145">
        <f t="shared" si="177"/>
        <v>9.2897195816040039</v>
      </c>
      <c r="AY145" s="1">
        <v>30.420520782470703</v>
      </c>
      <c r="AZ145" s="1">
        <v>28.027065277099609</v>
      </c>
      <c r="BA145" s="1">
        <v>32.540981292724609</v>
      </c>
      <c r="BB145" s="1">
        <v>1199.9271240234375</v>
      </c>
      <c r="BC145" s="1">
        <v>1180.72900390625</v>
      </c>
      <c r="BD145" s="1">
        <v>15.430690765380859</v>
      </c>
      <c r="BE145" s="1">
        <v>17.772701263427734</v>
      </c>
      <c r="BF145" s="1">
        <v>33.881607055664062</v>
      </c>
      <c r="BG145" s="1">
        <v>39.025100708007812</v>
      </c>
      <c r="BH145" s="1">
        <v>300.17990112304688</v>
      </c>
      <c r="BI145" s="1">
        <v>1998.3236083984375</v>
      </c>
      <c r="BJ145" s="1">
        <v>1250.65966796875</v>
      </c>
      <c r="BK145" s="1">
        <v>95.827484130859375</v>
      </c>
      <c r="BL145" s="1">
        <v>-2.9799370765686035</v>
      </c>
      <c r="BM145" s="1">
        <v>-2.8822027146816254E-2</v>
      </c>
      <c r="BN145" s="1">
        <v>1</v>
      </c>
      <c r="BO145" s="1">
        <v>-1.355140209197998</v>
      </c>
      <c r="BP145" s="1">
        <v>7.355140209197998</v>
      </c>
      <c r="BQ145" s="1">
        <v>1</v>
      </c>
      <c r="BR145" s="1">
        <v>0</v>
      </c>
      <c r="BS145" s="1">
        <v>0.15999999642372131</v>
      </c>
      <c r="BT145" s="1">
        <v>111115</v>
      </c>
      <c r="BU145">
        <f t="shared" si="178"/>
        <v>1.5008995056152343</v>
      </c>
      <c r="BV145">
        <f t="shared" si="179"/>
        <v>3.5787260272502146E-3</v>
      </c>
      <c r="BW145">
        <f t="shared" si="180"/>
        <v>301.17706527709959</v>
      </c>
      <c r="BX145">
        <f t="shared" si="181"/>
        <v>303.57052078247068</v>
      </c>
      <c r="BY145">
        <f t="shared" si="182"/>
        <v>319.73177019718787</v>
      </c>
      <c r="BZ145">
        <f t="shared" si="183"/>
        <v>0.76012128742623031</v>
      </c>
      <c r="CA145">
        <f t="shared" si="184"/>
        <v>3.8008313485025842</v>
      </c>
      <c r="CB145">
        <f t="shared" si="185"/>
        <v>39.663269707804012</v>
      </c>
      <c r="CC145">
        <f t="shared" si="186"/>
        <v>21.890568444376278</v>
      </c>
      <c r="CD145">
        <f t="shared" si="187"/>
        <v>29.223793029785156</v>
      </c>
      <c r="CE145">
        <f t="shared" si="188"/>
        <v>4.0741492868205196</v>
      </c>
      <c r="CF145">
        <f t="shared" si="189"/>
        <v>0.15878766391905302</v>
      </c>
      <c r="CG145">
        <f t="shared" si="190"/>
        <v>1.7031132482836255</v>
      </c>
      <c r="CH145">
        <f t="shared" si="191"/>
        <v>2.3710360385368938</v>
      </c>
      <c r="CI145">
        <f t="shared" si="192"/>
        <v>9.9486738350542156E-2</v>
      </c>
      <c r="CJ145">
        <f t="shared" si="193"/>
        <v>85.882047715121473</v>
      </c>
      <c r="CK145">
        <f t="shared" si="194"/>
        <v>0.75903547348003941</v>
      </c>
      <c r="CL145">
        <f t="shared" si="195"/>
        <v>44.148392254357582</v>
      </c>
      <c r="CM145">
        <f t="shared" si="196"/>
        <v>1177.1556911420755</v>
      </c>
      <c r="CN145">
        <f t="shared" si="197"/>
        <v>9.2219094332049254E-3</v>
      </c>
      <c r="CO145">
        <f t="shared" si="198"/>
        <v>0</v>
      </c>
      <c r="CP145">
        <f t="shared" si="199"/>
        <v>1748.4606769155155</v>
      </c>
      <c r="CQ145">
        <f t="shared" si="200"/>
        <v>265.33306884765625</v>
      </c>
      <c r="CR145">
        <f t="shared" si="201"/>
        <v>0.39153296607573479</v>
      </c>
      <c r="CS145" s="2">
        <v>-9999</v>
      </c>
    </row>
    <row r="146" spans="1:97" x14ac:dyDescent="0.2">
      <c r="A146" t="s">
        <v>127</v>
      </c>
      <c r="B146" t="s">
        <v>128</v>
      </c>
      <c r="C146" t="s">
        <v>177</v>
      </c>
      <c r="D146" s="2"/>
      <c r="E146" t="s">
        <v>258</v>
      </c>
      <c r="F146" t="s">
        <v>130</v>
      </c>
      <c r="G146" t="s">
        <v>131</v>
      </c>
      <c r="H146" t="str">
        <f t="shared" si="202"/>
        <v>LRCS_Tower_ARCA11_ELK3T_GE</v>
      </c>
      <c r="I146">
        <v>1</v>
      </c>
      <c r="J146" s="8">
        <v>41359</v>
      </c>
      <c r="K146" t="s">
        <v>132</v>
      </c>
      <c r="L146" s="2" t="s">
        <v>133</v>
      </c>
      <c r="M146" t="s">
        <v>129</v>
      </c>
      <c r="O146" s="1">
        <v>21</v>
      </c>
      <c r="P146" s="1" t="s">
        <v>265</v>
      </c>
      <c r="Q146" s="1">
        <v>4414.0000441074371</v>
      </c>
      <c r="R146" s="1">
        <v>0</v>
      </c>
      <c r="S146">
        <f t="shared" si="162"/>
        <v>26.901320098802909</v>
      </c>
      <c r="T146">
        <f t="shared" si="163"/>
        <v>0.1558281555832341</v>
      </c>
      <c r="U146">
        <f t="shared" si="164"/>
        <v>1150.254346744802</v>
      </c>
      <c r="V146" s="1">
        <v>21</v>
      </c>
      <c r="W146" s="1">
        <v>21</v>
      </c>
      <c r="X146" s="1">
        <v>0</v>
      </c>
      <c r="Y146" s="1">
        <v>0</v>
      </c>
      <c r="Z146" s="1">
        <v>233.13671875</v>
      </c>
      <c r="AA146" s="1">
        <v>523.89654541015625</v>
      </c>
      <c r="AB146" s="1">
        <v>308.60519409179688</v>
      </c>
      <c r="AC146" s="2">
        <v>-9999</v>
      </c>
      <c r="AD146">
        <f t="shared" si="165"/>
        <v>0.55499473933832044</v>
      </c>
      <c r="AE146">
        <f t="shared" si="166"/>
        <v>0.41094249084961754</v>
      </c>
      <c r="AF146" s="1">
        <v>-1</v>
      </c>
      <c r="AG146" s="1">
        <v>0.87</v>
      </c>
      <c r="AH146" s="1">
        <v>0.92</v>
      </c>
      <c r="AI146" s="1">
        <v>9.9274587631225586</v>
      </c>
      <c r="AJ146">
        <f t="shared" si="167"/>
        <v>0.87496372938156131</v>
      </c>
      <c r="AK146">
        <f t="shared" si="168"/>
        <v>1.5941629741542718E-2</v>
      </c>
      <c r="AL146">
        <f t="shared" si="169"/>
        <v>0.74044393887328397</v>
      </c>
      <c r="AM146">
        <f t="shared" si="170"/>
        <v>2.2471644459058693</v>
      </c>
      <c r="AN146">
        <f t="shared" si="171"/>
        <v>-1</v>
      </c>
      <c r="AO146" s="1">
        <v>1998.8258056640625</v>
      </c>
      <c r="AP146" s="1">
        <v>0.5</v>
      </c>
      <c r="AQ146">
        <f t="shared" si="172"/>
        <v>359.34867782989011</v>
      </c>
      <c r="AR146">
        <f t="shared" si="173"/>
        <v>3.5355198402805295</v>
      </c>
      <c r="AS146">
        <f t="shared" si="174"/>
        <v>2.1469296031545619</v>
      </c>
      <c r="AT146">
        <f t="shared" si="175"/>
        <v>28.167526245117188</v>
      </c>
      <c r="AU146" s="1">
        <v>2</v>
      </c>
      <c r="AV146">
        <f t="shared" si="176"/>
        <v>4.644859790802002</v>
      </c>
      <c r="AW146" s="1">
        <v>1</v>
      </c>
      <c r="AX146">
        <f t="shared" si="177"/>
        <v>9.2897195816040039</v>
      </c>
      <c r="AY146" s="1">
        <v>30.459522247314453</v>
      </c>
      <c r="AZ146" s="1">
        <v>28.167526245117188</v>
      </c>
      <c r="BA146" s="1">
        <v>32.530067443847656</v>
      </c>
      <c r="BB146" s="1">
        <v>1500.24951171875</v>
      </c>
      <c r="BC146" s="1">
        <v>1478.8426513671875</v>
      </c>
      <c r="BD146" s="1">
        <v>15.271608352661133</v>
      </c>
      <c r="BE146" s="1">
        <v>17.585765838623047</v>
      </c>
      <c r="BF146" s="1">
        <v>33.454311370849609</v>
      </c>
      <c r="BG146" s="1">
        <v>38.523639678955078</v>
      </c>
      <c r="BH146" s="1">
        <v>300.1822509765625</v>
      </c>
      <c r="BI146" s="1">
        <v>2000.33154296875</v>
      </c>
      <c r="BJ146" s="1">
        <v>1267.9273681640625</v>
      </c>
      <c r="BK146" s="1">
        <v>95.823493957519531</v>
      </c>
      <c r="BL146" s="1">
        <v>-4.2105278968811035</v>
      </c>
      <c r="BM146" s="1">
        <v>-2.7149282395839691E-2</v>
      </c>
      <c r="BN146" s="1">
        <v>1</v>
      </c>
      <c r="BO146" s="1">
        <v>-1.355140209197998</v>
      </c>
      <c r="BP146" s="1">
        <v>7.355140209197998</v>
      </c>
      <c r="BQ146" s="1">
        <v>1</v>
      </c>
      <c r="BR146" s="1">
        <v>0</v>
      </c>
      <c r="BS146" s="1">
        <v>0.15999999642372131</v>
      </c>
      <c r="BT146" s="1">
        <v>111115</v>
      </c>
      <c r="BU146">
        <f t="shared" si="178"/>
        <v>1.5009112548828123</v>
      </c>
      <c r="BV146">
        <f t="shared" si="179"/>
        <v>3.5355198402805296E-3</v>
      </c>
      <c r="BW146">
        <f t="shared" si="180"/>
        <v>301.31752624511716</v>
      </c>
      <c r="BX146">
        <f t="shared" si="181"/>
        <v>303.60952224731443</v>
      </c>
      <c r="BY146">
        <f t="shared" si="182"/>
        <v>320.05303972125694</v>
      </c>
      <c r="BZ146">
        <f t="shared" si="183"/>
        <v>0.76423125532708902</v>
      </c>
      <c r="CA146">
        <f t="shared" si="184"/>
        <v>3.8320591297302107</v>
      </c>
      <c r="CB146">
        <f t="shared" si="185"/>
        <v>39.990809888742305</v>
      </c>
      <c r="CC146">
        <f t="shared" si="186"/>
        <v>22.405044050119258</v>
      </c>
      <c r="CD146">
        <f t="shared" si="187"/>
        <v>29.31352424621582</v>
      </c>
      <c r="CE146">
        <f t="shared" si="188"/>
        <v>4.0953164158711139</v>
      </c>
      <c r="CF146">
        <f t="shared" si="189"/>
        <v>0.15325737676255519</v>
      </c>
      <c r="CG146">
        <f t="shared" si="190"/>
        <v>1.685129526575649</v>
      </c>
      <c r="CH146">
        <f t="shared" si="191"/>
        <v>2.4101868892954652</v>
      </c>
      <c r="CI146">
        <f t="shared" si="192"/>
        <v>9.6013558469411939E-2</v>
      </c>
      <c r="CJ146">
        <f t="shared" si="193"/>
        <v>110.22139044491112</v>
      </c>
      <c r="CK146">
        <f t="shared" si="194"/>
        <v>0.77780712213121106</v>
      </c>
      <c r="CL146">
        <f t="shared" si="195"/>
        <v>43.265510824537358</v>
      </c>
      <c r="CM146">
        <f t="shared" si="196"/>
        <v>1474.9332995493673</v>
      </c>
      <c r="CN146">
        <f t="shared" si="197"/>
        <v>7.8911999361917246E-3</v>
      </c>
      <c r="CO146">
        <f t="shared" si="198"/>
        <v>0</v>
      </c>
      <c r="CP146">
        <f t="shared" si="199"/>
        <v>1750.2175468355103</v>
      </c>
      <c r="CQ146">
        <f t="shared" si="200"/>
        <v>290.75982666015625</v>
      </c>
      <c r="CR146">
        <f t="shared" si="201"/>
        <v>0.41094249084961754</v>
      </c>
      <c r="CS146" s="2">
        <v>-9999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LRCS-03252013-0179_.xls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2013-03-28T03:27:41Z</dcterms:created>
  <dcterms:modified xsi:type="dcterms:W3CDTF">2022-09-26T14:51:21Z</dcterms:modified>
</cp:coreProperties>
</file>