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15.xml" ContentType="application/vnd.openxmlformats-officedocument.drawing+xml"/>
  <Override PartName="/xl/tables/table15.xml" ContentType="application/vnd.openxmlformats-officedocument.spreadsheetml.tab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16.xml" ContentType="application/vnd.openxmlformats-officedocument.drawing+xml"/>
  <Override PartName="/xl/tables/table16.xml" ContentType="application/vnd.openxmlformats-officedocument.spreadsheetml.tab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17.xml" ContentType="application/vnd.openxmlformats-officedocument.drawing+xml"/>
  <Override PartName="/xl/tables/table17.xml" ContentType="application/vnd.openxmlformats-officedocument.spreadsheetml.tab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18.xml" ContentType="application/vnd.openxmlformats-officedocument.drawing+xml"/>
  <Override PartName="/xl/tables/table18.xml" ContentType="application/vnd.openxmlformats-officedocument.spreadsheetml.tab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19.xml" ContentType="application/vnd.openxmlformats-officedocument.drawing+xml"/>
  <Override PartName="/xl/tables/table19.xml" ContentType="application/vnd.openxmlformats-officedocument.spreadsheetml.tab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20.xml" ContentType="application/vnd.openxmlformats-officedocument.drawing+xml"/>
  <Override PartName="/xl/tables/table20.xml" ContentType="application/vnd.openxmlformats-officedocument.spreadsheetml.tab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21.xml" ContentType="application/vnd.openxmlformats-officedocument.drawing+xml"/>
  <Override PartName="/xl/tables/table21.xml" ContentType="application/vnd.openxmlformats-officedocument.spreadsheetml.tab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22.xml" ContentType="application/vnd.openxmlformats-officedocument.drawing+xml"/>
  <Override PartName="/xl/tables/table22.xml" ContentType="application/vnd.openxmlformats-officedocument.spreadsheetml.tab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23.xml" ContentType="application/vnd.openxmlformats-officedocument.drawing+xml"/>
  <Override PartName="/xl/tables/table23.xml" ContentType="application/vnd.openxmlformats-officedocument.spreadsheetml.tab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24.xml" ContentType="application/vnd.openxmlformats-officedocument.drawing+xml"/>
  <Override PartName="/xl/tables/table24.xml" ContentType="application/vnd.openxmlformats-officedocument.spreadsheetml.tab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25.xml" ContentType="application/vnd.openxmlformats-officedocument.drawing+xml"/>
  <Override PartName="/xl/tables/table25.xml" ContentType="application/vnd.openxmlformats-officedocument.spreadsheetml.tab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26.xml" ContentType="application/vnd.openxmlformats-officedocument.drawing+xml"/>
  <Override PartName="/xl/tables/table26.xml" ContentType="application/vnd.openxmlformats-officedocument.spreadsheetml.tab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27.xml" ContentType="application/vnd.openxmlformats-officedocument.drawing+xml"/>
  <Override PartName="/xl/tables/table27.xml" ContentType="application/vnd.openxmlformats-officedocument.spreadsheetml.tab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28.xml" ContentType="application/vnd.openxmlformats-officedocument.drawing+xml"/>
  <Override PartName="/xl/tables/table28.xml" ContentType="application/vnd.openxmlformats-officedocument.spreadsheetml.tab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29.xml" ContentType="application/vnd.openxmlformats-officedocument.drawing+xml"/>
  <Override PartName="/xl/tables/table29.xml" ContentType="application/vnd.openxmlformats-officedocument.spreadsheetml.tab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30.xml" ContentType="application/vnd.openxmlformats-officedocument.drawing+xml"/>
  <Override PartName="/xl/tables/table30.xml" ContentType="application/vnd.openxmlformats-officedocument.spreadsheetml.tab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31.xml" ContentType="application/vnd.openxmlformats-officedocument.drawing+xml"/>
  <Override PartName="/xl/tables/table31.xml" ContentType="application/vnd.openxmlformats-officedocument.spreadsheetml.tab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32.xml" ContentType="application/vnd.openxmlformats-officedocument.drawing+xml"/>
  <Override PartName="/xl/tables/table32.xml" ContentType="application/vnd.openxmlformats-officedocument.spreadsheetml.tab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33.xml" ContentType="application/vnd.openxmlformats-officedocument.drawing+xml"/>
  <Override PartName="/xl/tables/table33.xml" ContentType="application/vnd.openxmlformats-officedocument.spreadsheetml.table+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34.xml" ContentType="application/vnd.openxmlformats-officedocument.drawing+xml"/>
  <Override PartName="/xl/tables/table34.xml" ContentType="application/vnd.openxmlformats-officedocument.spreadsheetml.tab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35.xml" ContentType="application/vnd.openxmlformats-officedocument.drawing+xml"/>
  <Override PartName="/xl/tables/table35.xml" ContentType="application/vnd.openxmlformats-officedocument.spreadsheetml.tab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36.xml" ContentType="application/vnd.openxmlformats-officedocument.drawing+xml"/>
  <Override PartName="/xl/tables/table36.xml" ContentType="application/vnd.openxmlformats-officedocument.spreadsheetml.table+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37.xml" ContentType="application/vnd.openxmlformats-officedocument.drawing+xml"/>
  <Override PartName="/xl/tables/table37.xml" ContentType="application/vnd.openxmlformats-officedocument.spreadsheetml.table+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47.xml" ContentType="application/vnd.openxmlformats-officedocument.drawingml.chart+xml"/>
  <Override PartName="/xl/charts/style147.xml" ContentType="application/vnd.ms-office.chartstyle+xml"/>
  <Override PartName="/xl/charts/colors147.xml" ContentType="application/vnd.ms-office.chartcolorstyle+xml"/>
  <Override PartName="/xl/charts/chart148.xml" ContentType="application/vnd.openxmlformats-officedocument.drawingml.chart+xml"/>
  <Override PartName="/xl/charts/style148.xml" ContentType="application/vnd.ms-office.chartstyle+xml"/>
  <Override PartName="/xl/charts/colors148.xml" ContentType="application/vnd.ms-office.chartcolorstyle+xml"/>
  <Override PartName="/xl/drawings/drawing38.xml" ContentType="application/vnd.openxmlformats-officedocument.drawing+xml"/>
  <Override PartName="/xl/tables/table38.xml" ContentType="application/vnd.openxmlformats-officedocument.spreadsheetml.table+xml"/>
  <Override PartName="/xl/charts/chart149.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0.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1.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2.xml" ContentType="application/vnd.openxmlformats-officedocument.drawingml.chart+xml"/>
  <Override PartName="/xl/charts/style152.xml" ContentType="application/vnd.ms-office.chartstyle+xml"/>
  <Override PartName="/xl/charts/colors152.xml" ContentType="application/vnd.ms-office.chartcolorstyle+xml"/>
  <Override PartName="/xl/drawings/drawing39.xml" ContentType="application/vnd.openxmlformats-officedocument.drawing+xml"/>
  <Override PartName="/xl/tables/table39.xml" ContentType="application/vnd.openxmlformats-officedocument.spreadsheetml.table+xml"/>
  <Override PartName="/xl/charts/chart153.xml" ContentType="application/vnd.openxmlformats-officedocument.drawingml.chart+xml"/>
  <Override PartName="/xl/charts/style153.xml" ContentType="application/vnd.ms-office.chartstyle+xml"/>
  <Override PartName="/xl/charts/colors153.xml" ContentType="application/vnd.ms-office.chartcolorstyle+xml"/>
  <Override PartName="/xl/charts/chart154.xml" ContentType="application/vnd.openxmlformats-officedocument.drawingml.chart+xml"/>
  <Override PartName="/xl/charts/style154.xml" ContentType="application/vnd.ms-office.chartstyle+xml"/>
  <Override PartName="/xl/charts/colors154.xml" ContentType="application/vnd.ms-office.chartcolorstyle+xml"/>
  <Override PartName="/xl/charts/chart155.xml" ContentType="application/vnd.openxmlformats-officedocument.drawingml.chart+xml"/>
  <Override PartName="/xl/charts/style155.xml" ContentType="application/vnd.ms-office.chartstyle+xml"/>
  <Override PartName="/xl/charts/colors155.xml" ContentType="application/vnd.ms-office.chartcolorstyle+xml"/>
  <Override PartName="/xl/charts/chart156.xml" ContentType="application/vnd.openxmlformats-officedocument.drawingml.chart+xml"/>
  <Override PartName="/xl/charts/style156.xml" ContentType="application/vnd.ms-office.chartstyle+xml"/>
  <Override PartName="/xl/charts/colors156.xml" ContentType="application/vnd.ms-office.chartcolorstyle+xml"/>
  <Override PartName="/xl/drawings/drawing40.xml" ContentType="application/vnd.openxmlformats-officedocument.drawing+xml"/>
  <Override PartName="/xl/tables/table40.xml" ContentType="application/vnd.openxmlformats-officedocument.spreadsheetml.table+xml"/>
  <Override PartName="/xl/charts/chart157.xml" ContentType="application/vnd.openxmlformats-officedocument.drawingml.chart+xml"/>
  <Override PartName="/xl/charts/style157.xml" ContentType="application/vnd.ms-office.chartstyle+xml"/>
  <Override PartName="/xl/charts/colors157.xml" ContentType="application/vnd.ms-office.chartcolorstyle+xml"/>
  <Override PartName="/xl/charts/chart158.xml" ContentType="application/vnd.openxmlformats-officedocument.drawingml.chart+xml"/>
  <Override PartName="/xl/charts/style158.xml" ContentType="application/vnd.ms-office.chartstyle+xml"/>
  <Override PartName="/xl/charts/colors158.xml" ContentType="application/vnd.ms-office.chartcolorstyle+xml"/>
  <Override PartName="/xl/charts/chart159.xml" ContentType="application/vnd.openxmlformats-officedocument.drawingml.chart+xml"/>
  <Override PartName="/xl/charts/style159.xml" ContentType="application/vnd.ms-office.chartstyle+xml"/>
  <Override PartName="/xl/charts/colors159.xml" ContentType="application/vnd.ms-office.chartcolorstyle+xml"/>
  <Override PartName="/xl/charts/chart160.xml" ContentType="application/vnd.openxmlformats-officedocument.drawingml.chart+xml"/>
  <Override PartName="/xl/charts/style160.xml" ContentType="application/vnd.ms-office.chartstyle+xml"/>
  <Override PartName="/xl/charts/colors160.xml" ContentType="application/vnd.ms-office.chartcolorstyle+xml"/>
  <Override PartName="/xl/drawings/drawing41.xml" ContentType="application/vnd.openxmlformats-officedocument.drawing+xml"/>
  <Override PartName="/xl/tables/table41.xml" ContentType="application/vnd.openxmlformats-officedocument.spreadsheetml.table+xml"/>
  <Override PartName="/xl/charts/chart161.xml" ContentType="application/vnd.openxmlformats-officedocument.drawingml.chart+xml"/>
  <Override PartName="/xl/charts/style161.xml" ContentType="application/vnd.ms-office.chartstyle+xml"/>
  <Override PartName="/xl/charts/colors161.xml" ContentType="application/vnd.ms-office.chartcolorstyle+xml"/>
  <Override PartName="/xl/charts/chart162.xml" ContentType="application/vnd.openxmlformats-officedocument.drawingml.chart+xml"/>
  <Override PartName="/xl/charts/style162.xml" ContentType="application/vnd.ms-office.chartstyle+xml"/>
  <Override PartName="/xl/charts/colors162.xml" ContentType="application/vnd.ms-office.chartcolorstyle+xml"/>
  <Override PartName="/xl/charts/chart163.xml" ContentType="application/vnd.openxmlformats-officedocument.drawingml.chart+xml"/>
  <Override PartName="/xl/charts/style163.xml" ContentType="application/vnd.ms-office.chartstyle+xml"/>
  <Override PartName="/xl/charts/colors163.xml" ContentType="application/vnd.ms-office.chartcolorstyle+xml"/>
  <Override PartName="/xl/charts/chart164.xml" ContentType="application/vnd.openxmlformats-officedocument.drawingml.chart+xml"/>
  <Override PartName="/xl/charts/style164.xml" ContentType="application/vnd.ms-office.chartstyle+xml"/>
  <Override PartName="/xl/charts/colors164.xml" ContentType="application/vnd.ms-office.chartcolorstyle+xml"/>
  <Override PartName="/xl/drawings/drawing42.xml" ContentType="application/vnd.openxmlformats-officedocument.drawing+xml"/>
  <Override PartName="/xl/tables/table42.xml" ContentType="application/vnd.openxmlformats-officedocument.spreadsheetml.table+xml"/>
  <Override PartName="/xl/charts/chart165.xml" ContentType="application/vnd.openxmlformats-officedocument.drawingml.chart+xml"/>
  <Override PartName="/xl/charts/style165.xml" ContentType="application/vnd.ms-office.chartstyle+xml"/>
  <Override PartName="/xl/charts/colors165.xml" ContentType="application/vnd.ms-office.chartcolorstyle+xml"/>
  <Override PartName="/xl/charts/chart166.xml" ContentType="application/vnd.openxmlformats-officedocument.drawingml.chart+xml"/>
  <Override PartName="/xl/charts/style166.xml" ContentType="application/vnd.ms-office.chartstyle+xml"/>
  <Override PartName="/xl/charts/colors166.xml" ContentType="application/vnd.ms-office.chartcolorstyle+xml"/>
  <Override PartName="/xl/charts/chart167.xml" ContentType="application/vnd.openxmlformats-officedocument.drawingml.chart+xml"/>
  <Override PartName="/xl/charts/style167.xml" ContentType="application/vnd.ms-office.chartstyle+xml"/>
  <Override PartName="/xl/charts/colors167.xml" ContentType="application/vnd.ms-office.chartcolorstyle+xml"/>
  <Override PartName="/xl/charts/chart168.xml" ContentType="application/vnd.openxmlformats-officedocument.drawingml.chart+xml"/>
  <Override PartName="/xl/charts/style168.xml" ContentType="application/vnd.ms-office.chartstyle+xml"/>
  <Override PartName="/xl/charts/colors168.xml" ContentType="application/vnd.ms-office.chartcolorstyle+xml"/>
  <Override PartName="/xl/drawings/drawing43.xml" ContentType="application/vnd.openxmlformats-officedocument.drawing+xml"/>
  <Override PartName="/xl/tables/table43.xml" ContentType="application/vnd.openxmlformats-officedocument.spreadsheetml.table+xml"/>
  <Override PartName="/xl/charts/chart169.xml" ContentType="application/vnd.openxmlformats-officedocument.drawingml.chart+xml"/>
  <Override PartName="/xl/charts/style169.xml" ContentType="application/vnd.ms-office.chartstyle+xml"/>
  <Override PartName="/xl/charts/colors169.xml" ContentType="application/vnd.ms-office.chartcolorstyle+xml"/>
  <Override PartName="/xl/charts/chart170.xml" ContentType="application/vnd.openxmlformats-officedocument.drawingml.chart+xml"/>
  <Override PartName="/xl/charts/style170.xml" ContentType="application/vnd.ms-office.chartstyle+xml"/>
  <Override PartName="/xl/charts/colors170.xml" ContentType="application/vnd.ms-office.chartcolorstyle+xml"/>
  <Override PartName="/xl/charts/chart171.xml" ContentType="application/vnd.openxmlformats-officedocument.drawingml.chart+xml"/>
  <Override PartName="/xl/charts/style171.xml" ContentType="application/vnd.ms-office.chartstyle+xml"/>
  <Override PartName="/xl/charts/colors171.xml" ContentType="application/vnd.ms-office.chartcolorstyle+xml"/>
  <Override PartName="/xl/charts/chart172.xml" ContentType="application/vnd.openxmlformats-officedocument.drawingml.chart+xml"/>
  <Override PartName="/xl/charts/style172.xml" ContentType="application/vnd.ms-office.chartstyle+xml"/>
  <Override PartName="/xl/charts/colors172.xml" ContentType="application/vnd.ms-office.chartcolorstyle+xml"/>
  <Override PartName="/xl/drawings/drawing44.xml" ContentType="application/vnd.openxmlformats-officedocument.drawing+xml"/>
  <Override PartName="/xl/tables/table44.xml" ContentType="application/vnd.openxmlformats-officedocument.spreadsheetml.table+xml"/>
  <Override PartName="/xl/charts/chart173.xml" ContentType="application/vnd.openxmlformats-officedocument.drawingml.chart+xml"/>
  <Override PartName="/xl/charts/style173.xml" ContentType="application/vnd.ms-office.chartstyle+xml"/>
  <Override PartName="/xl/charts/colors173.xml" ContentType="application/vnd.ms-office.chartcolorstyle+xml"/>
  <Override PartName="/xl/charts/chart174.xml" ContentType="application/vnd.openxmlformats-officedocument.drawingml.chart+xml"/>
  <Override PartName="/xl/charts/style174.xml" ContentType="application/vnd.ms-office.chartstyle+xml"/>
  <Override PartName="/xl/charts/colors174.xml" ContentType="application/vnd.ms-office.chartcolorstyle+xml"/>
  <Override PartName="/xl/charts/chart175.xml" ContentType="application/vnd.openxmlformats-officedocument.drawingml.chart+xml"/>
  <Override PartName="/xl/charts/style175.xml" ContentType="application/vnd.ms-office.chartstyle+xml"/>
  <Override PartName="/xl/charts/colors175.xml" ContentType="application/vnd.ms-office.chartcolorstyle+xml"/>
  <Override PartName="/xl/charts/chart176.xml" ContentType="application/vnd.openxmlformats-officedocument.drawingml.chart+xml"/>
  <Override PartName="/xl/charts/style176.xml" ContentType="application/vnd.ms-office.chartstyle+xml"/>
  <Override PartName="/xl/charts/colors176.xml" ContentType="application/vnd.ms-office.chartcolorstyle+xml"/>
  <Override PartName="/xl/drawings/drawing45.xml" ContentType="application/vnd.openxmlformats-officedocument.drawing+xml"/>
  <Override PartName="/xl/tables/table45.xml" ContentType="application/vnd.openxmlformats-officedocument.spreadsheetml.table+xml"/>
  <Override PartName="/xl/charts/chart177.xml" ContentType="application/vnd.openxmlformats-officedocument.drawingml.chart+xml"/>
  <Override PartName="/xl/charts/style177.xml" ContentType="application/vnd.ms-office.chartstyle+xml"/>
  <Override PartName="/xl/charts/colors177.xml" ContentType="application/vnd.ms-office.chartcolorstyle+xml"/>
  <Override PartName="/xl/charts/chart178.xml" ContentType="application/vnd.openxmlformats-officedocument.drawingml.chart+xml"/>
  <Override PartName="/xl/charts/style178.xml" ContentType="application/vnd.ms-office.chartstyle+xml"/>
  <Override PartName="/xl/charts/colors178.xml" ContentType="application/vnd.ms-office.chartcolorstyle+xml"/>
  <Override PartName="/xl/charts/chart179.xml" ContentType="application/vnd.openxmlformats-officedocument.drawingml.chart+xml"/>
  <Override PartName="/xl/charts/style179.xml" ContentType="application/vnd.ms-office.chartstyle+xml"/>
  <Override PartName="/xl/charts/colors179.xml" ContentType="application/vnd.ms-office.chartcolorstyle+xml"/>
  <Override PartName="/xl/charts/chart180.xml" ContentType="application/vnd.openxmlformats-officedocument.drawingml.chart+xml"/>
  <Override PartName="/xl/charts/style180.xml" ContentType="application/vnd.ms-office.chartstyle+xml"/>
  <Override PartName="/xl/charts/colors180.xml" ContentType="application/vnd.ms-office.chartcolorstyle+xml"/>
  <Override PartName="/xl/drawings/drawing46.xml" ContentType="application/vnd.openxmlformats-officedocument.drawing+xml"/>
  <Override PartName="/xl/tables/table46.xml" ContentType="application/vnd.openxmlformats-officedocument.spreadsheetml.table+xml"/>
  <Override PartName="/xl/charts/chart181.xml" ContentType="application/vnd.openxmlformats-officedocument.drawingml.chart+xml"/>
  <Override PartName="/xl/charts/style181.xml" ContentType="application/vnd.ms-office.chartstyle+xml"/>
  <Override PartName="/xl/charts/colors181.xml" ContentType="application/vnd.ms-office.chartcolorstyle+xml"/>
  <Override PartName="/xl/charts/chart182.xml" ContentType="application/vnd.openxmlformats-officedocument.drawingml.chart+xml"/>
  <Override PartName="/xl/charts/style182.xml" ContentType="application/vnd.ms-office.chartstyle+xml"/>
  <Override PartName="/xl/charts/colors182.xml" ContentType="application/vnd.ms-office.chartcolorstyle+xml"/>
  <Override PartName="/xl/charts/chart183.xml" ContentType="application/vnd.openxmlformats-officedocument.drawingml.chart+xml"/>
  <Override PartName="/xl/charts/style183.xml" ContentType="application/vnd.ms-office.chartstyle+xml"/>
  <Override PartName="/xl/charts/colors183.xml" ContentType="application/vnd.ms-office.chartcolorstyle+xml"/>
  <Override PartName="/xl/charts/chart184.xml" ContentType="application/vnd.openxmlformats-officedocument.drawingml.chart+xml"/>
  <Override PartName="/xl/charts/style184.xml" ContentType="application/vnd.ms-office.chartstyle+xml"/>
  <Override PartName="/xl/charts/colors184.xml" ContentType="application/vnd.ms-office.chartcolorstyle+xml"/>
  <Override PartName="/xl/drawings/drawing47.xml" ContentType="application/vnd.openxmlformats-officedocument.drawing+xml"/>
  <Override PartName="/xl/tables/table47.xml" ContentType="application/vnd.openxmlformats-officedocument.spreadsheetml.table+xml"/>
  <Override PartName="/xl/charts/chart185.xml" ContentType="application/vnd.openxmlformats-officedocument.drawingml.chart+xml"/>
  <Override PartName="/xl/charts/style185.xml" ContentType="application/vnd.ms-office.chartstyle+xml"/>
  <Override PartName="/xl/charts/colors185.xml" ContentType="application/vnd.ms-office.chartcolorstyle+xml"/>
  <Override PartName="/xl/charts/chart186.xml" ContentType="application/vnd.openxmlformats-officedocument.drawingml.chart+xml"/>
  <Override PartName="/xl/charts/style186.xml" ContentType="application/vnd.ms-office.chartstyle+xml"/>
  <Override PartName="/xl/charts/colors186.xml" ContentType="application/vnd.ms-office.chartcolorstyle+xml"/>
  <Override PartName="/xl/charts/chart187.xml" ContentType="application/vnd.openxmlformats-officedocument.drawingml.chart+xml"/>
  <Override PartName="/xl/charts/style187.xml" ContentType="application/vnd.ms-office.chartstyle+xml"/>
  <Override PartName="/xl/charts/colors187.xml" ContentType="application/vnd.ms-office.chartcolorstyle+xml"/>
  <Override PartName="/xl/charts/chart188.xml" ContentType="application/vnd.openxmlformats-officedocument.drawingml.chart+xml"/>
  <Override PartName="/xl/charts/style188.xml" ContentType="application/vnd.ms-office.chartstyle+xml"/>
  <Override PartName="/xl/charts/colors188.xml" ContentType="application/vnd.ms-office.chartcolorstyle+xml"/>
  <Override PartName="/xl/drawings/drawing48.xml" ContentType="application/vnd.openxmlformats-officedocument.drawing+xml"/>
  <Override PartName="/xl/charts/chart189.xml" ContentType="application/vnd.openxmlformats-officedocument.drawingml.chart+xml"/>
  <Override PartName="/xl/charts/style189.xml" ContentType="application/vnd.ms-office.chartstyle+xml"/>
  <Override PartName="/xl/charts/colors189.xml" ContentType="application/vnd.ms-office.chartcolorstyle+xml"/>
  <Override PartName="/xl/charts/chart190.xml" ContentType="application/vnd.openxmlformats-officedocument.drawingml.chart+xml"/>
  <Override PartName="/xl/charts/style190.xml" ContentType="application/vnd.ms-office.chartstyle+xml"/>
  <Override PartName="/xl/charts/colors190.xml" ContentType="application/vnd.ms-office.chartcolorstyle+xml"/>
  <Override PartName="/xl/drawings/drawing49.xml" ContentType="application/vnd.openxmlformats-officedocument.drawing+xml"/>
  <Override PartName="/xl/tables/table48.xml" ContentType="application/vnd.openxmlformats-officedocument.spreadsheetml.table+xml"/>
  <Override PartName="/xl/charts/chart191.xml" ContentType="application/vnd.openxmlformats-officedocument.drawingml.chart+xml"/>
  <Override PartName="/xl/charts/style191.xml" ContentType="application/vnd.ms-office.chartstyle+xml"/>
  <Override PartName="/xl/charts/colors191.xml" ContentType="application/vnd.ms-office.chartcolorstyle+xml"/>
  <Override PartName="/xl/charts/chart192.xml" ContentType="application/vnd.openxmlformats-officedocument.drawingml.chart+xml"/>
  <Override PartName="/xl/charts/style192.xml" ContentType="application/vnd.ms-office.chartstyle+xml"/>
  <Override PartName="/xl/charts/colors192.xml" ContentType="application/vnd.ms-office.chartcolorstyle+xml"/>
  <Override PartName="/xl/charts/chart193.xml" ContentType="application/vnd.openxmlformats-officedocument.drawingml.chart+xml"/>
  <Override PartName="/xl/charts/style193.xml" ContentType="application/vnd.ms-office.chartstyle+xml"/>
  <Override PartName="/xl/charts/colors193.xml" ContentType="application/vnd.ms-office.chartcolorstyle+xml"/>
  <Override PartName="/xl/charts/chart194.xml" ContentType="application/vnd.openxmlformats-officedocument.drawingml.chart+xml"/>
  <Override PartName="/xl/charts/style194.xml" ContentType="application/vnd.ms-office.chartstyle+xml"/>
  <Override PartName="/xl/charts/colors194.xml" ContentType="application/vnd.ms-office.chartcolorstyle+xml"/>
  <Override PartName="/xl/drawings/drawing50.xml" ContentType="application/vnd.openxmlformats-officedocument.drawing+xml"/>
  <Override PartName="/xl/tables/table49.xml" ContentType="application/vnd.openxmlformats-officedocument.spreadsheetml.table+xml"/>
  <Override PartName="/xl/charts/chart195.xml" ContentType="application/vnd.openxmlformats-officedocument.drawingml.chart+xml"/>
  <Override PartName="/xl/charts/style195.xml" ContentType="application/vnd.ms-office.chartstyle+xml"/>
  <Override PartName="/xl/charts/colors195.xml" ContentType="application/vnd.ms-office.chartcolorstyle+xml"/>
  <Override PartName="/xl/charts/chart196.xml" ContentType="application/vnd.openxmlformats-officedocument.drawingml.chart+xml"/>
  <Override PartName="/xl/charts/style196.xml" ContentType="application/vnd.ms-office.chartstyle+xml"/>
  <Override PartName="/xl/charts/colors196.xml" ContentType="application/vnd.ms-office.chartcolorstyle+xml"/>
  <Override PartName="/xl/charts/chart197.xml" ContentType="application/vnd.openxmlformats-officedocument.drawingml.chart+xml"/>
  <Override PartName="/xl/charts/style197.xml" ContentType="application/vnd.ms-office.chartstyle+xml"/>
  <Override PartName="/xl/charts/colors197.xml" ContentType="application/vnd.ms-office.chartcolorstyle+xml"/>
  <Override PartName="/xl/charts/chart198.xml" ContentType="application/vnd.openxmlformats-officedocument.drawingml.chart+xml"/>
  <Override PartName="/xl/charts/style198.xml" ContentType="application/vnd.ms-office.chartstyle+xml"/>
  <Override PartName="/xl/charts/colors198.xml" ContentType="application/vnd.ms-office.chartcolorstyle+xml"/>
  <Override PartName="/xl/drawings/drawing51.xml" ContentType="application/vnd.openxmlformats-officedocument.drawing+xml"/>
  <Override PartName="/xl/tables/table50.xml" ContentType="application/vnd.openxmlformats-officedocument.spreadsheetml.table+xml"/>
  <Override PartName="/xl/charts/chart199.xml" ContentType="application/vnd.openxmlformats-officedocument.drawingml.chart+xml"/>
  <Override PartName="/xl/charts/style199.xml" ContentType="application/vnd.ms-office.chartstyle+xml"/>
  <Override PartName="/xl/charts/colors199.xml" ContentType="application/vnd.ms-office.chartcolorstyle+xml"/>
  <Override PartName="/xl/charts/chart200.xml" ContentType="application/vnd.openxmlformats-officedocument.drawingml.chart+xml"/>
  <Override PartName="/xl/charts/style200.xml" ContentType="application/vnd.ms-office.chartstyle+xml"/>
  <Override PartName="/xl/charts/colors200.xml" ContentType="application/vnd.ms-office.chartcolorstyle+xml"/>
  <Override PartName="/xl/charts/chart201.xml" ContentType="application/vnd.openxmlformats-officedocument.drawingml.chart+xml"/>
  <Override PartName="/xl/charts/style201.xml" ContentType="application/vnd.ms-office.chartstyle+xml"/>
  <Override PartName="/xl/charts/colors201.xml" ContentType="application/vnd.ms-office.chartcolorstyle+xml"/>
  <Override PartName="/xl/charts/chart202.xml" ContentType="application/vnd.openxmlformats-officedocument.drawingml.chart+xml"/>
  <Override PartName="/xl/charts/style202.xml" ContentType="application/vnd.ms-office.chartstyle+xml"/>
  <Override PartName="/xl/charts/colors202.xml" ContentType="application/vnd.ms-office.chartcolorstyle+xml"/>
  <Override PartName="/xl/drawings/drawing52.xml" ContentType="application/vnd.openxmlformats-officedocument.drawing+xml"/>
  <Override PartName="/xl/tables/table51.xml" ContentType="application/vnd.openxmlformats-officedocument.spreadsheetml.table+xml"/>
  <Override PartName="/xl/charts/chart203.xml" ContentType="application/vnd.openxmlformats-officedocument.drawingml.chart+xml"/>
  <Override PartName="/xl/charts/style203.xml" ContentType="application/vnd.ms-office.chartstyle+xml"/>
  <Override PartName="/xl/charts/colors203.xml" ContentType="application/vnd.ms-office.chartcolorstyle+xml"/>
  <Override PartName="/xl/charts/chart204.xml" ContentType="application/vnd.openxmlformats-officedocument.drawingml.chart+xml"/>
  <Override PartName="/xl/charts/style204.xml" ContentType="application/vnd.ms-office.chartstyle+xml"/>
  <Override PartName="/xl/charts/colors204.xml" ContentType="application/vnd.ms-office.chartcolorstyle+xml"/>
  <Override PartName="/xl/charts/chart205.xml" ContentType="application/vnd.openxmlformats-officedocument.drawingml.chart+xml"/>
  <Override PartName="/xl/charts/style205.xml" ContentType="application/vnd.ms-office.chartstyle+xml"/>
  <Override PartName="/xl/charts/colors205.xml" ContentType="application/vnd.ms-office.chartcolorstyle+xml"/>
  <Override PartName="/xl/charts/chart206.xml" ContentType="application/vnd.openxmlformats-officedocument.drawingml.chart+xml"/>
  <Override PartName="/xl/charts/style206.xml" ContentType="application/vnd.ms-office.chartstyle+xml"/>
  <Override PartName="/xl/charts/colors206.xml" ContentType="application/vnd.ms-office.chartcolorstyle+xml"/>
  <Override PartName="/xl/drawings/drawing53.xml" ContentType="application/vnd.openxmlformats-officedocument.drawing+xml"/>
  <Override PartName="/xl/tables/table52.xml" ContentType="application/vnd.openxmlformats-officedocument.spreadsheetml.table+xml"/>
  <Override PartName="/xl/charts/chart207.xml" ContentType="application/vnd.openxmlformats-officedocument.drawingml.chart+xml"/>
  <Override PartName="/xl/charts/style207.xml" ContentType="application/vnd.ms-office.chartstyle+xml"/>
  <Override PartName="/xl/charts/colors207.xml" ContentType="application/vnd.ms-office.chartcolorstyle+xml"/>
  <Override PartName="/xl/charts/chart208.xml" ContentType="application/vnd.openxmlformats-officedocument.drawingml.chart+xml"/>
  <Override PartName="/xl/charts/style208.xml" ContentType="application/vnd.ms-office.chartstyle+xml"/>
  <Override PartName="/xl/charts/colors208.xml" ContentType="application/vnd.ms-office.chartcolorstyle+xml"/>
  <Override PartName="/xl/charts/chart209.xml" ContentType="application/vnd.openxmlformats-officedocument.drawingml.chart+xml"/>
  <Override PartName="/xl/charts/style209.xml" ContentType="application/vnd.ms-office.chartstyle+xml"/>
  <Override PartName="/xl/charts/colors209.xml" ContentType="application/vnd.ms-office.chartcolorstyle+xml"/>
  <Override PartName="/xl/charts/chart210.xml" ContentType="application/vnd.openxmlformats-officedocument.drawingml.chart+xml"/>
  <Override PartName="/xl/charts/style210.xml" ContentType="application/vnd.ms-office.chartstyle+xml"/>
  <Override PartName="/xl/charts/colors210.xml" ContentType="application/vnd.ms-office.chartcolorstyle+xml"/>
  <Override PartName="/xl/drawings/drawing54.xml" ContentType="application/vnd.openxmlformats-officedocument.drawing+xml"/>
  <Override PartName="/xl/tables/table53.xml" ContentType="application/vnd.openxmlformats-officedocument.spreadsheetml.table+xml"/>
  <Override PartName="/xl/charts/chart211.xml" ContentType="application/vnd.openxmlformats-officedocument.drawingml.chart+xml"/>
  <Override PartName="/xl/charts/style211.xml" ContentType="application/vnd.ms-office.chartstyle+xml"/>
  <Override PartName="/xl/charts/colors211.xml" ContentType="application/vnd.ms-office.chartcolorstyle+xml"/>
  <Override PartName="/xl/charts/chart212.xml" ContentType="application/vnd.openxmlformats-officedocument.drawingml.chart+xml"/>
  <Override PartName="/xl/charts/style212.xml" ContentType="application/vnd.ms-office.chartstyle+xml"/>
  <Override PartName="/xl/charts/colors212.xml" ContentType="application/vnd.ms-office.chartcolorstyle+xml"/>
  <Override PartName="/xl/charts/chart213.xml" ContentType="application/vnd.openxmlformats-officedocument.drawingml.chart+xml"/>
  <Override PartName="/xl/charts/style213.xml" ContentType="application/vnd.ms-office.chartstyle+xml"/>
  <Override PartName="/xl/charts/colors213.xml" ContentType="application/vnd.ms-office.chartcolorstyle+xml"/>
  <Override PartName="/xl/charts/chart214.xml" ContentType="application/vnd.openxmlformats-officedocument.drawingml.chart+xml"/>
  <Override PartName="/xl/charts/style214.xml" ContentType="application/vnd.ms-office.chartstyle+xml"/>
  <Override PartName="/xl/charts/colors214.xml" ContentType="application/vnd.ms-office.chartcolorstyle+xml"/>
  <Override PartName="/xl/drawings/drawing55.xml" ContentType="application/vnd.openxmlformats-officedocument.drawing+xml"/>
  <Override PartName="/xl/tables/table54.xml" ContentType="application/vnd.openxmlformats-officedocument.spreadsheetml.table+xml"/>
  <Override PartName="/xl/charts/chart215.xml" ContentType="application/vnd.openxmlformats-officedocument.drawingml.chart+xml"/>
  <Override PartName="/xl/charts/style215.xml" ContentType="application/vnd.ms-office.chartstyle+xml"/>
  <Override PartName="/xl/charts/colors215.xml" ContentType="application/vnd.ms-office.chartcolorstyle+xml"/>
  <Override PartName="/xl/charts/chart216.xml" ContentType="application/vnd.openxmlformats-officedocument.drawingml.chart+xml"/>
  <Override PartName="/xl/charts/style216.xml" ContentType="application/vnd.ms-office.chartstyle+xml"/>
  <Override PartName="/xl/charts/colors216.xml" ContentType="application/vnd.ms-office.chartcolorstyle+xml"/>
  <Override PartName="/xl/drawings/drawing56.xml" ContentType="application/vnd.openxmlformats-officedocument.drawing+xml"/>
  <Override PartName="/xl/tables/table55.xml" ContentType="application/vnd.openxmlformats-officedocument.spreadsheetml.table+xml"/>
  <Override PartName="/xl/charts/chart217.xml" ContentType="application/vnd.openxmlformats-officedocument.drawingml.chart+xml"/>
  <Override PartName="/xl/charts/style217.xml" ContentType="application/vnd.ms-office.chartstyle+xml"/>
  <Override PartName="/xl/charts/colors217.xml" ContentType="application/vnd.ms-office.chartcolorstyle+xml"/>
  <Override PartName="/xl/charts/chart218.xml" ContentType="application/vnd.openxmlformats-officedocument.drawingml.chart+xml"/>
  <Override PartName="/xl/charts/style218.xml" ContentType="application/vnd.ms-office.chartstyle+xml"/>
  <Override PartName="/xl/charts/colors218.xml" ContentType="application/vnd.ms-office.chartcolorstyle+xml"/>
  <Override PartName="/xl/drawings/drawing57.xml" ContentType="application/vnd.openxmlformats-officedocument.drawing+xml"/>
  <Override PartName="/xl/tables/table56.xml" ContentType="application/vnd.openxmlformats-officedocument.spreadsheetml.table+xml"/>
  <Override PartName="/xl/charts/chart219.xml" ContentType="application/vnd.openxmlformats-officedocument.drawingml.chart+xml"/>
  <Override PartName="/xl/charts/style219.xml" ContentType="application/vnd.ms-office.chartstyle+xml"/>
  <Override PartName="/xl/charts/colors219.xml" ContentType="application/vnd.ms-office.chartcolorstyle+xml"/>
  <Override PartName="/xl/charts/chart220.xml" ContentType="application/vnd.openxmlformats-officedocument.drawingml.chart+xml"/>
  <Override PartName="/xl/charts/style220.xml" ContentType="application/vnd.ms-office.chartstyle+xml"/>
  <Override PartName="/xl/charts/colors220.xml" ContentType="application/vnd.ms-office.chartcolorstyle+xml"/>
  <Override PartName="/xl/drawings/drawing58.xml" ContentType="application/vnd.openxmlformats-officedocument.drawing+xml"/>
  <Override PartName="/xl/tables/table57.xml" ContentType="application/vnd.openxmlformats-officedocument.spreadsheetml.table+xml"/>
  <Override PartName="/xl/charts/chart221.xml" ContentType="application/vnd.openxmlformats-officedocument.drawingml.chart+xml"/>
  <Override PartName="/xl/charts/style221.xml" ContentType="application/vnd.ms-office.chartstyle+xml"/>
  <Override PartName="/xl/charts/colors221.xml" ContentType="application/vnd.ms-office.chartcolorstyle+xml"/>
  <Override PartName="/xl/charts/chart222.xml" ContentType="application/vnd.openxmlformats-officedocument.drawingml.chart+xml"/>
  <Override PartName="/xl/charts/style222.xml" ContentType="application/vnd.ms-office.chartstyle+xml"/>
  <Override PartName="/xl/charts/colors222.xml" ContentType="application/vnd.ms-office.chartcolorstyle+xml"/>
  <Override PartName="/xl/drawings/drawing59.xml" ContentType="application/vnd.openxmlformats-officedocument.drawing+xml"/>
  <Override PartName="/xl/charts/chart223.xml" ContentType="application/vnd.openxmlformats-officedocument.drawingml.chart+xml"/>
  <Override PartName="/xl/charts/style223.xml" ContentType="application/vnd.ms-office.chartstyle+xml"/>
  <Override PartName="/xl/charts/colors223.xml" ContentType="application/vnd.ms-office.chartcolorstyle+xml"/>
  <Override PartName="/xl/charts/chart224.xml" ContentType="application/vnd.openxmlformats-officedocument.drawingml.chart+xml"/>
  <Override PartName="/xl/charts/style224.xml" ContentType="application/vnd.ms-office.chartstyle+xml"/>
  <Override PartName="/xl/charts/colors224.xml" ContentType="application/vnd.ms-office.chartcolorstyle+xml"/>
  <Override PartName="/xl/charts/chart225.xml" ContentType="application/vnd.openxmlformats-officedocument.drawingml.chart+xml"/>
  <Override PartName="/xl/charts/style225.xml" ContentType="application/vnd.ms-office.chartstyle+xml"/>
  <Override PartName="/xl/charts/colors225.xml" ContentType="application/vnd.ms-office.chartcolorstyle+xml"/>
  <Override PartName="/xl/charts/chart226.xml" ContentType="application/vnd.openxmlformats-officedocument.drawingml.chart+xml"/>
  <Override PartName="/xl/charts/style226.xml" ContentType="application/vnd.ms-office.chartstyle+xml"/>
  <Override PartName="/xl/charts/colors226.xml" ContentType="application/vnd.ms-office.chartcolorstyle+xml"/>
  <Override PartName="/xl/charts/chart227.xml" ContentType="application/vnd.openxmlformats-officedocument.drawingml.chart+xml"/>
  <Override PartName="/xl/charts/style227.xml" ContentType="application/vnd.ms-office.chartstyle+xml"/>
  <Override PartName="/xl/charts/colors227.xml" ContentType="application/vnd.ms-office.chartcolorstyle+xml"/>
  <Override PartName="/xl/drawings/drawing60.xml" ContentType="application/vnd.openxmlformats-officedocument.drawing+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228.xml" ContentType="application/vnd.openxmlformats-officedocument.drawingml.chart+xml"/>
  <Override PartName="/xl/charts/style228.xml" ContentType="application/vnd.ms-office.chartstyle+xml"/>
  <Override PartName="/xl/charts/colors228.xml" ContentType="application/vnd.ms-office.chartcolorstyle+xml"/>
  <Override PartName="/xl/charts/chart229.xml" ContentType="application/vnd.openxmlformats-officedocument.drawingml.chart+xml"/>
  <Override PartName="/xl/charts/style229.xml" ContentType="application/vnd.ms-office.chartstyle+xml"/>
  <Override PartName="/xl/charts/colors229.xml" ContentType="application/vnd.ms-office.chartcolorstyle+xml"/>
  <Override PartName="/xl/charts/chart230.xml" ContentType="application/vnd.openxmlformats-officedocument.drawingml.chart+xml"/>
  <Override PartName="/xl/charts/style230.xml" ContentType="application/vnd.ms-office.chartstyle+xml"/>
  <Override PartName="/xl/charts/colors230.xml" ContentType="application/vnd.ms-office.chartcolorstyle+xml"/>
  <Override PartName="/xl/charts/chart231.xml" ContentType="application/vnd.openxmlformats-officedocument.drawingml.chart+xml"/>
  <Override PartName="/xl/charts/style231.xml" ContentType="application/vnd.ms-office.chartstyle+xml"/>
  <Override PartName="/xl/charts/colors231.xml" ContentType="application/vnd.ms-office.chartcolorstyle+xml"/>
  <Override PartName="/xl/charts/chart232.xml" ContentType="application/vnd.openxmlformats-officedocument.drawingml.chart+xml"/>
  <Override PartName="/xl/charts/style232.xml" ContentType="application/vnd.ms-office.chartstyle+xml"/>
  <Override PartName="/xl/charts/colors23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24"/>
  <workbookPr defaultThemeVersion="166925"/>
  <mc:AlternateContent xmlns:mc="http://schemas.openxmlformats.org/markup-compatibility/2006">
    <mc:Choice Requires="x15">
      <x15ac:absPath xmlns:x15ac="http://schemas.microsoft.com/office/spreadsheetml/2010/11/ac" url="https://bcmedu-my.sharepoint.com/personal/u237355_bcm_edu/Documents/PM_Share/Collaborators/"/>
    </mc:Choice>
  </mc:AlternateContent>
  <xr:revisionPtr revIDLastSave="0" documentId="8_{E1F82E75-AD48-409D-84AC-BD94E1F77169}" xr6:coauthVersionLast="48" xr6:coauthVersionMax="48" xr10:uidLastSave="{00000000-0000-0000-0000-000000000000}"/>
  <bookViews>
    <workbookView xWindow="34180" yWindow="760" windowWidth="25860" windowHeight="17060" tabRatio="782" xr2:uid="{00000000-000D-0000-FFFF-FFFF00000000}"/>
  </bookViews>
  <sheets>
    <sheet name="Weekly Results - 25May22" sheetId="63" r:id="rId1"/>
    <sheet name="Weekly Results - 18May22" sheetId="62" r:id="rId2"/>
    <sheet name="Weekly Results - 11May22" sheetId="61" r:id="rId3"/>
    <sheet name="Weekly Results - 4May22" sheetId="60" r:id="rId4"/>
    <sheet name="Weekly Results - 27April22" sheetId="59" r:id="rId5"/>
    <sheet name="Weekly Results - 22April22" sheetId="58" r:id="rId6"/>
    <sheet name="Weekly Results - 13April22" sheetId="57" r:id="rId7"/>
    <sheet name="Weekly Results - 06April22" sheetId="56" r:id="rId8"/>
    <sheet name="Weekly Results - 30March22" sheetId="55" r:id="rId9"/>
    <sheet name="Weekly Results - 23March22 " sheetId="54" r:id="rId10"/>
    <sheet name="Weekly Results - 16March22" sheetId="53" r:id="rId11"/>
    <sheet name="Weekly Results - 9March22" sheetId="52" r:id="rId12"/>
    <sheet name="Weekly Results - 2March22" sheetId="51" r:id="rId13"/>
    <sheet name="Weekly Results - 23Feb22" sheetId="50" r:id="rId14"/>
    <sheet name="Weekly Results - 16Feb22" sheetId="49" r:id="rId15"/>
    <sheet name="Weekly Results - 09Feb22" sheetId="48" r:id="rId16"/>
    <sheet name="Weekly Results - 02Feb22" sheetId="47" r:id="rId17"/>
    <sheet name="Weekly Results - 26Jan22" sheetId="46" r:id="rId18"/>
    <sheet name="Weekly Results - 19Jan22" sheetId="45" r:id="rId19"/>
    <sheet name="Weekly Results - 13Jan22" sheetId="44" r:id="rId20"/>
    <sheet name="Weekly Results - 5Jan22" sheetId="43" r:id="rId21"/>
    <sheet name="Weekly Results - 29Dec21" sheetId="42" r:id="rId22"/>
    <sheet name="Weekly Results - 22Dec21" sheetId="41" r:id="rId23"/>
    <sheet name="Weekly Results - 08Dec21" sheetId="40" r:id="rId24"/>
    <sheet name="Weekly Results - 01Dec21" sheetId="38" r:id="rId25"/>
    <sheet name="Weekly Results - 16Nov21" sheetId="37" r:id="rId26"/>
    <sheet name="Weekly Results - 09Nov21 (2)" sheetId="39" r:id="rId27"/>
    <sheet name="Weekly Results - 09Nov21" sheetId="36" r:id="rId28"/>
    <sheet name="Weekly Results - 03Nov21" sheetId="35" r:id="rId29"/>
    <sheet name="Weekly Results - 27Oct21" sheetId="34" r:id="rId30"/>
    <sheet name="Weekly Results - 20Oct21" sheetId="33" r:id="rId31"/>
    <sheet name="Weekly Results - 6OCt21" sheetId="32" r:id="rId32"/>
    <sheet name="Weekly Results - 29Sep21" sheetId="31" r:id="rId33"/>
    <sheet name="Weekly Results - 22Sep21" sheetId="30" r:id="rId34"/>
    <sheet name="Weekly Results - 15Sep21" sheetId="29" r:id="rId35"/>
    <sheet name="Weekly Results - 8Sep21" sheetId="28" r:id="rId36"/>
    <sheet name="Weekly Results - 1Sep21" sheetId="27" r:id="rId37"/>
    <sheet name="Weekly Results - 25Aug21" sheetId="26" r:id="rId38"/>
    <sheet name="Weekly Results - 13Aug21" sheetId="25" r:id="rId39"/>
    <sheet name="Weekly Results - 04Aug21" sheetId="24" r:id="rId40"/>
    <sheet name="Weekly Results - 28Jul21" sheetId="23" r:id="rId41"/>
    <sheet name="Weekly Results - 21Jul21" sheetId="22" r:id="rId42"/>
    <sheet name="Weekly Results - 14Jul21" sheetId="21" r:id="rId43"/>
    <sheet name="Weekly Results - 07Jul21" sheetId="20" r:id="rId44"/>
    <sheet name="Weekly Results - 30Jun21" sheetId="19" r:id="rId45"/>
    <sheet name="Weekly Results - 25Jun21" sheetId="18" r:id="rId46"/>
    <sheet name="Weekly Results - 16Jun21" sheetId="17" r:id="rId47"/>
    <sheet name="Cumulative MGD 2021" sheetId="16" r:id="rId48"/>
    <sheet name="Weekly Results - 9Jun21" sheetId="15" r:id="rId49"/>
    <sheet name="Weekly Results - 2Jun21" sheetId="14" r:id="rId50"/>
    <sheet name="Weekly Results - 26May21" sheetId="13" r:id="rId51"/>
    <sheet name="Weekly Results - 19May21" sheetId="12" r:id="rId52"/>
    <sheet name="Weekly Results - 12May21" sheetId="11" r:id="rId53"/>
    <sheet name="Weekly Results - 5May21" sheetId="10" r:id="rId54"/>
    <sheet name="Weekly Results - 28Apr21" sheetId="9" r:id="rId55"/>
    <sheet name="Weekly Results - 21Apr21" sheetId="8" r:id="rId56"/>
    <sheet name="Weekly Results - 14Apr21" sheetId="7" r:id="rId57"/>
    <sheet name="Weekly Results - 7Apr21" sheetId="1" r:id="rId58"/>
    <sheet name="Cumulative Maresso" sheetId="6" r:id="rId59"/>
    <sheet name="Cumulative CMMR" sheetId="5" r:id="rId6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5" i="63" l="1"/>
  <c r="M5" i="63" s="1"/>
  <c r="G5" i="63"/>
  <c r="L5" i="63" s="1"/>
  <c r="J4" i="63"/>
  <c r="M4" i="63" s="1"/>
  <c r="G4" i="63"/>
  <c r="L4" i="63" s="1"/>
  <c r="J3" i="63"/>
  <c r="M3" i="63" s="1"/>
  <c r="G3" i="63"/>
  <c r="L3" i="63" s="1"/>
  <c r="J2" i="63"/>
  <c r="M2" i="63" s="1"/>
  <c r="G2" i="63"/>
  <c r="J5" i="62"/>
  <c r="M5" i="62" s="1"/>
  <c r="G5" i="62"/>
  <c r="L5" i="62" s="1"/>
  <c r="J4" i="62"/>
  <c r="M4" i="62" s="1"/>
  <c r="G4" i="62"/>
  <c r="L4" i="62" s="1"/>
  <c r="J3" i="62"/>
  <c r="M3" i="62" s="1"/>
  <c r="G3" i="62"/>
  <c r="L3" i="62" s="1"/>
  <c r="J2" i="62"/>
  <c r="M2" i="62" s="1"/>
  <c r="G2" i="62"/>
  <c r="L2" i="62" s="1"/>
  <c r="J5" i="61"/>
  <c r="M5" i="61" s="1"/>
  <c r="G5" i="61"/>
  <c r="L5" i="61" s="1"/>
  <c r="J4" i="61"/>
  <c r="M4" i="61" s="1"/>
  <c r="G4" i="61"/>
  <c r="L4" i="61" s="1"/>
  <c r="J3" i="61"/>
  <c r="M3" i="61" s="1"/>
  <c r="G3" i="61"/>
  <c r="L3" i="61" s="1"/>
  <c r="L2" i="61"/>
  <c r="J2" i="61"/>
  <c r="M2" i="61" s="1"/>
  <c r="G2" i="61"/>
  <c r="J5" i="60"/>
  <c r="M5" i="60" s="1"/>
  <c r="G5" i="60"/>
  <c r="L5" i="60" s="1"/>
  <c r="J4" i="60"/>
  <c r="M4" i="60" s="1"/>
  <c r="G4" i="60"/>
  <c r="L4" i="60" s="1"/>
  <c r="J3" i="60"/>
  <c r="M3" i="60" s="1"/>
  <c r="G3" i="60"/>
  <c r="L3" i="60" s="1"/>
  <c r="J2" i="60"/>
  <c r="M2" i="60" s="1"/>
  <c r="G2" i="60"/>
  <c r="J5" i="59"/>
  <c r="M5" i="59" s="1"/>
  <c r="G5" i="59"/>
  <c r="L5" i="59" s="1"/>
  <c r="J4" i="59"/>
  <c r="M4" i="59" s="1"/>
  <c r="G4" i="59"/>
  <c r="L4" i="59" s="1"/>
  <c r="J3" i="59"/>
  <c r="M3" i="59" s="1"/>
  <c r="G3" i="59"/>
  <c r="L3" i="59" s="1"/>
  <c r="J2" i="59"/>
  <c r="G2" i="59"/>
  <c r="J5" i="58"/>
  <c r="M5" i="58" s="1"/>
  <c r="G5" i="58"/>
  <c r="L5" i="58" s="1"/>
  <c r="J4" i="58"/>
  <c r="M4" i="58" s="1"/>
  <c r="G4" i="58"/>
  <c r="L4" i="58" s="1"/>
  <c r="J3" i="58"/>
  <c r="M3" i="58" s="1"/>
  <c r="G3" i="58"/>
  <c r="L3" i="58" s="1"/>
  <c r="J2" i="58"/>
  <c r="G2" i="58"/>
  <c r="L2" i="58" s="1"/>
  <c r="G6" i="63" l="1"/>
  <c r="G7" i="63"/>
  <c r="M7" i="63"/>
  <c r="M6" i="63"/>
  <c r="J7" i="63"/>
  <c r="J6" i="63"/>
  <c r="L2" i="63"/>
  <c r="L7" i="62"/>
  <c r="L6" i="62"/>
  <c r="M7" i="62"/>
  <c r="M6" i="62"/>
  <c r="G6" i="62"/>
  <c r="G7" i="62"/>
  <c r="J6" i="62"/>
  <c r="J7" i="62"/>
  <c r="L7" i="61"/>
  <c r="G6" i="61"/>
  <c r="M7" i="61"/>
  <c r="M6" i="61"/>
  <c r="L6" i="61"/>
  <c r="G7" i="61"/>
  <c r="J7" i="61"/>
  <c r="J6" i="61"/>
  <c r="J7" i="60"/>
  <c r="G7" i="60"/>
  <c r="M7" i="60"/>
  <c r="M6" i="60"/>
  <c r="G6" i="60"/>
  <c r="J6" i="60"/>
  <c r="L2" i="60"/>
  <c r="J7" i="59"/>
  <c r="G6" i="59"/>
  <c r="J6" i="59"/>
  <c r="L2" i="59"/>
  <c r="M2" i="59"/>
  <c r="G7" i="59"/>
  <c r="J7" i="58"/>
  <c r="J6" i="58"/>
  <c r="M2" i="58"/>
  <c r="M7" i="58" s="1"/>
  <c r="G7" i="58"/>
  <c r="L7" i="58"/>
  <c r="L6" i="58"/>
  <c r="G6" i="58"/>
  <c r="J5" i="57"/>
  <c r="M5" i="57" s="1"/>
  <c r="G5" i="57"/>
  <c r="L5" i="57" s="1"/>
  <c r="J4" i="57"/>
  <c r="M4" i="57" s="1"/>
  <c r="G4" i="57"/>
  <c r="L4" i="57" s="1"/>
  <c r="J3" i="57"/>
  <c r="M3" i="57" s="1"/>
  <c r="G3" i="57"/>
  <c r="L3" i="57" s="1"/>
  <c r="J2" i="57"/>
  <c r="M2" i="57" s="1"/>
  <c r="G2" i="57"/>
  <c r="L2" i="57" s="1"/>
  <c r="J5" i="56"/>
  <c r="M5" i="56" s="1"/>
  <c r="G5" i="56"/>
  <c r="L5" i="56" s="1"/>
  <c r="J4" i="56"/>
  <c r="M4" i="56" s="1"/>
  <c r="G4" i="56"/>
  <c r="L4" i="56" s="1"/>
  <c r="J3" i="56"/>
  <c r="M3" i="56" s="1"/>
  <c r="G3" i="56"/>
  <c r="L3" i="56" s="1"/>
  <c r="J2" i="56"/>
  <c r="G2" i="56"/>
  <c r="L7" i="63" l="1"/>
  <c r="L6" i="63"/>
  <c r="L7" i="60"/>
  <c r="L6" i="60"/>
  <c r="L7" i="59"/>
  <c r="L6" i="59"/>
  <c r="M7" i="59"/>
  <c r="M6" i="59"/>
  <c r="M6" i="58"/>
  <c r="J7" i="57"/>
  <c r="G7" i="57"/>
  <c r="L7" i="57"/>
  <c r="L6" i="57"/>
  <c r="M6" i="57"/>
  <c r="M7" i="57"/>
  <c r="G6" i="57"/>
  <c r="J6" i="57"/>
  <c r="J7" i="56"/>
  <c r="M2" i="56"/>
  <c r="M7" i="56" s="1"/>
  <c r="G7" i="56"/>
  <c r="G6" i="56"/>
  <c r="J6" i="56"/>
  <c r="L2" i="56"/>
  <c r="J5" i="55"/>
  <c r="M5" i="55" s="1"/>
  <c r="G5" i="55"/>
  <c r="L5" i="55" s="1"/>
  <c r="J4" i="55"/>
  <c r="M4" i="55" s="1"/>
  <c r="G4" i="55"/>
  <c r="L4" i="55" s="1"/>
  <c r="J3" i="55"/>
  <c r="M3" i="55" s="1"/>
  <c r="G3" i="55"/>
  <c r="L3" i="55" s="1"/>
  <c r="J2" i="55"/>
  <c r="M2" i="55" s="1"/>
  <c r="G2" i="55"/>
  <c r="L2" i="55" s="1"/>
  <c r="J5" i="54"/>
  <c r="M5" i="54" s="1"/>
  <c r="G5" i="54"/>
  <c r="L5" i="54" s="1"/>
  <c r="J4" i="54"/>
  <c r="M4" i="54" s="1"/>
  <c r="G4" i="54"/>
  <c r="L4" i="54" s="1"/>
  <c r="J3" i="54"/>
  <c r="M3" i="54" s="1"/>
  <c r="G3" i="54"/>
  <c r="L3" i="54" s="1"/>
  <c r="J2" i="54"/>
  <c r="J7" i="54" s="1"/>
  <c r="G2" i="54"/>
  <c r="L2" i="54" s="1"/>
  <c r="J4" i="53"/>
  <c r="J5" i="53"/>
  <c r="M5" i="53" s="1"/>
  <c r="G5" i="53"/>
  <c r="L5" i="53" s="1"/>
  <c r="G4" i="53"/>
  <c r="L4" i="53" s="1"/>
  <c r="J3" i="53"/>
  <c r="M3" i="53" s="1"/>
  <c r="G3" i="53"/>
  <c r="L3" i="53" s="1"/>
  <c r="J2" i="53"/>
  <c r="J7" i="53" s="1"/>
  <c r="G2" i="53"/>
  <c r="G7" i="53" s="1"/>
  <c r="J5" i="52"/>
  <c r="M5" i="52" s="1"/>
  <c r="G5" i="52"/>
  <c r="L5" i="52" s="1"/>
  <c r="J4" i="52"/>
  <c r="M4" i="52" s="1"/>
  <c r="G4" i="52"/>
  <c r="L4" i="52" s="1"/>
  <c r="J3" i="52"/>
  <c r="M3" i="52" s="1"/>
  <c r="G3" i="52"/>
  <c r="L3" i="52" s="1"/>
  <c r="J2" i="52"/>
  <c r="M2" i="52" s="1"/>
  <c r="G2" i="52"/>
  <c r="L2" i="52" s="1"/>
  <c r="J5" i="51"/>
  <c r="M5" i="51" s="1"/>
  <c r="G5" i="51"/>
  <c r="L5" i="51" s="1"/>
  <c r="J4" i="51"/>
  <c r="M4" i="51" s="1"/>
  <c r="G4" i="51"/>
  <c r="L4" i="51" s="1"/>
  <c r="J3" i="51"/>
  <c r="M3" i="51" s="1"/>
  <c r="G3" i="51"/>
  <c r="L3" i="51" s="1"/>
  <c r="J2" i="51"/>
  <c r="G2" i="51"/>
  <c r="M6" i="56" l="1"/>
  <c r="L7" i="56"/>
  <c r="L6" i="56"/>
  <c r="J7" i="55"/>
  <c r="G6" i="55"/>
  <c r="L6" i="55"/>
  <c r="L7" i="55"/>
  <c r="M7" i="55"/>
  <c r="J6" i="55"/>
  <c r="G7" i="55"/>
  <c r="M6" i="55"/>
  <c r="J6" i="54"/>
  <c r="M2" i="54"/>
  <c r="M6" i="54" s="1"/>
  <c r="G7" i="54"/>
  <c r="L7" i="54"/>
  <c r="L6" i="54"/>
  <c r="G6" i="54"/>
  <c r="G6" i="53"/>
  <c r="J6" i="53"/>
  <c r="L2" i="53"/>
  <c r="M2" i="53"/>
  <c r="J7" i="52"/>
  <c r="G7" i="52"/>
  <c r="M7" i="52"/>
  <c r="M6" i="52"/>
  <c r="L7" i="52"/>
  <c r="L6" i="52"/>
  <c r="G6" i="52"/>
  <c r="J6" i="52"/>
  <c r="J7" i="51"/>
  <c r="M2" i="51"/>
  <c r="G7" i="51"/>
  <c r="L2" i="51"/>
  <c r="L7" i="51" s="1"/>
  <c r="G6" i="51"/>
  <c r="J6" i="51"/>
  <c r="M7" i="54" l="1"/>
  <c r="M7" i="53"/>
  <c r="M6" i="53"/>
  <c r="L7" i="53"/>
  <c r="L6" i="53"/>
  <c r="M6" i="51"/>
  <c r="M7" i="51"/>
  <c r="L6" i="51"/>
  <c r="J5" i="50"/>
  <c r="M5" i="50" s="1"/>
  <c r="G5" i="50"/>
  <c r="L5" i="50" s="1"/>
  <c r="J4" i="50"/>
  <c r="M4" i="50" s="1"/>
  <c r="G4" i="50"/>
  <c r="L4" i="50" s="1"/>
  <c r="J3" i="50"/>
  <c r="M3" i="50" s="1"/>
  <c r="G3" i="50"/>
  <c r="L3" i="50" s="1"/>
  <c r="J2" i="50"/>
  <c r="M2" i="50" s="1"/>
  <c r="G2" i="50"/>
  <c r="L2" i="50" s="1"/>
  <c r="J5" i="49"/>
  <c r="M5" i="49" s="1"/>
  <c r="G5" i="49"/>
  <c r="L5" i="49" s="1"/>
  <c r="J4" i="49"/>
  <c r="M4" i="49" s="1"/>
  <c r="G4" i="49"/>
  <c r="L4" i="49" s="1"/>
  <c r="J3" i="49"/>
  <c r="M3" i="49" s="1"/>
  <c r="G3" i="49"/>
  <c r="J2" i="49"/>
  <c r="M2" i="49" s="1"/>
  <c r="G2" i="49"/>
  <c r="L2" i="49" s="1"/>
  <c r="G6" i="49" l="1"/>
  <c r="J7" i="50"/>
  <c r="G7" i="50"/>
  <c r="M6" i="50"/>
  <c r="M7" i="50"/>
  <c r="L7" i="50"/>
  <c r="L6" i="50"/>
  <c r="G6" i="50"/>
  <c r="J6" i="50"/>
  <c r="J6" i="49"/>
  <c r="J7" i="49"/>
  <c r="M7" i="49"/>
  <c r="G7" i="49"/>
  <c r="M6" i="49"/>
  <c r="L3" i="49"/>
  <c r="L7" i="49" s="1"/>
  <c r="J5" i="48"/>
  <c r="M5" i="48" s="1"/>
  <c r="G5" i="48"/>
  <c r="L5" i="48" s="1"/>
  <c r="J4" i="48"/>
  <c r="M4" i="48" s="1"/>
  <c r="G4" i="48"/>
  <c r="L4" i="48" s="1"/>
  <c r="J3" i="48"/>
  <c r="M3" i="48" s="1"/>
  <c r="G3" i="48"/>
  <c r="L3" i="48" s="1"/>
  <c r="J2" i="48"/>
  <c r="G2" i="48"/>
  <c r="G7" i="48" s="1"/>
  <c r="J5" i="47"/>
  <c r="M5" i="47" s="1"/>
  <c r="G5" i="47"/>
  <c r="L5" i="47" s="1"/>
  <c r="J4" i="47"/>
  <c r="M4" i="47" s="1"/>
  <c r="G4" i="47"/>
  <c r="L4" i="47" s="1"/>
  <c r="J3" i="47"/>
  <c r="M3" i="47" s="1"/>
  <c r="G3" i="47"/>
  <c r="L3" i="47" s="1"/>
  <c r="J2" i="47"/>
  <c r="M2" i="47" s="1"/>
  <c r="G2" i="47"/>
  <c r="L2" i="47" s="1"/>
  <c r="J5" i="46"/>
  <c r="M5" i="46" s="1"/>
  <c r="G5" i="46"/>
  <c r="L5" i="46" s="1"/>
  <c r="J4" i="46"/>
  <c r="M4" i="46" s="1"/>
  <c r="G4" i="46"/>
  <c r="L4" i="46" s="1"/>
  <c r="J3" i="46"/>
  <c r="M3" i="46" s="1"/>
  <c r="G3" i="46"/>
  <c r="J2" i="46"/>
  <c r="M2" i="46" s="1"/>
  <c r="G2" i="46"/>
  <c r="L2" i="46" s="1"/>
  <c r="J5" i="45"/>
  <c r="M5" i="45" s="1"/>
  <c r="G5" i="45"/>
  <c r="L5" i="45" s="1"/>
  <c r="J4" i="45"/>
  <c r="M4" i="45" s="1"/>
  <c r="G4" i="45"/>
  <c r="L4" i="45" s="1"/>
  <c r="J3" i="45"/>
  <c r="M3" i="45" s="1"/>
  <c r="G3" i="45"/>
  <c r="L3" i="45" s="1"/>
  <c r="J2" i="45"/>
  <c r="G2" i="45"/>
  <c r="L2" i="45" s="1"/>
  <c r="J5" i="44"/>
  <c r="M5" i="44" s="1"/>
  <c r="G5" i="44"/>
  <c r="L5" i="44" s="1"/>
  <c r="J4" i="44"/>
  <c r="M4" i="44" s="1"/>
  <c r="G4" i="44"/>
  <c r="L4" i="44" s="1"/>
  <c r="J2" i="44"/>
  <c r="M2" i="44" s="1"/>
  <c r="G2" i="44"/>
  <c r="L2" i="44" s="1"/>
  <c r="G7" i="46" l="1"/>
  <c r="L6" i="49"/>
  <c r="J7" i="48"/>
  <c r="M2" i="48"/>
  <c r="L2" i="48"/>
  <c r="L7" i="48" s="1"/>
  <c r="G6" i="48"/>
  <c r="J6" i="48"/>
  <c r="L6" i="48"/>
  <c r="J7" i="47"/>
  <c r="G7" i="47"/>
  <c r="L6" i="47"/>
  <c r="L7" i="47"/>
  <c r="M6" i="47"/>
  <c r="M7" i="47"/>
  <c r="G6" i="47"/>
  <c r="J6" i="47"/>
  <c r="J6" i="46"/>
  <c r="M6" i="46"/>
  <c r="M7" i="46"/>
  <c r="J7" i="46"/>
  <c r="G6" i="46"/>
  <c r="L3" i="46"/>
  <c r="L6" i="46" s="1"/>
  <c r="J7" i="45"/>
  <c r="M2" i="45"/>
  <c r="M7" i="45" s="1"/>
  <c r="G7" i="45"/>
  <c r="L7" i="45"/>
  <c r="L6" i="45"/>
  <c r="M6" i="45"/>
  <c r="G6" i="45"/>
  <c r="J6" i="45"/>
  <c r="J7" i="44"/>
  <c r="L7" i="44"/>
  <c r="L6" i="44"/>
  <c r="M7" i="44"/>
  <c r="M6" i="44"/>
  <c r="G6" i="44"/>
  <c r="G7" i="44"/>
  <c r="J6" i="44"/>
  <c r="J5" i="43"/>
  <c r="M5" i="43" s="1"/>
  <c r="G5" i="43"/>
  <c r="L5" i="43" s="1"/>
  <c r="J4" i="43"/>
  <c r="M4" i="43" s="1"/>
  <c r="G4" i="43"/>
  <c r="L4" i="43" s="1"/>
  <c r="J3" i="43"/>
  <c r="M3" i="43" s="1"/>
  <c r="G3" i="43"/>
  <c r="L3" i="43" s="1"/>
  <c r="J2" i="43"/>
  <c r="G2" i="43"/>
  <c r="J5" i="42"/>
  <c r="M5" i="42" s="1"/>
  <c r="G5" i="42"/>
  <c r="L5" i="42" s="1"/>
  <c r="J4" i="42"/>
  <c r="M4" i="42" s="1"/>
  <c r="G4" i="42"/>
  <c r="L4" i="42" s="1"/>
  <c r="J3" i="42"/>
  <c r="M3" i="42" s="1"/>
  <c r="G3" i="42"/>
  <c r="L3" i="42" s="1"/>
  <c r="J2" i="42"/>
  <c r="G2" i="42"/>
  <c r="J5" i="41"/>
  <c r="M5" i="41" s="1"/>
  <c r="G5" i="41"/>
  <c r="L5" i="41" s="1"/>
  <c r="J4" i="41"/>
  <c r="M4" i="41" s="1"/>
  <c r="G4" i="41"/>
  <c r="L4" i="41" s="1"/>
  <c r="J3" i="41"/>
  <c r="M3" i="41" s="1"/>
  <c r="G3" i="41"/>
  <c r="L3" i="41" s="1"/>
  <c r="J2" i="41"/>
  <c r="M2" i="41" s="1"/>
  <c r="G2" i="41"/>
  <c r="L2" i="41" s="1"/>
  <c r="J5" i="40"/>
  <c r="M5" i="40" s="1"/>
  <c r="G5" i="40"/>
  <c r="L5" i="40" s="1"/>
  <c r="J4" i="40"/>
  <c r="M4" i="40" s="1"/>
  <c r="G4" i="40"/>
  <c r="L4" i="40" s="1"/>
  <c r="J3" i="40"/>
  <c r="G3" i="40"/>
  <c r="L3" i="40" s="1"/>
  <c r="J2" i="40"/>
  <c r="J6" i="40" s="1"/>
  <c r="G2" i="40"/>
  <c r="J5" i="39"/>
  <c r="M5" i="39" s="1"/>
  <c r="G5" i="39"/>
  <c r="L5" i="39" s="1"/>
  <c r="J4" i="39"/>
  <c r="M4" i="39" s="1"/>
  <c r="G4" i="39"/>
  <c r="L4" i="39" s="1"/>
  <c r="J2" i="39"/>
  <c r="M2" i="39" s="1"/>
  <c r="G2" i="39"/>
  <c r="J5" i="38"/>
  <c r="M5" i="38" s="1"/>
  <c r="G5" i="38"/>
  <c r="L5" i="38" s="1"/>
  <c r="J4" i="38"/>
  <c r="M4" i="38" s="1"/>
  <c r="G4" i="38"/>
  <c r="L4" i="38" s="1"/>
  <c r="J3" i="38"/>
  <c r="M3" i="38" s="1"/>
  <c r="G3" i="38"/>
  <c r="L3" i="38" s="1"/>
  <c r="J2" i="38"/>
  <c r="M2" i="38" s="1"/>
  <c r="G2" i="38"/>
  <c r="M6" i="48" l="1"/>
  <c r="M7" i="48"/>
  <c r="L7" i="46"/>
  <c r="L2" i="40"/>
  <c r="G7" i="40"/>
  <c r="J6" i="43"/>
  <c r="J7" i="43"/>
  <c r="G7" i="43"/>
  <c r="G6" i="43"/>
  <c r="L2" i="43"/>
  <c r="L7" i="43" s="1"/>
  <c r="M2" i="43"/>
  <c r="G7" i="42"/>
  <c r="J7" i="42"/>
  <c r="L2" i="42"/>
  <c r="L6" i="42" s="1"/>
  <c r="G6" i="42"/>
  <c r="J6" i="42"/>
  <c r="M2" i="42"/>
  <c r="J7" i="41"/>
  <c r="G7" i="41"/>
  <c r="M7" i="41"/>
  <c r="M6" i="41"/>
  <c r="L7" i="41"/>
  <c r="L6" i="41"/>
  <c r="G6" i="41"/>
  <c r="J6" i="41"/>
  <c r="M2" i="40"/>
  <c r="J7" i="40"/>
  <c r="L6" i="40"/>
  <c r="L7" i="40"/>
  <c r="M3" i="40"/>
  <c r="G6" i="40"/>
  <c r="G7" i="39"/>
  <c r="M7" i="39"/>
  <c r="M6" i="39"/>
  <c r="G6" i="39"/>
  <c r="J7" i="39"/>
  <c r="L2" i="39"/>
  <c r="J6" i="39"/>
  <c r="J7" i="38"/>
  <c r="G7" i="38"/>
  <c r="L2" i="38"/>
  <c r="L7" i="38" s="1"/>
  <c r="M7" i="38"/>
  <c r="M6" i="38"/>
  <c r="J6" i="38"/>
  <c r="G6" i="38"/>
  <c r="J3" i="37"/>
  <c r="M3" i="37" s="1"/>
  <c r="G3" i="37"/>
  <c r="L3" i="37" s="1"/>
  <c r="J5" i="37"/>
  <c r="M5" i="37" s="1"/>
  <c r="G5" i="37"/>
  <c r="L5" i="37" s="1"/>
  <c r="J4" i="37"/>
  <c r="M4" i="37" s="1"/>
  <c r="G4" i="37"/>
  <c r="L4" i="37" s="1"/>
  <c r="J2" i="37"/>
  <c r="M2" i="37" s="1"/>
  <c r="G2" i="37"/>
  <c r="L2" i="37" s="1"/>
  <c r="J5" i="36"/>
  <c r="M5" i="36" s="1"/>
  <c r="J4" i="36"/>
  <c r="M4" i="36" s="1"/>
  <c r="J2" i="36"/>
  <c r="G5" i="36"/>
  <c r="L5" i="36" s="1"/>
  <c r="G4" i="36"/>
  <c r="L4" i="36" s="1"/>
  <c r="G2" i="36"/>
  <c r="L6" i="43" l="1"/>
  <c r="M7" i="43"/>
  <c r="M6" i="43"/>
  <c r="L7" i="42"/>
  <c r="M6" i="42"/>
  <c r="M7" i="42"/>
  <c r="M7" i="40"/>
  <c r="M6" i="40"/>
  <c r="L7" i="39"/>
  <c r="L6" i="39"/>
  <c r="L6" i="38"/>
  <c r="L7" i="37"/>
  <c r="L6" i="37"/>
  <c r="M7" i="37"/>
  <c r="M6" i="37"/>
  <c r="G6" i="37"/>
  <c r="J6" i="37"/>
  <c r="G7" i="37"/>
  <c r="J7" i="37"/>
  <c r="L2" i="36"/>
  <c r="G7" i="36"/>
  <c r="G6" i="36"/>
  <c r="M2" i="36"/>
  <c r="J7" i="36"/>
  <c r="J6" i="36"/>
  <c r="J5" i="35"/>
  <c r="M5" i="35" s="1"/>
  <c r="G5" i="35"/>
  <c r="L5" i="35" s="1"/>
  <c r="J4" i="35"/>
  <c r="M4" i="35" s="1"/>
  <c r="G4" i="35"/>
  <c r="L4" i="35" s="1"/>
  <c r="J3" i="35"/>
  <c r="M3" i="35" s="1"/>
  <c r="G3" i="35"/>
  <c r="L3" i="35" s="1"/>
  <c r="J2" i="35"/>
  <c r="G2" i="35"/>
  <c r="L2" i="35" s="1"/>
  <c r="M7" i="36" l="1"/>
  <c r="M6" i="36"/>
  <c r="L7" i="36"/>
  <c r="L6" i="36"/>
  <c r="M2" i="35"/>
  <c r="J7" i="35"/>
  <c r="L6" i="35"/>
  <c r="L7" i="35"/>
  <c r="M7" i="35"/>
  <c r="M6" i="35"/>
  <c r="G7" i="35"/>
  <c r="G6" i="35"/>
  <c r="J6" i="35"/>
  <c r="J2" i="34"/>
  <c r="M2" i="34"/>
  <c r="J3" i="34"/>
  <c r="M3" i="34"/>
  <c r="J4" i="34"/>
  <c r="M4" i="34"/>
  <c r="J5" i="34"/>
  <c r="M5" i="34"/>
  <c r="M7" i="34"/>
  <c r="G2" i="34"/>
  <c r="L2" i="34"/>
  <c r="G3" i="34"/>
  <c r="L3" i="34"/>
  <c r="G4" i="34"/>
  <c r="L4" i="34"/>
  <c r="G5" i="34"/>
  <c r="L5" i="34"/>
  <c r="L7" i="34"/>
  <c r="J7" i="34"/>
  <c r="G7" i="34"/>
  <c r="M6" i="34"/>
  <c r="L6" i="34"/>
  <c r="J6" i="34"/>
  <c r="G6" i="34"/>
  <c r="J2" i="33"/>
  <c r="M2" i="33"/>
  <c r="J3" i="33"/>
  <c r="M3" i="33"/>
  <c r="J4" i="33"/>
  <c r="M4" i="33"/>
  <c r="J5" i="33"/>
  <c r="M5" i="33"/>
  <c r="M7" i="33"/>
  <c r="G2" i="33"/>
  <c r="L2" i="33"/>
  <c r="G3" i="33"/>
  <c r="L3" i="33"/>
  <c r="G4" i="33"/>
  <c r="L4" i="33"/>
  <c r="G5" i="33"/>
  <c r="L5" i="33"/>
  <c r="L7" i="33"/>
  <c r="J7" i="33"/>
  <c r="G7" i="33"/>
  <c r="M6" i="33"/>
  <c r="L6" i="33"/>
  <c r="J6" i="33"/>
  <c r="G6" i="33"/>
  <c r="J2" i="32"/>
  <c r="M2" i="32"/>
  <c r="J3" i="32"/>
  <c r="M3" i="32"/>
  <c r="J4" i="32"/>
  <c r="M4" i="32"/>
  <c r="J5" i="32"/>
  <c r="M5" i="32"/>
  <c r="M7" i="32"/>
  <c r="G2" i="32"/>
  <c r="L2" i="32"/>
  <c r="G3" i="32"/>
  <c r="L3" i="32"/>
  <c r="G4" i="32"/>
  <c r="L4" i="32"/>
  <c r="G5" i="32"/>
  <c r="L5" i="32"/>
  <c r="L7" i="32"/>
  <c r="J7" i="32"/>
  <c r="G7" i="32"/>
  <c r="M6" i="32"/>
  <c r="L6" i="32"/>
  <c r="J6" i="32"/>
  <c r="G6" i="32"/>
  <c r="J5" i="31"/>
  <c r="M5" i="31"/>
  <c r="G5" i="31"/>
  <c r="L5" i="31"/>
  <c r="J4" i="31"/>
  <c r="M4" i="31"/>
  <c r="G4" i="31"/>
  <c r="L4" i="31"/>
  <c r="J3" i="31"/>
  <c r="M3" i="31"/>
  <c r="G3" i="31"/>
  <c r="L3" i="31"/>
  <c r="J2" i="31"/>
  <c r="G2" i="31"/>
  <c r="J4" i="30"/>
  <c r="M4" i="30"/>
  <c r="G4" i="30"/>
  <c r="L4" i="30"/>
  <c r="J5" i="30"/>
  <c r="M5" i="30"/>
  <c r="G5" i="30"/>
  <c r="L5" i="30"/>
  <c r="J3" i="30"/>
  <c r="M3" i="30"/>
  <c r="G3" i="30"/>
  <c r="L3" i="30"/>
  <c r="J2" i="30"/>
  <c r="M2" i="30"/>
  <c r="G2" i="30"/>
  <c r="L2" i="30"/>
  <c r="J5" i="29"/>
  <c r="M5" i="29"/>
  <c r="G5" i="29"/>
  <c r="L5" i="29"/>
  <c r="J3" i="29"/>
  <c r="M3" i="29"/>
  <c r="G3" i="29"/>
  <c r="L3" i="29"/>
  <c r="J2" i="29"/>
  <c r="M2" i="29"/>
  <c r="G2" i="29"/>
  <c r="L2" i="29"/>
  <c r="J5" i="28"/>
  <c r="M5" i="28"/>
  <c r="G5" i="28"/>
  <c r="L5" i="28"/>
  <c r="J3" i="28"/>
  <c r="M3" i="28"/>
  <c r="G3" i="28"/>
  <c r="L3" i="28"/>
  <c r="J2" i="28"/>
  <c r="G2" i="28"/>
  <c r="L2" i="28"/>
  <c r="J5" i="27"/>
  <c r="M5" i="27"/>
  <c r="G5" i="27"/>
  <c r="L5" i="27"/>
  <c r="J3" i="27"/>
  <c r="M3" i="27"/>
  <c r="G3" i="27"/>
  <c r="L3" i="27"/>
  <c r="J2" i="27"/>
  <c r="G2" i="27"/>
  <c r="L2" i="27"/>
  <c r="J7" i="31"/>
  <c r="M2" i="31"/>
  <c r="M7" i="31"/>
  <c r="G7" i="31"/>
  <c r="G6" i="31"/>
  <c r="J6" i="31"/>
  <c r="L2" i="31"/>
  <c r="J6" i="30"/>
  <c r="L7" i="30"/>
  <c r="L6" i="30"/>
  <c r="M7" i="30"/>
  <c r="M6" i="30"/>
  <c r="G7" i="30"/>
  <c r="G6" i="30"/>
  <c r="J7" i="30"/>
  <c r="M7" i="29"/>
  <c r="M6" i="29"/>
  <c r="L6" i="29"/>
  <c r="L7" i="29"/>
  <c r="J6" i="29"/>
  <c r="J7" i="29"/>
  <c r="G6" i="29"/>
  <c r="G7" i="29"/>
  <c r="J7" i="28"/>
  <c r="M2" i="28"/>
  <c r="M6" i="28"/>
  <c r="L7" i="28"/>
  <c r="L6" i="28"/>
  <c r="G6" i="28"/>
  <c r="J6" i="28"/>
  <c r="G7" i="28"/>
  <c r="J7" i="27"/>
  <c r="J6" i="27"/>
  <c r="L7" i="27"/>
  <c r="L6" i="27"/>
  <c r="M2" i="27"/>
  <c r="G6" i="27"/>
  <c r="G7" i="27"/>
  <c r="J5" i="26"/>
  <c r="M5" i="26"/>
  <c r="G5" i="26"/>
  <c r="L5" i="26"/>
  <c r="J4" i="26"/>
  <c r="M4" i="26"/>
  <c r="G4" i="26"/>
  <c r="L4" i="26"/>
  <c r="J3" i="26"/>
  <c r="M3" i="26"/>
  <c r="G3" i="26"/>
  <c r="L3" i="26"/>
  <c r="J2" i="26"/>
  <c r="G2" i="26"/>
  <c r="L2" i="26"/>
  <c r="J5" i="25"/>
  <c r="M5" i="25"/>
  <c r="G5" i="25"/>
  <c r="L5" i="25"/>
  <c r="J4" i="25"/>
  <c r="M4" i="25"/>
  <c r="G4" i="25"/>
  <c r="L4" i="25"/>
  <c r="J3" i="25"/>
  <c r="M3" i="25"/>
  <c r="G3" i="25"/>
  <c r="L3" i="25"/>
  <c r="J2" i="25"/>
  <c r="G2" i="25"/>
  <c r="J5" i="24"/>
  <c r="M5" i="24"/>
  <c r="G5" i="24"/>
  <c r="L5" i="24"/>
  <c r="J4" i="24"/>
  <c r="M4" i="24"/>
  <c r="G4" i="24"/>
  <c r="L4" i="24"/>
  <c r="J3" i="24"/>
  <c r="M3" i="24"/>
  <c r="G3" i="24"/>
  <c r="L3" i="24"/>
  <c r="J2" i="24"/>
  <c r="G2" i="24"/>
  <c r="J5" i="23"/>
  <c r="M5" i="23"/>
  <c r="G5" i="23"/>
  <c r="L5" i="23"/>
  <c r="J4" i="23"/>
  <c r="M4" i="23"/>
  <c r="G4" i="23"/>
  <c r="L4" i="23"/>
  <c r="J3" i="23"/>
  <c r="M3" i="23"/>
  <c r="G3" i="23"/>
  <c r="L3" i="23"/>
  <c r="J2" i="23"/>
  <c r="M2" i="23"/>
  <c r="G2" i="23"/>
  <c r="J5" i="22"/>
  <c r="M5" i="22"/>
  <c r="G5" i="22"/>
  <c r="L5" i="22"/>
  <c r="J4" i="22"/>
  <c r="M4" i="22"/>
  <c r="G4" i="22"/>
  <c r="L4" i="22"/>
  <c r="J3" i="22"/>
  <c r="M3" i="22"/>
  <c r="G3" i="22"/>
  <c r="L3" i="22"/>
  <c r="J2" i="22"/>
  <c r="G2" i="22"/>
  <c r="J5" i="21"/>
  <c r="M5" i="21"/>
  <c r="G5" i="21"/>
  <c r="L5" i="21"/>
  <c r="J4" i="21"/>
  <c r="M4" i="21"/>
  <c r="G4" i="21"/>
  <c r="L4" i="21"/>
  <c r="J3" i="21"/>
  <c r="M3" i="21"/>
  <c r="G3" i="21"/>
  <c r="L3" i="21"/>
  <c r="J2" i="21"/>
  <c r="G2" i="21"/>
  <c r="J5" i="20"/>
  <c r="M5" i="20"/>
  <c r="G5" i="20"/>
  <c r="L5" i="20"/>
  <c r="J4" i="20"/>
  <c r="M4" i="20"/>
  <c r="G4" i="20"/>
  <c r="L4" i="20"/>
  <c r="J3" i="20"/>
  <c r="M3" i="20"/>
  <c r="G3" i="20"/>
  <c r="L3" i="20"/>
  <c r="J2" i="20"/>
  <c r="M2" i="20"/>
  <c r="G2" i="20"/>
  <c r="J5" i="19"/>
  <c r="M5" i="19"/>
  <c r="G5" i="19"/>
  <c r="L5" i="19"/>
  <c r="J4" i="19"/>
  <c r="M4" i="19"/>
  <c r="G4" i="19"/>
  <c r="L4" i="19"/>
  <c r="J3" i="19"/>
  <c r="M3" i="19"/>
  <c r="G3" i="19"/>
  <c r="L3" i="19"/>
  <c r="J2" i="19"/>
  <c r="J7" i="19"/>
  <c r="G2" i="19"/>
  <c r="M6" i="31"/>
  <c r="L7" i="31"/>
  <c r="L6" i="31"/>
  <c r="M7" i="28"/>
  <c r="M2" i="26"/>
  <c r="J7" i="26"/>
  <c r="M7" i="27"/>
  <c r="M6" i="27"/>
  <c r="G7" i="26"/>
  <c r="M6" i="26"/>
  <c r="M7" i="26"/>
  <c r="L6" i="26"/>
  <c r="L7" i="26"/>
  <c r="G6" i="26"/>
  <c r="J6" i="26"/>
  <c r="J7" i="25"/>
  <c r="G7" i="25"/>
  <c r="G6" i="25"/>
  <c r="J6" i="25"/>
  <c r="L2" i="25"/>
  <c r="M2" i="25"/>
  <c r="J7" i="24"/>
  <c r="M2" i="24"/>
  <c r="G7" i="24"/>
  <c r="L2" i="24"/>
  <c r="G6" i="24"/>
  <c r="J6" i="24"/>
  <c r="J7" i="23"/>
  <c r="J6" i="23"/>
  <c r="G7" i="23"/>
  <c r="G6" i="23"/>
  <c r="M7" i="23"/>
  <c r="M6" i="23"/>
  <c r="L2" i="23"/>
  <c r="J6" i="22"/>
  <c r="M2" i="22"/>
  <c r="M6" i="22"/>
  <c r="J7" i="22"/>
  <c r="G7" i="22"/>
  <c r="G6" i="22"/>
  <c r="L2" i="22"/>
  <c r="L6" i="22"/>
  <c r="L7" i="22"/>
  <c r="M7" i="22"/>
  <c r="J6" i="21"/>
  <c r="J7" i="21"/>
  <c r="G7" i="21"/>
  <c r="G6" i="21"/>
  <c r="L2" i="21"/>
  <c r="M2" i="21"/>
  <c r="J6" i="20"/>
  <c r="J7" i="20"/>
  <c r="G7" i="20"/>
  <c r="G6" i="20"/>
  <c r="M7" i="20"/>
  <c r="M6" i="20"/>
  <c r="L2" i="20"/>
  <c r="G7" i="19"/>
  <c r="G6" i="19"/>
  <c r="M2" i="19"/>
  <c r="M7" i="19"/>
  <c r="L2" i="19"/>
  <c r="L7" i="19"/>
  <c r="L6" i="19"/>
  <c r="J6" i="19"/>
  <c r="J5" i="18"/>
  <c r="M5" i="18"/>
  <c r="G5" i="18"/>
  <c r="L5" i="18"/>
  <c r="J4" i="18"/>
  <c r="M4" i="18"/>
  <c r="G4" i="18"/>
  <c r="L4" i="18"/>
  <c r="J3" i="18"/>
  <c r="M3" i="18"/>
  <c r="G3" i="18"/>
  <c r="L3" i="18"/>
  <c r="J2" i="18"/>
  <c r="M2" i="18"/>
  <c r="G2" i="18"/>
  <c r="L2" i="18"/>
  <c r="L7" i="25"/>
  <c r="L6" i="25"/>
  <c r="M7" i="25"/>
  <c r="M6" i="25"/>
  <c r="M7" i="24"/>
  <c r="M6" i="24"/>
  <c r="L7" i="24"/>
  <c r="L6" i="24"/>
  <c r="L7" i="23"/>
  <c r="L6" i="23"/>
  <c r="L7" i="21"/>
  <c r="L6" i="21"/>
  <c r="M7" i="21"/>
  <c r="M6" i="21"/>
  <c r="L7" i="20"/>
  <c r="L6" i="20"/>
  <c r="M6" i="19"/>
  <c r="J7" i="18"/>
  <c r="L6" i="18"/>
  <c r="L7" i="18"/>
  <c r="G7" i="18"/>
  <c r="M7" i="18"/>
  <c r="M6" i="18"/>
  <c r="J6" i="18"/>
  <c r="G6" i="18"/>
  <c r="J5" i="17"/>
  <c r="M5" i="17"/>
  <c r="G5" i="17"/>
  <c r="L5" i="17"/>
  <c r="J4" i="17"/>
  <c r="M4" i="17"/>
  <c r="G4" i="17"/>
  <c r="L4" i="17"/>
  <c r="J3" i="17"/>
  <c r="M3" i="17"/>
  <c r="G3" i="17"/>
  <c r="L3" i="17"/>
  <c r="J2" i="17"/>
  <c r="M2" i="17"/>
  <c r="G2" i="17"/>
  <c r="L2" i="17"/>
  <c r="J7" i="17"/>
  <c r="G6" i="17"/>
  <c r="M7" i="17"/>
  <c r="M6" i="17"/>
  <c r="L7" i="17"/>
  <c r="L6" i="17"/>
  <c r="J6" i="17"/>
  <c r="G7" i="17"/>
  <c r="J5" i="15"/>
  <c r="M5" i="15"/>
  <c r="G5" i="15"/>
  <c r="L5" i="15"/>
  <c r="J4" i="15"/>
  <c r="M4" i="15"/>
  <c r="G4" i="15"/>
  <c r="L4" i="15"/>
  <c r="J3" i="15"/>
  <c r="M3" i="15"/>
  <c r="G3" i="15"/>
  <c r="L3" i="15"/>
  <c r="J2" i="15"/>
  <c r="G2" i="15"/>
  <c r="J5" i="14"/>
  <c r="M5" i="14"/>
  <c r="G5" i="14"/>
  <c r="L5" i="14"/>
  <c r="J4" i="14"/>
  <c r="M4" i="14"/>
  <c r="G4" i="14"/>
  <c r="L4" i="14"/>
  <c r="J3" i="14"/>
  <c r="M3" i="14"/>
  <c r="G3" i="14"/>
  <c r="L3" i="14"/>
  <c r="J2" i="14"/>
  <c r="M2" i="14"/>
  <c r="G2" i="14"/>
  <c r="L2" i="14"/>
  <c r="J4" i="13"/>
  <c r="M4" i="13"/>
  <c r="J2" i="13"/>
  <c r="M2" i="13"/>
  <c r="J5" i="13"/>
  <c r="M5" i="13"/>
  <c r="G5" i="13"/>
  <c r="L5" i="13"/>
  <c r="G4" i="13"/>
  <c r="L4" i="13"/>
  <c r="J3" i="13"/>
  <c r="M3" i="13"/>
  <c r="G3" i="13"/>
  <c r="L3" i="13"/>
  <c r="G2" i="13"/>
  <c r="L2" i="13"/>
  <c r="L2" i="15"/>
  <c r="G7" i="15"/>
  <c r="J6" i="15"/>
  <c r="J7" i="15"/>
  <c r="G6" i="15"/>
  <c r="L7" i="15"/>
  <c r="L6" i="15"/>
  <c r="M2" i="15"/>
  <c r="L7" i="14"/>
  <c r="L6" i="14"/>
  <c r="M7" i="14"/>
  <c r="M6" i="14"/>
  <c r="G6" i="14"/>
  <c r="J6" i="14"/>
  <c r="G7" i="14"/>
  <c r="J7" i="14"/>
  <c r="J7" i="13"/>
  <c r="L7" i="13"/>
  <c r="L6" i="13"/>
  <c r="M7" i="13"/>
  <c r="G6" i="13"/>
  <c r="G7" i="13"/>
  <c r="J6" i="13"/>
  <c r="M6" i="13"/>
  <c r="J5" i="12"/>
  <c r="M5" i="12"/>
  <c r="G5" i="12"/>
  <c r="L5" i="12"/>
  <c r="G4" i="12"/>
  <c r="L4" i="12"/>
  <c r="J3" i="12"/>
  <c r="M3" i="12"/>
  <c r="G3" i="12"/>
  <c r="L3" i="12"/>
  <c r="G2" i="12"/>
  <c r="J5" i="11"/>
  <c r="M5" i="11"/>
  <c r="G5" i="11"/>
  <c r="L5" i="11"/>
  <c r="J4" i="11"/>
  <c r="M4" i="11"/>
  <c r="G4" i="11"/>
  <c r="L4" i="11"/>
  <c r="J3" i="11"/>
  <c r="M3" i="11"/>
  <c r="G3" i="11"/>
  <c r="L3" i="11"/>
  <c r="J2" i="11"/>
  <c r="M2" i="11"/>
  <c r="G2" i="11"/>
  <c r="L2" i="11"/>
  <c r="M7" i="15"/>
  <c r="M6" i="15"/>
  <c r="G7" i="12"/>
  <c r="G6" i="12"/>
  <c r="L2" i="12"/>
  <c r="J7" i="12"/>
  <c r="J6" i="12"/>
  <c r="M7" i="11"/>
  <c r="J7" i="11"/>
  <c r="L7" i="11"/>
  <c r="L6" i="11"/>
  <c r="G7" i="11"/>
  <c r="G6" i="11"/>
  <c r="J6" i="11"/>
  <c r="M6" i="11"/>
  <c r="J2" i="10"/>
  <c r="J5" i="10"/>
  <c r="M5" i="10"/>
  <c r="G5" i="10"/>
  <c r="L5" i="10"/>
  <c r="J4" i="10"/>
  <c r="M4" i="10"/>
  <c r="G4" i="10"/>
  <c r="L4" i="10"/>
  <c r="J3" i="10"/>
  <c r="M3" i="10"/>
  <c r="G3" i="10"/>
  <c r="L3" i="10"/>
  <c r="M2" i="10"/>
  <c r="G2" i="10"/>
  <c r="L2" i="10"/>
  <c r="M7" i="12"/>
  <c r="M6" i="12"/>
  <c r="L7" i="12"/>
  <c r="L6" i="12"/>
  <c r="G6" i="10"/>
  <c r="G7" i="10"/>
  <c r="M7" i="10"/>
  <c r="M6" i="10"/>
  <c r="J6" i="10"/>
  <c r="J7" i="10"/>
  <c r="L7" i="10"/>
  <c r="L6" i="10"/>
  <c r="G2" i="9"/>
  <c r="L2" i="9"/>
  <c r="G3" i="9"/>
  <c r="G4" i="9"/>
  <c r="G5" i="9"/>
  <c r="J5" i="9"/>
  <c r="M5" i="9"/>
  <c r="L5" i="9"/>
  <c r="J4" i="9"/>
  <c r="M4" i="9"/>
  <c r="L4" i="9"/>
  <c r="J3" i="9"/>
  <c r="M3" i="9"/>
  <c r="L3" i="9"/>
  <c r="J2" i="9"/>
  <c r="M2" i="9"/>
  <c r="L7" i="9"/>
  <c r="L6" i="9"/>
  <c r="M7" i="9"/>
  <c r="M6" i="9"/>
  <c r="G7" i="9"/>
  <c r="J7" i="9"/>
  <c r="J6" i="9"/>
  <c r="G6" i="9"/>
  <c r="J5" i="8"/>
  <c r="J4" i="8"/>
  <c r="J3" i="8"/>
  <c r="J2" i="8"/>
  <c r="G5" i="8"/>
  <c r="G4" i="8"/>
  <c r="L4" i="8"/>
  <c r="G3" i="8"/>
  <c r="G2" i="8"/>
  <c r="M5" i="8"/>
  <c r="L5" i="8"/>
  <c r="M4" i="8"/>
  <c r="L3" i="8"/>
  <c r="M2" i="8"/>
  <c r="G7" i="8"/>
  <c r="G6" i="8"/>
  <c r="J6" i="8"/>
  <c r="J7" i="8"/>
  <c r="M3" i="8"/>
  <c r="M7" i="8"/>
  <c r="M6" i="8"/>
  <c r="L2" i="8"/>
  <c r="M2" i="7"/>
  <c r="L2" i="7"/>
  <c r="M3" i="7"/>
  <c r="M4" i="7"/>
  <c r="M5" i="7"/>
  <c r="M7" i="7"/>
  <c r="L3" i="7"/>
  <c r="L4" i="7"/>
  <c r="L5" i="7"/>
  <c r="L7" i="7"/>
  <c r="J7" i="7"/>
  <c r="G7" i="7"/>
  <c r="M6" i="7"/>
  <c r="L6" i="7"/>
  <c r="J6" i="7"/>
  <c r="G6" i="7"/>
  <c r="J2" i="1"/>
  <c r="M2" i="1"/>
  <c r="J3" i="1"/>
  <c r="M3" i="1"/>
  <c r="J4" i="1"/>
  <c r="M4" i="1"/>
  <c r="J5" i="1"/>
  <c r="M5" i="1"/>
  <c r="G2" i="1"/>
  <c r="L2" i="1"/>
  <c r="G3" i="1"/>
  <c r="L3" i="1"/>
  <c r="G4" i="1"/>
  <c r="L4" i="1"/>
  <c r="G5" i="1"/>
  <c r="L5" i="1"/>
  <c r="AK10" i="6"/>
  <c r="AM10" i="6"/>
  <c r="AH10" i="6"/>
  <c r="AL10" i="6"/>
  <c r="AK9" i="6"/>
  <c r="AM9" i="6"/>
  <c r="AH9" i="6"/>
  <c r="AL9" i="6"/>
  <c r="AK8" i="6"/>
  <c r="AM8" i="6"/>
  <c r="AH8" i="6"/>
  <c r="AL8" i="6"/>
  <c r="AK7" i="6"/>
  <c r="AM7" i="6"/>
  <c r="AH7" i="6"/>
  <c r="AL7" i="6"/>
  <c r="AK19" i="6"/>
  <c r="AM19" i="6"/>
  <c r="AH19" i="6"/>
  <c r="AL19" i="6"/>
  <c r="AK18" i="6"/>
  <c r="AM18" i="6"/>
  <c r="AH18" i="6"/>
  <c r="AL18" i="6"/>
  <c r="AK17" i="6"/>
  <c r="AM17" i="6"/>
  <c r="AH17" i="6"/>
  <c r="AL17" i="6"/>
  <c r="AK16" i="6"/>
  <c r="AM16" i="6"/>
  <c r="AH16" i="6"/>
  <c r="AL16" i="6"/>
  <c r="AK15" i="6"/>
  <c r="AM15" i="6"/>
  <c r="AH15" i="6"/>
  <c r="AL15" i="6"/>
  <c r="AK14" i="6"/>
  <c r="AM14" i="6"/>
  <c r="AH14" i="6"/>
  <c r="AL14" i="6"/>
  <c r="AK13" i="6"/>
  <c r="AM13" i="6"/>
  <c r="AH13" i="6"/>
  <c r="AL13" i="6"/>
  <c r="AK12" i="6"/>
  <c r="AM12" i="6"/>
  <c r="AH12" i="6"/>
  <c r="AL12" i="6"/>
  <c r="AK11" i="6"/>
  <c r="AM11" i="6"/>
  <c r="AH11" i="6"/>
  <c r="AL11" i="6"/>
  <c r="AA11" i="6"/>
  <c r="AC11" i="6"/>
  <c r="X11" i="6"/>
  <c r="AB11" i="6"/>
  <c r="AA10" i="6"/>
  <c r="AC10" i="6"/>
  <c r="X10" i="6"/>
  <c r="AB10" i="6"/>
  <c r="AA9" i="6"/>
  <c r="AC9" i="6"/>
  <c r="X9" i="6"/>
  <c r="AB9" i="6"/>
  <c r="AA8" i="6"/>
  <c r="AC8" i="6"/>
  <c r="X8" i="6"/>
  <c r="AB8" i="6"/>
  <c r="AA7" i="6"/>
  <c r="AC7" i="6"/>
  <c r="X7" i="6"/>
  <c r="AB7" i="6"/>
  <c r="AA18" i="6"/>
  <c r="AC18" i="6"/>
  <c r="X18" i="6"/>
  <c r="AB18" i="6"/>
  <c r="AA17" i="6"/>
  <c r="AC17" i="6"/>
  <c r="X17" i="6"/>
  <c r="AB17" i="6"/>
  <c r="AA16" i="6"/>
  <c r="AC16" i="6"/>
  <c r="X16" i="6"/>
  <c r="AB16" i="6"/>
  <c r="AA15" i="6"/>
  <c r="AC15" i="6"/>
  <c r="X15" i="6"/>
  <c r="AB15" i="6"/>
  <c r="AA14" i="6"/>
  <c r="AC14" i="6"/>
  <c r="X14" i="6"/>
  <c r="AB14" i="6"/>
  <c r="AA13" i="6"/>
  <c r="AC13" i="6"/>
  <c r="X13" i="6"/>
  <c r="AB13" i="6"/>
  <c r="AA12" i="6"/>
  <c r="AC12" i="6"/>
  <c r="X12" i="6"/>
  <c r="AB12" i="6"/>
  <c r="Q11" i="6"/>
  <c r="S11" i="6"/>
  <c r="N11" i="6"/>
  <c r="R11" i="6"/>
  <c r="Q10" i="6"/>
  <c r="S10" i="6"/>
  <c r="N10" i="6"/>
  <c r="R10" i="6"/>
  <c r="Q9" i="6"/>
  <c r="S9" i="6"/>
  <c r="N9" i="6"/>
  <c r="R9" i="6"/>
  <c r="Q8" i="6"/>
  <c r="S8" i="6"/>
  <c r="N8" i="6"/>
  <c r="R8" i="6"/>
  <c r="Q7" i="6"/>
  <c r="S7" i="6"/>
  <c r="N7" i="6"/>
  <c r="R7" i="6"/>
  <c r="Q20" i="6"/>
  <c r="N20" i="6"/>
  <c r="Q19" i="6"/>
  <c r="S19" i="6"/>
  <c r="N19" i="6"/>
  <c r="R19" i="6"/>
  <c r="Q18" i="6"/>
  <c r="S18" i="6"/>
  <c r="N18" i="6"/>
  <c r="R18" i="6"/>
  <c r="Q17" i="6"/>
  <c r="S17" i="6"/>
  <c r="N17" i="6"/>
  <c r="R17" i="6"/>
  <c r="Q16" i="6"/>
  <c r="S16" i="6"/>
  <c r="N16" i="6"/>
  <c r="R16" i="6"/>
  <c r="Q15" i="6"/>
  <c r="S15" i="6"/>
  <c r="N15" i="6"/>
  <c r="R15" i="6"/>
  <c r="Q14" i="6"/>
  <c r="S14" i="6"/>
  <c r="N14" i="6"/>
  <c r="R14" i="6"/>
  <c r="Q13" i="6"/>
  <c r="S13" i="6"/>
  <c r="N13" i="6"/>
  <c r="R13" i="6"/>
  <c r="Q12" i="6"/>
  <c r="S12" i="6"/>
  <c r="N12" i="6"/>
  <c r="R12" i="6"/>
  <c r="G10" i="6"/>
  <c r="I10" i="6"/>
  <c r="D10" i="6"/>
  <c r="H10" i="6"/>
  <c r="G9" i="6"/>
  <c r="I9" i="6"/>
  <c r="D9" i="6"/>
  <c r="H9" i="6"/>
  <c r="G8" i="6"/>
  <c r="I8" i="6"/>
  <c r="D8" i="6"/>
  <c r="H8" i="6"/>
  <c r="G7" i="6"/>
  <c r="I7" i="6"/>
  <c r="D7" i="6"/>
  <c r="H7" i="6"/>
  <c r="G19" i="6"/>
  <c r="I19" i="6"/>
  <c r="D19" i="6"/>
  <c r="H19" i="6"/>
  <c r="G18" i="6"/>
  <c r="I18" i="6"/>
  <c r="D18" i="6"/>
  <c r="H18" i="6"/>
  <c r="G17" i="6"/>
  <c r="I17" i="6"/>
  <c r="D17" i="6"/>
  <c r="H17" i="6"/>
  <c r="G16" i="6"/>
  <c r="I16" i="6"/>
  <c r="D16" i="6"/>
  <c r="H16" i="6"/>
  <c r="G15" i="6"/>
  <c r="I15" i="6"/>
  <c r="D15" i="6"/>
  <c r="H15" i="6"/>
  <c r="G14" i="6"/>
  <c r="I14" i="6"/>
  <c r="D14" i="6"/>
  <c r="H14" i="6"/>
  <c r="G13" i="6"/>
  <c r="I13" i="6"/>
  <c r="D13" i="6"/>
  <c r="H13" i="6"/>
  <c r="G12" i="6"/>
  <c r="I12" i="6"/>
  <c r="D12" i="6"/>
  <c r="H12" i="6"/>
  <c r="G11" i="6"/>
  <c r="I11" i="6"/>
  <c r="D11" i="6"/>
  <c r="H11" i="6"/>
  <c r="AE29" i="5"/>
  <c r="AE30" i="5"/>
  <c r="AE31" i="5"/>
  <c r="AE32" i="5"/>
  <c r="AE33" i="5"/>
  <c r="AD33" i="5"/>
  <c r="AD32" i="5"/>
  <c r="AD31" i="5"/>
  <c r="AD30" i="5"/>
  <c r="AD29" i="5"/>
  <c r="Y30" i="5"/>
  <c r="Y31" i="5"/>
  <c r="Y32" i="5"/>
  <c r="Y33" i="5"/>
  <c r="X33" i="5"/>
  <c r="X32" i="5"/>
  <c r="X31" i="5"/>
  <c r="S30" i="5"/>
  <c r="S31" i="5"/>
  <c r="S32" i="5"/>
  <c r="S33" i="5"/>
  <c r="R33" i="5"/>
  <c r="R32" i="5"/>
  <c r="R31" i="5"/>
  <c r="M30" i="5"/>
  <c r="M31" i="5"/>
  <c r="M32" i="5"/>
  <c r="M33" i="5"/>
  <c r="L33" i="5"/>
  <c r="L32" i="5"/>
  <c r="L31" i="5"/>
  <c r="L30" i="5"/>
  <c r="L29" i="5"/>
  <c r="J29" i="5"/>
  <c r="K55" i="5"/>
  <c r="K56" i="5"/>
  <c r="K57" i="5"/>
  <c r="K58" i="5"/>
  <c r="K59" i="5"/>
  <c r="J59" i="5"/>
  <c r="J58" i="5"/>
  <c r="J57" i="5"/>
  <c r="J56" i="5"/>
  <c r="J55" i="5"/>
  <c r="AC29" i="5"/>
  <c r="AC30" i="5"/>
  <c r="AC31" i="5"/>
  <c r="AC32" i="5"/>
  <c r="AC33" i="5"/>
  <c r="AB33" i="5"/>
  <c r="AB32" i="5"/>
  <c r="AB31" i="5"/>
  <c r="AB30" i="5"/>
  <c r="AB29" i="5"/>
  <c r="W33" i="5"/>
  <c r="W30" i="5"/>
  <c r="W31" i="5"/>
  <c r="W32" i="5"/>
  <c r="V33" i="5"/>
  <c r="V32" i="5"/>
  <c r="V31" i="5"/>
  <c r="V30" i="5"/>
  <c r="V29" i="5"/>
  <c r="Q33" i="5"/>
  <c r="Q32" i="5"/>
  <c r="Q31" i="5"/>
  <c r="Q30" i="5"/>
  <c r="Q29" i="5"/>
  <c r="P33" i="5"/>
  <c r="P32" i="5"/>
  <c r="P31" i="5"/>
  <c r="P30" i="5"/>
  <c r="K33" i="5"/>
  <c r="K32" i="5"/>
  <c r="K31" i="5"/>
  <c r="K30" i="5"/>
  <c r="K29" i="5"/>
  <c r="J33" i="5"/>
  <c r="J32" i="5"/>
  <c r="J31" i="5"/>
  <c r="J30" i="5"/>
  <c r="G100" i="5"/>
  <c r="F100" i="5"/>
  <c r="L55" i="5"/>
  <c r="M55" i="5"/>
  <c r="L56" i="5"/>
  <c r="M56" i="5"/>
  <c r="L57" i="5"/>
  <c r="M57" i="5"/>
  <c r="L58" i="5"/>
  <c r="M58" i="5"/>
  <c r="L59" i="5"/>
  <c r="M59" i="5"/>
  <c r="G7" i="1"/>
  <c r="G6" i="1"/>
  <c r="J7" i="1"/>
  <c r="J6" i="1"/>
  <c r="B44" i="6"/>
  <c r="D44" i="6"/>
  <c r="E44" i="6"/>
  <c r="C44" i="6"/>
  <c r="D46" i="6"/>
  <c r="B46" i="6"/>
  <c r="E46" i="6"/>
  <c r="C46" i="6"/>
  <c r="D47" i="6"/>
  <c r="B47" i="6"/>
  <c r="E47" i="6"/>
  <c r="C47" i="6"/>
  <c r="D48" i="6"/>
  <c r="B48" i="6"/>
  <c r="E48" i="6"/>
  <c r="C48" i="6"/>
  <c r="D45" i="6"/>
  <c r="B45" i="6"/>
  <c r="E45" i="6"/>
  <c r="C45" i="6"/>
  <c r="L7" i="1"/>
  <c r="L6" i="1"/>
  <c r="M7" i="1"/>
  <c r="M6" i="1"/>
  <c r="L7" i="8"/>
  <c r="L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tc={9E89B8DF-A719-40BF-8CFF-42F3DA9C8824}</author>
    <author>tc={38D9993F-5423-4642-9065-EAE7BB64C65B}</author>
  </authors>
  <commentList>
    <comment ref="A17" authorId="0" shapeId="0" xr:uid="{00000000-0006-0000-3600-000001000000}">
      <text>
        <t>[Threaded comment]
Your version of Excel allows you to read this threaded comment; however, any edits to it will get removed if the file is opened in a newer version of Excel. Learn more: https://go.microsoft.com/fwlink/?linkid=870924
Comment:
    #20-22434A</t>
      </text>
    </comment>
    <comment ref="A20" authorId="1" shapeId="0" xr:uid="{00000000-0006-0000-3600-000002000000}">
      <text>
        <t>[Threaded comment]
Your version of Excel allows you to read this threaded comment; however, any edits to it will get removed if the file is opened in a newer version of Excel. Learn more: https://go.microsoft.com/fwlink/?linkid=870924
Comment:
    #20-22434A</t>
      </text>
    </comment>
  </commentList>
</comments>
</file>

<file path=xl/sharedStrings.xml><?xml version="1.0" encoding="utf-8"?>
<sst xmlns="http://schemas.openxmlformats.org/spreadsheetml/2006/main" count="2458" uniqueCount="911">
  <si>
    <t>WWTP Site</t>
  </si>
  <si>
    <t>Date Collected</t>
  </si>
  <si>
    <t>Sample ID</t>
  </si>
  <si>
    <t>Sample Name</t>
  </si>
  <si>
    <t xml:space="preserve">N1 Cт </t>
  </si>
  <si>
    <t>Quantity for 10 ul volume into PCR (N1)</t>
  </si>
  <si>
    <t>Copies/ L of wastewater (N1)</t>
  </si>
  <si>
    <t>N2 CT</t>
  </si>
  <si>
    <t>Quantity for 10 ul volume into PCR (N2)</t>
  </si>
  <si>
    <t>Copies/ L of wastewater (N2)</t>
  </si>
  <si>
    <t>AVG Flowrate (MGD)</t>
  </si>
  <si>
    <t>Copies/MGD (N1)</t>
  </si>
  <si>
    <t>Copies/MGD (N2)</t>
  </si>
  <si>
    <t>Fred Hurvey</t>
  </si>
  <si>
    <t>FH 22-14834</t>
  </si>
  <si>
    <t>FH 5/25/22</t>
  </si>
  <si>
    <t>AVG flowrate are not updated for the actual collection date.</t>
  </si>
  <si>
    <t>Haskell</t>
  </si>
  <si>
    <t>HS 22-14835</t>
  </si>
  <si>
    <t>HS 5/25/22</t>
  </si>
  <si>
    <t>John T. Hickerson</t>
  </si>
  <si>
    <t>JT 22-14833</t>
  </si>
  <si>
    <t>JT 5/25/22</t>
  </si>
  <si>
    <t>Roberto Bustamante</t>
  </si>
  <si>
    <t>RB 22-14836</t>
  </si>
  <si>
    <t>RB 5/25/22</t>
  </si>
  <si>
    <t>AVG</t>
  </si>
  <si>
    <t>SD</t>
  </si>
  <si>
    <t>FH 22-13981</t>
  </si>
  <si>
    <t>FH 5/18/22</t>
  </si>
  <si>
    <t>HS 22-13982</t>
  </si>
  <si>
    <t>HS 5/18/22</t>
  </si>
  <si>
    <t>JT 22-13980</t>
  </si>
  <si>
    <t>JT 5/18/22</t>
  </si>
  <si>
    <t>RB 22-13983</t>
  </si>
  <si>
    <t>RB 5/18/22</t>
  </si>
  <si>
    <t>FH 22-13169</t>
  </si>
  <si>
    <t>FH 5/11/22</t>
  </si>
  <si>
    <t>HS 22-13170</t>
  </si>
  <si>
    <t>HS5/11/22</t>
  </si>
  <si>
    <t>JT 22-13168</t>
  </si>
  <si>
    <t>JT 5/11/22</t>
  </si>
  <si>
    <t>RB 22-13171</t>
  </si>
  <si>
    <t>RB 5/11/22</t>
  </si>
  <si>
    <t>FH 22-12587</t>
  </si>
  <si>
    <t>FH 5/4/22</t>
  </si>
  <si>
    <t>HS 22-12588</t>
  </si>
  <si>
    <t>HS5/4/22</t>
  </si>
  <si>
    <t>JT 22-12586</t>
  </si>
  <si>
    <t>JT 5/4/22</t>
  </si>
  <si>
    <t>RB 22-12589</t>
  </si>
  <si>
    <t>RB 5/4/22</t>
  </si>
  <si>
    <t>FH 22-12093</t>
  </si>
  <si>
    <t>FH 4/27/22</t>
  </si>
  <si>
    <t>HS 22-12094</t>
  </si>
  <si>
    <t>HS 4/27/22</t>
  </si>
  <si>
    <t>JT 22-12092</t>
  </si>
  <si>
    <t>JT 4/27/22</t>
  </si>
  <si>
    <t>RB 22-12095</t>
  </si>
  <si>
    <t>RB 4/27/22</t>
  </si>
  <si>
    <t>FH 22-10772</t>
  </si>
  <si>
    <t>FH 4/22/22</t>
  </si>
  <si>
    <t>HS 22-10773</t>
  </si>
  <si>
    <t>HS 4/22/22</t>
  </si>
  <si>
    <t>JT 22-10771</t>
  </si>
  <si>
    <t>JT 4/22/22</t>
  </si>
  <si>
    <t>RB 22-10774</t>
  </si>
  <si>
    <t>RB 4/22/22</t>
  </si>
  <si>
    <t>FH 22-10471</t>
  </si>
  <si>
    <t>FH 4/13/22</t>
  </si>
  <si>
    <t>HS 22-10472</t>
  </si>
  <si>
    <t>HS 4/13/22</t>
  </si>
  <si>
    <t>JT 22-10470</t>
  </si>
  <si>
    <t>JT 4/13/22</t>
  </si>
  <si>
    <t>RB 22-10473</t>
  </si>
  <si>
    <t>RB 4/13/22</t>
  </si>
  <si>
    <t>FH 22-10118</t>
  </si>
  <si>
    <t>FH 4/6/22</t>
  </si>
  <si>
    <t>HS 22-10119</t>
  </si>
  <si>
    <t>HS 4/6/22</t>
  </si>
  <si>
    <t>JT 22-10117</t>
  </si>
  <si>
    <t>JT 4/6/22</t>
  </si>
  <si>
    <t>RB 22-10120</t>
  </si>
  <si>
    <t>RB 4/6/22</t>
  </si>
  <si>
    <t>FH 22-09852</t>
  </si>
  <si>
    <t>FH 3/30/22</t>
  </si>
  <si>
    <t>HS 22-09853</t>
  </si>
  <si>
    <t>HS 3/30/22</t>
  </si>
  <si>
    <t>JT 22-09851</t>
  </si>
  <si>
    <t>JT 3/30/22</t>
  </si>
  <si>
    <t>RB 22-09854</t>
  </si>
  <si>
    <t>RB 3/30/22</t>
  </si>
  <si>
    <t>FH 22-08768</t>
  </si>
  <si>
    <t>FH 3/23/22</t>
  </si>
  <si>
    <t>HS 22-08769</t>
  </si>
  <si>
    <t>HS 3/23/22</t>
  </si>
  <si>
    <t>JT 22-08767</t>
  </si>
  <si>
    <t>JT 3/23/22</t>
  </si>
  <si>
    <t>RB 22-08766</t>
  </si>
  <si>
    <t>RB 3/23/22</t>
  </si>
  <si>
    <t>FH 22-07746</t>
  </si>
  <si>
    <t>FH 3/16/22</t>
  </si>
  <si>
    <t>HS 22-07747</t>
  </si>
  <si>
    <t>HS 3/16/22</t>
  </si>
  <si>
    <t>JT 22-07745</t>
  </si>
  <si>
    <t>JT 3/16/22</t>
  </si>
  <si>
    <t>RB 22-07748</t>
  </si>
  <si>
    <t>RB 3/16/22</t>
  </si>
  <si>
    <t>FH 22-06991</t>
  </si>
  <si>
    <t>FH 3/9/22</t>
  </si>
  <si>
    <t>HS 22-06992</t>
  </si>
  <si>
    <t>HS 3/9/22</t>
  </si>
  <si>
    <t>JT 22-06990</t>
  </si>
  <si>
    <t>JT 3/9/22</t>
  </si>
  <si>
    <t>RB 22-06993</t>
  </si>
  <si>
    <t>RB 3/9/22</t>
  </si>
  <si>
    <t>FH 22-06047</t>
  </si>
  <si>
    <t>FH 3/2/22</t>
  </si>
  <si>
    <t>HS 22-06048</t>
  </si>
  <si>
    <t>HS 3/2/22</t>
  </si>
  <si>
    <t>JT 22-06046</t>
  </si>
  <si>
    <t>JT 3/2/22</t>
  </si>
  <si>
    <t>RB 22-06049</t>
  </si>
  <si>
    <t>RB 3/2/22</t>
  </si>
  <si>
    <t>FH 22-04127</t>
  </si>
  <si>
    <t>FH 02/23/22</t>
  </si>
  <si>
    <t>HS 22-04128</t>
  </si>
  <si>
    <t>HS 02/23/22</t>
  </si>
  <si>
    <t>JT 22-04126</t>
  </si>
  <si>
    <t>JT 02/23/22</t>
  </si>
  <si>
    <t>RB 22-04129</t>
  </si>
  <si>
    <t>RB 02/23/22</t>
  </si>
  <si>
    <t>FH 02/16/22</t>
  </si>
  <si>
    <t>HS 02/16/22</t>
  </si>
  <si>
    <t>JT 02/16/22</t>
  </si>
  <si>
    <t>RB 02/16/22</t>
  </si>
  <si>
    <t>FH 22-03533</t>
  </si>
  <si>
    <t>FH 02/09/22</t>
  </si>
  <si>
    <t>HS 22-03534</t>
  </si>
  <si>
    <t>HS 02/09/22</t>
  </si>
  <si>
    <t>JT 22-03532</t>
  </si>
  <si>
    <t>JT 02/09/22</t>
  </si>
  <si>
    <t>RB 22-03531</t>
  </si>
  <si>
    <t>RB 02/09/22</t>
  </si>
  <si>
    <t>FH 22-02999</t>
  </si>
  <si>
    <t>FH 02/02/22</t>
  </si>
  <si>
    <t>HS 22-03000</t>
  </si>
  <si>
    <t>HS 02/02/22</t>
  </si>
  <si>
    <t>JT 22-02998</t>
  </si>
  <si>
    <t>JT 02/02/22</t>
  </si>
  <si>
    <t>RB 22-03001</t>
  </si>
  <si>
    <t>RB 02/02/22</t>
  </si>
  <si>
    <t>FH 22-02316</t>
  </si>
  <si>
    <t>FH 01/26/22</t>
  </si>
  <si>
    <t>HS 22-02317</t>
  </si>
  <si>
    <t>HS 01/26/22</t>
  </si>
  <si>
    <t>JT 22-02315</t>
  </si>
  <si>
    <t>JT 01/26/22</t>
  </si>
  <si>
    <t>RB 22-02318</t>
  </si>
  <si>
    <t>RB 01/26/22</t>
  </si>
  <si>
    <t>FH 22-01939</t>
  </si>
  <si>
    <t>FH 01/19/22</t>
  </si>
  <si>
    <t>HS 22-01940</t>
  </si>
  <si>
    <t>HS 01/19/22</t>
  </si>
  <si>
    <t>JT 22-01938</t>
  </si>
  <si>
    <t>JT 01/19/22</t>
  </si>
  <si>
    <t>RB 22-01941</t>
  </si>
  <si>
    <t>RB 01/19/22</t>
  </si>
  <si>
    <t>FH 22-01310</t>
  </si>
  <si>
    <t>FH 01/13/22</t>
  </si>
  <si>
    <t>Haskell site was not collected this day.</t>
  </si>
  <si>
    <t>JT 22-01309</t>
  </si>
  <si>
    <t>JT 01/13/22</t>
  </si>
  <si>
    <t>RB 22-01311</t>
  </si>
  <si>
    <t>RB 01/13/22</t>
  </si>
  <si>
    <t>FH 22-00668</t>
  </si>
  <si>
    <t>FH 01/05/22</t>
  </si>
  <si>
    <t>HS 22-00665</t>
  </si>
  <si>
    <t>HS 01/05/22</t>
  </si>
  <si>
    <t>JT 22-00667</t>
  </si>
  <si>
    <t>JT 01/05/22</t>
  </si>
  <si>
    <t>RB 22-00666</t>
  </si>
  <si>
    <t>RB 01/05/22</t>
  </si>
  <si>
    <t>FH 21-37776</t>
  </si>
  <si>
    <t>FH 12/29/21</t>
  </si>
  <si>
    <t>HS 21-37777</t>
  </si>
  <si>
    <t>HS 12/29/21</t>
  </si>
  <si>
    <t>JT 21-37775</t>
  </si>
  <si>
    <t>JT 12/29/21</t>
  </si>
  <si>
    <t>RB 21-37778</t>
  </si>
  <si>
    <t>RB 12/29/21</t>
  </si>
  <si>
    <t>FH 21-37270</t>
  </si>
  <si>
    <t>FH 12/22/21</t>
  </si>
  <si>
    <t>HS 21-37271</t>
  </si>
  <si>
    <t>HS 12/22/21</t>
  </si>
  <si>
    <t>JT 21-37269</t>
  </si>
  <si>
    <t>JT 12/22/21</t>
  </si>
  <si>
    <t>RB 21-37272</t>
  </si>
  <si>
    <t>RB 12/22/21</t>
  </si>
  <si>
    <t>FH 21-35716</t>
  </si>
  <si>
    <t>FH 12/8/21</t>
  </si>
  <si>
    <t>HS 21-35717</t>
  </si>
  <si>
    <t>HS 12/8/21</t>
  </si>
  <si>
    <t>JT 21-35715</t>
  </si>
  <si>
    <t>JT 12/8/21</t>
  </si>
  <si>
    <t>RB 21-35718</t>
  </si>
  <si>
    <t>RB 12/8/21</t>
  </si>
  <si>
    <t>FH 21-35104</t>
  </si>
  <si>
    <t>FH 12/1/21</t>
  </si>
  <si>
    <t>HS 21-35105</t>
  </si>
  <si>
    <t>HS 12/1/21</t>
  </si>
  <si>
    <t>JT 21-35103</t>
  </si>
  <si>
    <t>JT 12/1/21</t>
  </si>
  <si>
    <t>RB 21-35106</t>
  </si>
  <si>
    <t>RB 12/1/21</t>
  </si>
  <si>
    <t>FH 21-33993</t>
  </si>
  <si>
    <t>FH 11/16/21</t>
  </si>
  <si>
    <t>HS 21-33994</t>
  </si>
  <si>
    <t>HS 11/16/21</t>
  </si>
  <si>
    <t>JT 21-33992</t>
  </si>
  <si>
    <t>JT 11/16/21</t>
  </si>
  <si>
    <t>RB 21-33995</t>
  </si>
  <si>
    <t>RB 11/16/21</t>
  </si>
  <si>
    <t>FH 21-34777</t>
  </si>
  <si>
    <t>FH 11/9/21</t>
  </si>
  <si>
    <t>JT 21-34776</t>
  </si>
  <si>
    <t>JT 11/09/21</t>
  </si>
  <si>
    <t>RB 21-34778</t>
  </si>
  <si>
    <t>RB 11/09/21</t>
  </si>
  <si>
    <t>FH 21-33461</t>
  </si>
  <si>
    <t>JT 21-33460</t>
  </si>
  <si>
    <t>RB 21-33462</t>
  </si>
  <si>
    <t>FH 21-32477</t>
  </si>
  <si>
    <t>FH 11/3/21</t>
  </si>
  <si>
    <t>HS 21-32478</t>
  </si>
  <si>
    <t>HS 11/03/21</t>
  </si>
  <si>
    <t>JT 21-32476</t>
  </si>
  <si>
    <t>JT 11/03/21</t>
  </si>
  <si>
    <t>RB 21-32479</t>
  </si>
  <si>
    <t>RB 11/03/21</t>
  </si>
  <si>
    <t>FH 21-31745</t>
  </si>
  <si>
    <t>FH 10/27/21</t>
  </si>
  <si>
    <t>HS 21-31746</t>
  </si>
  <si>
    <t>HS 10/27/21</t>
  </si>
  <si>
    <t>JT 21-31744</t>
  </si>
  <si>
    <t>JT 10/27/21</t>
  </si>
  <si>
    <t>RB 21-31747</t>
  </si>
  <si>
    <t>RB 10/27/21</t>
  </si>
  <si>
    <t>FH 21-31194</t>
  </si>
  <si>
    <t>FH 10/20/21</t>
  </si>
  <si>
    <t>HS 21-31195</t>
  </si>
  <si>
    <t>HS 10/20/21</t>
  </si>
  <si>
    <t>JT 21-31193</t>
  </si>
  <si>
    <t>JT 10/20/21</t>
  </si>
  <si>
    <t>RB 21-31196</t>
  </si>
  <si>
    <t>RB 10/20/21</t>
  </si>
  <si>
    <t>FH 21-29675</t>
  </si>
  <si>
    <t>FH 10/6/21</t>
  </si>
  <si>
    <t>HS 21-29676</t>
  </si>
  <si>
    <t>HS 10/6/21</t>
  </si>
  <si>
    <t>JT 21-29674</t>
  </si>
  <si>
    <t>JT 10/6/21</t>
  </si>
  <si>
    <t>RB 21-29677</t>
  </si>
  <si>
    <t>RB 10/6/21</t>
  </si>
  <si>
    <t>FH 21-28404</t>
  </si>
  <si>
    <t>FH 9/29/21</t>
  </si>
  <si>
    <t>HS 21-28405</t>
  </si>
  <si>
    <t>HS 9/29/21</t>
  </si>
  <si>
    <t>JT 21-28403</t>
  </si>
  <si>
    <t>JT 9/29/21</t>
  </si>
  <si>
    <t>RB 21-28406</t>
  </si>
  <si>
    <t>RB 9/29/21</t>
  </si>
  <si>
    <t>FH 9/22/21</t>
  </si>
  <si>
    <t>HS 9/22/21</t>
  </si>
  <si>
    <t>JT 9/22/21</t>
  </si>
  <si>
    <t>RB 9/22/21</t>
  </si>
  <si>
    <t>FH 21-27186</t>
  </si>
  <si>
    <t>FH 9/15/21</t>
  </si>
  <si>
    <t>HS 21-27187</t>
  </si>
  <si>
    <t>HS 9/15/21</t>
  </si>
  <si>
    <t>Samples from JT Hickerson WWTP were not received.</t>
  </si>
  <si>
    <t>RB 21-27188</t>
  </si>
  <si>
    <t>RB 9/15/21</t>
  </si>
  <si>
    <t>FH 21-26512</t>
  </si>
  <si>
    <t>FH 9/8/21</t>
  </si>
  <si>
    <t>HS 21-26513</t>
  </si>
  <si>
    <t>HS 9/8/21</t>
  </si>
  <si>
    <t>RB 21-26514</t>
  </si>
  <si>
    <t>RB 9/8/21</t>
  </si>
  <si>
    <t>FH 21-26020</t>
  </si>
  <si>
    <t>FH 9/1/21</t>
  </si>
  <si>
    <t>HS 21-26021</t>
  </si>
  <si>
    <t>HS 9/1/21</t>
  </si>
  <si>
    <t>RB 21-26022</t>
  </si>
  <si>
    <t>RB 9/1/21</t>
  </si>
  <si>
    <t>FH 21-25118</t>
  </si>
  <si>
    <t>FH 8/25/21</t>
  </si>
  <si>
    <t>HS 21-25119</t>
  </si>
  <si>
    <t>HS 8/25/21</t>
  </si>
  <si>
    <t>JT 21-25117</t>
  </si>
  <si>
    <t>JT 8/25/21</t>
  </si>
  <si>
    <t>RB 21-25120</t>
  </si>
  <si>
    <t>RB 8/25/21</t>
  </si>
  <si>
    <t>FH 21-23296</t>
  </si>
  <si>
    <t>FH 8/13/21</t>
  </si>
  <si>
    <t>HS 21-23298</t>
  </si>
  <si>
    <t>HS 8/13/21</t>
  </si>
  <si>
    <t>JT 21-23299</t>
  </si>
  <si>
    <t>JT 8/13/21</t>
  </si>
  <si>
    <t>RB 21-23297</t>
  </si>
  <si>
    <t>RB 8/13/21</t>
  </si>
  <si>
    <t>FH 21-22147</t>
  </si>
  <si>
    <t>FH 8/4/21</t>
  </si>
  <si>
    <t>HS 21-22148</t>
  </si>
  <si>
    <t>HS 8/4/21</t>
  </si>
  <si>
    <t>JT 21-22146</t>
  </si>
  <si>
    <t>JT 8/4/21</t>
  </si>
  <si>
    <t>RB 21-22149</t>
  </si>
  <si>
    <t>RB 8/4/21</t>
  </si>
  <si>
    <t>FH 7/28/21</t>
  </si>
  <si>
    <t>HS 7/28/21</t>
  </si>
  <si>
    <t>JT 7/28/21</t>
  </si>
  <si>
    <t>RB 7/28/21</t>
  </si>
  <si>
    <t>FH 21-21277</t>
  </si>
  <si>
    <t>FH 7/21/21</t>
  </si>
  <si>
    <t>HS 21-21278</t>
  </si>
  <si>
    <t>HS 7/21/21</t>
  </si>
  <si>
    <t>JT 21-21276</t>
  </si>
  <si>
    <t>JT 7/21/21</t>
  </si>
  <si>
    <t>RB 21-21279</t>
  </si>
  <si>
    <t>RB 7/21/21</t>
  </si>
  <si>
    <t>FH 21-20171</t>
  </si>
  <si>
    <t>FH 7/14/21</t>
  </si>
  <si>
    <t>HS 21-20172</t>
  </si>
  <si>
    <t>HS 7/14/21</t>
  </si>
  <si>
    <t>JT 21-20170</t>
  </si>
  <si>
    <t>JT 7/14/21</t>
  </si>
  <si>
    <t>RB 21-20173</t>
  </si>
  <si>
    <t>RB 7/14/21</t>
  </si>
  <si>
    <t>FH 21-19050</t>
  </si>
  <si>
    <t>FH 7/7/21</t>
  </si>
  <si>
    <t>HS 21-19051</t>
  </si>
  <si>
    <t>HS 7/7/21</t>
  </si>
  <si>
    <t>JT 21-19049</t>
  </si>
  <si>
    <t>JT 7/7/21</t>
  </si>
  <si>
    <t>RB 21-19052</t>
  </si>
  <si>
    <t>RB 7/7/21</t>
  </si>
  <si>
    <t>FH 21-18800</t>
  </si>
  <si>
    <t>FH 6/30/21</t>
  </si>
  <si>
    <t>HS 21-18801</t>
  </si>
  <si>
    <t>HS 6/30/21</t>
  </si>
  <si>
    <t>JT 21-18799</t>
  </si>
  <si>
    <t>JT 6/30/21</t>
  </si>
  <si>
    <t>RB 21-18802</t>
  </si>
  <si>
    <t>RB 6/30/21</t>
  </si>
  <si>
    <t>FH 21-18168</t>
  </si>
  <si>
    <t>FH 6/25/21</t>
  </si>
  <si>
    <t>HS 21-18169</t>
  </si>
  <si>
    <t>HS 6/25/21</t>
  </si>
  <si>
    <t>JT 21-18167</t>
  </si>
  <si>
    <t>JT 6/25/21</t>
  </si>
  <si>
    <t>RB 21-18170</t>
  </si>
  <si>
    <t>RB 6/25/21</t>
  </si>
  <si>
    <t>FH 21-17329</t>
  </si>
  <si>
    <t>FH 6/16/21</t>
  </si>
  <si>
    <t>HS 21-17330</t>
  </si>
  <si>
    <t>HS 6/16/21</t>
  </si>
  <si>
    <t>JT 21-17328</t>
  </si>
  <si>
    <t>JT 6/16/21</t>
  </si>
  <si>
    <t>RB 21-17331</t>
  </si>
  <si>
    <t>RB 6/16/21</t>
  </si>
  <si>
    <t>Date</t>
  </si>
  <si>
    <t>FH 21-16073</t>
  </si>
  <si>
    <t>FH 6/9/21</t>
  </si>
  <si>
    <t>HS 21-16074</t>
  </si>
  <si>
    <t>HS 6/9/21</t>
  </si>
  <si>
    <t>JT 21-16072</t>
  </si>
  <si>
    <t>JT 6/9/21</t>
  </si>
  <si>
    <t>RB 21-16075</t>
  </si>
  <si>
    <t>RB 6/9/21</t>
  </si>
  <si>
    <t>FH 21-14684</t>
  </si>
  <si>
    <t>FH 6/2/21</t>
  </si>
  <si>
    <t>HS 21-14686</t>
  </si>
  <si>
    <t>HS 6/2/21</t>
  </si>
  <si>
    <t>JT 21-14687</t>
  </si>
  <si>
    <t>JT 6/2/21</t>
  </si>
  <si>
    <t>RB 21-14685</t>
  </si>
  <si>
    <t>RB 6/2/21</t>
  </si>
  <si>
    <t>FH 5/26/21</t>
  </si>
  <si>
    <t>HS 5/26/21</t>
  </si>
  <si>
    <t>JT 5/26/21</t>
  </si>
  <si>
    <t>RB 5/26/21</t>
  </si>
  <si>
    <t>FH 21-13900</t>
  </si>
  <si>
    <t>FH 5/19/21</t>
  </si>
  <si>
    <t>HS 21-13901</t>
  </si>
  <si>
    <t>HS 5/19/21</t>
  </si>
  <si>
    <t>JT 21-13899</t>
  </si>
  <si>
    <t>JT 5/19/21</t>
  </si>
  <si>
    <t>RB 21-13902</t>
  </si>
  <si>
    <t>RB 5/19/21</t>
  </si>
  <si>
    <t>Non-detectable results are left blank. They are bellow the threshold of 2 copies per RT-PCR reaction.</t>
  </si>
  <si>
    <t>FH 21-13346</t>
  </si>
  <si>
    <t>FH 5/12/21</t>
  </si>
  <si>
    <t>HS 21-13347</t>
  </si>
  <si>
    <t>HS 5/12/21</t>
  </si>
  <si>
    <t>JT 21-13345</t>
  </si>
  <si>
    <t>JT 5/12/21</t>
  </si>
  <si>
    <t>RB 21-13348</t>
  </si>
  <si>
    <t>RB 5/12/21</t>
  </si>
  <si>
    <t>FH 21-12554</t>
  </si>
  <si>
    <t>FH 5/5/21</t>
  </si>
  <si>
    <t>HS 21-12556</t>
  </si>
  <si>
    <t>HS 5/5/21</t>
  </si>
  <si>
    <t>JT 21-12557</t>
  </si>
  <si>
    <t>JT 5/5/21</t>
  </si>
  <si>
    <t>RB 21-12555</t>
  </si>
  <si>
    <t>RB 5/5/21</t>
  </si>
  <si>
    <t>FH 21-11719</t>
  </si>
  <si>
    <t>FH 04/28/21</t>
  </si>
  <si>
    <t>HS 21-11721</t>
  </si>
  <si>
    <t>HS 04/28/21</t>
  </si>
  <si>
    <t>JT 21-11722</t>
  </si>
  <si>
    <t>JT 04/28/21</t>
  </si>
  <si>
    <t>RB 21-11720</t>
  </si>
  <si>
    <t>RB 04/28/21</t>
  </si>
  <si>
    <t>FH 21-11442</t>
  </si>
  <si>
    <t>FH 04/21/21</t>
  </si>
  <si>
    <t>HS 21-11444</t>
  </si>
  <si>
    <t>HS 04/21/21</t>
  </si>
  <si>
    <t>JT 21-11445</t>
  </si>
  <si>
    <t>JT 04/21/21</t>
  </si>
  <si>
    <t>RB 21-11443</t>
  </si>
  <si>
    <t>RB 04/21/21</t>
  </si>
  <si>
    <t>FH 21-09664</t>
  </si>
  <si>
    <t>FH 04/14/21</t>
  </si>
  <si>
    <t>HS 21-09666</t>
  </si>
  <si>
    <t>HS 04/14/21</t>
  </si>
  <si>
    <t>JT 21-09667</t>
  </si>
  <si>
    <t>JT 04/14/21</t>
  </si>
  <si>
    <t>RB 21-09665</t>
  </si>
  <si>
    <t>RB 04/14/21</t>
  </si>
  <si>
    <t>FH 04/07/21</t>
  </si>
  <si>
    <t>HS 04/07/21</t>
  </si>
  <si>
    <t>JT 04/07/21</t>
  </si>
  <si>
    <t>RB 04/07/21</t>
  </si>
  <si>
    <t>Sample extraction volume: 300ul</t>
  </si>
  <si>
    <t>Here is the data. The samples are labeled by date, or shipment (when date wasn't given; s23, s28, etc.). Conversion of data from copies/10 ul RT-PCR reaction is done using the following equation: </t>
  </si>
  <si>
    <t>RNA elution: 100ul</t>
  </si>
  <si>
    <t>((copies/10 uL RT-PCR)*100,000)/150. </t>
  </si>
  <si>
    <t>PCR input volume: 10ul</t>
  </si>
  <si>
    <t>This equation comes from converting copies/10 uL of RT-PCR input to copies/L of RT-PCR input (multiplying by 100,000) and then dividing by the conversion factor, to convert from concentrated to unconcentrated sample.</t>
  </si>
  <si>
    <t>The conversion factor is derived from the process: 50 mL of sample is processed into 1 mL (50x concentration) and 300 uL of this is extracted into 100 uL (3x concentration). From that, 10 uL was used for the RT PCR reaction. So, the conversion factor is from (50x)(3x)=150x.</t>
  </si>
  <si>
    <t>AVG FLOWRATE FH:</t>
  </si>
  <si>
    <t>AVG FLOWRATE HS:</t>
  </si>
  <si>
    <t>AVG FLOWRATE JT:</t>
  </si>
  <si>
    <t>AVG FLOWRATE RB:</t>
  </si>
  <si>
    <t>Copies per L waste water (N1)</t>
  </si>
  <si>
    <t>Copies per L waste water (N2)</t>
  </si>
  <si>
    <t>FH 11/18/20</t>
  </si>
  <si>
    <t>HS 11/18/20</t>
  </si>
  <si>
    <t>JT 11/18/20</t>
  </si>
  <si>
    <t>RB 11/18/20</t>
  </si>
  <si>
    <t>FH 11/23/20</t>
  </si>
  <si>
    <t>HS 11/23/20</t>
  </si>
  <si>
    <t>JT 11/23/20</t>
  </si>
  <si>
    <t>RB 11/23/20</t>
  </si>
  <si>
    <t>FH 12/02/20</t>
  </si>
  <si>
    <t>HS 12/02/20</t>
  </si>
  <si>
    <t>JT 12/02/20</t>
  </si>
  <si>
    <t>RB 12/02/20</t>
  </si>
  <si>
    <t>FH 12/09/20</t>
  </si>
  <si>
    <t>HS 12/09/20</t>
  </si>
  <si>
    <t>JT 12/09/20</t>
  </si>
  <si>
    <t>RB 12/09/20</t>
  </si>
  <si>
    <t>FH 01/06/21</t>
  </si>
  <si>
    <t>HS 12/16/20</t>
  </si>
  <si>
    <t>JT 12/16/20</t>
  </si>
  <si>
    <t>RB 01/06/21</t>
  </si>
  <si>
    <t>FH 01/13/21</t>
  </si>
  <si>
    <t>HS 01/06/21</t>
  </si>
  <si>
    <t>JT 01/06/21</t>
  </si>
  <si>
    <t>RB 01/13/21</t>
  </si>
  <si>
    <t>FH 01/21/21</t>
  </si>
  <si>
    <t>HS 01/13/21</t>
  </si>
  <si>
    <t>JT 01/13/21</t>
  </si>
  <si>
    <t>RB 01/21/21</t>
  </si>
  <si>
    <t>FH 01/27/21</t>
  </si>
  <si>
    <t>HS 01/21/21</t>
  </si>
  <si>
    <t>JT 01/21/21</t>
  </si>
  <si>
    <t>RB 01/27/21</t>
  </si>
  <si>
    <t>FH 02/10/21</t>
  </si>
  <si>
    <t>HS 01/27/21</t>
  </si>
  <si>
    <t>JT 01/27/21</t>
  </si>
  <si>
    <t>RB 02/10/21</t>
  </si>
  <si>
    <t>FH 02/24/21</t>
  </si>
  <si>
    <t>HS 02/10/21</t>
  </si>
  <si>
    <t>JT 02/24/21</t>
  </si>
  <si>
    <t>RB 02/24/21</t>
  </si>
  <si>
    <t>FH 03/03/21</t>
  </si>
  <si>
    <t>HS 02/24/21</t>
  </si>
  <si>
    <t>JT 03/17/21</t>
  </si>
  <si>
    <t>RB 03/03/21</t>
  </si>
  <si>
    <t>FH 03/17/21</t>
  </si>
  <si>
    <t>HS 03/03/21</t>
  </si>
  <si>
    <t>JT 03/24/21</t>
  </si>
  <si>
    <t>RB 03/17/21</t>
  </si>
  <si>
    <t>FH 03/24/21</t>
  </si>
  <si>
    <t>HS 03/17/21</t>
  </si>
  <si>
    <t>RB 03/24/21</t>
  </si>
  <si>
    <t>HS 03/24/21</t>
  </si>
  <si>
    <t>AVG N1</t>
  </si>
  <si>
    <t>AVG N2</t>
  </si>
  <si>
    <t>SD N1</t>
  </si>
  <si>
    <t>SD N2</t>
  </si>
  <si>
    <t>November</t>
  </si>
  <si>
    <t>December</t>
  </si>
  <si>
    <t>January</t>
  </si>
  <si>
    <t>February</t>
  </si>
  <si>
    <t>March</t>
  </si>
  <si>
    <t>All WWTP Sites</t>
  </si>
  <si>
    <t>Fred Hurvey WWTP Site</t>
  </si>
  <si>
    <t>Haskell WWTP Site</t>
  </si>
  <si>
    <t>John T. Hickerson WWTP Site</t>
  </si>
  <si>
    <t>Roberto Bustamante WWTP Site</t>
  </si>
  <si>
    <t>EP ID</t>
  </si>
  <si>
    <t>CMMR ID</t>
  </si>
  <si>
    <t>Sample Point WWTP RAW</t>
  </si>
  <si>
    <t>Concat</t>
  </si>
  <si>
    <t>#20-21015</t>
  </si>
  <si>
    <t>WW 16</t>
  </si>
  <si>
    <t xml:space="preserve">FH </t>
  </si>
  <si>
    <t>FH 06/22</t>
  </si>
  <si>
    <t>June</t>
  </si>
  <si>
    <t>FH 6/22</t>
  </si>
  <si>
    <t xml:space="preserve">HS </t>
  </si>
  <si>
    <t>HS 6/22</t>
  </si>
  <si>
    <t xml:space="preserve">JT </t>
  </si>
  <si>
    <t>JT 6/22</t>
  </si>
  <si>
    <t>RB</t>
  </si>
  <si>
    <t>RB 6/22</t>
  </si>
  <si>
    <t>#20-21016</t>
  </si>
  <si>
    <t>WW 17</t>
  </si>
  <si>
    <t>HS 06/22</t>
  </si>
  <si>
    <t>FH 6/23</t>
  </si>
  <si>
    <t>JT 6/23</t>
  </si>
  <si>
    <t xml:space="preserve">RB </t>
  </si>
  <si>
    <t>RB 6/23</t>
  </si>
  <si>
    <t>#20-21017</t>
  </si>
  <si>
    <t>WW 18</t>
  </si>
  <si>
    <t>FH  6/24</t>
  </si>
  <si>
    <t>HS 6/23</t>
  </si>
  <si>
    <t>JT  6/24</t>
  </si>
  <si>
    <t>RB 6/24</t>
  </si>
  <si>
    <t>#20-21019</t>
  </si>
  <si>
    <t>WW 03</t>
  </si>
  <si>
    <t>JT 06/22</t>
  </si>
  <si>
    <t>FH</t>
  </si>
  <si>
    <t>FH  6/29</t>
  </si>
  <si>
    <t>HS  6/24</t>
  </si>
  <si>
    <t>JT</t>
  </si>
  <si>
    <t>JT  6/29</t>
  </si>
  <si>
    <t>RB 6/29</t>
  </si>
  <si>
    <t>#20-21018</t>
  </si>
  <si>
    <t>WW 04</t>
  </si>
  <si>
    <t>RB 06/22</t>
  </si>
  <si>
    <t>HS</t>
  </si>
  <si>
    <t>HS  6/29</t>
  </si>
  <si>
    <t>JT 6/30</t>
  </si>
  <si>
    <t>RB  6/29</t>
  </si>
  <si>
    <t>#20-21357</t>
  </si>
  <si>
    <t>WW 28</t>
  </si>
  <si>
    <t>FH 06/23</t>
  </si>
  <si>
    <t>FH  6/30</t>
  </si>
  <si>
    <t>HS  6/30</t>
  </si>
  <si>
    <t>July</t>
  </si>
  <si>
    <t>JT 7/1</t>
  </si>
  <si>
    <t>RB  6/30</t>
  </si>
  <si>
    <t>#20-21358</t>
  </si>
  <si>
    <t>WW 26</t>
  </si>
  <si>
    <t>HS 06/23</t>
  </si>
  <si>
    <t>FH 7/1</t>
  </si>
  <si>
    <t>JT 7/9</t>
  </si>
  <si>
    <t>RB 7/1</t>
  </si>
  <si>
    <t>#20-21360</t>
  </si>
  <si>
    <t>WW 15</t>
  </si>
  <si>
    <t>JT 06/23</t>
  </si>
  <si>
    <t>FH 7/15</t>
  </si>
  <si>
    <t>HS 7/1</t>
  </si>
  <si>
    <t>JT 7/15</t>
  </si>
  <si>
    <t>RB 7/15</t>
  </si>
  <si>
    <t>#20-21359</t>
  </si>
  <si>
    <t>WW 19</t>
  </si>
  <si>
    <t>RB 06/23</t>
  </si>
  <si>
    <t>FH 7/20</t>
  </si>
  <si>
    <t>HS 7/15</t>
  </si>
  <si>
    <t>JT 7/20</t>
  </si>
  <si>
    <t>RB 7/20</t>
  </si>
  <si>
    <t>#20-21361</t>
  </si>
  <si>
    <t>WW 29</t>
  </si>
  <si>
    <t>FH  06/24</t>
  </si>
  <si>
    <t>FH 7/29</t>
  </si>
  <si>
    <t>HS 7/20</t>
  </si>
  <si>
    <t>JT 7/29</t>
  </si>
  <si>
    <t>RB 7/29</t>
  </si>
  <si>
    <t>#20-21362</t>
  </si>
  <si>
    <t>WW 27</t>
  </si>
  <si>
    <t>HS 06/24</t>
  </si>
  <si>
    <t>August</t>
  </si>
  <si>
    <t>FH 8/12</t>
  </si>
  <si>
    <t>HS 7/29</t>
  </si>
  <si>
    <t>JT 8/12</t>
  </si>
  <si>
    <t>RB 8/12</t>
  </si>
  <si>
    <t>#20-21364</t>
  </si>
  <si>
    <t>WW 25</t>
  </si>
  <si>
    <t>JT  06/24</t>
  </si>
  <si>
    <t>FH 8/19</t>
  </si>
  <si>
    <t>HS 8/12</t>
  </si>
  <si>
    <t>JT 8/19</t>
  </si>
  <si>
    <t>RB 8/19</t>
  </si>
  <si>
    <t>#20-21363</t>
  </si>
  <si>
    <t>WW 20</t>
  </si>
  <si>
    <t>RB 06/24</t>
  </si>
  <si>
    <t>FH 8/26</t>
  </si>
  <si>
    <t>HS 8/19</t>
  </si>
  <si>
    <t>JT 8/26</t>
  </si>
  <si>
    <t>RB 8/26</t>
  </si>
  <si>
    <t>#20-22433</t>
  </si>
  <si>
    <t>WW 41</t>
  </si>
  <si>
    <t>FH  06/29</t>
  </si>
  <si>
    <t xml:space="preserve">FH 9/2 </t>
  </si>
  <si>
    <t>HS 8/26</t>
  </si>
  <si>
    <t>September</t>
  </si>
  <si>
    <t xml:space="preserve">JT 9/2 </t>
  </si>
  <si>
    <t xml:space="preserve">RB 9/2 </t>
  </si>
  <si>
    <t>WW 44</t>
  </si>
  <si>
    <t>FH 9/9</t>
  </si>
  <si>
    <t>HS 9/2</t>
  </si>
  <si>
    <t>JT 9/9</t>
  </si>
  <si>
    <t>RB 9/9</t>
  </si>
  <si>
    <t>#20-22427</t>
  </si>
  <si>
    <t>WW 49</t>
  </si>
  <si>
    <t>HS  06/29</t>
  </si>
  <si>
    <t>FH 9/16</t>
  </si>
  <si>
    <t>HS 9/9</t>
  </si>
  <si>
    <t>JT 9/16</t>
  </si>
  <si>
    <t>RB 9/16</t>
  </si>
  <si>
    <t>#20-22424</t>
  </si>
  <si>
    <t>WW 48</t>
  </si>
  <si>
    <t>JT  06/29</t>
  </si>
  <si>
    <t>FH 9/23</t>
  </si>
  <si>
    <t>HS 9/16</t>
  </si>
  <si>
    <t>JT 9/23</t>
  </si>
  <si>
    <t>RB 9/23</t>
  </si>
  <si>
    <t>#20-22430</t>
  </si>
  <si>
    <t>WW 43</t>
  </si>
  <si>
    <t>RB 06/29</t>
  </si>
  <si>
    <t>FH 9/30</t>
  </si>
  <si>
    <t>HS 9/23</t>
  </si>
  <si>
    <t>JT 9/30</t>
  </si>
  <si>
    <t>RB 9/30</t>
  </si>
  <si>
    <t>WW 53</t>
  </si>
  <si>
    <t>October</t>
  </si>
  <si>
    <t>FH 10/7</t>
  </si>
  <si>
    <t>HS 9/30</t>
  </si>
  <si>
    <t>JT 10/7</t>
  </si>
  <si>
    <t>RB 10/7</t>
  </si>
  <si>
    <t>#20-22434</t>
  </si>
  <si>
    <t>WW 45</t>
  </si>
  <si>
    <t>FH  06/30</t>
  </si>
  <si>
    <t>FH 10/14</t>
  </si>
  <si>
    <t>HS 10/7</t>
  </si>
  <si>
    <t>JT 10/14</t>
  </si>
  <si>
    <t>RB 10/14</t>
  </si>
  <si>
    <t>WW 13</t>
  </si>
  <si>
    <t>HS  06/30</t>
  </si>
  <si>
    <t>FH 10/21</t>
  </si>
  <si>
    <t>HS 10/14</t>
  </si>
  <si>
    <t>JT 10/21</t>
  </si>
  <si>
    <t>RB 10/21</t>
  </si>
  <si>
    <t>#20-22428</t>
  </si>
  <si>
    <t>WW 50</t>
  </si>
  <si>
    <t>FH 10/28</t>
  </si>
  <si>
    <t>HS 10/21</t>
  </si>
  <si>
    <t>JT 10/28</t>
  </si>
  <si>
    <t>RB 10/28</t>
  </si>
  <si>
    <t>#20-22425</t>
  </si>
  <si>
    <t>WW 56</t>
  </si>
  <si>
    <t>JT 06/30</t>
  </si>
  <si>
    <t>FH 11/04</t>
  </si>
  <si>
    <t>HS 10/28</t>
  </si>
  <si>
    <t>JT 11/04</t>
  </si>
  <si>
    <t>RB 11/04</t>
  </si>
  <si>
    <t>#20-22431</t>
  </si>
  <si>
    <t>WW 47</t>
  </si>
  <si>
    <t>RB 06/30</t>
  </si>
  <si>
    <t>HS 11/04</t>
  </si>
  <si>
    <t>#20-22435</t>
  </si>
  <si>
    <t>WW 52</t>
  </si>
  <si>
    <t>FH 07/01</t>
  </si>
  <si>
    <t>#20-22429</t>
  </si>
  <si>
    <t>WW 51</t>
  </si>
  <si>
    <t>HS 07/01</t>
  </si>
  <si>
    <t>FH N1</t>
  </si>
  <si>
    <t>FH N2</t>
  </si>
  <si>
    <t>HS N1</t>
  </si>
  <si>
    <t>HS N2</t>
  </si>
  <si>
    <t>JT N1</t>
  </si>
  <si>
    <t>JT N2</t>
  </si>
  <si>
    <t>RB N1</t>
  </si>
  <si>
    <t>RB N2</t>
  </si>
  <si>
    <t>#20-22426</t>
  </si>
  <si>
    <t>WW 57</t>
  </si>
  <si>
    <t>JT 07/01</t>
  </si>
  <si>
    <t>#20-22432</t>
  </si>
  <si>
    <t>WW 46</t>
  </si>
  <si>
    <t>RB 07/01</t>
  </si>
  <si>
    <t>#20-24000</t>
  </si>
  <si>
    <t>WW 14</t>
  </si>
  <si>
    <t>JT 07/09</t>
  </si>
  <si>
    <t>#20-24433</t>
  </si>
  <si>
    <t>WW 39</t>
  </si>
  <si>
    <t>FH 07/15</t>
  </si>
  <si>
    <t>#20-24431</t>
  </si>
  <si>
    <t>WW 07</t>
  </si>
  <si>
    <t>HS 07/15</t>
  </si>
  <si>
    <t>#20-24430</t>
  </si>
  <si>
    <t>WW 05</t>
  </si>
  <si>
    <t>JT 07/15</t>
  </si>
  <si>
    <t>#20-24432</t>
  </si>
  <si>
    <t>WW 09</t>
  </si>
  <si>
    <t>RB 07/15</t>
  </si>
  <si>
    <t>#20-24764</t>
  </si>
  <si>
    <t>WW 35</t>
  </si>
  <si>
    <t>FH 07/20</t>
  </si>
  <si>
    <t>#20-24762</t>
  </si>
  <si>
    <t>WW 08</t>
  </si>
  <si>
    <t>HS 07/20</t>
  </si>
  <si>
    <t>#20-24761</t>
  </si>
  <si>
    <t>WW 06</t>
  </si>
  <si>
    <t>JT 07/20</t>
  </si>
  <si>
    <t>#20-24763</t>
  </si>
  <si>
    <t>WW 10</t>
  </si>
  <si>
    <t>RB 07/20</t>
  </si>
  <si>
    <t>#20-25910</t>
  </si>
  <si>
    <t>WW 12</t>
  </si>
  <si>
    <t>FH 07/29</t>
  </si>
  <si>
    <t>#20-25912</t>
  </si>
  <si>
    <t>WW 11</t>
  </si>
  <si>
    <t>HS 07/29</t>
  </si>
  <si>
    <t>#20-25913</t>
  </si>
  <si>
    <t>WW 02</t>
  </si>
  <si>
    <t>JT 07/29</t>
  </si>
  <si>
    <t>#20-25911</t>
  </si>
  <si>
    <t>WW 01</t>
  </si>
  <si>
    <t>RB 07/29</t>
  </si>
  <si>
    <t>#20-26663</t>
  </si>
  <si>
    <t>WW 24</t>
  </si>
  <si>
    <t>FH 08/05</t>
  </si>
  <si>
    <t>#20-26661</t>
  </si>
  <si>
    <t>WW 22</t>
  </si>
  <si>
    <t>HS 08/05</t>
  </si>
  <si>
    <t>#20-26660</t>
  </si>
  <si>
    <t>WW 21</t>
  </si>
  <si>
    <t>JT 08/05</t>
  </si>
  <si>
    <t>#20-26662</t>
  </si>
  <si>
    <t>WW 23</t>
  </si>
  <si>
    <t>RB 08/05</t>
  </si>
  <si>
    <t>#20-28083</t>
  </si>
  <si>
    <t>WW 58</t>
  </si>
  <si>
    <t>FH 08/12</t>
  </si>
  <si>
    <t>#20-28081</t>
  </si>
  <si>
    <t>WW 59</t>
  </si>
  <si>
    <t>HS 08/12</t>
  </si>
  <si>
    <t>#20-28080</t>
  </si>
  <si>
    <t>WW 37</t>
  </si>
  <si>
    <t>JT 08/12</t>
  </si>
  <si>
    <t>#20-28082</t>
  </si>
  <si>
    <t>WW 34</t>
  </si>
  <si>
    <t>RB 08/12</t>
  </si>
  <si>
    <t>#20-28735</t>
  </si>
  <si>
    <t>WW 40</t>
  </si>
  <si>
    <t>FH 08/19</t>
  </si>
  <si>
    <t>#20-28733</t>
  </si>
  <si>
    <t>WW 42</t>
  </si>
  <si>
    <t>HS 08/19</t>
  </si>
  <si>
    <t>#20-28732</t>
  </si>
  <si>
    <t>WW 36</t>
  </si>
  <si>
    <t>JT 08/19</t>
  </si>
  <si>
    <t>#20-28734</t>
  </si>
  <si>
    <t>WW 38</t>
  </si>
  <si>
    <t>RB 08/19</t>
  </si>
  <si>
    <t>#20-29523</t>
  </si>
  <si>
    <t>WW 55</t>
  </si>
  <si>
    <t>FH 08/26</t>
  </si>
  <si>
    <t>#20-29521</t>
  </si>
  <si>
    <t>WW 54</t>
  </si>
  <si>
    <t>HS 08/26</t>
  </si>
  <si>
    <t>#20-29520</t>
  </si>
  <si>
    <t>WW 60</t>
  </si>
  <si>
    <t>JT 08/26</t>
  </si>
  <si>
    <t>#20-29522</t>
  </si>
  <si>
    <t>WW 61</t>
  </si>
  <si>
    <t>RB 08/26</t>
  </si>
  <si>
    <t>#20-30867</t>
  </si>
  <si>
    <t>WW 77</t>
  </si>
  <si>
    <t xml:space="preserve">FH 09/02 </t>
  </si>
  <si>
    <t>#20-30868</t>
  </si>
  <si>
    <t>WW 76</t>
  </si>
  <si>
    <t>HS 09/02</t>
  </si>
  <si>
    <t>#20-30870</t>
  </si>
  <si>
    <t>WW 79</t>
  </si>
  <si>
    <t xml:space="preserve">JT 09/02 </t>
  </si>
  <si>
    <t>#20-30869</t>
  </si>
  <si>
    <t>WW 78</t>
  </si>
  <si>
    <t xml:space="preserve">RB 09/02 </t>
  </si>
  <si>
    <t>#20-31543</t>
  </si>
  <si>
    <t>WW 72</t>
  </si>
  <si>
    <t>FH 09/09</t>
  </si>
  <si>
    <t>#20-31541</t>
  </si>
  <si>
    <t>WW 63</t>
  </si>
  <si>
    <t>HS 09/09</t>
  </si>
  <si>
    <t>#20-31540</t>
  </si>
  <si>
    <t>WW 73</t>
  </si>
  <si>
    <t>JT 09/09</t>
  </si>
  <si>
    <t>#20-31542</t>
  </si>
  <si>
    <t>WW 62</t>
  </si>
  <si>
    <t>RB 09/09</t>
  </si>
  <si>
    <t>#20-32147</t>
  </si>
  <si>
    <t>WW 65</t>
  </si>
  <si>
    <t>FH 09/16</t>
  </si>
  <si>
    <t>#20-32145</t>
  </si>
  <si>
    <t>WW 66</t>
  </si>
  <si>
    <t>HS 09/16</t>
  </si>
  <si>
    <t>#20-32144</t>
  </si>
  <si>
    <t>WW 64</t>
  </si>
  <si>
    <t>JT 09/16</t>
  </si>
  <si>
    <t>#20-32146</t>
  </si>
  <si>
    <t>WW 67</t>
  </si>
  <si>
    <t>RB 09/16</t>
  </si>
  <si>
    <t>#20-32841</t>
  </si>
  <si>
    <t>WW 71</t>
  </si>
  <si>
    <t>FH 09/23</t>
  </si>
  <si>
    <t>#20-32839</t>
  </si>
  <si>
    <t>WW 68</t>
  </si>
  <si>
    <t>HS 09/23</t>
  </si>
  <si>
    <t>#20-32838</t>
  </si>
  <si>
    <t>WW 70</t>
  </si>
  <si>
    <t>JT 09/23</t>
  </si>
  <si>
    <t>#20-32840</t>
  </si>
  <si>
    <t>WW 69</t>
  </si>
  <si>
    <t>RB 09/23</t>
  </si>
  <si>
    <t>#20-33364</t>
  </si>
  <si>
    <t>WW 83</t>
  </si>
  <si>
    <t>FH 09/30</t>
  </si>
  <si>
    <t>#20-33362</t>
  </si>
  <si>
    <t>WW 84</t>
  </si>
  <si>
    <t>HS 09/30</t>
  </si>
  <si>
    <t>#20-33361</t>
  </si>
  <si>
    <t>WW 85</t>
  </si>
  <si>
    <t>JT 09/30</t>
  </si>
  <si>
    <t>#20-33363</t>
  </si>
  <si>
    <t>WW 82</t>
  </si>
  <si>
    <t>RB 09/30</t>
  </si>
  <si>
    <t>#20-33991</t>
  </si>
  <si>
    <t>WW 80</t>
  </si>
  <si>
    <t>FH 10/07</t>
  </si>
  <si>
    <t>#20-33989</t>
  </si>
  <si>
    <t>WW 75</t>
  </si>
  <si>
    <t>HS 10/07</t>
  </si>
  <si>
    <t>#20-33988</t>
  </si>
  <si>
    <t>WW 81</t>
  </si>
  <si>
    <t>JT 10/07</t>
  </si>
  <si>
    <t>#20-33990</t>
  </si>
  <si>
    <t>WW 74</t>
  </si>
  <si>
    <t>RB 10/07</t>
  </si>
  <si>
    <t>#20-34871</t>
  </si>
  <si>
    <t>WW 98</t>
  </si>
  <si>
    <t>#20-34869</t>
  </si>
  <si>
    <t>WW 89</t>
  </si>
  <si>
    <t>#20-34868</t>
  </si>
  <si>
    <t>WW 88</t>
  </si>
  <si>
    <t>#20-34870</t>
  </si>
  <si>
    <t>WW 99</t>
  </si>
  <si>
    <t>#20-35528</t>
  </si>
  <si>
    <t>WW 97</t>
  </si>
  <si>
    <t>#20-35526</t>
  </si>
  <si>
    <t>WW 92</t>
  </si>
  <si>
    <t>#20-35525</t>
  </si>
  <si>
    <t>WW 93</t>
  </si>
  <si>
    <t>#20-35527</t>
  </si>
  <si>
    <t>WW 96</t>
  </si>
  <si>
    <t>#20-36325</t>
  </si>
  <si>
    <t>WW 91</t>
  </si>
  <si>
    <t>#20-36323</t>
  </si>
  <si>
    <t>WW 100</t>
  </si>
  <si>
    <t>#20-36322</t>
  </si>
  <si>
    <t>WW 101</t>
  </si>
  <si>
    <t>#20-36324</t>
  </si>
  <si>
    <t>WW 90</t>
  </si>
  <si>
    <t>#20-37047</t>
  </si>
  <si>
    <t>WW 86</t>
  </si>
  <si>
    <t>#20-37045</t>
  </si>
  <si>
    <t>WW 87</t>
  </si>
  <si>
    <t>#20-37044</t>
  </si>
  <si>
    <t>WW 94</t>
  </si>
  <si>
    <t>#20-37046</t>
  </si>
  <si>
    <t>WW 95</t>
  </si>
  <si>
    <t>% Positive</t>
  </si>
  <si>
    <t>Positives/Total</t>
  </si>
  <si>
    <t>68/97</t>
  </si>
  <si>
    <t>69/97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</si>
</sst>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409]d\-mmm;@"/>
  </numFmts>
  <fonts count="23">
    <font>
      <sz val="11"/>
      <color theme="1"/>
      <name val="Calibri"/>
      <family val="2"/>
      <scheme val="minor"/>
    </font>
    <font>
      <b/>
      <sz val="15"/>
      <color theme="3"/>
      <name val="Calibri"/>
      <family val="2"/>
      <scheme val="minor"/>
    </font>
    <font>
      <b/>
      <sz val="13"/>
      <color theme="3"/>
      <name val="Calibri"/>
      <family val="2"/>
      <scheme val="minor"/>
    </font>
    <font>
      <sz val="11"/>
      <color rgb="FF3F3F76"/>
      <name val="Calibri"/>
      <family val="2"/>
      <scheme val="minor"/>
    </font>
    <font>
      <b/>
      <sz val="11"/>
      <color rgb="FFFA7D00"/>
      <name val="Calibri"/>
      <family val="2"/>
      <scheme val="minor"/>
    </font>
    <font>
      <b/>
      <sz val="11"/>
      <color theme="1"/>
      <name val="Calibri"/>
      <family val="2"/>
      <scheme val="minor"/>
    </font>
    <font>
      <sz val="8"/>
      <name val="Calibri"/>
      <family val="2"/>
      <scheme val="minor"/>
    </font>
    <font>
      <b/>
      <sz val="20"/>
      <color theme="3"/>
      <name val="Calibri"/>
      <family val="2"/>
      <scheme val="minor"/>
    </font>
    <font>
      <b/>
      <sz val="24"/>
      <color theme="3"/>
      <name val="Calibri"/>
      <family val="2"/>
      <scheme val="minor"/>
    </font>
    <font>
      <sz val="11"/>
      <name val="Calibri"/>
      <family val="2"/>
      <scheme val="minor"/>
    </font>
    <font>
      <b/>
      <sz val="12"/>
      <name val="Calibri"/>
      <family val="2"/>
      <scheme val="minor"/>
    </font>
    <font>
      <sz val="11"/>
      <color rgb="FF000000"/>
      <name val="Calibri"/>
      <family val="2"/>
      <scheme val="minor"/>
    </font>
    <font>
      <b/>
      <sz val="11"/>
      <color rgb="FF000000"/>
      <name val="Calibri"/>
      <family val="2"/>
      <scheme val="minor"/>
    </font>
    <font>
      <b/>
      <i/>
      <sz val="11"/>
      <color theme="1"/>
      <name val="Calibri"/>
      <family val="2"/>
      <scheme val="minor"/>
    </font>
    <font>
      <sz val="11"/>
      <color rgb="FFFF0000"/>
      <name val="Calibri"/>
      <family val="2"/>
      <scheme val="minor"/>
    </font>
    <font>
      <sz val="11"/>
      <color rgb="FF000000"/>
      <name val="Calibri"/>
      <family val="2"/>
    </font>
    <font>
      <sz val="11"/>
      <color rgb="FF9C0006"/>
      <name val="Calibri"/>
      <family val="2"/>
      <scheme val="minor"/>
    </font>
    <font>
      <b/>
      <sz val="11"/>
      <color rgb="FFC00000"/>
      <name val="Calibri"/>
      <family val="2"/>
      <scheme val="minor"/>
    </font>
    <font>
      <sz val="11"/>
      <color rgb="FFC00000"/>
      <name val="Calibri"/>
      <family val="2"/>
      <scheme val="minor"/>
    </font>
    <font>
      <i/>
      <sz val="11"/>
      <color rgb="FFC00000"/>
      <name val="Calibri"/>
      <family val="2"/>
      <scheme val="minor"/>
    </font>
    <font>
      <b/>
      <sz val="11"/>
      <color rgb="FFFF0000"/>
      <name val="Calibri"/>
      <family val="2"/>
      <scheme val="minor"/>
    </font>
    <font>
      <b/>
      <sz val="11"/>
      <color rgb="FF0070C0"/>
      <name val="Calibri"/>
      <family val="2"/>
      <scheme val="minor"/>
    </font>
    <font>
      <sz val="10"/>
      <name val="Arial"/>
      <family val="2"/>
    </font>
  </fonts>
  <fills count="12">
    <fill>
      <patternFill patternType="none"/>
    </fill>
    <fill>
      <patternFill patternType="gray125"/>
    </fill>
    <fill>
      <patternFill patternType="solid">
        <fgColor rgb="FFFFCC99"/>
      </patternFill>
    </fill>
    <fill>
      <patternFill patternType="solid">
        <fgColor rgb="FFF2F2F2"/>
      </patternFill>
    </fill>
    <fill>
      <patternFill patternType="solid">
        <fgColor theme="0" tint="-0.249977111117893"/>
        <bgColor indexed="64"/>
      </patternFill>
    </fill>
    <fill>
      <patternFill patternType="solid">
        <fgColor theme="0" tint="-0.14999847407452621"/>
        <bgColor theme="0" tint="-0.14999847407452621"/>
      </patternFill>
    </fill>
    <fill>
      <patternFill patternType="solid">
        <fgColor rgb="FFFFC7CE"/>
      </patternFill>
    </fill>
    <fill>
      <patternFill patternType="solid">
        <fgColor theme="4" tint="0.59999389629810485"/>
        <bgColor indexed="64"/>
      </patternFill>
    </fill>
    <fill>
      <patternFill patternType="solid">
        <fgColor theme="4" tint="0.59999389629810485"/>
        <bgColor theme="0" tint="-0.14999847407452621"/>
      </patternFill>
    </fill>
    <fill>
      <patternFill patternType="solid">
        <fgColor theme="5" tint="0.39997558519241921"/>
        <bgColor indexed="64"/>
      </patternFill>
    </fill>
    <fill>
      <patternFill patternType="solid">
        <fgColor theme="0" tint="-0.249977111117893"/>
        <bgColor theme="0" tint="-0.14999847407452621"/>
      </patternFill>
    </fill>
    <fill>
      <patternFill patternType="solid">
        <fgColor theme="7" tint="0.39997558519241921"/>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indexed="64"/>
      </right>
      <top style="thin">
        <color theme="1"/>
      </top>
      <bottom style="thin">
        <color theme="1"/>
      </bottom>
      <diagonal/>
    </border>
    <border>
      <left style="thin">
        <color indexed="64"/>
      </left>
      <right style="thin">
        <color indexed="64"/>
      </right>
      <top style="thin">
        <color theme="1"/>
      </top>
      <bottom style="thin">
        <color theme="1"/>
      </bottom>
      <diagonal/>
    </border>
    <border>
      <left/>
      <right/>
      <top style="thin">
        <color theme="1"/>
      </top>
      <bottom style="thin">
        <color theme="1"/>
      </bottom>
      <diagonal/>
    </border>
    <border>
      <left/>
      <right/>
      <top style="thin">
        <color theme="1"/>
      </top>
      <bottom/>
      <diagonal/>
    </border>
    <border>
      <left/>
      <right style="thin">
        <color indexed="64"/>
      </right>
      <top style="thin">
        <color theme="1"/>
      </top>
      <bottom/>
      <diagonal/>
    </border>
    <border>
      <left style="thin">
        <color indexed="64"/>
      </left>
      <right style="thin">
        <color indexed="64"/>
      </right>
      <top style="thin">
        <color theme="1"/>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top/>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medium">
        <color rgb="FF000000"/>
      </left>
      <right style="medium">
        <color rgb="FF000000"/>
      </right>
      <top style="medium">
        <color rgb="FF000000"/>
      </top>
      <bottom style="thin">
        <color theme="1"/>
      </bottom>
      <diagonal/>
    </border>
    <border>
      <left style="medium">
        <color rgb="FF000000"/>
      </left>
      <right/>
      <top style="medium">
        <color rgb="FF000000"/>
      </top>
      <bottom style="thin">
        <color theme="1"/>
      </bottom>
      <diagonal/>
    </border>
  </borders>
  <cellStyleXfs count="7">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3" applyNumberFormat="0" applyAlignment="0" applyProtection="0"/>
    <xf numFmtId="0" fontId="4" fillId="3" borderId="3" applyNumberFormat="0" applyAlignment="0" applyProtection="0"/>
    <xf numFmtId="0" fontId="16" fillId="6" borderId="0" applyNumberFormat="0" applyBorder="0" applyAlignment="0" applyProtection="0"/>
    <xf numFmtId="0" fontId="22" fillId="0" borderId="0"/>
  </cellStyleXfs>
  <cellXfs count="80">
    <xf numFmtId="0" fontId="0" fillId="0" borderId="0" xfId="0"/>
    <xf numFmtId="0" fontId="0" fillId="0" borderId="0" xfId="0" applyAlignment="1">
      <alignment horizontal="center" vertical="justify"/>
    </xf>
    <xf numFmtId="0" fontId="0" fillId="0" borderId="0" xfId="0"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14" fontId="0" fillId="0" borderId="0" xfId="0" applyNumberFormat="1" applyAlignment="1">
      <alignment horizontal="center"/>
    </xf>
    <xf numFmtId="0" fontId="3" fillId="2" borderId="3" xfId="3" applyAlignment="1">
      <alignment horizontal="center"/>
    </xf>
    <xf numFmtId="2" fontId="0" fillId="0" borderId="0" xfId="0" applyNumberFormat="1" applyAlignment="1">
      <alignment horizontal="center"/>
    </xf>
    <xf numFmtId="2" fontId="4" fillId="3" borderId="4" xfId="4" applyNumberFormat="1" applyBorder="1" applyAlignment="1">
      <alignment horizontal="center"/>
    </xf>
    <xf numFmtId="0" fontId="0" fillId="0" borderId="0" xfId="0" applyAlignment="1">
      <alignment horizontal="center" vertical="center" wrapText="1"/>
    </xf>
    <xf numFmtId="0" fontId="4" fillId="3" borderId="4" xfId="4" applyBorder="1" applyAlignment="1">
      <alignment horizontal="center"/>
    </xf>
    <xf numFmtId="0" fontId="0" fillId="0" borderId="0" xfId="0" applyAlignment="1">
      <alignment horizontal="center" vertical="center"/>
    </xf>
    <xf numFmtId="165" fontId="0" fillId="0" borderId="0" xfId="0" applyNumberFormat="1" applyAlignment="1">
      <alignment horizontal="center"/>
    </xf>
    <xf numFmtId="0" fontId="5" fillId="0" borderId="0" xfId="0" applyFont="1" applyAlignment="1">
      <alignment horizontal="center" vertical="center" wrapText="1"/>
    </xf>
    <xf numFmtId="0" fontId="9" fillId="0" borderId="0" xfId="0" applyFont="1" applyAlignment="1">
      <alignment horizontal="center"/>
    </xf>
    <xf numFmtId="11" fontId="0" fillId="0" borderId="0" xfId="0" applyNumberFormat="1"/>
    <xf numFmtId="0" fontId="10" fillId="0" borderId="0" xfId="0" applyFont="1"/>
    <xf numFmtId="11" fontId="0" fillId="0" borderId="0" xfId="0" applyNumberFormat="1" applyAlignment="1">
      <alignment horizontal="center"/>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0" xfId="0" applyFont="1" applyFill="1" applyAlignment="1">
      <alignment horizontal="center" vertical="center" wrapText="1"/>
    </xf>
    <xf numFmtId="0" fontId="0" fillId="5" borderId="0" xfId="0" applyFill="1"/>
    <xf numFmtId="11" fontId="0" fillId="5" borderId="0" xfId="0" applyNumberFormat="1" applyFill="1"/>
    <xf numFmtId="0" fontId="5" fillId="4" borderId="9"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11" fillId="0" borderId="0" xfId="0" applyFont="1" applyAlignment="1">
      <alignment horizontal="center"/>
    </xf>
    <xf numFmtId="0" fontId="5" fillId="4" borderId="11" xfId="0" applyFont="1" applyFill="1" applyBorder="1" applyAlignment="1">
      <alignment horizontal="center" vertical="center" wrapText="1"/>
    </xf>
    <xf numFmtId="11" fontId="0" fillId="0" borderId="12" xfId="0" applyNumberFormat="1" applyBorder="1"/>
    <xf numFmtId="11" fontId="0" fillId="0" borderId="13" xfId="0" applyNumberFormat="1" applyBorder="1"/>
    <xf numFmtId="0" fontId="12" fillId="4" borderId="11" xfId="0" applyFont="1" applyFill="1" applyBorder="1" applyAlignment="1">
      <alignment horizontal="center" vertical="center" wrapText="1"/>
    </xf>
    <xf numFmtId="11" fontId="11" fillId="0" borderId="12" xfId="0" applyNumberFormat="1" applyFont="1" applyBorder="1"/>
    <xf numFmtId="11" fontId="11" fillId="0" borderId="13" xfId="0" applyNumberFormat="1" applyFont="1" applyBorder="1"/>
    <xf numFmtId="0" fontId="5" fillId="4" borderId="14" xfId="0" applyFont="1" applyFill="1" applyBorder="1" applyAlignment="1">
      <alignment horizontal="center" vertical="center" wrapText="1"/>
    </xf>
    <xf numFmtId="0" fontId="5" fillId="4" borderId="15" xfId="0" applyFont="1" applyFill="1" applyBorder="1" applyAlignment="1">
      <alignment horizontal="center" vertical="center" wrapText="1"/>
    </xf>
    <xf numFmtId="11" fontId="0" fillId="0" borderId="16" xfId="0" applyNumberFormat="1" applyBorder="1"/>
    <xf numFmtId="11" fontId="0" fillId="0" borderId="17" xfId="0" applyNumberFormat="1" applyBorder="1"/>
    <xf numFmtId="0" fontId="0" fillId="0" borderId="18" xfId="0" applyBorder="1"/>
    <xf numFmtId="0" fontId="0" fillId="0" borderId="19" xfId="0" applyBorder="1"/>
    <xf numFmtId="0" fontId="0" fillId="0" borderId="20" xfId="0" applyBorder="1"/>
    <xf numFmtId="11" fontId="0" fillId="0" borderId="19" xfId="0" applyNumberFormat="1" applyBorder="1"/>
    <xf numFmtId="11" fontId="0" fillId="0" borderId="18" xfId="0" applyNumberFormat="1" applyBorder="1"/>
    <xf numFmtId="11" fontId="0" fillId="0" borderId="20" xfId="0" applyNumberFormat="1" applyBorder="1"/>
    <xf numFmtId="0" fontId="0" fillId="0" borderId="21" xfId="0" applyBorder="1"/>
    <xf numFmtId="11" fontId="11" fillId="0" borderId="0" xfId="0" applyNumberFormat="1" applyFont="1"/>
    <xf numFmtId="0" fontId="12" fillId="4" borderId="0" xfId="0" applyFont="1" applyFill="1" applyAlignment="1">
      <alignment horizontal="center" vertical="center" wrapText="1"/>
    </xf>
    <xf numFmtId="0" fontId="13" fillId="0" borderId="0" xfId="0" applyFont="1"/>
    <xf numFmtId="0" fontId="14" fillId="0" borderId="0" xfId="0" applyFont="1"/>
    <xf numFmtId="0" fontId="15" fillId="0" borderId="19" xfId="0" applyFont="1" applyBorder="1" applyAlignment="1">
      <alignment wrapText="1"/>
    </xf>
    <xf numFmtId="0" fontId="15" fillId="0" borderId="22" xfId="0" applyFont="1" applyBorder="1" applyAlignment="1">
      <alignment wrapText="1"/>
    </xf>
    <xf numFmtId="0" fontId="15" fillId="0" borderId="18" xfId="0" applyFont="1" applyBorder="1" applyAlignment="1">
      <alignment wrapText="1"/>
    </xf>
    <xf numFmtId="0" fontId="15" fillId="0" borderId="20" xfId="0" applyFont="1" applyBorder="1" applyAlignment="1">
      <alignment wrapText="1"/>
    </xf>
    <xf numFmtId="0" fontId="15" fillId="0" borderId="23" xfId="0" applyFont="1" applyBorder="1" applyAlignment="1">
      <alignment wrapText="1"/>
    </xf>
    <xf numFmtId="0" fontId="16" fillId="6" borderId="0" xfId="5"/>
    <xf numFmtId="0" fontId="17" fillId="4" borderId="25" xfId="0" applyFont="1" applyFill="1" applyBorder="1" applyAlignment="1">
      <alignment horizontal="center" vertical="center" wrapText="1"/>
    </xf>
    <xf numFmtId="0" fontId="17" fillId="4" borderId="24" xfId="0" applyFont="1" applyFill="1" applyBorder="1" applyAlignment="1">
      <alignment horizontal="center" vertical="center" wrapText="1"/>
    </xf>
    <xf numFmtId="11" fontId="18" fillId="5" borderId="16" xfId="0" applyNumberFormat="1" applyFont="1" applyFill="1" applyBorder="1"/>
    <xf numFmtId="0" fontId="19" fillId="0" borderId="0" xfId="0" applyFont="1"/>
    <xf numFmtId="0" fontId="0" fillId="7" borderId="0" xfId="0" applyFill="1"/>
    <xf numFmtId="11" fontId="0" fillId="7" borderId="0" xfId="0" applyNumberFormat="1" applyFill="1"/>
    <xf numFmtId="11" fontId="0" fillId="8" borderId="0" xfId="0" applyNumberFormat="1" applyFill="1"/>
    <xf numFmtId="0" fontId="0" fillId="9" borderId="0" xfId="0" applyFill="1"/>
    <xf numFmtId="11" fontId="0" fillId="9" borderId="0" xfId="0" applyNumberFormat="1" applyFill="1"/>
    <xf numFmtId="14" fontId="0" fillId="10" borderId="0" xfId="0" applyNumberFormat="1" applyFill="1" applyAlignment="1">
      <alignment horizontal="left"/>
    </xf>
    <xf numFmtId="0" fontId="0" fillId="4" borderId="0" xfId="0" applyFill="1"/>
    <xf numFmtId="11" fontId="0" fillId="4" borderId="0" xfId="0" applyNumberFormat="1" applyFill="1"/>
    <xf numFmtId="11" fontId="0" fillId="10" borderId="0" xfId="0" applyNumberFormat="1" applyFill="1"/>
    <xf numFmtId="14" fontId="0" fillId="11" borderId="0" xfId="0" applyNumberFormat="1" applyFill="1" applyAlignment="1">
      <alignment horizontal="left"/>
    </xf>
    <xf numFmtId="0" fontId="0" fillId="11" borderId="0" xfId="0" applyFill="1"/>
    <xf numFmtId="11" fontId="0" fillId="11" borderId="0" xfId="0" applyNumberFormat="1" applyFill="1"/>
    <xf numFmtId="166" fontId="0" fillId="0" borderId="0" xfId="0" applyNumberFormat="1"/>
    <xf numFmtId="0" fontId="20" fillId="0" borderId="0" xfId="0" applyFont="1"/>
    <xf numFmtId="0" fontId="21" fillId="0" borderId="0" xfId="0" applyFont="1" applyAlignment="1">
      <alignment horizontal="center"/>
    </xf>
    <xf numFmtId="0" fontId="22" fillId="0" borderId="0" xfId="6"/>
    <xf numFmtId="0" fontId="22" fillId="0" borderId="20" xfId="6" applyBorder="1"/>
    <xf numFmtId="0" fontId="22" fillId="0" borderId="0" xfId="0" applyFont="1"/>
    <xf numFmtId="0" fontId="7" fillId="0" borderId="0" xfId="2" applyFont="1" applyBorder="1" applyAlignment="1">
      <alignment horizontal="center"/>
    </xf>
    <xf numFmtId="0" fontId="7" fillId="0" borderId="0" xfId="2" applyFont="1" applyBorder="1" applyAlignment="1"/>
    <xf numFmtId="0" fontId="8" fillId="0" borderId="1" xfId="1" applyFont="1" applyAlignment="1">
      <alignment horizontal="center"/>
    </xf>
  </cellXfs>
  <cellStyles count="7">
    <cellStyle name="Bad" xfId="5" builtinId="27"/>
    <cellStyle name="Calculation" xfId="4" builtinId="22"/>
    <cellStyle name="Heading 1" xfId="1" builtinId="16"/>
    <cellStyle name="Heading 2" xfId="2" builtinId="17"/>
    <cellStyle name="Input" xfId="3" builtinId="20"/>
    <cellStyle name="Normal" xfId="0" builtinId="0"/>
    <cellStyle name="Normal 2" xfId="6" xr:uid="{00000000-0005-0000-0000-000006000000}"/>
  </cellStyles>
  <dxfs count="612">
    <dxf>
      <font>
        <b val="0"/>
        <i val="0"/>
        <strike val="0"/>
        <condense val="0"/>
        <extend val="0"/>
        <outline val="0"/>
        <shadow val="0"/>
        <u val="none"/>
        <vertAlign val="baseline"/>
        <sz val="11"/>
        <color auto="1"/>
        <name val="Calibri"/>
        <scheme val="minor"/>
      </font>
      <alignment horizontal="center" textRotation="0" indent="0" justifyLastLine="0" shrinkToFit="0" readingOrder="0"/>
    </dxf>
    <dxf>
      <alignment horizontal="center" vertical="bottom" textRotation="0" wrapText="0" indent="0" justifyLastLine="0" shrinkToFit="0" readingOrder="0"/>
    </dxf>
    <dxf>
      <alignment horizontal="center" textRotation="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1" formatCode="d\-mmm"/>
      <fill>
        <patternFill patternType="none">
          <fgColor indexed="64"/>
          <bgColor indexed="65"/>
        </patternFill>
      </fill>
      <alignment horizontal="center" vertical="bottom" textRotation="0" wrapText="1" indent="0" justifyLastLine="0" shrinkToFit="0" readingOrder="0"/>
    </dxf>
    <dxf>
      <numFmt numFmtId="19" formatCode="m/d/yyyy"/>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ck">
          <color theme="4" tint="0.499984740745262"/>
        </top>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1" formatCode="d\-mmm"/>
      <fill>
        <patternFill patternType="solid">
          <fgColor theme="0" tint="-0.14999847407452621"/>
          <bgColor theme="0" tint="-0.14999847407452621"/>
        </patternFill>
      </fill>
      <alignment horizontal="center" vertical="bottom" textRotation="0" wrapText="1"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ck">
          <color theme="4" tint="0.499984740745262"/>
        </top>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1" formatCode="d\-mmm"/>
      <fill>
        <patternFill patternType="none">
          <fgColor indexed="64"/>
          <bgColor indexed="65"/>
        </patternFill>
      </fill>
      <alignment horizontal="center" vertical="bottom" textRotation="0" wrapText="1"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ck">
          <color theme="4" tint="0.499984740745262"/>
        </top>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1" formatCode="d\-mmm"/>
      <fill>
        <patternFill patternType="none">
          <fgColor indexed="64"/>
          <bgColor indexed="65"/>
        </patternFill>
      </fill>
      <alignment horizontal="center" vertical="bottom" textRotation="0" wrapText="1"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ck">
          <color theme="4" tint="0.499984740745262"/>
        </top>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4" formatCode="m/d;@"/>
      <alignment horizontal="center" vertical="bottom" textRotation="0" wrapText="0" indent="0" justifyLastLine="0" shrinkToFit="0" readingOrder="0"/>
    </dxf>
    <dxf>
      <numFmt numFmtId="165" formatCode="mm/dd/yy;@"/>
      <fill>
        <patternFill patternType="none">
          <fgColor indexed="64"/>
          <bgColor auto="1"/>
        </patternFill>
      </fill>
      <alignment horizontal="center" vertical="bottom" textRotation="0" wrapText="0" indent="0" justifyLastLine="0" shrinkToFit="0" readingOrder="0"/>
    </dxf>
    <dxf>
      <alignment horizontal="center" vertical="center" textRotation="0" wrapText="0" indent="0" justifyLastLine="0" shrinkToFit="0" readingOrder="0"/>
    </dxf>
    <dxf>
      <border outline="0">
        <bottom style="thin">
          <color rgb="FF7F7F7F"/>
        </bottom>
      </border>
    </dxf>
    <dxf>
      <alignment horizontal="center" vertical="bottom" textRotation="0" wrapText="0" indent="0" justifyLastLine="0" shrinkToFit="0" readingOrder="0"/>
    </dxf>
    <dxf>
      <alignment horizontal="center" vertical="center" textRotation="0" wrapText="1" indent="0" justifyLastLine="0" shrinkToFit="0" readingOrder="0"/>
    </dxf>
    <dxf>
      <numFmt numFmtId="15" formatCode="0.00E+00"/>
      <border>
        <left style="medium">
          <color rgb="FF000000"/>
        </left>
        <right style="medium">
          <color rgb="FF000000"/>
        </right>
      </border>
    </dxf>
    <dxf>
      <numFmt numFmtId="15" formatCode="0.00E+00"/>
      <border>
        <left style="medium">
          <color rgb="FF000000"/>
        </left>
        <right style="medium">
          <color rgb="FF000000"/>
        </right>
      </border>
    </dxf>
    <dxf>
      <font>
        <color rgb="FF000000"/>
      </font>
      <numFmt numFmtId="15" formatCode="0.00E+00"/>
      <border>
        <left style="medium">
          <color rgb="FF000000"/>
        </left>
        <right style="medium">
          <color rgb="FF000000"/>
        </right>
      </border>
    </dxf>
    <dxf>
      <numFmt numFmtId="15" formatCode="0.00E+00"/>
      <border>
        <left style="medium">
          <color rgb="FF000000"/>
        </left>
        <right style="medium">
          <color rgb="FF000000"/>
        </right>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left/>
        <right/>
        <top/>
        <bottom/>
      </border>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border>
        <left style="medium">
          <color rgb="FF000000"/>
        </left>
        <right style="medium">
          <color rgb="FF000000"/>
        </right>
      </border>
    </dxf>
    <dxf>
      <numFmt numFmtId="15" formatCode="0.00E+00"/>
      <border>
        <left style="medium">
          <color rgb="FF000000"/>
        </left>
        <right style="medium">
          <color rgb="FF000000"/>
        </right>
      </border>
    </dxf>
    <dxf>
      <font>
        <color rgb="FF000000"/>
      </font>
      <numFmt numFmtId="15" formatCode="0.00E+00"/>
      <border>
        <left style="medium">
          <color rgb="FF000000"/>
        </left>
        <right style="medium">
          <color rgb="FF000000"/>
        </right>
      </border>
    </dxf>
    <dxf>
      <numFmt numFmtId="15" formatCode="0.00E+00"/>
      <border>
        <left style="medium">
          <color rgb="FF000000"/>
        </left>
        <right style="medium">
          <color rgb="FF000000"/>
        </right>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left/>
        <right/>
        <top/>
        <bottom/>
      </border>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5" formatCode="0.00E+00"/>
    </dxf>
    <dxf>
      <numFmt numFmtId="15" formatCode="0.00E+00"/>
    </dxf>
    <dxf>
      <font>
        <color rgb="FF000000"/>
      </font>
      <numFmt numFmtId="15" formatCode="0.00E+00"/>
    </dxf>
    <dxf>
      <numFmt numFmtId="15" formatCode="0.00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47.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48.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49.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1.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2.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53.xml.rels><?xml version="1.0" encoding="UTF-8" standalone="yes"?>
<Relationships xmlns="http://schemas.openxmlformats.org/package/2006/relationships"><Relationship Id="rId2" Type="http://schemas.microsoft.com/office/2011/relationships/chartColorStyle" Target="colors153.xml"/><Relationship Id="rId1" Type="http://schemas.microsoft.com/office/2011/relationships/chartStyle" Target="style153.xml"/></Relationships>
</file>

<file path=xl/charts/_rels/chart154.xml.rels><?xml version="1.0" encoding="UTF-8" standalone="yes"?>
<Relationships xmlns="http://schemas.openxmlformats.org/package/2006/relationships"><Relationship Id="rId2" Type="http://schemas.microsoft.com/office/2011/relationships/chartColorStyle" Target="colors154.xml"/><Relationship Id="rId1" Type="http://schemas.microsoft.com/office/2011/relationships/chartStyle" Target="style154.xml"/></Relationships>
</file>

<file path=xl/charts/_rels/chart155.xml.rels><?xml version="1.0" encoding="UTF-8" standalone="yes"?>
<Relationships xmlns="http://schemas.openxmlformats.org/package/2006/relationships"><Relationship Id="rId2" Type="http://schemas.microsoft.com/office/2011/relationships/chartColorStyle" Target="colors155.xml"/><Relationship Id="rId1" Type="http://schemas.microsoft.com/office/2011/relationships/chartStyle" Target="style155.xml"/></Relationships>
</file>

<file path=xl/charts/_rels/chart156.xml.rels><?xml version="1.0" encoding="UTF-8" standalone="yes"?>
<Relationships xmlns="http://schemas.openxmlformats.org/package/2006/relationships"><Relationship Id="rId2" Type="http://schemas.microsoft.com/office/2011/relationships/chartColorStyle" Target="colors156.xml"/><Relationship Id="rId1" Type="http://schemas.microsoft.com/office/2011/relationships/chartStyle" Target="style156.xml"/></Relationships>
</file>

<file path=xl/charts/_rels/chart157.xml.rels><?xml version="1.0" encoding="UTF-8" standalone="yes"?>
<Relationships xmlns="http://schemas.openxmlformats.org/package/2006/relationships"><Relationship Id="rId2" Type="http://schemas.microsoft.com/office/2011/relationships/chartColorStyle" Target="colors157.xml"/><Relationship Id="rId1" Type="http://schemas.microsoft.com/office/2011/relationships/chartStyle" Target="style157.xml"/></Relationships>
</file>

<file path=xl/charts/_rels/chart158.xml.rels><?xml version="1.0" encoding="UTF-8" standalone="yes"?>
<Relationships xmlns="http://schemas.openxmlformats.org/package/2006/relationships"><Relationship Id="rId2" Type="http://schemas.microsoft.com/office/2011/relationships/chartColorStyle" Target="colors158.xml"/><Relationship Id="rId1" Type="http://schemas.microsoft.com/office/2011/relationships/chartStyle" Target="style158.xml"/></Relationships>
</file>

<file path=xl/charts/_rels/chart159.xml.rels><?xml version="1.0" encoding="UTF-8" standalone="yes"?>
<Relationships xmlns="http://schemas.openxmlformats.org/package/2006/relationships"><Relationship Id="rId2" Type="http://schemas.microsoft.com/office/2011/relationships/chartColorStyle" Target="colors159.xml"/><Relationship Id="rId1" Type="http://schemas.microsoft.com/office/2011/relationships/chartStyle" Target="style159.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0.xml.rels><?xml version="1.0" encoding="UTF-8" standalone="yes"?>
<Relationships xmlns="http://schemas.openxmlformats.org/package/2006/relationships"><Relationship Id="rId2" Type="http://schemas.microsoft.com/office/2011/relationships/chartColorStyle" Target="colors160.xml"/><Relationship Id="rId1" Type="http://schemas.microsoft.com/office/2011/relationships/chartStyle" Target="style160.xml"/></Relationships>
</file>

<file path=xl/charts/_rels/chart161.xml.rels><?xml version="1.0" encoding="UTF-8" standalone="yes"?>
<Relationships xmlns="http://schemas.openxmlformats.org/package/2006/relationships"><Relationship Id="rId2" Type="http://schemas.microsoft.com/office/2011/relationships/chartColorStyle" Target="colors161.xml"/><Relationship Id="rId1" Type="http://schemas.microsoft.com/office/2011/relationships/chartStyle" Target="style161.xml"/></Relationships>
</file>

<file path=xl/charts/_rels/chart162.xml.rels><?xml version="1.0" encoding="UTF-8" standalone="yes"?>
<Relationships xmlns="http://schemas.openxmlformats.org/package/2006/relationships"><Relationship Id="rId2" Type="http://schemas.microsoft.com/office/2011/relationships/chartColorStyle" Target="colors162.xml"/><Relationship Id="rId1" Type="http://schemas.microsoft.com/office/2011/relationships/chartStyle" Target="style162.xml"/></Relationships>
</file>

<file path=xl/charts/_rels/chart163.xml.rels><?xml version="1.0" encoding="UTF-8" standalone="yes"?>
<Relationships xmlns="http://schemas.openxmlformats.org/package/2006/relationships"><Relationship Id="rId2" Type="http://schemas.microsoft.com/office/2011/relationships/chartColorStyle" Target="colors163.xml"/><Relationship Id="rId1" Type="http://schemas.microsoft.com/office/2011/relationships/chartStyle" Target="style163.xml"/></Relationships>
</file>

<file path=xl/charts/_rels/chart164.xml.rels><?xml version="1.0" encoding="UTF-8" standalone="yes"?>
<Relationships xmlns="http://schemas.openxmlformats.org/package/2006/relationships"><Relationship Id="rId2" Type="http://schemas.microsoft.com/office/2011/relationships/chartColorStyle" Target="colors164.xml"/><Relationship Id="rId1" Type="http://schemas.microsoft.com/office/2011/relationships/chartStyle" Target="style164.xml"/></Relationships>
</file>

<file path=xl/charts/_rels/chart165.xml.rels><?xml version="1.0" encoding="UTF-8" standalone="yes"?>
<Relationships xmlns="http://schemas.openxmlformats.org/package/2006/relationships"><Relationship Id="rId2" Type="http://schemas.microsoft.com/office/2011/relationships/chartColorStyle" Target="colors165.xml"/><Relationship Id="rId1" Type="http://schemas.microsoft.com/office/2011/relationships/chartStyle" Target="style165.xml"/></Relationships>
</file>

<file path=xl/charts/_rels/chart166.xml.rels><?xml version="1.0" encoding="UTF-8" standalone="yes"?>
<Relationships xmlns="http://schemas.openxmlformats.org/package/2006/relationships"><Relationship Id="rId2" Type="http://schemas.microsoft.com/office/2011/relationships/chartColorStyle" Target="colors166.xml"/><Relationship Id="rId1" Type="http://schemas.microsoft.com/office/2011/relationships/chartStyle" Target="style166.xml"/></Relationships>
</file>

<file path=xl/charts/_rels/chart167.xml.rels><?xml version="1.0" encoding="UTF-8" standalone="yes"?>
<Relationships xmlns="http://schemas.openxmlformats.org/package/2006/relationships"><Relationship Id="rId2" Type="http://schemas.microsoft.com/office/2011/relationships/chartColorStyle" Target="colors167.xml"/><Relationship Id="rId1" Type="http://schemas.microsoft.com/office/2011/relationships/chartStyle" Target="style167.xml"/></Relationships>
</file>

<file path=xl/charts/_rels/chart168.xml.rels><?xml version="1.0" encoding="UTF-8" standalone="yes"?>
<Relationships xmlns="http://schemas.openxmlformats.org/package/2006/relationships"><Relationship Id="rId2" Type="http://schemas.microsoft.com/office/2011/relationships/chartColorStyle" Target="colors168.xml"/><Relationship Id="rId1" Type="http://schemas.microsoft.com/office/2011/relationships/chartStyle" Target="style168.xml"/></Relationships>
</file>

<file path=xl/charts/_rels/chart169.xml.rels><?xml version="1.0" encoding="UTF-8" standalone="yes"?>
<Relationships xmlns="http://schemas.openxmlformats.org/package/2006/relationships"><Relationship Id="rId2" Type="http://schemas.microsoft.com/office/2011/relationships/chartColorStyle" Target="colors169.xml"/><Relationship Id="rId1" Type="http://schemas.microsoft.com/office/2011/relationships/chartStyle" Target="style169.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0.xml.rels><?xml version="1.0" encoding="UTF-8" standalone="yes"?>
<Relationships xmlns="http://schemas.openxmlformats.org/package/2006/relationships"><Relationship Id="rId2" Type="http://schemas.microsoft.com/office/2011/relationships/chartColorStyle" Target="colors170.xml"/><Relationship Id="rId1" Type="http://schemas.microsoft.com/office/2011/relationships/chartStyle" Target="style170.xml"/></Relationships>
</file>

<file path=xl/charts/_rels/chart171.xml.rels><?xml version="1.0" encoding="UTF-8" standalone="yes"?>
<Relationships xmlns="http://schemas.openxmlformats.org/package/2006/relationships"><Relationship Id="rId2" Type="http://schemas.microsoft.com/office/2011/relationships/chartColorStyle" Target="colors171.xml"/><Relationship Id="rId1" Type="http://schemas.microsoft.com/office/2011/relationships/chartStyle" Target="style171.xml"/></Relationships>
</file>

<file path=xl/charts/_rels/chart172.xml.rels><?xml version="1.0" encoding="UTF-8" standalone="yes"?>
<Relationships xmlns="http://schemas.openxmlformats.org/package/2006/relationships"><Relationship Id="rId2" Type="http://schemas.microsoft.com/office/2011/relationships/chartColorStyle" Target="colors172.xml"/><Relationship Id="rId1" Type="http://schemas.microsoft.com/office/2011/relationships/chartStyle" Target="style172.xml"/></Relationships>
</file>

<file path=xl/charts/_rels/chart173.xml.rels><?xml version="1.0" encoding="UTF-8" standalone="yes"?>
<Relationships xmlns="http://schemas.openxmlformats.org/package/2006/relationships"><Relationship Id="rId2" Type="http://schemas.microsoft.com/office/2011/relationships/chartColorStyle" Target="colors173.xml"/><Relationship Id="rId1" Type="http://schemas.microsoft.com/office/2011/relationships/chartStyle" Target="style173.xml"/></Relationships>
</file>

<file path=xl/charts/_rels/chart174.xml.rels><?xml version="1.0" encoding="UTF-8" standalone="yes"?>
<Relationships xmlns="http://schemas.openxmlformats.org/package/2006/relationships"><Relationship Id="rId2" Type="http://schemas.microsoft.com/office/2011/relationships/chartColorStyle" Target="colors174.xml"/><Relationship Id="rId1" Type="http://schemas.microsoft.com/office/2011/relationships/chartStyle" Target="style174.xml"/></Relationships>
</file>

<file path=xl/charts/_rels/chart175.xml.rels><?xml version="1.0" encoding="UTF-8" standalone="yes"?>
<Relationships xmlns="http://schemas.openxmlformats.org/package/2006/relationships"><Relationship Id="rId2" Type="http://schemas.microsoft.com/office/2011/relationships/chartColorStyle" Target="colors175.xml"/><Relationship Id="rId1" Type="http://schemas.microsoft.com/office/2011/relationships/chartStyle" Target="style175.xml"/></Relationships>
</file>

<file path=xl/charts/_rels/chart176.xml.rels><?xml version="1.0" encoding="UTF-8" standalone="yes"?>
<Relationships xmlns="http://schemas.openxmlformats.org/package/2006/relationships"><Relationship Id="rId2" Type="http://schemas.microsoft.com/office/2011/relationships/chartColorStyle" Target="colors176.xml"/><Relationship Id="rId1" Type="http://schemas.microsoft.com/office/2011/relationships/chartStyle" Target="style176.xml"/></Relationships>
</file>

<file path=xl/charts/_rels/chart177.xml.rels><?xml version="1.0" encoding="UTF-8" standalone="yes"?>
<Relationships xmlns="http://schemas.openxmlformats.org/package/2006/relationships"><Relationship Id="rId2" Type="http://schemas.microsoft.com/office/2011/relationships/chartColorStyle" Target="colors177.xml"/><Relationship Id="rId1" Type="http://schemas.microsoft.com/office/2011/relationships/chartStyle" Target="style177.xml"/></Relationships>
</file>

<file path=xl/charts/_rels/chart178.xml.rels><?xml version="1.0" encoding="UTF-8" standalone="yes"?>
<Relationships xmlns="http://schemas.openxmlformats.org/package/2006/relationships"><Relationship Id="rId2" Type="http://schemas.microsoft.com/office/2011/relationships/chartColorStyle" Target="colors178.xml"/><Relationship Id="rId1" Type="http://schemas.microsoft.com/office/2011/relationships/chartStyle" Target="style178.xml"/></Relationships>
</file>

<file path=xl/charts/_rels/chart179.xml.rels><?xml version="1.0" encoding="UTF-8" standalone="yes"?>
<Relationships xmlns="http://schemas.openxmlformats.org/package/2006/relationships"><Relationship Id="rId2" Type="http://schemas.microsoft.com/office/2011/relationships/chartColorStyle" Target="colors179.xml"/><Relationship Id="rId1" Type="http://schemas.microsoft.com/office/2011/relationships/chartStyle" Target="style179.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0.xml.rels><?xml version="1.0" encoding="UTF-8" standalone="yes"?>
<Relationships xmlns="http://schemas.openxmlformats.org/package/2006/relationships"><Relationship Id="rId2" Type="http://schemas.microsoft.com/office/2011/relationships/chartColorStyle" Target="colors180.xml"/><Relationship Id="rId1" Type="http://schemas.microsoft.com/office/2011/relationships/chartStyle" Target="style180.xml"/></Relationships>
</file>

<file path=xl/charts/_rels/chart181.xml.rels><?xml version="1.0" encoding="UTF-8" standalone="yes"?>
<Relationships xmlns="http://schemas.openxmlformats.org/package/2006/relationships"><Relationship Id="rId2" Type="http://schemas.microsoft.com/office/2011/relationships/chartColorStyle" Target="colors181.xml"/><Relationship Id="rId1" Type="http://schemas.microsoft.com/office/2011/relationships/chartStyle" Target="style181.xml"/></Relationships>
</file>

<file path=xl/charts/_rels/chart182.xml.rels><?xml version="1.0" encoding="UTF-8" standalone="yes"?>
<Relationships xmlns="http://schemas.openxmlformats.org/package/2006/relationships"><Relationship Id="rId2" Type="http://schemas.microsoft.com/office/2011/relationships/chartColorStyle" Target="colors182.xml"/><Relationship Id="rId1" Type="http://schemas.microsoft.com/office/2011/relationships/chartStyle" Target="style182.xml"/></Relationships>
</file>

<file path=xl/charts/_rels/chart183.xml.rels><?xml version="1.0" encoding="UTF-8" standalone="yes"?>
<Relationships xmlns="http://schemas.openxmlformats.org/package/2006/relationships"><Relationship Id="rId2" Type="http://schemas.microsoft.com/office/2011/relationships/chartColorStyle" Target="colors183.xml"/><Relationship Id="rId1" Type="http://schemas.microsoft.com/office/2011/relationships/chartStyle" Target="style183.xml"/></Relationships>
</file>

<file path=xl/charts/_rels/chart184.xml.rels><?xml version="1.0" encoding="UTF-8" standalone="yes"?>
<Relationships xmlns="http://schemas.openxmlformats.org/package/2006/relationships"><Relationship Id="rId2" Type="http://schemas.microsoft.com/office/2011/relationships/chartColorStyle" Target="colors184.xml"/><Relationship Id="rId1" Type="http://schemas.microsoft.com/office/2011/relationships/chartStyle" Target="style184.xml"/></Relationships>
</file>

<file path=xl/charts/_rels/chart185.xml.rels><?xml version="1.0" encoding="UTF-8" standalone="yes"?>
<Relationships xmlns="http://schemas.openxmlformats.org/package/2006/relationships"><Relationship Id="rId2" Type="http://schemas.microsoft.com/office/2011/relationships/chartColorStyle" Target="colors185.xml"/><Relationship Id="rId1" Type="http://schemas.microsoft.com/office/2011/relationships/chartStyle" Target="style185.xml"/></Relationships>
</file>

<file path=xl/charts/_rels/chart186.xml.rels><?xml version="1.0" encoding="UTF-8" standalone="yes"?>
<Relationships xmlns="http://schemas.openxmlformats.org/package/2006/relationships"><Relationship Id="rId2" Type="http://schemas.microsoft.com/office/2011/relationships/chartColorStyle" Target="colors186.xml"/><Relationship Id="rId1" Type="http://schemas.microsoft.com/office/2011/relationships/chartStyle" Target="style186.xml"/></Relationships>
</file>

<file path=xl/charts/_rels/chart187.xml.rels><?xml version="1.0" encoding="UTF-8" standalone="yes"?>
<Relationships xmlns="http://schemas.openxmlformats.org/package/2006/relationships"><Relationship Id="rId2" Type="http://schemas.microsoft.com/office/2011/relationships/chartColorStyle" Target="colors187.xml"/><Relationship Id="rId1" Type="http://schemas.microsoft.com/office/2011/relationships/chartStyle" Target="style187.xml"/></Relationships>
</file>

<file path=xl/charts/_rels/chart188.xml.rels><?xml version="1.0" encoding="UTF-8" standalone="yes"?>
<Relationships xmlns="http://schemas.openxmlformats.org/package/2006/relationships"><Relationship Id="rId2" Type="http://schemas.microsoft.com/office/2011/relationships/chartColorStyle" Target="colors188.xml"/><Relationship Id="rId1" Type="http://schemas.microsoft.com/office/2011/relationships/chartStyle" Target="style188.xml"/></Relationships>
</file>

<file path=xl/charts/_rels/chart189.xml.rels><?xml version="1.0" encoding="UTF-8" standalone="yes"?>
<Relationships xmlns="http://schemas.openxmlformats.org/package/2006/relationships"><Relationship Id="rId2" Type="http://schemas.microsoft.com/office/2011/relationships/chartColorStyle" Target="colors189.xml"/><Relationship Id="rId1" Type="http://schemas.microsoft.com/office/2011/relationships/chartStyle" Target="style189.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0.xml.rels><?xml version="1.0" encoding="UTF-8" standalone="yes"?>
<Relationships xmlns="http://schemas.openxmlformats.org/package/2006/relationships"><Relationship Id="rId2" Type="http://schemas.microsoft.com/office/2011/relationships/chartColorStyle" Target="colors190.xml"/><Relationship Id="rId1" Type="http://schemas.microsoft.com/office/2011/relationships/chartStyle" Target="style190.xml"/></Relationships>
</file>

<file path=xl/charts/_rels/chart191.xml.rels><?xml version="1.0" encoding="UTF-8" standalone="yes"?>
<Relationships xmlns="http://schemas.openxmlformats.org/package/2006/relationships"><Relationship Id="rId2" Type="http://schemas.microsoft.com/office/2011/relationships/chartColorStyle" Target="colors191.xml"/><Relationship Id="rId1" Type="http://schemas.microsoft.com/office/2011/relationships/chartStyle" Target="style191.xml"/></Relationships>
</file>

<file path=xl/charts/_rels/chart192.xml.rels><?xml version="1.0" encoding="UTF-8" standalone="yes"?>
<Relationships xmlns="http://schemas.openxmlformats.org/package/2006/relationships"><Relationship Id="rId2" Type="http://schemas.microsoft.com/office/2011/relationships/chartColorStyle" Target="colors192.xml"/><Relationship Id="rId1" Type="http://schemas.microsoft.com/office/2011/relationships/chartStyle" Target="style192.xml"/></Relationships>
</file>

<file path=xl/charts/_rels/chart193.xml.rels><?xml version="1.0" encoding="UTF-8" standalone="yes"?>
<Relationships xmlns="http://schemas.openxmlformats.org/package/2006/relationships"><Relationship Id="rId2" Type="http://schemas.microsoft.com/office/2011/relationships/chartColorStyle" Target="colors193.xml"/><Relationship Id="rId1" Type="http://schemas.microsoft.com/office/2011/relationships/chartStyle" Target="style193.xml"/></Relationships>
</file>

<file path=xl/charts/_rels/chart194.xml.rels><?xml version="1.0" encoding="UTF-8" standalone="yes"?>
<Relationships xmlns="http://schemas.openxmlformats.org/package/2006/relationships"><Relationship Id="rId2" Type="http://schemas.microsoft.com/office/2011/relationships/chartColorStyle" Target="colors194.xml"/><Relationship Id="rId1" Type="http://schemas.microsoft.com/office/2011/relationships/chartStyle" Target="style194.xml"/></Relationships>
</file>

<file path=xl/charts/_rels/chart195.xml.rels><?xml version="1.0" encoding="UTF-8" standalone="yes"?>
<Relationships xmlns="http://schemas.openxmlformats.org/package/2006/relationships"><Relationship Id="rId2" Type="http://schemas.microsoft.com/office/2011/relationships/chartColorStyle" Target="colors195.xml"/><Relationship Id="rId1" Type="http://schemas.microsoft.com/office/2011/relationships/chartStyle" Target="style195.xml"/></Relationships>
</file>

<file path=xl/charts/_rels/chart196.xml.rels><?xml version="1.0" encoding="UTF-8" standalone="yes"?>
<Relationships xmlns="http://schemas.openxmlformats.org/package/2006/relationships"><Relationship Id="rId2" Type="http://schemas.microsoft.com/office/2011/relationships/chartColorStyle" Target="colors196.xml"/><Relationship Id="rId1" Type="http://schemas.microsoft.com/office/2011/relationships/chartStyle" Target="style196.xml"/></Relationships>
</file>

<file path=xl/charts/_rels/chart197.xml.rels><?xml version="1.0" encoding="UTF-8" standalone="yes"?>
<Relationships xmlns="http://schemas.openxmlformats.org/package/2006/relationships"><Relationship Id="rId2" Type="http://schemas.microsoft.com/office/2011/relationships/chartColorStyle" Target="colors197.xml"/><Relationship Id="rId1" Type="http://schemas.microsoft.com/office/2011/relationships/chartStyle" Target="style197.xml"/></Relationships>
</file>

<file path=xl/charts/_rels/chart198.xml.rels><?xml version="1.0" encoding="UTF-8" standalone="yes"?>
<Relationships xmlns="http://schemas.openxmlformats.org/package/2006/relationships"><Relationship Id="rId2" Type="http://schemas.microsoft.com/office/2011/relationships/chartColorStyle" Target="colors198.xml"/><Relationship Id="rId1" Type="http://schemas.microsoft.com/office/2011/relationships/chartStyle" Target="style198.xml"/></Relationships>
</file>

<file path=xl/charts/_rels/chart199.xml.rels><?xml version="1.0" encoding="UTF-8" standalone="yes"?>
<Relationships xmlns="http://schemas.openxmlformats.org/package/2006/relationships"><Relationship Id="rId2" Type="http://schemas.microsoft.com/office/2011/relationships/chartColorStyle" Target="colors199.xml"/><Relationship Id="rId1" Type="http://schemas.microsoft.com/office/2011/relationships/chartStyle" Target="style19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00.xml.rels><?xml version="1.0" encoding="UTF-8" standalone="yes"?>
<Relationships xmlns="http://schemas.openxmlformats.org/package/2006/relationships"><Relationship Id="rId2" Type="http://schemas.microsoft.com/office/2011/relationships/chartColorStyle" Target="colors200.xml"/><Relationship Id="rId1" Type="http://schemas.microsoft.com/office/2011/relationships/chartStyle" Target="style200.xml"/></Relationships>
</file>

<file path=xl/charts/_rels/chart201.xml.rels><?xml version="1.0" encoding="UTF-8" standalone="yes"?>
<Relationships xmlns="http://schemas.openxmlformats.org/package/2006/relationships"><Relationship Id="rId2" Type="http://schemas.microsoft.com/office/2011/relationships/chartColorStyle" Target="colors201.xml"/><Relationship Id="rId1" Type="http://schemas.microsoft.com/office/2011/relationships/chartStyle" Target="style201.xml"/></Relationships>
</file>

<file path=xl/charts/_rels/chart202.xml.rels><?xml version="1.0" encoding="UTF-8" standalone="yes"?>
<Relationships xmlns="http://schemas.openxmlformats.org/package/2006/relationships"><Relationship Id="rId2" Type="http://schemas.microsoft.com/office/2011/relationships/chartColorStyle" Target="colors202.xml"/><Relationship Id="rId1" Type="http://schemas.microsoft.com/office/2011/relationships/chartStyle" Target="style202.xml"/></Relationships>
</file>

<file path=xl/charts/_rels/chart203.xml.rels><?xml version="1.0" encoding="UTF-8" standalone="yes"?>
<Relationships xmlns="http://schemas.openxmlformats.org/package/2006/relationships"><Relationship Id="rId2" Type="http://schemas.microsoft.com/office/2011/relationships/chartColorStyle" Target="colors203.xml"/><Relationship Id="rId1" Type="http://schemas.microsoft.com/office/2011/relationships/chartStyle" Target="style203.xml"/></Relationships>
</file>

<file path=xl/charts/_rels/chart204.xml.rels><?xml version="1.0" encoding="UTF-8" standalone="yes"?>
<Relationships xmlns="http://schemas.openxmlformats.org/package/2006/relationships"><Relationship Id="rId2" Type="http://schemas.microsoft.com/office/2011/relationships/chartColorStyle" Target="colors204.xml"/><Relationship Id="rId1" Type="http://schemas.microsoft.com/office/2011/relationships/chartStyle" Target="style204.xml"/></Relationships>
</file>

<file path=xl/charts/_rels/chart205.xml.rels><?xml version="1.0" encoding="UTF-8" standalone="yes"?>
<Relationships xmlns="http://schemas.openxmlformats.org/package/2006/relationships"><Relationship Id="rId2" Type="http://schemas.microsoft.com/office/2011/relationships/chartColorStyle" Target="colors205.xml"/><Relationship Id="rId1" Type="http://schemas.microsoft.com/office/2011/relationships/chartStyle" Target="style205.xml"/></Relationships>
</file>

<file path=xl/charts/_rels/chart206.xml.rels><?xml version="1.0" encoding="UTF-8" standalone="yes"?>
<Relationships xmlns="http://schemas.openxmlformats.org/package/2006/relationships"><Relationship Id="rId2" Type="http://schemas.microsoft.com/office/2011/relationships/chartColorStyle" Target="colors206.xml"/><Relationship Id="rId1" Type="http://schemas.microsoft.com/office/2011/relationships/chartStyle" Target="style206.xml"/></Relationships>
</file>

<file path=xl/charts/_rels/chart207.xml.rels><?xml version="1.0" encoding="UTF-8" standalone="yes"?>
<Relationships xmlns="http://schemas.openxmlformats.org/package/2006/relationships"><Relationship Id="rId2" Type="http://schemas.microsoft.com/office/2011/relationships/chartColorStyle" Target="colors207.xml"/><Relationship Id="rId1" Type="http://schemas.microsoft.com/office/2011/relationships/chartStyle" Target="style207.xml"/></Relationships>
</file>

<file path=xl/charts/_rels/chart208.xml.rels><?xml version="1.0" encoding="UTF-8" standalone="yes"?>
<Relationships xmlns="http://schemas.openxmlformats.org/package/2006/relationships"><Relationship Id="rId2" Type="http://schemas.microsoft.com/office/2011/relationships/chartColorStyle" Target="colors208.xml"/><Relationship Id="rId1" Type="http://schemas.microsoft.com/office/2011/relationships/chartStyle" Target="style208.xml"/></Relationships>
</file>

<file path=xl/charts/_rels/chart209.xml.rels><?xml version="1.0" encoding="UTF-8" standalone="yes"?>
<Relationships xmlns="http://schemas.openxmlformats.org/package/2006/relationships"><Relationship Id="rId2" Type="http://schemas.microsoft.com/office/2011/relationships/chartColorStyle" Target="colors209.xml"/><Relationship Id="rId1" Type="http://schemas.microsoft.com/office/2011/relationships/chartStyle" Target="style209.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0.xml.rels><?xml version="1.0" encoding="UTF-8" standalone="yes"?>
<Relationships xmlns="http://schemas.openxmlformats.org/package/2006/relationships"><Relationship Id="rId2" Type="http://schemas.microsoft.com/office/2011/relationships/chartColorStyle" Target="colors210.xml"/><Relationship Id="rId1" Type="http://schemas.microsoft.com/office/2011/relationships/chartStyle" Target="style210.xml"/></Relationships>
</file>

<file path=xl/charts/_rels/chart211.xml.rels><?xml version="1.0" encoding="UTF-8" standalone="yes"?>
<Relationships xmlns="http://schemas.openxmlformats.org/package/2006/relationships"><Relationship Id="rId2" Type="http://schemas.microsoft.com/office/2011/relationships/chartColorStyle" Target="colors211.xml"/><Relationship Id="rId1" Type="http://schemas.microsoft.com/office/2011/relationships/chartStyle" Target="style211.xml"/></Relationships>
</file>

<file path=xl/charts/_rels/chart212.xml.rels><?xml version="1.0" encoding="UTF-8" standalone="yes"?>
<Relationships xmlns="http://schemas.openxmlformats.org/package/2006/relationships"><Relationship Id="rId2" Type="http://schemas.microsoft.com/office/2011/relationships/chartColorStyle" Target="colors212.xml"/><Relationship Id="rId1" Type="http://schemas.microsoft.com/office/2011/relationships/chartStyle" Target="style212.xml"/></Relationships>
</file>

<file path=xl/charts/_rels/chart213.xml.rels><?xml version="1.0" encoding="UTF-8" standalone="yes"?>
<Relationships xmlns="http://schemas.openxmlformats.org/package/2006/relationships"><Relationship Id="rId2" Type="http://schemas.microsoft.com/office/2011/relationships/chartColorStyle" Target="colors213.xml"/><Relationship Id="rId1" Type="http://schemas.microsoft.com/office/2011/relationships/chartStyle" Target="style213.xml"/></Relationships>
</file>

<file path=xl/charts/_rels/chart214.xml.rels><?xml version="1.0" encoding="UTF-8" standalone="yes"?>
<Relationships xmlns="http://schemas.openxmlformats.org/package/2006/relationships"><Relationship Id="rId2" Type="http://schemas.microsoft.com/office/2011/relationships/chartColorStyle" Target="colors214.xml"/><Relationship Id="rId1" Type="http://schemas.microsoft.com/office/2011/relationships/chartStyle" Target="style214.xml"/></Relationships>
</file>

<file path=xl/charts/_rels/chart215.xml.rels><?xml version="1.0" encoding="UTF-8" standalone="yes"?>
<Relationships xmlns="http://schemas.openxmlformats.org/package/2006/relationships"><Relationship Id="rId2" Type="http://schemas.microsoft.com/office/2011/relationships/chartColorStyle" Target="colors215.xml"/><Relationship Id="rId1" Type="http://schemas.microsoft.com/office/2011/relationships/chartStyle" Target="style215.xml"/></Relationships>
</file>

<file path=xl/charts/_rels/chart216.xml.rels><?xml version="1.0" encoding="UTF-8" standalone="yes"?>
<Relationships xmlns="http://schemas.openxmlformats.org/package/2006/relationships"><Relationship Id="rId2" Type="http://schemas.microsoft.com/office/2011/relationships/chartColorStyle" Target="colors216.xml"/><Relationship Id="rId1" Type="http://schemas.microsoft.com/office/2011/relationships/chartStyle" Target="style216.xml"/></Relationships>
</file>

<file path=xl/charts/_rels/chart217.xml.rels><?xml version="1.0" encoding="UTF-8" standalone="yes"?>
<Relationships xmlns="http://schemas.openxmlformats.org/package/2006/relationships"><Relationship Id="rId2" Type="http://schemas.microsoft.com/office/2011/relationships/chartColorStyle" Target="colors217.xml"/><Relationship Id="rId1" Type="http://schemas.microsoft.com/office/2011/relationships/chartStyle" Target="style217.xml"/></Relationships>
</file>

<file path=xl/charts/_rels/chart218.xml.rels><?xml version="1.0" encoding="UTF-8" standalone="yes"?>
<Relationships xmlns="http://schemas.openxmlformats.org/package/2006/relationships"><Relationship Id="rId2" Type="http://schemas.microsoft.com/office/2011/relationships/chartColorStyle" Target="colors218.xml"/><Relationship Id="rId1" Type="http://schemas.microsoft.com/office/2011/relationships/chartStyle" Target="style218.xml"/></Relationships>
</file>

<file path=xl/charts/_rels/chart219.xml.rels><?xml version="1.0" encoding="UTF-8" standalone="yes"?>
<Relationships xmlns="http://schemas.openxmlformats.org/package/2006/relationships"><Relationship Id="rId2" Type="http://schemas.microsoft.com/office/2011/relationships/chartColorStyle" Target="colors219.xml"/><Relationship Id="rId1" Type="http://schemas.microsoft.com/office/2011/relationships/chartStyle" Target="style219.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0.xml.rels><?xml version="1.0" encoding="UTF-8" standalone="yes"?>
<Relationships xmlns="http://schemas.openxmlformats.org/package/2006/relationships"><Relationship Id="rId2" Type="http://schemas.microsoft.com/office/2011/relationships/chartColorStyle" Target="colors220.xml"/><Relationship Id="rId1" Type="http://schemas.microsoft.com/office/2011/relationships/chartStyle" Target="style220.xml"/></Relationships>
</file>

<file path=xl/charts/_rels/chart221.xml.rels><?xml version="1.0" encoding="UTF-8" standalone="yes"?>
<Relationships xmlns="http://schemas.openxmlformats.org/package/2006/relationships"><Relationship Id="rId2" Type="http://schemas.microsoft.com/office/2011/relationships/chartColorStyle" Target="colors221.xml"/><Relationship Id="rId1" Type="http://schemas.microsoft.com/office/2011/relationships/chartStyle" Target="style221.xml"/></Relationships>
</file>

<file path=xl/charts/_rels/chart222.xml.rels><?xml version="1.0" encoding="UTF-8" standalone="yes"?>
<Relationships xmlns="http://schemas.openxmlformats.org/package/2006/relationships"><Relationship Id="rId2" Type="http://schemas.microsoft.com/office/2011/relationships/chartColorStyle" Target="colors222.xml"/><Relationship Id="rId1" Type="http://schemas.microsoft.com/office/2011/relationships/chartStyle" Target="style222.xml"/></Relationships>
</file>

<file path=xl/charts/_rels/chart223.xml.rels><?xml version="1.0" encoding="UTF-8" standalone="yes"?>
<Relationships xmlns="http://schemas.openxmlformats.org/package/2006/relationships"><Relationship Id="rId2" Type="http://schemas.microsoft.com/office/2011/relationships/chartColorStyle" Target="colors223.xml"/><Relationship Id="rId1" Type="http://schemas.microsoft.com/office/2011/relationships/chartStyle" Target="style223.xml"/></Relationships>
</file>

<file path=xl/charts/_rels/chart224.xml.rels><?xml version="1.0" encoding="UTF-8" standalone="yes"?>
<Relationships xmlns="http://schemas.openxmlformats.org/package/2006/relationships"><Relationship Id="rId2" Type="http://schemas.microsoft.com/office/2011/relationships/chartColorStyle" Target="colors224.xml"/><Relationship Id="rId1" Type="http://schemas.microsoft.com/office/2011/relationships/chartStyle" Target="style224.xml"/></Relationships>
</file>

<file path=xl/charts/_rels/chart225.xml.rels><?xml version="1.0" encoding="UTF-8" standalone="yes"?>
<Relationships xmlns="http://schemas.openxmlformats.org/package/2006/relationships"><Relationship Id="rId2" Type="http://schemas.microsoft.com/office/2011/relationships/chartColorStyle" Target="colors225.xml"/><Relationship Id="rId1" Type="http://schemas.microsoft.com/office/2011/relationships/chartStyle" Target="style225.xml"/></Relationships>
</file>

<file path=xl/charts/_rels/chart226.xml.rels><?xml version="1.0" encoding="UTF-8" standalone="yes"?>
<Relationships xmlns="http://schemas.openxmlformats.org/package/2006/relationships"><Relationship Id="rId2" Type="http://schemas.microsoft.com/office/2011/relationships/chartColorStyle" Target="colors226.xml"/><Relationship Id="rId1" Type="http://schemas.microsoft.com/office/2011/relationships/chartStyle" Target="style226.xml"/></Relationships>
</file>

<file path=xl/charts/_rels/chart227.xml.rels><?xml version="1.0" encoding="UTF-8" standalone="yes"?>
<Relationships xmlns="http://schemas.openxmlformats.org/package/2006/relationships"><Relationship Id="rId2" Type="http://schemas.microsoft.com/office/2011/relationships/chartColorStyle" Target="colors227.xml"/><Relationship Id="rId1" Type="http://schemas.microsoft.com/office/2011/relationships/chartStyle" Target="style227.xml"/></Relationships>
</file>

<file path=xl/charts/_rels/chart228.xml.rels><?xml version="1.0" encoding="UTF-8" standalone="yes"?>
<Relationships xmlns="http://schemas.openxmlformats.org/package/2006/relationships"><Relationship Id="rId2" Type="http://schemas.microsoft.com/office/2011/relationships/chartColorStyle" Target="colors228.xml"/><Relationship Id="rId1" Type="http://schemas.microsoft.com/office/2011/relationships/chartStyle" Target="style228.xml"/></Relationships>
</file>

<file path=xl/charts/_rels/chart229.xml.rels><?xml version="1.0" encoding="UTF-8" standalone="yes"?>
<Relationships xmlns="http://schemas.openxmlformats.org/package/2006/relationships"><Relationship Id="rId2" Type="http://schemas.microsoft.com/office/2011/relationships/chartColorStyle" Target="colors229.xml"/><Relationship Id="rId1" Type="http://schemas.microsoft.com/office/2011/relationships/chartStyle" Target="style229.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0.xml.rels><?xml version="1.0" encoding="UTF-8" standalone="yes"?>
<Relationships xmlns="http://schemas.openxmlformats.org/package/2006/relationships"><Relationship Id="rId2" Type="http://schemas.microsoft.com/office/2011/relationships/chartColorStyle" Target="colors230.xml"/><Relationship Id="rId1" Type="http://schemas.microsoft.com/office/2011/relationships/chartStyle" Target="style230.xml"/></Relationships>
</file>

<file path=xl/charts/_rels/chart231.xml.rels><?xml version="1.0" encoding="UTF-8" standalone="yes"?>
<Relationships xmlns="http://schemas.openxmlformats.org/package/2006/relationships"><Relationship Id="rId2" Type="http://schemas.microsoft.com/office/2011/relationships/chartColorStyle" Target="colors231.xml"/><Relationship Id="rId1" Type="http://schemas.microsoft.com/office/2011/relationships/chartStyle" Target="style231.xml"/></Relationships>
</file>

<file path=xl/charts/_rels/chart232.xml.rels><?xml version="1.0" encoding="UTF-8" standalone="yes"?>
<Relationships xmlns="http://schemas.openxmlformats.org/package/2006/relationships"><Relationship Id="rId2" Type="http://schemas.microsoft.com/office/2011/relationships/chartColorStyle" Target="colors232.xml"/><Relationship Id="rId1" Type="http://schemas.microsoft.com/office/2011/relationships/chartStyle" Target="style232.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25th,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- 25May22'!$D$2:$D$5</c:f>
              <c:strCache>
                <c:ptCount val="4"/>
                <c:pt idx="0">
                  <c:v>FH 5/25/22</c:v>
                </c:pt>
                <c:pt idx="1">
                  <c:v>HS 5/25/22</c:v>
                </c:pt>
                <c:pt idx="2">
                  <c:v>JT 5/25/22</c:v>
                </c:pt>
                <c:pt idx="3">
                  <c:v>RB 5/25/22</c:v>
                </c:pt>
              </c:strCache>
            </c:strRef>
          </c:cat>
          <c:val>
            <c:numRef>
              <c:f>'Weekly Results - 25May22'!$G$2:$G$5</c:f>
              <c:numCache>
                <c:formatCode>0.00E+00</c:formatCode>
                <c:ptCount val="4"/>
                <c:pt idx="0">
                  <c:v>323066.66666666669</c:v>
                </c:pt>
                <c:pt idx="1">
                  <c:v>71000</c:v>
                </c:pt>
                <c:pt idx="2">
                  <c:v>145933.33333333334</c:v>
                </c:pt>
                <c:pt idx="3">
                  <c:v>201266.66666666663</c:v>
                </c:pt>
              </c:numCache>
            </c:numRef>
          </c:val>
          <c:extLst>
            <c:ext xmlns:c16="http://schemas.microsoft.com/office/drawing/2014/chart" uri="{C3380CC4-5D6E-409C-BE32-E72D297353CC}">
              <c16:uniqueId val="{00000000-EF43-FB4B-8373-09DE78F9F98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- 25May22'!$D$2:$D$5</c:f>
              <c:strCache>
                <c:ptCount val="4"/>
                <c:pt idx="0">
                  <c:v>FH 5/25/22</c:v>
                </c:pt>
                <c:pt idx="1">
                  <c:v>HS 5/25/22</c:v>
                </c:pt>
                <c:pt idx="2">
                  <c:v>JT 5/25/22</c:v>
                </c:pt>
                <c:pt idx="3">
                  <c:v>RB 5/25/22</c:v>
                </c:pt>
              </c:strCache>
            </c:strRef>
          </c:cat>
          <c:val>
            <c:numRef>
              <c:f>'Weekly Results - 25May22'!$J$2:$J$5</c:f>
              <c:numCache>
                <c:formatCode>0.00E+00</c:formatCode>
                <c:ptCount val="4"/>
                <c:pt idx="0">
                  <c:v>179599.99999999997</c:v>
                </c:pt>
                <c:pt idx="1">
                  <c:v>10400</c:v>
                </c:pt>
                <c:pt idx="2">
                  <c:v>109266.66666666667</c:v>
                </c:pt>
                <c:pt idx="3">
                  <c:v>137466.66666666666</c:v>
                </c:pt>
              </c:numCache>
            </c:numRef>
          </c:val>
          <c:extLst>
            <c:ext xmlns:c16="http://schemas.microsoft.com/office/drawing/2014/chart" uri="{C3380CC4-5D6E-409C-BE32-E72D297353CC}">
              <c16:uniqueId val="{00000001-EF43-FB4B-8373-09DE78F9F98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May 11th,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- 11May22'!$D$2:$D$5</c:f>
              <c:strCache>
                <c:ptCount val="4"/>
                <c:pt idx="0">
                  <c:v>FH 5/11/22</c:v>
                </c:pt>
                <c:pt idx="1">
                  <c:v>HS5/11/22</c:v>
                </c:pt>
                <c:pt idx="2">
                  <c:v>JT 5/11/22</c:v>
                </c:pt>
                <c:pt idx="3">
                  <c:v>RB 5/11/22</c:v>
                </c:pt>
              </c:strCache>
            </c:strRef>
          </c:cat>
          <c:val>
            <c:numRef>
              <c:f>'Weekly Results - 11May22'!$L$2:$L$5</c:f>
              <c:numCache>
                <c:formatCode>0.00E+00</c:formatCode>
                <c:ptCount val="4"/>
                <c:pt idx="0">
                  <c:v>582660678687.46667</c:v>
                </c:pt>
                <c:pt idx="1">
                  <c:v>6113697465002.4004</c:v>
                </c:pt>
                <c:pt idx="2">
                  <c:v>3266853284733.7334</c:v>
                </c:pt>
                <c:pt idx="3">
                  <c:v>1271595531856</c:v>
                </c:pt>
              </c:numCache>
            </c:numRef>
          </c:val>
          <c:extLst>
            <c:ext xmlns:c16="http://schemas.microsoft.com/office/drawing/2014/chart" uri="{C3380CC4-5D6E-409C-BE32-E72D297353CC}">
              <c16:uniqueId val="{00000000-9F8D-4FD0-8341-00FE280D56F6}"/>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- 11May22'!$D$2:$D$5</c:f>
              <c:strCache>
                <c:ptCount val="4"/>
                <c:pt idx="0">
                  <c:v>FH 5/11/22</c:v>
                </c:pt>
                <c:pt idx="1">
                  <c:v>HS5/11/22</c:v>
                </c:pt>
                <c:pt idx="2">
                  <c:v>JT 5/11/22</c:v>
                </c:pt>
                <c:pt idx="3">
                  <c:v>RB 5/11/22</c:v>
                </c:pt>
              </c:strCache>
            </c:strRef>
          </c:cat>
          <c:val>
            <c:numRef>
              <c:f>'Weekly Results - 11May22'!$M$2:$M$5</c:f>
              <c:numCache>
                <c:formatCode>0.00E+00</c:formatCode>
                <c:ptCount val="4"/>
                <c:pt idx="0">
                  <c:v>208515623591.19998</c:v>
                </c:pt>
                <c:pt idx="1">
                  <c:v>3062254300551.5996</c:v>
                </c:pt>
                <c:pt idx="2">
                  <c:v>2176712729314.6665</c:v>
                </c:pt>
                <c:pt idx="3">
                  <c:v>214163457996.79999</c:v>
                </c:pt>
              </c:numCache>
            </c:numRef>
          </c:val>
          <c:extLst>
            <c:ext xmlns:c16="http://schemas.microsoft.com/office/drawing/2014/chart" uri="{C3380CC4-5D6E-409C-BE32-E72D297353CC}">
              <c16:uniqueId val="{00000001-9F8D-4FD0-8341-00FE280D56F6}"/>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- 01Dec21'!$L$2:$L$5</c:f>
              <c:numCache>
                <c:formatCode>0.00E+00</c:formatCode>
                <c:ptCount val="4"/>
                <c:pt idx="0">
                  <c:v>21166554045821.598</c:v>
                </c:pt>
                <c:pt idx="1">
                  <c:v>49882581969091.203</c:v>
                </c:pt>
                <c:pt idx="2">
                  <c:v>927779196101.33325</c:v>
                </c:pt>
                <c:pt idx="3">
                  <c:v>35671600972592</c:v>
                </c:pt>
              </c:numCache>
            </c:numRef>
          </c:val>
          <c:extLst>
            <c:ext xmlns:c16="http://schemas.microsoft.com/office/drawing/2014/chart" uri="{C3380CC4-5D6E-409C-BE32-E72D297353CC}">
              <c16:uniqueId val="{00000000-16FB-4449-9DF7-835E4020993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- 01Dec21'!$M$2:$M$5</c:f>
              <c:numCache>
                <c:formatCode>0.00E+00</c:formatCode>
                <c:ptCount val="4"/>
                <c:pt idx="0">
                  <c:v>7031856667916</c:v>
                </c:pt>
                <c:pt idx="1">
                  <c:v>17595124004052</c:v>
                </c:pt>
                <c:pt idx="2">
                  <c:v>58878295137.199997</c:v>
                </c:pt>
                <c:pt idx="3">
                  <c:v>15091831180712</c:v>
                </c:pt>
              </c:numCache>
            </c:numRef>
          </c:val>
          <c:extLst>
            <c:ext xmlns:c16="http://schemas.microsoft.com/office/drawing/2014/chart" uri="{C3380CC4-5D6E-409C-BE32-E72D297353CC}">
              <c16:uniqueId val="{00000001-16FB-4449-9DF7-835E4020993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Nov 16th,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- 16Nov21'!$G$2:$G$5</c:f>
              <c:numCache>
                <c:formatCode>0.00E+00</c:formatCode>
                <c:ptCount val="4"/>
                <c:pt idx="0">
                  <c:v>443400</c:v>
                </c:pt>
                <c:pt idx="1">
                  <c:v>649866.66666666663</c:v>
                </c:pt>
                <c:pt idx="2">
                  <c:v>943866.66666666663</c:v>
                </c:pt>
                <c:pt idx="3">
                  <c:v>1023400</c:v>
                </c:pt>
              </c:numCache>
            </c:numRef>
          </c:val>
          <c:extLst>
            <c:ext xmlns:c16="http://schemas.microsoft.com/office/drawing/2014/chart" uri="{C3380CC4-5D6E-409C-BE32-E72D297353CC}">
              <c16:uniqueId val="{00000000-4796-4FBF-A29D-DD72B72E845C}"/>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- 16Nov21'!$J$2:$J$5</c:f>
              <c:numCache>
                <c:formatCode>0.00E+00</c:formatCode>
                <c:ptCount val="4"/>
                <c:pt idx="0">
                  <c:v>122733.33333333333</c:v>
                </c:pt>
                <c:pt idx="1">
                  <c:v>292600</c:v>
                </c:pt>
                <c:pt idx="2">
                  <c:v>342533.33333333326</c:v>
                </c:pt>
                <c:pt idx="3">
                  <c:v>524600</c:v>
                </c:pt>
              </c:numCache>
            </c:numRef>
          </c:val>
          <c:extLst>
            <c:ext xmlns:c16="http://schemas.microsoft.com/office/drawing/2014/chart" uri="{C3380CC4-5D6E-409C-BE32-E72D297353CC}">
              <c16:uniqueId val="{00000001-4796-4FBF-A29D-DD72B72E845C}"/>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- 16Nov21'!$L$2:$L$5</c:f>
              <c:numCache>
                <c:formatCode>0.00E+00</c:formatCode>
                <c:ptCount val="4"/>
                <c:pt idx="0">
                  <c:v>9835726329823.1992</c:v>
                </c:pt>
                <c:pt idx="1">
                  <c:v>26346738677649.598</c:v>
                </c:pt>
                <c:pt idx="2">
                  <c:v>25260572804620.531</c:v>
                </c:pt>
                <c:pt idx="3">
                  <c:v>102738226365902.39</c:v>
                </c:pt>
              </c:numCache>
            </c:numRef>
          </c:val>
          <c:extLst>
            <c:ext xmlns:c16="http://schemas.microsoft.com/office/drawing/2014/chart" uri="{C3380CC4-5D6E-409C-BE32-E72D297353CC}">
              <c16:uniqueId val="{00000000-5B48-4464-B04A-6F087CF9DBA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- 16Nov21'!$M$2:$M$5</c:f>
              <c:numCache>
                <c:formatCode>0.00E+00</c:formatCode>
                <c:ptCount val="4"/>
                <c:pt idx="0">
                  <c:v>2722533780364.5332</c:v>
                </c:pt>
                <c:pt idx="1">
                  <c:v>11862519086602.801</c:v>
                </c:pt>
                <c:pt idx="2">
                  <c:v>9167172133785.8633</c:v>
                </c:pt>
                <c:pt idx="3">
                  <c:v>52664132843025.594</c:v>
                </c:pt>
              </c:numCache>
            </c:numRef>
          </c:val>
          <c:extLst>
            <c:ext xmlns:c16="http://schemas.microsoft.com/office/drawing/2014/chart" uri="{C3380CC4-5D6E-409C-BE32-E72D297353CC}">
              <c16:uniqueId val="{00000001-5B48-4464-B04A-6F087CF9DBA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Nov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- 16Nov21'!$G$2:$G$5</c:f>
              <c:numCache>
                <c:formatCode>0.00E+00</c:formatCode>
                <c:ptCount val="4"/>
                <c:pt idx="0">
                  <c:v>443400</c:v>
                </c:pt>
                <c:pt idx="1">
                  <c:v>649866.66666666663</c:v>
                </c:pt>
                <c:pt idx="2">
                  <c:v>943866.66666666663</c:v>
                </c:pt>
                <c:pt idx="3">
                  <c:v>1023400</c:v>
                </c:pt>
              </c:numCache>
            </c:numRef>
          </c:val>
          <c:extLst>
            <c:ext xmlns:c16="http://schemas.microsoft.com/office/drawing/2014/chart" uri="{C3380CC4-5D6E-409C-BE32-E72D297353CC}">
              <c16:uniqueId val="{00000000-30A0-4A8C-8C2D-748F84A03B0D}"/>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- 16Nov21'!$J$2:$J$5</c:f>
              <c:numCache>
                <c:formatCode>0.00E+00</c:formatCode>
                <c:ptCount val="4"/>
                <c:pt idx="0">
                  <c:v>122733.33333333333</c:v>
                </c:pt>
                <c:pt idx="1">
                  <c:v>292600</c:v>
                </c:pt>
                <c:pt idx="2">
                  <c:v>342533.33333333326</c:v>
                </c:pt>
                <c:pt idx="3">
                  <c:v>524600</c:v>
                </c:pt>
              </c:numCache>
            </c:numRef>
          </c:val>
          <c:extLst>
            <c:ext xmlns:c16="http://schemas.microsoft.com/office/drawing/2014/chart" uri="{C3380CC4-5D6E-409C-BE32-E72D297353CC}">
              <c16:uniqueId val="{00000001-30A0-4A8C-8C2D-748F84A03B0D}"/>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- 16Nov21'!$L$2:$L$5</c:f>
              <c:numCache>
                <c:formatCode>0.00E+00</c:formatCode>
                <c:ptCount val="4"/>
                <c:pt idx="0">
                  <c:v>9835726329823.1992</c:v>
                </c:pt>
                <c:pt idx="1">
                  <c:v>26346738677649.598</c:v>
                </c:pt>
                <c:pt idx="2">
                  <c:v>25260572804620.531</c:v>
                </c:pt>
                <c:pt idx="3">
                  <c:v>102738226365902.39</c:v>
                </c:pt>
              </c:numCache>
            </c:numRef>
          </c:val>
          <c:extLst>
            <c:ext xmlns:c16="http://schemas.microsoft.com/office/drawing/2014/chart" uri="{C3380CC4-5D6E-409C-BE32-E72D297353CC}">
              <c16:uniqueId val="{00000000-050D-4926-A258-F8D2EAADD5E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- 16Nov21'!$D$2:$D$5</c:f>
              <c:strCache>
                <c:ptCount val="4"/>
                <c:pt idx="0">
                  <c:v>FH 11/16/21</c:v>
                </c:pt>
                <c:pt idx="1">
                  <c:v>HS 11/16/21</c:v>
                </c:pt>
                <c:pt idx="2">
                  <c:v>JT 11/16/21</c:v>
                </c:pt>
                <c:pt idx="3">
                  <c:v>RB 11/16/21</c:v>
                </c:pt>
              </c:strCache>
            </c:strRef>
          </c:cat>
          <c:val>
            <c:numRef>
              <c:f>'Weekly Results - 16Nov21'!$M$2:$M$5</c:f>
              <c:numCache>
                <c:formatCode>0.00E+00</c:formatCode>
                <c:ptCount val="4"/>
                <c:pt idx="0">
                  <c:v>2722533780364.5332</c:v>
                </c:pt>
                <c:pt idx="1">
                  <c:v>11862519086602.801</c:v>
                </c:pt>
                <c:pt idx="2">
                  <c:v>9167172133785.8633</c:v>
                </c:pt>
                <c:pt idx="3">
                  <c:v>52664132843025.594</c:v>
                </c:pt>
              </c:numCache>
            </c:numRef>
          </c:val>
          <c:extLst>
            <c:ext xmlns:c16="http://schemas.microsoft.com/office/drawing/2014/chart" uri="{C3380CC4-5D6E-409C-BE32-E72D297353CC}">
              <c16:uniqueId val="{00000001-050D-4926-A258-F8D2EAADD5E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Nov 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(2)'!$G$2:$G$5</c:f>
              <c:numCache>
                <c:formatCode>0.00E+00</c:formatCode>
                <c:ptCount val="4"/>
                <c:pt idx="0">
                  <c:v>621066.66666666663</c:v>
                </c:pt>
                <c:pt idx="2">
                  <c:v>13066.666666666668</c:v>
                </c:pt>
                <c:pt idx="3">
                  <c:v>390666.66666666669</c:v>
                </c:pt>
              </c:numCache>
            </c:numRef>
          </c:val>
          <c:extLst>
            <c:ext xmlns:c16="http://schemas.microsoft.com/office/drawing/2014/chart" uri="{C3380CC4-5D6E-409C-BE32-E72D297353CC}">
              <c16:uniqueId val="{00000000-D0CB-4C0E-814E-FDA486B58D6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(2)'!$J$2:$J$5</c:f>
              <c:numCache>
                <c:formatCode>0.00E+00</c:formatCode>
                <c:ptCount val="4"/>
                <c:pt idx="0">
                  <c:v>300666.66666666669</c:v>
                </c:pt>
                <c:pt idx="2">
                  <c:v>66.666666666666671</c:v>
                </c:pt>
                <c:pt idx="3">
                  <c:v>133066.66666666666</c:v>
                </c:pt>
              </c:numCache>
            </c:numRef>
          </c:val>
          <c:extLst>
            <c:ext xmlns:c16="http://schemas.microsoft.com/office/drawing/2014/chart" uri="{C3380CC4-5D6E-409C-BE32-E72D297353CC}">
              <c16:uniqueId val="{00000001-D0CB-4C0E-814E-FDA486B58D6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(2)'!$L$2:$L$5</c:f>
              <c:numCache>
                <c:formatCode>0.00E+00</c:formatCode>
                <c:ptCount val="4"/>
                <c:pt idx="0">
                  <c:v>13776819499117.865</c:v>
                </c:pt>
                <c:pt idx="2">
                  <c:v>349701389299.73334</c:v>
                </c:pt>
                <c:pt idx="3">
                  <c:v>39218683245664</c:v>
                </c:pt>
              </c:numCache>
            </c:numRef>
          </c:val>
          <c:extLst>
            <c:ext xmlns:c16="http://schemas.microsoft.com/office/drawing/2014/chart" uri="{C3380CC4-5D6E-409C-BE32-E72D297353CC}">
              <c16:uniqueId val="{00000000-D665-45E9-BD87-9DC3B0E4FDB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(2)'!$M$2:$M$5</c:f>
              <c:numCache>
                <c:formatCode>0.00E+00</c:formatCode>
                <c:ptCount val="4"/>
                <c:pt idx="0">
                  <c:v>6669542286498.668</c:v>
                </c:pt>
                <c:pt idx="2">
                  <c:v>1784190761.7333333</c:v>
                </c:pt>
                <c:pt idx="3">
                  <c:v>13358445692550.398</c:v>
                </c:pt>
              </c:numCache>
            </c:numRef>
          </c:val>
          <c:extLst>
            <c:ext xmlns:c16="http://schemas.microsoft.com/office/drawing/2014/chart" uri="{C3380CC4-5D6E-409C-BE32-E72D297353CC}">
              <c16:uniqueId val="{00000001-D665-45E9-BD87-9DC3B0E4FDB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- 09Nov21 (2)'!$D$2:$D$5</c:f>
              <c:strCache>
                <c:ptCount val="4"/>
                <c:pt idx="0">
                  <c:v>FH 11/9/21</c:v>
                </c:pt>
                <c:pt idx="2">
                  <c:v>JT 11/09/21</c:v>
                </c:pt>
                <c:pt idx="3">
                  <c:v>RB 11/09/21</c:v>
                </c:pt>
              </c:strCache>
            </c:strRef>
          </c:cat>
          <c:val>
            <c:numRef>
              <c:f>'Weekly Results - 09Nov21 (2)'!$G$2:$G$5</c:f>
              <c:numCache>
                <c:formatCode>0.00E+00</c:formatCode>
                <c:ptCount val="4"/>
                <c:pt idx="0">
                  <c:v>621066.66666666663</c:v>
                </c:pt>
                <c:pt idx="2">
                  <c:v>13066.666666666668</c:v>
                </c:pt>
                <c:pt idx="3">
                  <c:v>390666.66666666669</c:v>
                </c:pt>
              </c:numCache>
            </c:numRef>
          </c:val>
          <c:extLst>
            <c:ext xmlns:c16="http://schemas.microsoft.com/office/drawing/2014/chart" uri="{C3380CC4-5D6E-409C-BE32-E72D297353CC}">
              <c16:uniqueId val="{00000000-496F-47E1-9AAA-21B1387E26C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- 09Nov21 (2)'!$D$2:$D$5</c:f>
              <c:strCache>
                <c:ptCount val="4"/>
                <c:pt idx="0">
                  <c:v>FH 11/9/21</c:v>
                </c:pt>
                <c:pt idx="2">
                  <c:v>JT 11/09/21</c:v>
                </c:pt>
                <c:pt idx="3">
                  <c:v>RB 11/09/21</c:v>
                </c:pt>
              </c:strCache>
            </c:strRef>
          </c:cat>
          <c:val>
            <c:numRef>
              <c:f>'Weekly Results - 09Nov21 (2)'!$J$2:$J$5</c:f>
              <c:numCache>
                <c:formatCode>0.00E+00</c:formatCode>
                <c:ptCount val="4"/>
                <c:pt idx="0">
                  <c:v>300666.66666666669</c:v>
                </c:pt>
                <c:pt idx="2">
                  <c:v>66.666666666666671</c:v>
                </c:pt>
                <c:pt idx="3">
                  <c:v>133066.66666666666</c:v>
                </c:pt>
              </c:numCache>
            </c:numRef>
          </c:val>
          <c:extLst>
            <c:ext xmlns:c16="http://schemas.microsoft.com/office/drawing/2014/chart" uri="{C3380CC4-5D6E-409C-BE32-E72D297353CC}">
              <c16:uniqueId val="{00000001-496F-47E1-9AAA-21B1387E26C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(2)'!$L$2:$L$5</c:f>
              <c:numCache>
                <c:formatCode>0.00E+00</c:formatCode>
                <c:ptCount val="4"/>
                <c:pt idx="0">
                  <c:v>13776819499117.865</c:v>
                </c:pt>
                <c:pt idx="2">
                  <c:v>349701389299.73334</c:v>
                </c:pt>
                <c:pt idx="3">
                  <c:v>39218683245664</c:v>
                </c:pt>
              </c:numCache>
            </c:numRef>
          </c:val>
          <c:extLst>
            <c:ext xmlns:c16="http://schemas.microsoft.com/office/drawing/2014/chart" uri="{C3380CC4-5D6E-409C-BE32-E72D297353CC}">
              <c16:uniqueId val="{00000000-B747-42FF-9913-69FAC0033CA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 (2)'!$D$2:$D$5</c:f>
              <c:strCache>
                <c:ptCount val="4"/>
                <c:pt idx="0">
                  <c:v>FH 11/9/21</c:v>
                </c:pt>
                <c:pt idx="2">
                  <c:v>JT 11/09/21</c:v>
                </c:pt>
                <c:pt idx="3">
                  <c:v>RB 11/09/21</c:v>
                </c:pt>
              </c:strCache>
            </c:strRef>
          </c:cat>
          <c:val>
            <c:numRef>
              <c:f>'Weekly Results - 09Nov21 (2)'!$M$2:$M$5</c:f>
              <c:numCache>
                <c:formatCode>0.00E+00</c:formatCode>
                <c:ptCount val="4"/>
                <c:pt idx="0">
                  <c:v>6669542286498.668</c:v>
                </c:pt>
                <c:pt idx="2">
                  <c:v>1784190761.7333333</c:v>
                </c:pt>
                <c:pt idx="3">
                  <c:v>13358445692550.398</c:v>
                </c:pt>
              </c:numCache>
            </c:numRef>
          </c:val>
          <c:extLst>
            <c:ext xmlns:c16="http://schemas.microsoft.com/office/drawing/2014/chart" uri="{C3380CC4-5D6E-409C-BE32-E72D297353CC}">
              <c16:uniqueId val="{00000001-B747-42FF-9913-69FAC0033CA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Nov 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- 09Nov21'!$G$2:$G$5</c:f>
              <c:numCache>
                <c:formatCode>0.00E+00</c:formatCode>
                <c:ptCount val="4"/>
                <c:pt idx="0">
                  <c:v>256266.66666666666</c:v>
                </c:pt>
                <c:pt idx="2">
                  <c:v>1413266.6666666667</c:v>
                </c:pt>
                <c:pt idx="3">
                  <c:v>538000</c:v>
                </c:pt>
              </c:numCache>
            </c:numRef>
          </c:val>
          <c:extLst>
            <c:ext xmlns:c16="http://schemas.microsoft.com/office/drawing/2014/chart" uri="{C3380CC4-5D6E-409C-BE32-E72D297353CC}">
              <c16:uniqueId val="{00000000-D212-474C-931D-EFCA861C36C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- 09Nov21'!$J$2:$J$5</c:f>
              <c:numCache>
                <c:formatCode>0.00E+00</c:formatCode>
                <c:ptCount val="4"/>
                <c:pt idx="0">
                  <c:v>59533.333333333336</c:v>
                </c:pt>
                <c:pt idx="2">
                  <c:v>720533.33333333337</c:v>
                </c:pt>
                <c:pt idx="3">
                  <c:v>187733.33333333337</c:v>
                </c:pt>
              </c:numCache>
            </c:numRef>
          </c:val>
          <c:extLst>
            <c:ext xmlns:c16="http://schemas.microsoft.com/office/drawing/2014/chart" uri="{C3380CC4-5D6E-409C-BE32-E72D297353CC}">
              <c16:uniqueId val="{00000001-D212-474C-931D-EFCA861C36C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11</a:t>
            </a:r>
            <a:r>
              <a:rPr lang="en-US" sz="1600" b="1" i="0" u="none" strike="noStrike" cap="none" normalizeH="0" baseline="0">
                <a:effectLst/>
              </a:rPr>
              <a:t>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- 11May22'!$D$2:$D$5</c:f>
              <c:strCache>
                <c:ptCount val="4"/>
                <c:pt idx="0">
                  <c:v>FH 5/11/22</c:v>
                </c:pt>
                <c:pt idx="1">
                  <c:v>HS5/11/22</c:v>
                </c:pt>
                <c:pt idx="2">
                  <c:v>JT 5/11/22</c:v>
                </c:pt>
                <c:pt idx="3">
                  <c:v>RB 5/11/22</c:v>
                </c:pt>
              </c:strCache>
            </c:strRef>
          </c:cat>
          <c:val>
            <c:numRef>
              <c:f>'Weekly Results - 11May22'!$G$2:$G$5</c:f>
              <c:numCache>
                <c:formatCode>0.00E+00</c:formatCode>
                <c:ptCount val="4"/>
                <c:pt idx="0">
                  <c:v>26266.666666666668</c:v>
                </c:pt>
                <c:pt idx="1">
                  <c:v>150800</c:v>
                </c:pt>
                <c:pt idx="2">
                  <c:v>122066.66666666667</c:v>
                </c:pt>
                <c:pt idx="3">
                  <c:v>12666.666666666666</c:v>
                </c:pt>
              </c:numCache>
            </c:numRef>
          </c:val>
          <c:extLst>
            <c:ext xmlns:c16="http://schemas.microsoft.com/office/drawing/2014/chart" uri="{C3380CC4-5D6E-409C-BE32-E72D297353CC}">
              <c16:uniqueId val="{00000000-CE20-4479-B5C4-C996C91E36D7}"/>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- 11May22'!$D$2:$D$5</c:f>
              <c:strCache>
                <c:ptCount val="4"/>
                <c:pt idx="0">
                  <c:v>FH 5/11/22</c:v>
                </c:pt>
                <c:pt idx="1">
                  <c:v>HS5/11/22</c:v>
                </c:pt>
                <c:pt idx="2">
                  <c:v>JT 5/11/22</c:v>
                </c:pt>
                <c:pt idx="3">
                  <c:v>RB 5/11/22</c:v>
                </c:pt>
              </c:strCache>
            </c:strRef>
          </c:cat>
          <c:val>
            <c:numRef>
              <c:f>'Weekly Results - 11May22'!$J$2:$J$5</c:f>
              <c:numCache>
                <c:formatCode>0.00E+00</c:formatCode>
                <c:ptCount val="4"/>
                <c:pt idx="0">
                  <c:v>9400</c:v>
                </c:pt>
                <c:pt idx="1">
                  <c:v>75533.333333333328</c:v>
                </c:pt>
                <c:pt idx="2">
                  <c:v>81333.333333333328</c:v>
                </c:pt>
                <c:pt idx="3">
                  <c:v>2133.3333333333335</c:v>
                </c:pt>
              </c:numCache>
            </c:numRef>
          </c:val>
          <c:extLst>
            <c:ext xmlns:c16="http://schemas.microsoft.com/office/drawing/2014/chart" uri="{C3380CC4-5D6E-409C-BE32-E72D297353CC}">
              <c16:uniqueId val="{00000001-CE20-4479-B5C4-C996C91E36D7}"/>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- 09Nov21'!$L$2:$L$5</c:f>
              <c:numCache>
                <c:formatCode>0.00E+00</c:formatCode>
                <c:ptCount val="4"/>
                <c:pt idx="0">
                  <c:v>5684638702727.4668</c:v>
                </c:pt>
                <c:pt idx="2">
                  <c:v>37823059957984.938</c:v>
                </c:pt>
                <c:pt idx="3">
                  <c:v>54009347063568</c:v>
                </c:pt>
              </c:numCache>
            </c:numRef>
          </c:val>
          <c:extLst>
            <c:ext xmlns:c16="http://schemas.microsoft.com/office/drawing/2014/chart" uri="{C3380CC4-5D6E-409C-BE32-E72D297353CC}">
              <c16:uniqueId val="{00000000-D57A-4483-83D3-66049C20275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- 09Nov21'!$M$2:$M$5</c:f>
              <c:numCache>
                <c:formatCode>0.00E+00</c:formatCode>
                <c:ptCount val="4"/>
                <c:pt idx="0">
                  <c:v>1320598949410.9333</c:v>
                </c:pt>
                <c:pt idx="2">
                  <c:v>19283533752813.867</c:v>
                </c:pt>
                <c:pt idx="3">
                  <c:v>18846384303718.402</c:v>
                </c:pt>
              </c:numCache>
            </c:numRef>
          </c:val>
          <c:extLst>
            <c:ext xmlns:c16="http://schemas.microsoft.com/office/drawing/2014/chart" uri="{C3380CC4-5D6E-409C-BE32-E72D297353CC}">
              <c16:uniqueId val="{00000001-D57A-4483-83D3-66049C20275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- 09Nov21'!$D$2:$D$5</c:f>
              <c:strCache>
                <c:ptCount val="4"/>
                <c:pt idx="0">
                  <c:v>FH 11/9/21</c:v>
                </c:pt>
                <c:pt idx="2">
                  <c:v>JT 11/09/21</c:v>
                </c:pt>
                <c:pt idx="3">
                  <c:v>RB 11/09/21</c:v>
                </c:pt>
              </c:strCache>
            </c:strRef>
          </c:cat>
          <c:val>
            <c:numRef>
              <c:f>'Weekly Results - 09Nov21'!$G$2:$G$5</c:f>
              <c:numCache>
                <c:formatCode>0.00E+00</c:formatCode>
                <c:ptCount val="4"/>
                <c:pt idx="0">
                  <c:v>256266.66666666666</c:v>
                </c:pt>
                <c:pt idx="2">
                  <c:v>1413266.6666666667</c:v>
                </c:pt>
                <c:pt idx="3">
                  <c:v>538000</c:v>
                </c:pt>
              </c:numCache>
            </c:numRef>
          </c:val>
          <c:extLst>
            <c:ext xmlns:c16="http://schemas.microsoft.com/office/drawing/2014/chart" uri="{C3380CC4-5D6E-409C-BE32-E72D297353CC}">
              <c16:uniqueId val="{00000000-FD01-4A9B-AA6F-48CDCBE1FFA9}"/>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- 09Nov21'!$D$2:$D$5</c:f>
              <c:strCache>
                <c:ptCount val="4"/>
                <c:pt idx="0">
                  <c:v>FH 11/9/21</c:v>
                </c:pt>
                <c:pt idx="2">
                  <c:v>JT 11/09/21</c:v>
                </c:pt>
                <c:pt idx="3">
                  <c:v>RB 11/09/21</c:v>
                </c:pt>
              </c:strCache>
            </c:strRef>
          </c:cat>
          <c:val>
            <c:numRef>
              <c:f>'Weekly Results - 09Nov21'!$J$2:$J$5</c:f>
              <c:numCache>
                <c:formatCode>0.00E+00</c:formatCode>
                <c:ptCount val="4"/>
                <c:pt idx="0">
                  <c:v>59533.333333333336</c:v>
                </c:pt>
                <c:pt idx="2">
                  <c:v>720533.33333333337</c:v>
                </c:pt>
                <c:pt idx="3">
                  <c:v>187733.33333333337</c:v>
                </c:pt>
              </c:numCache>
            </c:numRef>
          </c:val>
          <c:extLst>
            <c:ext xmlns:c16="http://schemas.microsoft.com/office/drawing/2014/chart" uri="{C3380CC4-5D6E-409C-BE32-E72D297353CC}">
              <c16:uniqueId val="{00000001-FD01-4A9B-AA6F-48CDCBE1FFA9}"/>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- 09Nov21'!$L$2:$L$5</c:f>
              <c:numCache>
                <c:formatCode>0.00E+00</c:formatCode>
                <c:ptCount val="4"/>
                <c:pt idx="0">
                  <c:v>5684638702727.4668</c:v>
                </c:pt>
                <c:pt idx="2">
                  <c:v>37823059957984.938</c:v>
                </c:pt>
                <c:pt idx="3">
                  <c:v>54009347063568</c:v>
                </c:pt>
              </c:numCache>
            </c:numRef>
          </c:val>
          <c:extLst>
            <c:ext xmlns:c16="http://schemas.microsoft.com/office/drawing/2014/chart" uri="{C3380CC4-5D6E-409C-BE32-E72D297353CC}">
              <c16:uniqueId val="{00000000-AF23-4B41-9290-BE1944EEA52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- 09Nov21'!$D$2:$D$5</c:f>
              <c:strCache>
                <c:ptCount val="4"/>
                <c:pt idx="0">
                  <c:v>FH 11/9/21</c:v>
                </c:pt>
                <c:pt idx="2">
                  <c:v>JT 11/09/21</c:v>
                </c:pt>
                <c:pt idx="3">
                  <c:v>RB 11/09/21</c:v>
                </c:pt>
              </c:strCache>
            </c:strRef>
          </c:cat>
          <c:val>
            <c:numRef>
              <c:f>'Weekly Results - 09Nov21'!$M$2:$M$5</c:f>
              <c:numCache>
                <c:formatCode>0.00E+00</c:formatCode>
                <c:ptCount val="4"/>
                <c:pt idx="0">
                  <c:v>1320598949410.9333</c:v>
                </c:pt>
                <c:pt idx="2">
                  <c:v>19283533752813.867</c:v>
                </c:pt>
                <c:pt idx="3">
                  <c:v>18846384303718.402</c:v>
                </c:pt>
              </c:numCache>
            </c:numRef>
          </c:val>
          <c:extLst>
            <c:ext xmlns:c16="http://schemas.microsoft.com/office/drawing/2014/chart" uri="{C3380CC4-5D6E-409C-BE32-E72D297353CC}">
              <c16:uniqueId val="{00000001-AF23-4B41-9290-BE1944EEA52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Nov 3rd,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- 03Nov21'!$G$2:$G$5</c:f>
              <c:numCache>
                <c:formatCode>0.00E+00</c:formatCode>
                <c:ptCount val="4"/>
                <c:pt idx="0">
                  <c:v>913800</c:v>
                </c:pt>
                <c:pt idx="1">
                  <c:v>331333.33333333331</c:v>
                </c:pt>
                <c:pt idx="2">
                  <c:v>145133.33333333334</c:v>
                </c:pt>
                <c:pt idx="3">
                  <c:v>299733.33333333331</c:v>
                </c:pt>
              </c:numCache>
            </c:numRef>
          </c:val>
          <c:extLst>
            <c:ext xmlns:c16="http://schemas.microsoft.com/office/drawing/2014/chart" uri="{C3380CC4-5D6E-409C-BE32-E72D297353CC}">
              <c16:uniqueId val="{00000000-07E6-4920-B586-8A0F031346C1}"/>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- 03Nov21'!$J$2:$J$5</c:f>
              <c:numCache>
                <c:formatCode>0.00E+00</c:formatCode>
                <c:ptCount val="4"/>
                <c:pt idx="0">
                  <c:v>113666.66666666667</c:v>
                </c:pt>
                <c:pt idx="1">
                  <c:v>208200</c:v>
                </c:pt>
                <c:pt idx="2">
                  <c:v>70066.666666666672</c:v>
                </c:pt>
                <c:pt idx="3">
                  <c:v>100600</c:v>
                </c:pt>
              </c:numCache>
            </c:numRef>
          </c:val>
          <c:extLst>
            <c:ext xmlns:c16="http://schemas.microsoft.com/office/drawing/2014/chart" uri="{C3380CC4-5D6E-409C-BE32-E72D297353CC}">
              <c16:uniqueId val="{00000001-07E6-4920-B586-8A0F031346C1}"/>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3rd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- 03Nov21'!$L$2:$L$5</c:f>
              <c:numCache>
                <c:formatCode>0.00E+00</c:formatCode>
                <c:ptCount val="4"/>
                <c:pt idx="0">
                  <c:v>20270380514642.398</c:v>
                </c:pt>
                <c:pt idx="1">
                  <c:v>13432836605244</c:v>
                </c:pt>
                <c:pt idx="2">
                  <c:v>3884183288293.4668</c:v>
                </c:pt>
                <c:pt idx="3">
                  <c:v>30089965848550.395</c:v>
                </c:pt>
              </c:numCache>
            </c:numRef>
          </c:val>
          <c:extLst>
            <c:ext xmlns:c16="http://schemas.microsoft.com/office/drawing/2014/chart" uri="{C3380CC4-5D6E-409C-BE32-E72D297353CC}">
              <c16:uniqueId val="{00000000-359C-4C5D-B8A8-46CE7EFB052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- 03Nov21'!$M$2:$M$5</c:f>
              <c:numCache>
                <c:formatCode>0.00E+00</c:formatCode>
                <c:ptCount val="4"/>
                <c:pt idx="0">
                  <c:v>2521412327822.667</c:v>
                </c:pt>
                <c:pt idx="1">
                  <c:v>8440794510699.5996</c:v>
                </c:pt>
                <c:pt idx="2">
                  <c:v>1875184490581.7334</c:v>
                </c:pt>
                <c:pt idx="3">
                  <c:v>10099145566161.6</c:v>
                </c:pt>
              </c:numCache>
            </c:numRef>
          </c:val>
          <c:extLst>
            <c:ext xmlns:c16="http://schemas.microsoft.com/office/drawing/2014/chart" uri="{C3380CC4-5D6E-409C-BE32-E72D297353CC}">
              <c16:uniqueId val="{00000001-359C-4C5D-B8A8-46CE7EFB052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Nov 3rd,</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- 03Nov21'!$G$2:$G$5</c:f>
              <c:numCache>
                <c:formatCode>0.00E+00</c:formatCode>
                <c:ptCount val="4"/>
                <c:pt idx="0">
                  <c:v>913800</c:v>
                </c:pt>
                <c:pt idx="1">
                  <c:v>331333.33333333331</c:v>
                </c:pt>
                <c:pt idx="2">
                  <c:v>145133.33333333334</c:v>
                </c:pt>
                <c:pt idx="3">
                  <c:v>299733.33333333331</c:v>
                </c:pt>
              </c:numCache>
            </c:numRef>
          </c:val>
          <c:extLst>
            <c:ext xmlns:c16="http://schemas.microsoft.com/office/drawing/2014/chart" uri="{C3380CC4-5D6E-409C-BE32-E72D297353CC}">
              <c16:uniqueId val="{00000000-9F64-415F-9DC4-72A714C473A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- 03Nov21'!$J$2:$J$5</c:f>
              <c:numCache>
                <c:formatCode>0.00E+00</c:formatCode>
                <c:ptCount val="4"/>
                <c:pt idx="0">
                  <c:v>113666.66666666667</c:v>
                </c:pt>
                <c:pt idx="1">
                  <c:v>208200</c:v>
                </c:pt>
                <c:pt idx="2">
                  <c:v>70066.666666666672</c:v>
                </c:pt>
                <c:pt idx="3">
                  <c:v>100600</c:v>
                </c:pt>
              </c:numCache>
            </c:numRef>
          </c:val>
          <c:extLst>
            <c:ext xmlns:c16="http://schemas.microsoft.com/office/drawing/2014/chart" uri="{C3380CC4-5D6E-409C-BE32-E72D297353CC}">
              <c16:uniqueId val="{00000001-9F64-415F-9DC4-72A714C473A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Nov 3rd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- 03Nov21'!$L$2:$L$5</c:f>
              <c:numCache>
                <c:formatCode>0.00E+00</c:formatCode>
                <c:ptCount val="4"/>
                <c:pt idx="0">
                  <c:v>20270380514642.398</c:v>
                </c:pt>
                <c:pt idx="1">
                  <c:v>13432836605244</c:v>
                </c:pt>
                <c:pt idx="2">
                  <c:v>3884183288293.4668</c:v>
                </c:pt>
                <c:pt idx="3">
                  <c:v>30089965848550.395</c:v>
                </c:pt>
              </c:numCache>
            </c:numRef>
          </c:val>
          <c:extLst>
            <c:ext xmlns:c16="http://schemas.microsoft.com/office/drawing/2014/chart" uri="{C3380CC4-5D6E-409C-BE32-E72D297353CC}">
              <c16:uniqueId val="{00000000-91E4-491F-9D86-D2BD1A7753F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- 03Nov21'!$D$2:$D$5</c:f>
              <c:strCache>
                <c:ptCount val="4"/>
                <c:pt idx="0">
                  <c:v>FH 11/3/21</c:v>
                </c:pt>
                <c:pt idx="1">
                  <c:v>HS 11/03/21</c:v>
                </c:pt>
                <c:pt idx="2">
                  <c:v>JT 11/03/21</c:v>
                </c:pt>
                <c:pt idx="3">
                  <c:v>RB 11/03/21</c:v>
                </c:pt>
              </c:strCache>
            </c:strRef>
          </c:cat>
          <c:val>
            <c:numRef>
              <c:f>'Weekly Results - 03Nov21'!$M$2:$M$5</c:f>
              <c:numCache>
                <c:formatCode>0.00E+00</c:formatCode>
                <c:ptCount val="4"/>
                <c:pt idx="0">
                  <c:v>2521412327822.667</c:v>
                </c:pt>
                <c:pt idx="1">
                  <c:v>8440794510699.5996</c:v>
                </c:pt>
                <c:pt idx="2">
                  <c:v>1875184490581.7334</c:v>
                </c:pt>
                <c:pt idx="3">
                  <c:v>10099145566161.6</c:v>
                </c:pt>
              </c:numCache>
            </c:numRef>
          </c:val>
          <c:extLst>
            <c:ext xmlns:c16="http://schemas.microsoft.com/office/drawing/2014/chart" uri="{C3380CC4-5D6E-409C-BE32-E72D297353CC}">
              <c16:uniqueId val="{00000001-91E4-491F-9D86-D2BD1A7753F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Oct 27th,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- 27Oct21'!$G$2:$G$5</c:f>
              <c:numCache>
                <c:formatCode>0.00E+00</c:formatCode>
                <c:ptCount val="4"/>
                <c:pt idx="0">
                  <c:v>509533.33333333331</c:v>
                </c:pt>
                <c:pt idx="1">
                  <c:v>282400</c:v>
                </c:pt>
                <c:pt idx="2">
                  <c:v>5809533.3333333321</c:v>
                </c:pt>
                <c:pt idx="3">
                  <c:v>337133.33333333331</c:v>
                </c:pt>
              </c:numCache>
            </c:numRef>
          </c:val>
          <c:extLst>
            <c:ext xmlns:c16="http://schemas.microsoft.com/office/drawing/2014/chart" uri="{C3380CC4-5D6E-409C-BE32-E72D297353CC}">
              <c16:uniqueId val="{00000000-6731-4428-A1CB-046F8C98A12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- 27Oct21'!$J$2:$J$5</c:f>
              <c:numCache>
                <c:formatCode>0.00E+00</c:formatCode>
                <c:ptCount val="4"/>
                <c:pt idx="0">
                  <c:v>205733.33333333337</c:v>
                </c:pt>
                <c:pt idx="1">
                  <c:v>75666.666666666672</c:v>
                </c:pt>
                <c:pt idx="2">
                  <c:v>2151266.6666666665</c:v>
                </c:pt>
                <c:pt idx="3">
                  <c:v>136866.66666666666</c:v>
                </c:pt>
              </c:numCache>
            </c:numRef>
          </c:val>
          <c:extLst>
            <c:ext xmlns:c16="http://schemas.microsoft.com/office/drawing/2014/chart" uri="{C3380CC4-5D6E-409C-BE32-E72D297353CC}">
              <c16:uniqueId val="{00000001-6731-4428-A1CB-046F8C98A12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27th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- 27Oct21'!$L$2:$L$5</c:f>
              <c:numCache>
                <c:formatCode>0.00E+00</c:formatCode>
                <c:ptCount val="4"/>
                <c:pt idx="0">
                  <c:v>11302729866010.934</c:v>
                </c:pt>
                <c:pt idx="1">
                  <c:v>11448993130747.201</c:v>
                </c:pt>
                <c:pt idx="2">
                  <c:v>155479735549727.81</c:v>
                </c:pt>
                <c:pt idx="3">
                  <c:v>33844518971556.797</c:v>
                </c:pt>
              </c:numCache>
            </c:numRef>
          </c:val>
          <c:extLst>
            <c:ext xmlns:c16="http://schemas.microsoft.com/office/drawing/2014/chart" uri="{C3380CC4-5D6E-409C-BE32-E72D297353CC}">
              <c16:uniqueId val="{00000000-9385-49DE-B3E9-9A1D0C1503E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- 27Oct21'!$M$2:$M$5</c:f>
              <c:numCache>
                <c:formatCode>0.00E+00</c:formatCode>
                <c:ptCount val="4"/>
                <c:pt idx="0">
                  <c:v>4563682371648.5342</c:v>
                </c:pt>
                <c:pt idx="1">
                  <c:v>3067659868602.0005</c:v>
                </c:pt>
                <c:pt idx="2">
                  <c:v>57574051690372.93</c:v>
                </c:pt>
                <c:pt idx="3">
                  <c:v>13739924352107.197</c:v>
                </c:pt>
              </c:numCache>
            </c:numRef>
          </c:val>
          <c:extLst>
            <c:ext xmlns:c16="http://schemas.microsoft.com/office/drawing/2014/chart" uri="{C3380CC4-5D6E-409C-BE32-E72D297353CC}">
              <c16:uniqueId val="{00000001-9385-49DE-B3E9-9A1D0C1503E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Oct 27th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- 27Oct21'!$G$2:$G$5</c:f>
              <c:numCache>
                <c:formatCode>0.00E+00</c:formatCode>
                <c:ptCount val="4"/>
                <c:pt idx="0">
                  <c:v>509533.33333333331</c:v>
                </c:pt>
                <c:pt idx="1">
                  <c:v>282400</c:v>
                </c:pt>
                <c:pt idx="2">
                  <c:v>5809533.3333333321</c:v>
                </c:pt>
                <c:pt idx="3">
                  <c:v>337133.33333333331</c:v>
                </c:pt>
              </c:numCache>
            </c:numRef>
          </c:val>
          <c:extLst>
            <c:ext xmlns:c16="http://schemas.microsoft.com/office/drawing/2014/chart" uri="{C3380CC4-5D6E-409C-BE32-E72D297353CC}">
              <c16:uniqueId val="{00000000-8FA2-4753-86E8-AAC29D658B62}"/>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- 27Oct21'!$J$2:$J$5</c:f>
              <c:numCache>
                <c:formatCode>0.00E+00</c:formatCode>
                <c:ptCount val="4"/>
                <c:pt idx="0">
                  <c:v>205733.33333333337</c:v>
                </c:pt>
                <c:pt idx="1">
                  <c:v>75666.666666666672</c:v>
                </c:pt>
                <c:pt idx="2">
                  <c:v>2151266.6666666665</c:v>
                </c:pt>
                <c:pt idx="3">
                  <c:v>136866.66666666666</c:v>
                </c:pt>
              </c:numCache>
            </c:numRef>
          </c:val>
          <c:extLst>
            <c:ext xmlns:c16="http://schemas.microsoft.com/office/drawing/2014/chart" uri="{C3380CC4-5D6E-409C-BE32-E72D297353CC}">
              <c16:uniqueId val="{00000001-8FA2-4753-86E8-AAC29D658B62}"/>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11</a:t>
            </a:r>
            <a:r>
              <a:rPr lang="en-US" sz="1600" b="1" i="0" u="none" strike="noStrike" baseline="0">
                <a:effectLst/>
              </a:rPr>
              <a:t>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- 11May22'!$D$2:$D$5</c:f>
              <c:strCache>
                <c:ptCount val="4"/>
                <c:pt idx="0">
                  <c:v>FH 5/11/22</c:v>
                </c:pt>
                <c:pt idx="1">
                  <c:v>HS5/11/22</c:v>
                </c:pt>
                <c:pt idx="2">
                  <c:v>JT 5/11/22</c:v>
                </c:pt>
                <c:pt idx="3">
                  <c:v>RB 5/11/22</c:v>
                </c:pt>
              </c:strCache>
            </c:strRef>
          </c:cat>
          <c:val>
            <c:numRef>
              <c:f>'Weekly Results - 11May22'!$L$2:$L$5</c:f>
              <c:numCache>
                <c:formatCode>0.00E+00</c:formatCode>
                <c:ptCount val="4"/>
                <c:pt idx="0">
                  <c:v>582660678687.46667</c:v>
                </c:pt>
                <c:pt idx="1">
                  <c:v>6113697465002.4004</c:v>
                </c:pt>
                <c:pt idx="2">
                  <c:v>3266853284733.7334</c:v>
                </c:pt>
                <c:pt idx="3">
                  <c:v>1271595531856</c:v>
                </c:pt>
              </c:numCache>
            </c:numRef>
          </c:val>
          <c:extLst>
            <c:ext xmlns:c16="http://schemas.microsoft.com/office/drawing/2014/chart" uri="{C3380CC4-5D6E-409C-BE32-E72D297353CC}">
              <c16:uniqueId val="{00000000-A471-4C6D-A2BC-132765B2145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- 11May22'!$D$2:$D$5</c:f>
              <c:strCache>
                <c:ptCount val="4"/>
                <c:pt idx="0">
                  <c:v>FH 5/11/22</c:v>
                </c:pt>
                <c:pt idx="1">
                  <c:v>HS5/11/22</c:v>
                </c:pt>
                <c:pt idx="2">
                  <c:v>JT 5/11/22</c:v>
                </c:pt>
                <c:pt idx="3">
                  <c:v>RB 5/11/22</c:v>
                </c:pt>
              </c:strCache>
            </c:strRef>
          </c:cat>
          <c:val>
            <c:numRef>
              <c:f>'Weekly Results - 11May22'!$M$2:$M$5</c:f>
              <c:numCache>
                <c:formatCode>0.00E+00</c:formatCode>
                <c:ptCount val="4"/>
                <c:pt idx="0">
                  <c:v>208515623591.19998</c:v>
                </c:pt>
                <c:pt idx="1">
                  <c:v>3062254300551.5996</c:v>
                </c:pt>
                <c:pt idx="2">
                  <c:v>2176712729314.6665</c:v>
                </c:pt>
                <c:pt idx="3">
                  <c:v>214163457996.79999</c:v>
                </c:pt>
              </c:numCache>
            </c:numRef>
          </c:val>
          <c:extLst>
            <c:ext xmlns:c16="http://schemas.microsoft.com/office/drawing/2014/chart" uri="{C3380CC4-5D6E-409C-BE32-E72D297353CC}">
              <c16:uniqueId val="{00000001-A471-4C6D-A2BC-132765B2145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27th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- 27Oct21'!$L$2:$L$5</c:f>
              <c:numCache>
                <c:formatCode>0.00E+00</c:formatCode>
                <c:ptCount val="4"/>
                <c:pt idx="0">
                  <c:v>11302729866010.934</c:v>
                </c:pt>
                <c:pt idx="1">
                  <c:v>11448993130747.201</c:v>
                </c:pt>
                <c:pt idx="2">
                  <c:v>155479735549727.81</c:v>
                </c:pt>
                <c:pt idx="3">
                  <c:v>33844518971556.797</c:v>
                </c:pt>
              </c:numCache>
            </c:numRef>
          </c:val>
          <c:extLst>
            <c:ext xmlns:c16="http://schemas.microsoft.com/office/drawing/2014/chart" uri="{C3380CC4-5D6E-409C-BE32-E72D297353CC}">
              <c16:uniqueId val="{00000000-8A27-4399-950E-2C1589A2C9F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- 27Oct21'!$D$2:$D$5</c:f>
              <c:strCache>
                <c:ptCount val="4"/>
                <c:pt idx="0">
                  <c:v>FH 10/27/21</c:v>
                </c:pt>
                <c:pt idx="1">
                  <c:v>HS 10/27/21</c:v>
                </c:pt>
                <c:pt idx="2">
                  <c:v>JT 10/27/21</c:v>
                </c:pt>
                <c:pt idx="3">
                  <c:v>RB 10/27/21</c:v>
                </c:pt>
              </c:strCache>
            </c:strRef>
          </c:cat>
          <c:val>
            <c:numRef>
              <c:f>'Weekly Results - 27Oct21'!$M$2:$M$5</c:f>
              <c:numCache>
                <c:formatCode>0.00E+00</c:formatCode>
                <c:ptCount val="4"/>
                <c:pt idx="0">
                  <c:v>4563682371648.5342</c:v>
                </c:pt>
                <c:pt idx="1">
                  <c:v>3067659868602.0005</c:v>
                </c:pt>
                <c:pt idx="2">
                  <c:v>57574051690372.93</c:v>
                </c:pt>
                <c:pt idx="3">
                  <c:v>13739924352107.197</c:v>
                </c:pt>
              </c:numCache>
            </c:numRef>
          </c:val>
          <c:extLst>
            <c:ext xmlns:c16="http://schemas.microsoft.com/office/drawing/2014/chart" uri="{C3380CC4-5D6E-409C-BE32-E72D297353CC}">
              <c16:uniqueId val="{00000001-8A27-4399-950E-2C1589A2C9F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Oct 20th,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- 20Oct21'!$G$2:$G$5</c:f>
              <c:numCache>
                <c:formatCode>0.00E+00</c:formatCode>
                <c:ptCount val="4"/>
                <c:pt idx="0">
                  <c:v>372333.33333333331</c:v>
                </c:pt>
                <c:pt idx="1">
                  <c:v>226866.66666666666</c:v>
                </c:pt>
                <c:pt idx="2">
                  <c:v>11066.666666666668</c:v>
                </c:pt>
                <c:pt idx="3">
                  <c:v>312533.33333333331</c:v>
                </c:pt>
              </c:numCache>
            </c:numRef>
          </c:val>
          <c:extLst>
            <c:ext xmlns:c16="http://schemas.microsoft.com/office/drawing/2014/chart" uri="{C3380CC4-5D6E-409C-BE32-E72D297353CC}">
              <c16:uniqueId val="{00000000-A927-4F58-B5D1-622209F5CAA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- 20Oct21'!$J$2:$J$5</c:f>
              <c:numCache>
                <c:formatCode>0.00E+00</c:formatCode>
                <c:ptCount val="4"/>
                <c:pt idx="0">
                  <c:v>128600</c:v>
                </c:pt>
                <c:pt idx="1">
                  <c:v>79466.666666666672</c:v>
                </c:pt>
                <c:pt idx="2">
                  <c:v>1866.6666666666667</c:v>
                </c:pt>
                <c:pt idx="3">
                  <c:v>136733.33333333334</c:v>
                </c:pt>
              </c:numCache>
            </c:numRef>
          </c:val>
          <c:extLst>
            <c:ext xmlns:c16="http://schemas.microsoft.com/office/drawing/2014/chart" uri="{C3380CC4-5D6E-409C-BE32-E72D297353CC}">
              <c16:uniqueId val="{00000001-A927-4F58-B5D1-622209F5CAA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20th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- 20Oct21'!$L$2:$L$5</c:f>
              <c:numCache>
                <c:formatCode>0.00E+00</c:formatCode>
                <c:ptCount val="4"/>
                <c:pt idx="0">
                  <c:v>8259289062105.334</c:v>
                </c:pt>
                <c:pt idx="1">
                  <c:v>9197574037755.5996</c:v>
                </c:pt>
                <c:pt idx="2">
                  <c:v>296175666447.73334</c:v>
                </c:pt>
                <c:pt idx="3">
                  <c:v>31374946596531.195</c:v>
                </c:pt>
              </c:numCache>
            </c:numRef>
          </c:val>
          <c:extLst>
            <c:ext xmlns:c16="http://schemas.microsoft.com/office/drawing/2014/chart" uri="{C3380CC4-5D6E-409C-BE32-E72D297353CC}">
              <c16:uniqueId val="{00000000-69DA-4072-80EE-6C310B7E7986}"/>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- 20Oct21'!$M$2:$M$5</c:f>
              <c:numCache>
                <c:formatCode>0.00E+00</c:formatCode>
                <c:ptCount val="4"/>
                <c:pt idx="0">
                  <c:v>2852671190832.7998</c:v>
                </c:pt>
                <c:pt idx="1">
                  <c:v>3221718558038.4004</c:v>
                </c:pt>
                <c:pt idx="2">
                  <c:v>49957341328.533333</c:v>
                </c:pt>
                <c:pt idx="3">
                  <c:v>13726539135982.398</c:v>
                </c:pt>
              </c:numCache>
            </c:numRef>
          </c:val>
          <c:extLst>
            <c:ext xmlns:c16="http://schemas.microsoft.com/office/drawing/2014/chart" uri="{C3380CC4-5D6E-409C-BE32-E72D297353CC}">
              <c16:uniqueId val="{00000001-69DA-4072-80EE-6C310B7E7986}"/>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Oct 20th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- 20Oct21'!$G$2:$G$5</c:f>
              <c:numCache>
                <c:formatCode>0.00E+00</c:formatCode>
                <c:ptCount val="4"/>
                <c:pt idx="0">
                  <c:v>372333.33333333331</c:v>
                </c:pt>
                <c:pt idx="1">
                  <c:v>226866.66666666666</c:v>
                </c:pt>
                <c:pt idx="2">
                  <c:v>11066.666666666668</c:v>
                </c:pt>
                <c:pt idx="3">
                  <c:v>312533.33333333331</c:v>
                </c:pt>
              </c:numCache>
            </c:numRef>
          </c:val>
          <c:extLst>
            <c:ext xmlns:c16="http://schemas.microsoft.com/office/drawing/2014/chart" uri="{C3380CC4-5D6E-409C-BE32-E72D297353CC}">
              <c16:uniqueId val="{00000000-49C4-4A2A-8728-C23DC14301E1}"/>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- 20Oct21'!$J$2:$J$5</c:f>
              <c:numCache>
                <c:formatCode>0.00E+00</c:formatCode>
                <c:ptCount val="4"/>
                <c:pt idx="0">
                  <c:v>128600</c:v>
                </c:pt>
                <c:pt idx="1">
                  <c:v>79466.666666666672</c:v>
                </c:pt>
                <c:pt idx="2">
                  <c:v>1866.6666666666667</c:v>
                </c:pt>
                <c:pt idx="3">
                  <c:v>136733.33333333334</c:v>
                </c:pt>
              </c:numCache>
            </c:numRef>
          </c:val>
          <c:extLst>
            <c:ext xmlns:c16="http://schemas.microsoft.com/office/drawing/2014/chart" uri="{C3380CC4-5D6E-409C-BE32-E72D297353CC}">
              <c16:uniqueId val="{00000001-49C4-4A2A-8728-C23DC14301E1}"/>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20th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- 20Oct21'!$L$2:$L$5</c:f>
              <c:numCache>
                <c:formatCode>0.00E+00</c:formatCode>
                <c:ptCount val="4"/>
                <c:pt idx="0">
                  <c:v>8259289062105.334</c:v>
                </c:pt>
                <c:pt idx="1">
                  <c:v>9197574037755.5996</c:v>
                </c:pt>
                <c:pt idx="2">
                  <c:v>296175666447.73334</c:v>
                </c:pt>
                <c:pt idx="3">
                  <c:v>31374946596531.195</c:v>
                </c:pt>
              </c:numCache>
            </c:numRef>
          </c:val>
          <c:extLst>
            <c:ext xmlns:c16="http://schemas.microsoft.com/office/drawing/2014/chart" uri="{C3380CC4-5D6E-409C-BE32-E72D297353CC}">
              <c16:uniqueId val="{00000000-871D-422F-9171-686CFE207C4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- 20Oct21'!$D$2:$D$5</c:f>
              <c:strCache>
                <c:ptCount val="4"/>
                <c:pt idx="0">
                  <c:v>FH 10/20/21</c:v>
                </c:pt>
                <c:pt idx="1">
                  <c:v>HS 10/20/21</c:v>
                </c:pt>
                <c:pt idx="2">
                  <c:v>JT 10/20/21</c:v>
                </c:pt>
                <c:pt idx="3">
                  <c:v>RB 10/20/21</c:v>
                </c:pt>
              </c:strCache>
            </c:strRef>
          </c:cat>
          <c:val>
            <c:numRef>
              <c:f>'Weekly Results - 20Oct21'!$M$2:$M$5</c:f>
              <c:numCache>
                <c:formatCode>0.00E+00</c:formatCode>
                <c:ptCount val="4"/>
                <c:pt idx="0">
                  <c:v>2852671190832.7998</c:v>
                </c:pt>
                <c:pt idx="1">
                  <c:v>3221718558038.4004</c:v>
                </c:pt>
                <c:pt idx="2">
                  <c:v>49957341328.533333</c:v>
                </c:pt>
                <c:pt idx="3">
                  <c:v>13726539135982.398</c:v>
                </c:pt>
              </c:numCache>
            </c:numRef>
          </c:val>
          <c:extLst>
            <c:ext xmlns:c16="http://schemas.microsoft.com/office/drawing/2014/chart" uri="{C3380CC4-5D6E-409C-BE32-E72D297353CC}">
              <c16:uniqueId val="{00000001-871D-422F-9171-686CFE207C4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Oct 6th,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- 6OCt21'!$G$2:$G$5</c:f>
              <c:numCache>
                <c:formatCode>0.00E+00</c:formatCode>
                <c:ptCount val="4"/>
                <c:pt idx="0">
                  <c:v>56000</c:v>
                </c:pt>
                <c:pt idx="1">
                  <c:v>112066.66666666667</c:v>
                </c:pt>
                <c:pt idx="2">
                  <c:v>256866.66666666666</c:v>
                </c:pt>
                <c:pt idx="3">
                  <c:v>234200</c:v>
                </c:pt>
              </c:numCache>
            </c:numRef>
          </c:val>
          <c:extLst>
            <c:ext xmlns:c16="http://schemas.microsoft.com/office/drawing/2014/chart" uri="{C3380CC4-5D6E-409C-BE32-E72D297353CC}">
              <c16:uniqueId val="{00000000-1B1D-49BF-8B47-A74961E3BE5D}"/>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- 6OCt21'!$J$2:$J$5</c:f>
              <c:numCache>
                <c:formatCode>0.00E+00</c:formatCode>
                <c:ptCount val="4"/>
                <c:pt idx="0">
                  <c:v>21266.666666666668</c:v>
                </c:pt>
                <c:pt idx="1">
                  <c:v>41133.333333333336</c:v>
                </c:pt>
                <c:pt idx="2">
                  <c:v>118400</c:v>
                </c:pt>
                <c:pt idx="3">
                  <c:v>75266.666666666672</c:v>
                </c:pt>
              </c:numCache>
            </c:numRef>
          </c:val>
          <c:extLst>
            <c:ext xmlns:c16="http://schemas.microsoft.com/office/drawing/2014/chart" uri="{C3380CC4-5D6E-409C-BE32-E72D297353CC}">
              <c16:uniqueId val="{00000001-1B1D-49BF-8B47-A74961E3BE5D}"/>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- 6OCt21'!$L$2:$L$5</c:f>
              <c:numCache>
                <c:formatCode>0.00E+00</c:formatCode>
                <c:ptCount val="4"/>
                <c:pt idx="0">
                  <c:v>1242220736288</c:v>
                </c:pt>
                <c:pt idx="1">
                  <c:v>4543379946361.2002</c:v>
                </c:pt>
                <c:pt idx="2">
                  <c:v>6874487004958.5322</c:v>
                </c:pt>
                <c:pt idx="3">
                  <c:v>23511132123211.199</c:v>
                </c:pt>
              </c:numCache>
            </c:numRef>
          </c:val>
          <c:extLst>
            <c:ext xmlns:c16="http://schemas.microsoft.com/office/drawing/2014/chart" uri="{C3380CC4-5D6E-409C-BE32-E72D297353CC}">
              <c16:uniqueId val="{00000000-221A-4243-9C87-51AEF45E260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- 6OCt21'!$M$2:$M$5</c:f>
              <c:numCache>
                <c:formatCode>0.00E+00</c:formatCode>
                <c:ptCount val="4"/>
                <c:pt idx="0">
                  <c:v>471748112947.46674</c:v>
                </c:pt>
                <c:pt idx="1">
                  <c:v>1667617743548.4001</c:v>
                </c:pt>
                <c:pt idx="2">
                  <c:v>3168722792838.3999</c:v>
                </c:pt>
                <c:pt idx="3">
                  <c:v>7555954502449.5996</c:v>
                </c:pt>
              </c:numCache>
            </c:numRef>
          </c:val>
          <c:extLst>
            <c:ext xmlns:c16="http://schemas.microsoft.com/office/drawing/2014/chart" uri="{C3380CC4-5D6E-409C-BE32-E72D297353CC}">
              <c16:uniqueId val="{00000001-221A-4243-9C87-51AEF45E260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Oct 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- 6OCt21'!$G$2:$G$5</c:f>
              <c:numCache>
                <c:formatCode>0.00E+00</c:formatCode>
                <c:ptCount val="4"/>
                <c:pt idx="0">
                  <c:v>56000</c:v>
                </c:pt>
                <c:pt idx="1">
                  <c:v>112066.66666666667</c:v>
                </c:pt>
                <c:pt idx="2">
                  <c:v>256866.66666666666</c:v>
                </c:pt>
                <c:pt idx="3">
                  <c:v>234200</c:v>
                </c:pt>
              </c:numCache>
            </c:numRef>
          </c:val>
          <c:extLst>
            <c:ext xmlns:c16="http://schemas.microsoft.com/office/drawing/2014/chart" uri="{C3380CC4-5D6E-409C-BE32-E72D297353CC}">
              <c16:uniqueId val="{00000000-BD9E-4100-A00E-8D1F85ED111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- 6OCt21'!$J$2:$J$5</c:f>
              <c:numCache>
                <c:formatCode>0.00E+00</c:formatCode>
                <c:ptCount val="4"/>
                <c:pt idx="0">
                  <c:v>21266.666666666668</c:v>
                </c:pt>
                <c:pt idx="1">
                  <c:v>41133.333333333336</c:v>
                </c:pt>
                <c:pt idx="2">
                  <c:v>118400</c:v>
                </c:pt>
                <c:pt idx="3">
                  <c:v>75266.666666666672</c:v>
                </c:pt>
              </c:numCache>
            </c:numRef>
          </c:val>
          <c:extLst>
            <c:ext xmlns:c16="http://schemas.microsoft.com/office/drawing/2014/chart" uri="{C3380CC4-5D6E-409C-BE32-E72D297353CC}">
              <c16:uniqueId val="{00000001-BD9E-4100-A00E-8D1F85ED111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Oct 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- 6OCt21'!$L$2:$L$5</c:f>
              <c:numCache>
                <c:formatCode>0.00E+00</c:formatCode>
                <c:ptCount val="4"/>
                <c:pt idx="0">
                  <c:v>1242220736288</c:v>
                </c:pt>
                <c:pt idx="1">
                  <c:v>4543379946361.2002</c:v>
                </c:pt>
                <c:pt idx="2">
                  <c:v>6874487004958.5322</c:v>
                </c:pt>
                <c:pt idx="3">
                  <c:v>23511132123211.199</c:v>
                </c:pt>
              </c:numCache>
            </c:numRef>
          </c:val>
          <c:extLst>
            <c:ext xmlns:c16="http://schemas.microsoft.com/office/drawing/2014/chart" uri="{C3380CC4-5D6E-409C-BE32-E72D297353CC}">
              <c16:uniqueId val="{00000000-2832-4F1D-B3AE-D8E2A00C00D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- 6OCt21'!$D$2:$D$5</c:f>
              <c:strCache>
                <c:ptCount val="4"/>
                <c:pt idx="0">
                  <c:v>FH 10/6/21</c:v>
                </c:pt>
                <c:pt idx="1">
                  <c:v>HS 10/6/21</c:v>
                </c:pt>
                <c:pt idx="2">
                  <c:v>JT 10/6/21</c:v>
                </c:pt>
                <c:pt idx="3">
                  <c:v>RB 10/6/21</c:v>
                </c:pt>
              </c:strCache>
            </c:strRef>
          </c:cat>
          <c:val>
            <c:numRef>
              <c:f>'Weekly Results - 6OCt21'!$M$2:$M$5</c:f>
              <c:numCache>
                <c:formatCode>0.00E+00</c:formatCode>
                <c:ptCount val="4"/>
                <c:pt idx="0">
                  <c:v>471748112947.46674</c:v>
                </c:pt>
                <c:pt idx="1">
                  <c:v>1667617743548.4001</c:v>
                </c:pt>
                <c:pt idx="2">
                  <c:v>3168722792838.3999</c:v>
                </c:pt>
                <c:pt idx="3">
                  <c:v>7555954502449.5996</c:v>
                </c:pt>
              </c:numCache>
            </c:numRef>
          </c:val>
          <c:extLst>
            <c:ext xmlns:c16="http://schemas.microsoft.com/office/drawing/2014/chart" uri="{C3380CC4-5D6E-409C-BE32-E72D297353CC}">
              <c16:uniqueId val="{00000001-2832-4F1D-B3AE-D8E2A00C00D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29th,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- 29Sep21'!$G$2:$G$5</c:f>
              <c:numCache>
                <c:formatCode>0.00E+00</c:formatCode>
                <c:ptCount val="4"/>
                <c:pt idx="0">
                  <c:v>267466.66666666669</c:v>
                </c:pt>
                <c:pt idx="1">
                  <c:v>39933.333333333336</c:v>
                </c:pt>
                <c:pt idx="2">
                  <c:v>48533.333333333336</c:v>
                </c:pt>
                <c:pt idx="3">
                  <c:v>57533.333333333336</c:v>
                </c:pt>
              </c:numCache>
            </c:numRef>
          </c:val>
          <c:extLst>
            <c:ext xmlns:c16="http://schemas.microsoft.com/office/drawing/2014/chart" uri="{C3380CC4-5D6E-409C-BE32-E72D297353CC}">
              <c16:uniqueId val="{00000000-6C4C-43BA-8978-AFAF94DE349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- 29Sep21'!$J$2:$J$5</c:f>
              <c:numCache>
                <c:formatCode>0.00E+00</c:formatCode>
                <c:ptCount val="4"/>
                <c:pt idx="0">
                  <c:v>72200</c:v>
                </c:pt>
                <c:pt idx="1">
                  <c:v>11200</c:v>
                </c:pt>
                <c:pt idx="2">
                  <c:v>3666.6666666666665</c:v>
                </c:pt>
                <c:pt idx="3">
                  <c:v>11000</c:v>
                </c:pt>
              </c:numCache>
            </c:numRef>
          </c:val>
          <c:extLst>
            <c:ext xmlns:c16="http://schemas.microsoft.com/office/drawing/2014/chart" uri="{C3380CC4-5D6E-409C-BE32-E72D297353CC}">
              <c16:uniqueId val="{00000001-6C4C-43BA-8978-AFAF94DE349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4th,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- 4May22'!$D$2:$D$5</c:f>
              <c:strCache>
                <c:ptCount val="4"/>
                <c:pt idx="0">
                  <c:v>FH 5/4/22</c:v>
                </c:pt>
                <c:pt idx="1">
                  <c:v>HS5/4/22</c:v>
                </c:pt>
                <c:pt idx="2">
                  <c:v>JT 5/4/22</c:v>
                </c:pt>
                <c:pt idx="3">
                  <c:v>RB 5/4/22</c:v>
                </c:pt>
              </c:strCache>
            </c:strRef>
          </c:cat>
          <c:val>
            <c:numRef>
              <c:f>'Weekly Results - 4May22'!$G$2:$G$5</c:f>
              <c:numCache>
                <c:formatCode>0.00E+00</c:formatCode>
                <c:ptCount val="4"/>
                <c:pt idx="0">
                  <c:v>66866.666666666672</c:v>
                </c:pt>
                <c:pt idx="1">
                  <c:v>28800</c:v>
                </c:pt>
                <c:pt idx="2">
                  <c:v>28066.666666666668</c:v>
                </c:pt>
                <c:pt idx="3">
                  <c:v>15200</c:v>
                </c:pt>
              </c:numCache>
            </c:numRef>
          </c:val>
          <c:extLst>
            <c:ext xmlns:c16="http://schemas.microsoft.com/office/drawing/2014/chart" uri="{C3380CC4-5D6E-409C-BE32-E72D297353CC}">
              <c16:uniqueId val="{00000000-0490-40C2-808C-96CD2B996F0C}"/>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- 4May22'!$D$2:$D$5</c:f>
              <c:strCache>
                <c:ptCount val="4"/>
                <c:pt idx="0">
                  <c:v>FH 5/4/22</c:v>
                </c:pt>
                <c:pt idx="1">
                  <c:v>HS5/4/22</c:v>
                </c:pt>
                <c:pt idx="2">
                  <c:v>JT 5/4/22</c:v>
                </c:pt>
                <c:pt idx="3">
                  <c:v>RB 5/4/22</c:v>
                </c:pt>
              </c:strCache>
            </c:strRef>
          </c:cat>
          <c:val>
            <c:numRef>
              <c:f>'Weekly Results - 4May22'!$J$2:$J$5</c:f>
              <c:numCache>
                <c:formatCode>0.00E+00</c:formatCode>
                <c:ptCount val="4"/>
                <c:pt idx="0">
                  <c:v>21333.333333333332</c:v>
                </c:pt>
                <c:pt idx="1">
                  <c:v>6200.0000000000009</c:v>
                </c:pt>
                <c:pt idx="2">
                  <c:v>6133.3333333333321</c:v>
                </c:pt>
                <c:pt idx="3">
                  <c:v>2800</c:v>
                </c:pt>
              </c:numCache>
            </c:numRef>
          </c:val>
          <c:extLst>
            <c:ext xmlns:c16="http://schemas.microsoft.com/office/drawing/2014/chart" uri="{C3380CC4-5D6E-409C-BE32-E72D297353CC}">
              <c16:uniqueId val="{00000001-0490-40C2-808C-96CD2B996F0C}"/>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- 29Sep21'!$L$2:$L$5</c:f>
              <c:numCache>
                <c:formatCode>0.00E+00</c:formatCode>
                <c:ptCount val="4"/>
                <c:pt idx="0">
                  <c:v>5933082849985.0674</c:v>
                </c:pt>
                <c:pt idx="1">
                  <c:v>1618967631094.8</c:v>
                </c:pt>
                <c:pt idx="2">
                  <c:v>1298890874541.8667</c:v>
                </c:pt>
                <c:pt idx="3">
                  <c:v>5775720757851.2002</c:v>
                </c:pt>
              </c:numCache>
            </c:numRef>
          </c:val>
          <c:extLst>
            <c:ext xmlns:c16="http://schemas.microsoft.com/office/drawing/2014/chart" uri="{C3380CC4-5D6E-409C-BE32-E72D297353CC}">
              <c16:uniqueId val="{00000000-E715-46EE-AB5E-8FB3FF233AE6}"/>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- 29Sep21'!$M$2:$M$5</c:f>
              <c:numCache>
                <c:formatCode>0.00E+00</c:formatCode>
                <c:ptCount val="4"/>
                <c:pt idx="0">
                  <c:v>1601577449285.5999</c:v>
                </c:pt>
                <c:pt idx="1">
                  <c:v>454067716233.60004</c:v>
                </c:pt>
                <c:pt idx="2">
                  <c:v>98130491895.333328</c:v>
                </c:pt>
                <c:pt idx="3">
                  <c:v>1104280330296</c:v>
                </c:pt>
              </c:numCache>
            </c:numRef>
          </c:val>
          <c:extLst>
            <c:ext xmlns:c16="http://schemas.microsoft.com/office/drawing/2014/chart" uri="{C3380CC4-5D6E-409C-BE32-E72D297353CC}">
              <c16:uniqueId val="{00000001-E715-46EE-AB5E-8FB3FF233AE6}"/>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- 29Sep21'!$G$2:$G$5</c:f>
              <c:numCache>
                <c:formatCode>0.00E+00</c:formatCode>
                <c:ptCount val="4"/>
                <c:pt idx="0">
                  <c:v>267466.66666666669</c:v>
                </c:pt>
                <c:pt idx="1">
                  <c:v>39933.333333333336</c:v>
                </c:pt>
                <c:pt idx="2">
                  <c:v>48533.333333333336</c:v>
                </c:pt>
                <c:pt idx="3">
                  <c:v>57533.333333333336</c:v>
                </c:pt>
              </c:numCache>
            </c:numRef>
          </c:val>
          <c:extLst>
            <c:ext xmlns:c16="http://schemas.microsoft.com/office/drawing/2014/chart" uri="{C3380CC4-5D6E-409C-BE32-E72D297353CC}">
              <c16:uniqueId val="{00000000-6E9F-462C-B20B-ADB5A0B9024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- 29Sep21'!$J$2:$J$5</c:f>
              <c:numCache>
                <c:formatCode>0.00E+00</c:formatCode>
                <c:ptCount val="4"/>
                <c:pt idx="0">
                  <c:v>72200</c:v>
                </c:pt>
                <c:pt idx="1">
                  <c:v>11200</c:v>
                </c:pt>
                <c:pt idx="2">
                  <c:v>3666.6666666666665</c:v>
                </c:pt>
                <c:pt idx="3">
                  <c:v>11000</c:v>
                </c:pt>
              </c:numCache>
            </c:numRef>
          </c:val>
          <c:extLst>
            <c:ext xmlns:c16="http://schemas.microsoft.com/office/drawing/2014/chart" uri="{C3380CC4-5D6E-409C-BE32-E72D297353CC}">
              <c16:uniqueId val="{00000001-6E9F-462C-B20B-ADB5A0B9024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- 29Sep21'!$L$2:$L$5</c:f>
              <c:numCache>
                <c:formatCode>0.00E+00</c:formatCode>
                <c:ptCount val="4"/>
                <c:pt idx="0">
                  <c:v>5933082849985.0674</c:v>
                </c:pt>
                <c:pt idx="1">
                  <c:v>1618967631094.8</c:v>
                </c:pt>
                <c:pt idx="2">
                  <c:v>1298890874541.8667</c:v>
                </c:pt>
                <c:pt idx="3">
                  <c:v>5775720757851.2002</c:v>
                </c:pt>
              </c:numCache>
            </c:numRef>
          </c:val>
          <c:extLst>
            <c:ext xmlns:c16="http://schemas.microsoft.com/office/drawing/2014/chart" uri="{C3380CC4-5D6E-409C-BE32-E72D297353CC}">
              <c16:uniqueId val="{00000000-6E45-4C78-9345-1D8FCC4729F2}"/>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- 29Sep21'!$D$2:$D$5</c:f>
              <c:strCache>
                <c:ptCount val="4"/>
                <c:pt idx="0">
                  <c:v>FH 9/29/21</c:v>
                </c:pt>
                <c:pt idx="1">
                  <c:v>HS 9/29/21</c:v>
                </c:pt>
                <c:pt idx="2">
                  <c:v>JT 9/29/21</c:v>
                </c:pt>
                <c:pt idx="3">
                  <c:v>RB 9/29/21</c:v>
                </c:pt>
              </c:strCache>
            </c:strRef>
          </c:cat>
          <c:val>
            <c:numRef>
              <c:f>'Weekly Results - 29Sep21'!$M$2:$M$5</c:f>
              <c:numCache>
                <c:formatCode>0.00E+00</c:formatCode>
                <c:ptCount val="4"/>
                <c:pt idx="0">
                  <c:v>1601577449285.5999</c:v>
                </c:pt>
                <c:pt idx="1">
                  <c:v>454067716233.60004</c:v>
                </c:pt>
                <c:pt idx="2">
                  <c:v>98130491895.333328</c:v>
                </c:pt>
                <c:pt idx="3">
                  <c:v>1104280330296</c:v>
                </c:pt>
              </c:numCache>
            </c:numRef>
          </c:val>
          <c:extLst>
            <c:ext xmlns:c16="http://schemas.microsoft.com/office/drawing/2014/chart" uri="{C3380CC4-5D6E-409C-BE32-E72D297353CC}">
              <c16:uniqueId val="{00000001-6E45-4C78-9345-1D8FCC4729F2}"/>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22nd,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- 22Sep21'!$G$2:$G$5</c:f>
              <c:numCache>
                <c:formatCode>0.00E+00</c:formatCode>
                <c:ptCount val="4"/>
                <c:pt idx="0">
                  <c:v>131933.33333333334</c:v>
                </c:pt>
                <c:pt idx="1">
                  <c:v>122066.66666666667</c:v>
                </c:pt>
                <c:pt idx="2">
                  <c:v>50000</c:v>
                </c:pt>
                <c:pt idx="3">
                  <c:v>143466.66666666666</c:v>
                </c:pt>
              </c:numCache>
            </c:numRef>
          </c:val>
          <c:extLst>
            <c:ext xmlns:c16="http://schemas.microsoft.com/office/drawing/2014/chart" uri="{C3380CC4-5D6E-409C-BE32-E72D297353CC}">
              <c16:uniqueId val="{00000000-107F-4C8C-868E-3EA71C7D0EF8}"/>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- 22Sep21'!$J$2:$J$5</c:f>
              <c:numCache>
                <c:formatCode>0.00E+00</c:formatCode>
                <c:ptCount val="4"/>
                <c:pt idx="0">
                  <c:v>21666.666666666668</c:v>
                </c:pt>
                <c:pt idx="1">
                  <c:v>39466.666666666664</c:v>
                </c:pt>
                <c:pt idx="2">
                  <c:v>17600</c:v>
                </c:pt>
                <c:pt idx="3">
                  <c:v>60333.333333333336</c:v>
                </c:pt>
              </c:numCache>
            </c:numRef>
          </c:val>
          <c:extLst>
            <c:ext xmlns:c16="http://schemas.microsoft.com/office/drawing/2014/chart" uri="{C3380CC4-5D6E-409C-BE32-E72D297353CC}">
              <c16:uniqueId val="{00000001-107F-4C8C-868E-3EA71C7D0EF8}"/>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- 22Sep21'!$L$2:$L$5</c:f>
              <c:numCache>
                <c:formatCode>0.00E+00</c:formatCode>
                <c:ptCount val="4"/>
                <c:pt idx="0">
                  <c:v>2926612901326.1338</c:v>
                </c:pt>
                <c:pt idx="1">
                  <c:v>4948797550141.2002</c:v>
                </c:pt>
                <c:pt idx="2">
                  <c:v>1338143071300</c:v>
                </c:pt>
                <c:pt idx="3">
                  <c:v>14402492550284.797</c:v>
                </c:pt>
              </c:numCache>
            </c:numRef>
          </c:val>
          <c:extLst>
            <c:ext xmlns:c16="http://schemas.microsoft.com/office/drawing/2014/chart" uri="{C3380CC4-5D6E-409C-BE32-E72D297353CC}">
              <c16:uniqueId val="{00000000-A34E-4CC1-86C8-940DC88D092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- 22Sep21'!$M$2:$M$5</c:f>
              <c:numCache>
                <c:formatCode>0.00E+00</c:formatCode>
                <c:ptCount val="4"/>
                <c:pt idx="0">
                  <c:v>480621118206.66669</c:v>
                </c:pt>
                <c:pt idx="1">
                  <c:v>1600048142918.3999</c:v>
                </c:pt>
                <c:pt idx="2">
                  <c:v>471026361097.59998</c:v>
                </c:pt>
                <c:pt idx="3">
                  <c:v>6056810296472</c:v>
                </c:pt>
              </c:numCache>
            </c:numRef>
          </c:val>
          <c:extLst>
            <c:ext xmlns:c16="http://schemas.microsoft.com/office/drawing/2014/chart" uri="{C3380CC4-5D6E-409C-BE32-E72D297353CC}">
              <c16:uniqueId val="{00000001-A34E-4CC1-86C8-940DC88D092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- 22Sep21'!$G$2:$G$5</c:f>
              <c:numCache>
                <c:formatCode>0.00E+00</c:formatCode>
                <c:ptCount val="4"/>
                <c:pt idx="0">
                  <c:v>131933.33333333334</c:v>
                </c:pt>
                <c:pt idx="1">
                  <c:v>122066.66666666667</c:v>
                </c:pt>
                <c:pt idx="2">
                  <c:v>50000</c:v>
                </c:pt>
                <c:pt idx="3">
                  <c:v>143466.66666666666</c:v>
                </c:pt>
              </c:numCache>
            </c:numRef>
          </c:val>
          <c:extLst>
            <c:ext xmlns:c16="http://schemas.microsoft.com/office/drawing/2014/chart" uri="{C3380CC4-5D6E-409C-BE32-E72D297353CC}">
              <c16:uniqueId val="{00000000-F7F7-475D-91AA-2664B69D6A7A}"/>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- 22Sep21'!$J$2:$J$5</c:f>
              <c:numCache>
                <c:formatCode>0.00E+00</c:formatCode>
                <c:ptCount val="4"/>
                <c:pt idx="0">
                  <c:v>21666.666666666668</c:v>
                </c:pt>
                <c:pt idx="1">
                  <c:v>39466.666666666664</c:v>
                </c:pt>
                <c:pt idx="2">
                  <c:v>17600</c:v>
                </c:pt>
                <c:pt idx="3">
                  <c:v>60333.333333333336</c:v>
                </c:pt>
              </c:numCache>
            </c:numRef>
          </c:val>
          <c:extLst>
            <c:ext xmlns:c16="http://schemas.microsoft.com/office/drawing/2014/chart" uri="{C3380CC4-5D6E-409C-BE32-E72D297353CC}">
              <c16:uniqueId val="{00000001-F7F7-475D-91AA-2664B69D6A7A}"/>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- 22Sep21'!$L$2:$L$5</c:f>
              <c:numCache>
                <c:formatCode>0.00E+00</c:formatCode>
                <c:ptCount val="4"/>
                <c:pt idx="0">
                  <c:v>2926612901326.1338</c:v>
                </c:pt>
                <c:pt idx="1">
                  <c:v>4948797550141.2002</c:v>
                </c:pt>
                <c:pt idx="2">
                  <c:v>1338143071300</c:v>
                </c:pt>
                <c:pt idx="3">
                  <c:v>14402492550284.797</c:v>
                </c:pt>
              </c:numCache>
            </c:numRef>
          </c:val>
          <c:extLst>
            <c:ext xmlns:c16="http://schemas.microsoft.com/office/drawing/2014/chart" uri="{C3380CC4-5D6E-409C-BE32-E72D297353CC}">
              <c16:uniqueId val="{00000000-D1EF-4258-A3D4-38925C4B81F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- 22Sep21'!$D$2:$D$5</c:f>
              <c:strCache>
                <c:ptCount val="4"/>
                <c:pt idx="0">
                  <c:v>FH 9/22/21</c:v>
                </c:pt>
                <c:pt idx="1">
                  <c:v>HS 9/22/21</c:v>
                </c:pt>
                <c:pt idx="2">
                  <c:v>JT 9/22/21</c:v>
                </c:pt>
                <c:pt idx="3">
                  <c:v>RB 9/22/21</c:v>
                </c:pt>
              </c:strCache>
            </c:strRef>
          </c:cat>
          <c:val>
            <c:numRef>
              <c:f>'Weekly Results - 22Sep21'!$M$2:$M$5</c:f>
              <c:numCache>
                <c:formatCode>0.00E+00</c:formatCode>
                <c:ptCount val="4"/>
                <c:pt idx="0">
                  <c:v>480621118206.66669</c:v>
                </c:pt>
                <c:pt idx="1">
                  <c:v>1600048142918.3999</c:v>
                </c:pt>
                <c:pt idx="2">
                  <c:v>471026361097.59998</c:v>
                </c:pt>
                <c:pt idx="3">
                  <c:v>6056810296472</c:v>
                </c:pt>
              </c:numCache>
            </c:numRef>
          </c:val>
          <c:extLst>
            <c:ext xmlns:c16="http://schemas.microsoft.com/office/drawing/2014/chart" uri="{C3380CC4-5D6E-409C-BE32-E72D297353CC}">
              <c16:uniqueId val="{00000001-D1EF-4258-A3D4-38925C4B81F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15th,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- 15Sep21'!$G$2:$G$5</c:f>
              <c:numCache>
                <c:formatCode>0.00E+00</c:formatCode>
                <c:ptCount val="4"/>
                <c:pt idx="0">
                  <c:v>133600</c:v>
                </c:pt>
                <c:pt idx="1">
                  <c:v>54333.333333333336</c:v>
                </c:pt>
                <c:pt idx="3">
                  <c:v>103933.33333333333</c:v>
                </c:pt>
              </c:numCache>
            </c:numRef>
          </c:val>
          <c:extLst>
            <c:ext xmlns:c16="http://schemas.microsoft.com/office/drawing/2014/chart" uri="{C3380CC4-5D6E-409C-BE32-E72D297353CC}">
              <c16:uniqueId val="{00000000-3C2A-4EEA-88DC-A0C7F95DD74D}"/>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- 15Sep21'!$J$2:$J$5</c:f>
              <c:numCache>
                <c:formatCode>0.00E+00</c:formatCode>
                <c:ptCount val="4"/>
                <c:pt idx="0">
                  <c:v>44333.333333333336</c:v>
                </c:pt>
                <c:pt idx="1">
                  <c:v>45066.666666666657</c:v>
                </c:pt>
                <c:pt idx="3">
                  <c:v>41466.666666666664</c:v>
                </c:pt>
              </c:numCache>
            </c:numRef>
          </c:val>
          <c:extLst>
            <c:ext xmlns:c16="http://schemas.microsoft.com/office/drawing/2014/chart" uri="{C3380CC4-5D6E-409C-BE32-E72D297353CC}">
              <c16:uniqueId val="{00000001-3C2A-4EEA-88DC-A0C7F95DD74D}"/>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15th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- 15Sep21'!$L$2:$L$5</c:f>
              <c:numCache>
                <c:formatCode>0.00E+00</c:formatCode>
                <c:ptCount val="4"/>
                <c:pt idx="0">
                  <c:v>2963583756572.7998</c:v>
                </c:pt>
                <c:pt idx="1">
                  <c:v>2202768980538.0005</c:v>
                </c:pt>
                <c:pt idx="3">
                  <c:v>10433775969281.6</c:v>
                </c:pt>
              </c:numCache>
            </c:numRef>
          </c:val>
          <c:extLst>
            <c:ext xmlns:c16="http://schemas.microsoft.com/office/drawing/2014/chart" uri="{C3380CC4-5D6E-409C-BE32-E72D297353CC}">
              <c16:uniqueId val="{00000000-41B1-46A7-902C-F776CBEA677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- 15Sep21'!$M$2:$M$5</c:f>
              <c:numCache>
                <c:formatCode>0.00E+00</c:formatCode>
                <c:ptCount val="4"/>
                <c:pt idx="0">
                  <c:v>983424749561.33337</c:v>
                </c:pt>
                <c:pt idx="1">
                  <c:v>1827082001035.1997</c:v>
                </c:pt>
                <c:pt idx="3">
                  <c:v>4162802214812.7998</c:v>
                </c:pt>
              </c:numCache>
            </c:numRef>
          </c:val>
          <c:extLst>
            <c:ext xmlns:c16="http://schemas.microsoft.com/office/drawing/2014/chart" uri="{C3380CC4-5D6E-409C-BE32-E72D297353CC}">
              <c16:uniqueId val="{00000001-41B1-46A7-902C-F776CBEA677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15th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- 15Sep21'!$D$2:$D$5</c:f>
              <c:strCache>
                <c:ptCount val="4"/>
                <c:pt idx="0">
                  <c:v>FH 9/15/21</c:v>
                </c:pt>
                <c:pt idx="1">
                  <c:v>HS 9/15/21</c:v>
                </c:pt>
                <c:pt idx="3">
                  <c:v>RB 9/15/21</c:v>
                </c:pt>
              </c:strCache>
            </c:strRef>
          </c:cat>
          <c:val>
            <c:numRef>
              <c:f>'Weekly Results - 15Sep21'!$G$2:$G$5</c:f>
              <c:numCache>
                <c:formatCode>0.00E+00</c:formatCode>
                <c:ptCount val="4"/>
                <c:pt idx="0">
                  <c:v>133600</c:v>
                </c:pt>
                <c:pt idx="1">
                  <c:v>54333.333333333336</c:v>
                </c:pt>
                <c:pt idx="3">
                  <c:v>103933.33333333333</c:v>
                </c:pt>
              </c:numCache>
            </c:numRef>
          </c:val>
          <c:extLst>
            <c:ext xmlns:c16="http://schemas.microsoft.com/office/drawing/2014/chart" uri="{C3380CC4-5D6E-409C-BE32-E72D297353CC}">
              <c16:uniqueId val="{00000000-BF54-4548-8C2D-70BE60DF29B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- 15Sep21'!$D$2:$D$5</c:f>
              <c:strCache>
                <c:ptCount val="4"/>
                <c:pt idx="0">
                  <c:v>FH 9/15/21</c:v>
                </c:pt>
                <c:pt idx="1">
                  <c:v>HS 9/15/21</c:v>
                </c:pt>
                <c:pt idx="3">
                  <c:v>RB 9/15/21</c:v>
                </c:pt>
              </c:strCache>
            </c:strRef>
          </c:cat>
          <c:val>
            <c:numRef>
              <c:f>'Weekly Results - 15Sep21'!$J$2:$J$5</c:f>
              <c:numCache>
                <c:formatCode>0.00E+00</c:formatCode>
                <c:ptCount val="4"/>
                <c:pt idx="0">
                  <c:v>44333.333333333336</c:v>
                </c:pt>
                <c:pt idx="1">
                  <c:v>45066.666666666657</c:v>
                </c:pt>
                <c:pt idx="3">
                  <c:v>41466.666666666664</c:v>
                </c:pt>
              </c:numCache>
            </c:numRef>
          </c:val>
          <c:extLst>
            <c:ext xmlns:c16="http://schemas.microsoft.com/office/drawing/2014/chart" uri="{C3380CC4-5D6E-409C-BE32-E72D297353CC}">
              <c16:uniqueId val="{00000001-BF54-4548-8C2D-70BE60DF29B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May 4th,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- 4May22'!$D$2:$D$5</c:f>
              <c:strCache>
                <c:ptCount val="4"/>
                <c:pt idx="0">
                  <c:v>FH 5/4/22</c:v>
                </c:pt>
                <c:pt idx="1">
                  <c:v>HS5/4/22</c:v>
                </c:pt>
                <c:pt idx="2">
                  <c:v>JT 5/4/22</c:v>
                </c:pt>
                <c:pt idx="3">
                  <c:v>RB 5/4/22</c:v>
                </c:pt>
              </c:strCache>
            </c:strRef>
          </c:cat>
          <c:val>
            <c:numRef>
              <c:f>'Weekly Results - 4May22'!$L$2:$L$5</c:f>
              <c:numCache>
                <c:formatCode>0.00E+00</c:formatCode>
                <c:ptCount val="4"/>
                <c:pt idx="0">
                  <c:v>1483270712496.2668</c:v>
                </c:pt>
                <c:pt idx="1">
                  <c:v>1167602698886.3999</c:v>
                </c:pt>
                <c:pt idx="2">
                  <c:v>751144310689.73328</c:v>
                </c:pt>
                <c:pt idx="3">
                  <c:v>1525914638227.2</c:v>
                </c:pt>
              </c:numCache>
            </c:numRef>
          </c:val>
          <c:extLst>
            <c:ext xmlns:c16="http://schemas.microsoft.com/office/drawing/2014/chart" uri="{C3380CC4-5D6E-409C-BE32-E72D297353CC}">
              <c16:uniqueId val="{00000000-CE51-4B8F-B218-D51680C6D74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- 4May22'!$D$2:$D$5</c:f>
              <c:strCache>
                <c:ptCount val="4"/>
                <c:pt idx="0">
                  <c:v>FH 5/4/22</c:v>
                </c:pt>
                <c:pt idx="1">
                  <c:v>HS5/4/22</c:v>
                </c:pt>
                <c:pt idx="2">
                  <c:v>JT 5/4/22</c:v>
                </c:pt>
                <c:pt idx="3">
                  <c:v>RB 5/4/22</c:v>
                </c:pt>
              </c:strCache>
            </c:strRef>
          </c:cat>
          <c:val>
            <c:numRef>
              <c:f>'Weekly Results - 4May22'!$M$2:$M$5</c:f>
              <c:numCache>
                <c:formatCode>0.00E+00</c:formatCode>
                <c:ptCount val="4"/>
                <c:pt idx="0">
                  <c:v>473226947157.33331</c:v>
                </c:pt>
                <c:pt idx="1">
                  <c:v>251358914343.60004</c:v>
                </c:pt>
                <c:pt idx="2">
                  <c:v>164145550079.46661</c:v>
                </c:pt>
                <c:pt idx="3">
                  <c:v>281089538620.79999</c:v>
                </c:pt>
              </c:numCache>
            </c:numRef>
          </c:val>
          <c:extLst>
            <c:ext xmlns:c16="http://schemas.microsoft.com/office/drawing/2014/chart" uri="{C3380CC4-5D6E-409C-BE32-E72D297353CC}">
              <c16:uniqueId val="{00000001-CE51-4B8F-B218-D51680C6D74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15th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- 15Sep21'!$L$2:$L$5</c:f>
              <c:numCache>
                <c:formatCode>0.00E+00</c:formatCode>
                <c:ptCount val="4"/>
                <c:pt idx="0">
                  <c:v>2963583756572.7998</c:v>
                </c:pt>
                <c:pt idx="1">
                  <c:v>2202768980538.0005</c:v>
                </c:pt>
                <c:pt idx="3">
                  <c:v>10433775969281.6</c:v>
                </c:pt>
              </c:numCache>
            </c:numRef>
          </c:val>
          <c:extLst>
            <c:ext xmlns:c16="http://schemas.microsoft.com/office/drawing/2014/chart" uri="{C3380CC4-5D6E-409C-BE32-E72D297353CC}">
              <c16:uniqueId val="{00000000-EC3B-409B-88DB-CC5F0F17C2B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- 15Sep21'!$D$2:$D$5</c:f>
              <c:strCache>
                <c:ptCount val="4"/>
                <c:pt idx="0">
                  <c:v>FH 9/15/21</c:v>
                </c:pt>
                <c:pt idx="1">
                  <c:v>HS 9/15/21</c:v>
                </c:pt>
                <c:pt idx="3">
                  <c:v>RB 9/15/21</c:v>
                </c:pt>
              </c:strCache>
            </c:strRef>
          </c:cat>
          <c:val>
            <c:numRef>
              <c:f>'Weekly Results - 15Sep21'!$M$2:$M$5</c:f>
              <c:numCache>
                <c:formatCode>0.00E+00</c:formatCode>
                <c:ptCount val="4"/>
                <c:pt idx="0">
                  <c:v>983424749561.33337</c:v>
                </c:pt>
                <c:pt idx="1">
                  <c:v>1827082001035.1997</c:v>
                </c:pt>
                <c:pt idx="3">
                  <c:v>4162802214812.7998</c:v>
                </c:pt>
              </c:numCache>
            </c:numRef>
          </c:val>
          <c:extLst>
            <c:ext xmlns:c16="http://schemas.microsoft.com/office/drawing/2014/chart" uri="{C3380CC4-5D6E-409C-BE32-E72D297353CC}">
              <c16:uniqueId val="{00000001-EC3B-409B-88DB-CC5F0F17C2B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8th,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- 8Sep21'!$G$2:$G$5</c:f>
              <c:numCache>
                <c:formatCode>0.00E+00</c:formatCode>
                <c:ptCount val="4"/>
                <c:pt idx="0">
                  <c:v>46000</c:v>
                </c:pt>
                <c:pt idx="1">
                  <c:v>72200</c:v>
                </c:pt>
                <c:pt idx="3">
                  <c:v>22400</c:v>
                </c:pt>
              </c:numCache>
            </c:numRef>
          </c:val>
          <c:extLst>
            <c:ext xmlns:c16="http://schemas.microsoft.com/office/drawing/2014/chart" uri="{C3380CC4-5D6E-409C-BE32-E72D297353CC}">
              <c16:uniqueId val="{00000000-FD1D-4F6D-8332-523F0441B2EC}"/>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- 8Sep21'!$J$2:$J$5</c:f>
              <c:numCache>
                <c:formatCode>0.00E+00</c:formatCode>
                <c:ptCount val="4"/>
                <c:pt idx="0">
                  <c:v>34266.666666666664</c:v>
                </c:pt>
                <c:pt idx="1">
                  <c:v>24333.333333333332</c:v>
                </c:pt>
                <c:pt idx="3">
                  <c:v>4466.666666666667</c:v>
                </c:pt>
              </c:numCache>
            </c:numRef>
          </c:val>
          <c:extLst>
            <c:ext xmlns:c16="http://schemas.microsoft.com/office/drawing/2014/chart" uri="{C3380CC4-5D6E-409C-BE32-E72D297353CC}">
              <c16:uniqueId val="{00000001-FD1D-4F6D-8332-523F0441B2EC}"/>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- 8Sep21'!$L$2:$L$5</c:f>
              <c:numCache>
                <c:formatCode>0.00E+00</c:formatCode>
                <c:ptCount val="4"/>
                <c:pt idx="0">
                  <c:v>1020395604808</c:v>
                </c:pt>
                <c:pt idx="1">
                  <c:v>2927115099291.6001</c:v>
                </c:pt>
                <c:pt idx="3">
                  <c:v>2248716308966.3999</c:v>
                </c:pt>
              </c:numCache>
            </c:numRef>
          </c:val>
          <c:extLst>
            <c:ext xmlns:c16="http://schemas.microsoft.com/office/drawing/2014/chart" uri="{C3380CC4-5D6E-409C-BE32-E72D297353CC}">
              <c16:uniqueId val="{00000000-7871-4E82-8688-CD427BC0D42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- 8Sep21'!$M$2:$M$5</c:f>
              <c:numCache>
                <c:formatCode>0.00E+00</c:formatCode>
                <c:ptCount val="4"/>
                <c:pt idx="0">
                  <c:v>760120783871.46655</c:v>
                </c:pt>
                <c:pt idx="1">
                  <c:v>986516169198</c:v>
                </c:pt>
                <c:pt idx="3">
                  <c:v>448404740180.79999</c:v>
                </c:pt>
              </c:numCache>
            </c:numRef>
          </c:val>
          <c:extLst>
            <c:ext xmlns:c16="http://schemas.microsoft.com/office/drawing/2014/chart" uri="{C3380CC4-5D6E-409C-BE32-E72D297353CC}">
              <c16:uniqueId val="{00000001-7871-4E82-8688-CD427BC0D42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- 8Sep21'!$D$2:$D$5</c:f>
              <c:strCache>
                <c:ptCount val="4"/>
                <c:pt idx="0">
                  <c:v>FH 9/8/21</c:v>
                </c:pt>
                <c:pt idx="1">
                  <c:v>HS 9/8/21</c:v>
                </c:pt>
                <c:pt idx="3">
                  <c:v>RB 9/8/21</c:v>
                </c:pt>
              </c:strCache>
            </c:strRef>
          </c:cat>
          <c:val>
            <c:numRef>
              <c:f>'Weekly Results - 8Sep21'!$G$2:$G$5</c:f>
              <c:numCache>
                <c:formatCode>0.00E+00</c:formatCode>
                <c:ptCount val="4"/>
                <c:pt idx="0">
                  <c:v>46000</c:v>
                </c:pt>
                <c:pt idx="1">
                  <c:v>72200</c:v>
                </c:pt>
                <c:pt idx="3">
                  <c:v>22400</c:v>
                </c:pt>
              </c:numCache>
            </c:numRef>
          </c:val>
          <c:extLst>
            <c:ext xmlns:c16="http://schemas.microsoft.com/office/drawing/2014/chart" uri="{C3380CC4-5D6E-409C-BE32-E72D297353CC}">
              <c16:uniqueId val="{00000000-AC69-40E0-8FB0-9DA4DD8CD6C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- 8Sep21'!$D$2:$D$5</c:f>
              <c:strCache>
                <c:ptCount val="4"/>
                <c:pt idx="0">
                  <c:v>FH 9/8/21</c:v>
                </c:pt>
                <c:pt idx="1">
                  <c:v>HS 9/8/21</c:v>
                </c:pt>
                <c:pt idx="3">
                  <c:v>RB 9/8/21</c:v>
                </c:pt>
              </c:strCache>
            </c:strRef>
          </c:cat>
          <c:val>
            <c:numRef>
              <c:f>'Weekly Results - 8Sep21'!$J$2:$J$5</c:f>
              <c:numCache>
                <c:formatCode>0.00E+00</c:formatCode>
                <c:ptCount val="4"/>
                <c:pt idx="0">
                  <c:v>34266.666666666664</c:v>
                </c:pt>
                <c:pt idx="1">
                  <c:v>24333.333333333332</c:v>
                </c:pt>
                <c:pt idx="3">
                  <c:v>4466.666666666667</c:v>
                </c:pt>
              </c:numCache>
            </c:numRef>
          </c:val>
          <c:extLst>
            <c:ext xmlns:c16="http://schemas.microsoft.com/office/drawing/2014/chart" uri="{C3380CC4-5D6E-409C-BE32-E72D297353CC}">
              <c16:uniqueId val="{00000001-AC69-40E0-8FB0-9DA4DD8CD6C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- 8Sep21'!$L$2:$L$5</c:f>
              <c:numCache>
                <c:formatCode>0.00E+00</c:formatCode>
                <c:ptCount val="4"/>
                <c:pt idx="0">
                  <c:v>1020395604808</c:v>
                </c:pt>
                <c:pt idx="1">
                  <c:v>2927115099291.6001</c:v>
                </c:pt>
                <c:pt idx="3">
                  <c:v>2248716308966.3999</c:v>
                </c:pt>
              </c:numCache>
            </c:numRef>
          </c:val>
          <c:extLst>
            <c:ext xmlns:c16="http://schemas.microsoft.com/office/drawing/2014/chart" uri="{C3380CC4-5D6E-409C-BE32-E72D297353CC}">
              <c16:uniqueId val="{00000000-B7A5-4C50-9E94-404A62FE9E3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- 8Sep21'!$D$2:$D$5</c:f>
              <c:strCache>
                <c:ptCount val="4"/>
                <c:pt idx="0">
                  <c:v>FH 9/8/21</c:v>
                </c:pt>
                <c:pt idx="1">
                  <c:v>HS 9/8/21</c:v>
                </c:pt>
                <c:pt idx="3">
                  <c:v>RB 9/8/21</c:v>
                </c:pt>
              </c:strCache>
            </c:strRef>
          </c:cat>
          <c:val>
            <c:numRef>
              <c:f>'Weekly Results - 8Sep21'!$M$2:$M$5</c:f>
              <c:numCache>
                <c:formatCode>0.00E+00</c:formatCode>
                <c:ptCount val="4"/>
                <c:pt idx="0">
                  <c:v>760120783871.46655</c:v>
                </c:pt>
                <c:pt idx="1">
                  <c:v>986516169198</c:v>
                </c:pt>
                <c:pt idx="3">
                  <c:v>448404740180.79999</c:v>
                </c:pt>
              </c:numCache>
            </c:numRef>
          </c:val>
          <c:extLst>
            <c:ext xmlns:c16="http://schemas.microsoft.com/office/drawing/2014/chart" uri="{C3380CC4-5D6E-409C-BE32-E72D297353CC}">
              <c16:uniqueId val="{00000001-B7A5-4C50-9E94-404A62FE9E3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Sep 1st,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- 1Sep21'!$G$2:$G$5</c:f>
              <c:numCache>
                <c:formatCode>0.00E+00</c:formatCode>
                <c:ptCount val="4"/>
                <c:pt idx="0">
                  <c:v>115333.33333333333</c:v>
                </c:pt>
                <c:pt idx="1">
                  <c:v>46133.333333333336</c:v>
                </c:pt>
                <c:pt idx="3">
                  <c:v>50133.333333333336</c:v>
                </c:pt>
              </c:numCache>
            </c:numRef>
          </c:val>
          <c:extLst>
            <c:ext xmlns:c16="http://schemas.microsoft.com/office/drawing/2014/chart" uri="{C3380CC4-5D6E-409C-BE32-E72D297353CC}">
              <c16:uniqueId val="{00000000-4655-4D4C-818B-79D08369FB8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- 1Sep21'!$J$2:$J$5</c:f>
              <c:numCache>
                <c:formatCode>0.00E+00</c:formatCode>
                <c:ptCount val="4"/>
                <c:pt idx="0">
                  <c:v>27666.666666666668</c:v>
                </c:pt>
                <c:pt idx="1">
                  <c:v>11466.666666666666</c:v>
                </c:pt>
                <c:pt idx="3">
                  <c:v>18666.666666666668</c:v>
                </c:pt>
              </c:numCache>
            </c:numRef>
          </c:val>
          <c:extLst>
            <c:ext xmlns:c16="http://schemas.microsoft.com/office/drawing/2014/chart" uri="{C3380CC4-5D6E-409C-BE32-E72D297353CC}">
              <c16:uniqueId val="{00000001-4655-4D4C-818B-79D08369FB8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- 1Sep21'!$L$2:$L$5</c:f>
              <c:numCache>
                <c:formatCode>0.00E+00</c:formatCode>
                <c:ptCount val="4"/>
                <c:pt idx="0">
                  <c:v>2558383183069.3335</c:v>
                </c:pt>
                <c:pt idx="1">
                  <c:v>1870326545438.4001</c:v>
                </c:pt>
                <c:pt idx="3">
                  <c:v>5032841262924.7998</c:v>
                </c:pt>
              </c:numCache>
            </c:numRef>
          </c:val>
          <c:extLst>
            <c:ext xmlns:c16="http://schemas.microsoft.com/office/drawing/2014/chart" uri="{C3380CC4-5D6E-409C-BE32-E72D297353CC}">
              <c16:uniqueId val="{00000000-740E-43AE-AE91-1011BDAD3A3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- 1Sep21'!$M$2:$M$5</c:f>
              <c:numCache>
                <c:formatCode>0.00E+00</c:formatCode>
                <c:ptCount val="4"/>
                <c:pt idx="0">
                  <c:v>613716197094.66675</c:v>
                </c:pt>
                <c:pt idx="1">
                  <c:v>464878852334.39996</c:v>
                </c:pt>
                <c:pt idx="3">
                  <c:v>1873930257472</c:v>
                </c:pt>
              </c:numCache>
            </c:numRef>
          </c:val>
          <c:extLst>
            <c:ext xmlns:c16="http://schemas.microsoft.com/office/drawing/2014/chart" uri="{C3380CC4-5D6E-409C-BE32-E72D297353CC}">
              <c16:uniqueId val="{00000001-740E-43AE-AE91-1011BDAD3A3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Sep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- 1Sep21'!$D$2:$D$5</c:f>
              <c:strCache>
                <c:ptCount val="4"/>
                <c:pt idx="0">
                  <c:v>FH 9/1/21</c:v>
                </c:pt>
                <c:pt idx="1">
                  <c:v>HS 9/1/21</c:v>
                </c:pt>
                <c:pt idx="3">
                  <c:v>RB 9/1/21</c:v>
                </c:pt>
              </c:strCache>
            </c:strRef>
          </c:cat>
          <c:val>
            <c:numRef>
              <c:f>'Weekly Results - 1Sep21'!$G$2:$G$5</c:f>
              <c:numCache>
                <c:formatCode>0.00E+00</c:formatCode>
                <c:ptCount val="4"/>
                <c:pt idx="0">
                  <c:v>115333.33333333333</c:v>
                </c:pt>
                <c:pt idx="1">
                  <c:v>46133.333333333336</c:v>
                </c:pt>
                <c:pt idx="3">
                  <c:v>50133.333333333336</c:v>
                </c:pt>
              </c:numCache>
            </c:numRef>
          </c:val>
          <c:extLst>
            <c:ext xmlns:c16="http://schemas.microsoft.com/office/drawing/2014/chart" uri="{C3380CC4-5D6E-409C-BE32-E72D297353CC}">
              <c16:uniqueId val="{00000000-4CE2-442A-B997-3376D3E57E4A}"/>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- 1Sep21'!$D$2:$D$5</c:f>
              <c:strCache>
                <c:ptCount val="4"/>
                <c:pt idx="0">
                  <c:v>FH 9/1/21</c:v>
                </c:pt>
                <c:pt idx="1">
                  <c:v>HS 9/1/21</c:v>
                </c:pt>
                <c:pt idx="3">
                  <c:v>RB 9/1/21</c:v>
                </c:pt>
              </c:strCache>
            </c:strRef>
          </c:cat>
          <c:val>
            <c:numRef>
              <c:f>'Weekly Results - 1Sep21'!$J$2:$J$5</c:f>
              <c:numCache>
                <c:formatCode>0.00E+00</c:formatCode>
                <c:ptCount val="4"/>
                <c:pt idx="0">
                  <c:v>27666.666666666668</c:v>
                </c:pt>
                <c:pt idx="1">
                  <c:v>11466.666666666666</c:v>
                </c:pt>
                <c:pt idx="3">
                  <c:v>18666.666666666668</c:v>
                </c:pt>
              </c:numCache>
            </c:numRef>
          </c:val>
          <c:extLst>
            <c:ext xmlns:c16="http://schemas.microsoft.com/office/drawing/2014/chart" uri="{C3380CC4-5D6E-409C-BE32-E72D297353CC}">
              <c16:uniqueId val="{00000001-4CE2-442A-B997-3376D3E57E4A}"/>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Sep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- 1Sep21'!$L$2:$L$5</c:f>
              <c:numCache>
                <c:formatCode>0.00E+00</c:formatCode>
                <c:ptCount val="4"/>
                <c:pt idx="0">
                  <c:v>2558383183069.3335</c:v>
                </c:pt>
                <c:pt idx="1">
                  <c:v>1870326545438.4001</c:v>
                </c:pt>
                <c:pt idx="3">
                  <c:v>5032841262924.7998</c:v>
                </c:pt>
              </c:numCache>
            </c:numRef>
          </c:val>
          <c:extLst>
            <c:ext xmlns:c16="http://schemas.microsoft.com/office/drawing/2014/chart" uri="{C3380CC4-5D6E-409C-BE32-E72D297353CC}">
              <c16:uniqueId val="{00000000-EEEB-49FE-9572-1FFEF7C714E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- 1Sep21'!$D$2:$D$5</c:f>
              <c:strCache>
                <c:ptCount val="4"/>
                <c:pt idx="0">
                  <c:v>FH 9/1/21</c:v>
                </c:pt>
                <c:pt idx="1">
                  <c:v>HS 9/1/21</c:v>
                </c:pt>
                <c:pt idx="3">
                  <c:v>RB 9/1/21</c:v>
                </c:pt>
              </c:strCache>
            </c:strRef>
          </c:cat>
          <c:val>
            <c:numRef>
              <c:f>'Weekly Results - 1Sep21'!$M$2:$M$5</c:f>
              <c:numCache>
                <c:formatCode>0.00E+00</c:formatCode>
                <c:ptCount val="4"/>
                <c:pt idx="0">
                  <c:v>613716197094.66675</c:v>
                </c:pt>
                <c:pt idx="1">
                  <c:v>464878852334.39996</c:v>
                </c:pt>
                <c:pt idx="3">
                  <c:v>1873930257472</c:v>
                </c:pt>
              </c:numCache>
            </c:numRef>
          </c:val>
          <c:extLst>
            <c:ext xmlns:c16="http://schemas.microsoft.com/office/drawing/2014/chart" uri="{C3380CC4-5D6E-409C-BE32-E72D297353CC}">
              <c16:uniqueId val="{00000001-EEEB-49FE-9572-1FFEF7C714E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Aug 25th,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- 25Aug21'!$G$2:$G$5</c:f>
              <c:numCache>
                <c:formatCode>0.00E+00</c:formatCode>
                <c:ptCount val="4"/>
                <c:pt idx="0">
                  <c:v>66800</c:v>
                </c:pt>
                <c:pt idx="1">
                  <c:v>100333.33333333333</c:v>
                </c:pt>
                <c:pt idx="2">
                  <c:v>34933.333333333336</c:v>
                </c:pt>
                <c:pt idx="3">
                  <c:v>127600</c:v>
                </c:pt>
              </c:numCache>
            </c:numRef>
          </c:val>
          <c:extLst>
            <c:ext xmlns:c16="http://schemas.microsoft.com/office/drawing/2014/chart" uri="{C3380CC4-5D6E-409C-BE32-E72D297353CC}">
              <c16:uniqueId val="{00000000-DF64-4B51-850C-04F17DE76F5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- 25Aug21'!$J$2:$J$5</c:f>
              <c:numCache>
                <c:formatCode>0.00E+00</c:formatCode>
                <c:ptCount val="4"/>
                <c:pt idx="0">
                  <c:v>10333.333333333334</c:v>
                </c:pt>
                <c:pt idx="1">
                  <c:v>25533.333333333328</c:v>
                </c:pt>
                <c:pt idx="2">
                  <c:v>9200</c:v>
                </c:pt>
                <c:pt idx="3">
                  <c:v>33066.666666666664</c:v>
                </c:pt>
              </c:numCache>
            </c:numRef>
          </c:val>
          <c:extLst>
            <c:ext xmlns:c16="http://schemas.microsoft.com/office/drawing/2014/chart" uri="{C3380CC4-5D6E-409C-BE32-E72D297353CC}">
              <c16:uniqueId val="{00000001-DF64-4B51-850C-04F17DE76F5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4</a:t>
            </a:r>
            <a:r>
              <a:rPr lang="en-US" sz="1600" b="1" i="0" u="none" strike="noStrike" cap="none" normalizeH="0" baseline="0">
                <a:effectLst/>
              </a:rPr>
              <a:t>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- 4May22'!$D$2:$D$5</c:f>
              <c:strCache>
                <c:ptCount val="4"/>
                <c:pt idx="0">
                  <c:v>FH 5/4/22</c:v>
                </c:pt>
                <c:pt idx="1">
                  <c:v>HS5/4/22</c:v>
                </c:pt>
                <c:pt idx="2">
                  <c:v>JT 5/4/22</c:v>
                </c:pt>
                <c:pt idx="3">
                  <c:v>RB 5/4/22</c:v>
                </c:pt>
              </c:strCache>
            </c:strRef>
          </c:cat>
          <c:val>
            <c:numRef>
              <c:f>'Weekly Results - 4May22'!$G$2:$G$5</c:f>
              <c:numCache>
                <c:formatCode>0.00E+00</c:formatCode>
                <c:ptCount val="4"/>
                <c:pt idx="0">
                  <c:v>66866.666666666672</c:v>
                </c:pt>
                <c:pt idx="1">
                  <c:v>28800</c:v>
                </c:pt>
                <c:pt idx="2">
                  <c:v>28066.666666666668</c:v>
                </c:pt>
                <c:pt idx="3">
                  <c:v>15200</c:v>
                </c:pt>
              </c:numCache>
            </c:numRef>
          </c:val>
          <c:extLst>
            <c:ext xmlns:c16="http://schemas.microsoft.com/office/drawing/2014/chart" uri="{C3380CC4-5D6E-409C-BE32-E72D297353CC}">
              <c16:uniqueId val="{00000000-7DAA-48CE-9E0E-D1FE8A7F3E8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- 4May22'!$D$2:$D$5</c:f>
              <c:strCache>
                <c:ptCount val="4"/>
                <c:pt idx="0">
                  <c:v>FH 5/4/22</c:v>
                </c:pt>
                <c:pt idx="1">
                  <c:v>HS5/4/22</c:v>
                </c:pt>
                <c:pt idx="2">
                  <c:v>JT 5/4/22</c:v>
                </c:pt>
                <c:pt idx="3">
                  <c:v>RB 5/4/22</c:v>
                </c:pt>
              </c:strCache>
            </c:strRef>
          </c:cat>
          <c:val>
            <c:numRef>
              <c:f>'Weekly Results - 4May22'!$J$2:$J$5</c:f>
              <c:numCache>
                <c:formatCode>0.00E+00</c:formatCode>
                <c:ptCount val="4"/>
                <c:pt idx="0">
                  <c:v>21333.333333333332</c:v>
                </c:pt>
                <c:pt idx="1">
                  <c:v>6200.0000000000009</c:v>
                </c:pt>
                <c:pt idx="2">
                  <c:v>6133.3333333333321</c:v>
                </c:pt>
                <c:pt idx="3">
                  <c:v>2800</c:v>
                </c:pt>
              </c:numCache>
            </c:numRef>
          </c:val>
          <c:extLst>
            <c:ext xmlns:c16="http://schemas.microsoft.com/office/drawing/2014/chart" uri="{C3380CC4-5D6E-409C-BE32-E72D297353CC}">
              <c16:uniqueId val="{00000001-7DAA-48CE-9E0E-D1FE8A7F3E8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- 25Aug21'!$L$2:$L$5</c:f>
              <c:numCache>
                <c:formatCode>0.00E+00</c:formatCode>
                <c:ptCount val="4"/>
                <c:pt idx="0">
                  <c:v>1481791878286.3999</c:v>
                </c:pt>
                <c:pt idx="1">
                  <c:v>4067689957926</c:v>
                </c:pt>
                <c:pt idx="2">
                  <c:v>934915959148.26672</c:v>
                </c:pt>
                <c:pt idx="3">
                  <c:v>12809651831433.6</c:v>
                </c:pt>
              </c:numCache>
            </c:numRef>
          </c:val>
          <c:extLst>
            <c:ext xmlns:c16="http://schemas.microsoft.com/office/drawing/2014/chart" uri="{C3380CC4-5D6E-409C-BE32-E72D297353CC}">
              <c16:uniqueId val="{00000000-B90B-45AF-8FC3-FA13F05717A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- 25Aug21'!$M$2:$M$5</c:f>
              <c:numCache>
                <c:formatCode>0.00E+00</c:formatCode>
                <c:ptCount val="4"/>
                <c:pt idx="0">
                  <c:v>229219302529.33337</c:v>
                </c:pt>
                <c:pt idx="1">
                  <c:v>1035166281651.5997</c:v>
                </c:pt>
                <c:pt idx="2">
                  <c:v>246218325119.19998</c:v>
                </c:pt>
                <c:pt idx="3">
                  <c:v>3319533598950.3994</c:v>
                </c:pt>
              </c:numCache>
            </c:numRef>
          </c:val>
          <c:extLst>
            <c:ext xmlns:c16="http://schemas.microsoft.com/office/drawing/2014/chart" uri="{C3380CC4-5D6E-409C-BE32-E72D297353CC}">
              <c16:uniqueId val="{00000001-B90B-45AF-8FC3-FA13F05717A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Aug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- 25Aug21'!$G$2:$G$5</c:f>
              <c:numCache>
                <c:formatCode>0.00E+00</c:formatCode>
                <c:ptCount val="4"/>
                <c:pt idx="0">
                  <c:v>66800</c:v>
                </c:pt>
                <c:pt idx="1">
                  <c:v>100333.33333333333</c:v>
                </c:pt>
                <c:pt idx="2">
                  <c:v>34933.333333333336</c:v>
                </c:pt>
                <c:pt idx="3">
                  <c:v>127600</c:v>
                </c:pt>
              </c:numCache>
            </c:numRef>
          </c:val>
          <c:extLst>
            <c:ext xmlns:c16="http://schemas.microsoft.com/office/drawing/2014/chart" uri="{C3380CC4-5D6E-409C-BE32-E72D297353CC}">
              <c16:uniqueId val="{00000000-0412-40F2-B5D2-0DD410227068}"/>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- 25Aug21'!$J$2:$J$5</c:f>
              <c:numCache>
                <c:formatCode>0.00E+00</c:formatCode>
                <c:ptCount val="4"/>
                <c:pt idx="0">
                  <c:v>10333.333333333334</c:v>
                </c:pt>
                <c:pt idx="1">
                  <c:v>25533.333333333328</c:v>
                </c:pt>
                <c:pt idx="2">
                  <c:v>9200</c:v>
                </c:pt>
                <c:pt idx="3">
                  <c:v>33066.666666666664</c:v>
                </c:pt>
              </c:numCache>
            </c:numRef>
          </c:val>
          <c:extLst>
            <c:ext xmlns:c16="http://schemas.microsoft.com/office/drawing/2014/chart" uri="{C3380CC4-5D6E-409C-BE32-E72D297353CC}">
              <c16:uniqueId val="{00000001-0412-40F2-B5D2-0DD410227068}"/>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- 25Aug21'!$L$2:$L$5</c:f>
              <c:numCache>
                <c:formatCode>0.00E+00</c:formatCode>
                <c:ptCount val="4"/>
                <c:pt idx="0">
                  <c:v>1481791878286.3999</c:v>
                </c:pt>
                <c:pt idx="1">
                  <c:v>4067689957926</c:v>
                </c:pt>
                <c:pt idx="2">
                  <c:v>934915959148.26672</c:v>
                </c:pt>
                <c:pt idx="3">
                  <c:v>12809651831433.6</c:v>
                </c:pt>
              </c:numCache>
            </c:numRef>
          </c:val>
          <c:extLst>
            <c:ext xmlns:c16="http://schemas.microsoft.com/office/drawing/2014/chart" uri="{C3380CC4-5D6E-409C-BE32-E72D297353CC}">
              <c16:uniqueId val="{00000000-F9AE-4997-97B8-925D40A5EA6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- 25Aug21'!$D$2:$D$5</c:f>
              <c:strCache>
                <c:ptCount val="4"/>
                <c:pt idx="0">
                  <c:v>FH 8/25/21</c:v>
                </c:pt>
                <c:pt idx="1">
                  <c:v>HS 8/25/21</c:v>
                </c:pt>
                <c:pt idx="2">
                  <c:v>JT 8/25/21</c:v>
                </c:pt>
                <c:pt idx="3">
                  <c:v>RB 8/25/21</c:v>
                </c:pt>
              </c:strCache>
            </c:strRef>
          </c:cat>
          <c:val>
            <c:numRef>
              <c:f>'Weekly Results - 25Aug21'!$M$2:$M$5</c:f>
              <c:numCache>
                <c:formatCode>0.00E+00</c:formatCode>
                <c:ptCount val="4"/>
                <c:pt idx="0">
                  <c:v>229219302529.33337</c:v>
                </c:pt>
                <c:pt idx="1">
                  <c:v>1035166281651.5997</c:v>
                </c:pt>
                <c:pt idx="2">
                  <c:v>246218325119.19998</c:v>
                </c:pt>
                <c:pt idx="3">
                  <c:v>3319533598950.3994</c:v>
                </c:pt>
              </c:numCache>
            </c:numRef>
          </c:val>
          <c:extLst>
            <c:ext xmlns:c16="http://schemas.microsoft.com/office/drawing/2014/chart" uri="{C3380CC4-5D6E-409C-BE32-E72D297353CC}">
              <c16:uniqueId val="{00000001-F9AE-4997-97B8-925D40A5EA6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Aug 13th,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- 13Aug21'!$G$2:$G$5</c:f>
              <c:numCache>
                <c:formatCode>0.00E+00</c:formatCode>
                <c:ptCount val="4"/>
                <c:pt idx="0">
                  <c:v>121266.66666666667</c:v>
                </c:pt>
                <c:pt idx="1">
                  <c:v>113733.33333333333</c:v>
                </c:pt>
                <c:pt idx="2">
                  <c:v>108866.66666666669</c:v>
                </c:pt>
                <c:pt idx="3">
                  <c:v>222466.66666666666</c:v>
                </c:pt>
              </c:numCache>
            </c:numRef>
          </c:val>
          <c:extLst>
            <c:ext xmlns:c16="http://schemas.microsoft.com/office/drawing/2014/chart" uri="{C3380CC4-5D6E-409C-BE32-E72D297353CC}">
              <c16:uniqueId val="{00000000-56F4-4FC4-9AB9-963A01BB807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- 13Aug21'!$J$2:$J$5</c:f>
              <c:numCache>
                <c:formatCode>0.00E+00</c:formatCode>
                <c:ptCount val="4"/>
                <c:pt idx="0">
                  <c:v>75533.333333333328</c:v>
                </c:pt>
                <c:pt idx="1">
                  <c:v>46200</c:v>
                </c:pt>
                <c:pt idx="2">
                  <c:v>47333.333333333336</c:v>
                </c:pt>
                <c:pt idx="3">
                  <c:v>129666.66666666667</c:v>
                </c:pt>
              </c:numCache>
            </c:numRef>
          </c:val>
          <c:extLst>
            <c:ext xmlns:c16="http://schemas.microsoft.com/office/drawing/2014/chart" uri="{C3380CC4-5D6E-409C-BE32-E72D297353CC}">
              <c16:uniqueId val="{00000001-56F4-4FC4-9AB9-963A01BB807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13th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- 13Aug21'!$L$2:$L$5</c:f>
              <c:numCache>
                <c:formatCode>0.00E+00</c:formatCode>
                <c:ptCount val="4"/>
                <c:pt idx="0">
                  <c:v>2689999427747.4668</c:v>
                </c:pt>
                <c:pt idx="1">
                  <c:v>4610949546991.2002</c:v>
                </c:pt>
                <c:pt idx="2">
                  <c:v>2913583513910.5337</c:v>
                </c:pt>
                <c:pt idx="3">
                  <c:v>22333233104228.801</c:v>
                </c:pt>
              </c:numCache>
            </c:numRef>
          </c:val>
          <c:extLst>
            <c:ext xmlns:c16="http://schemas.microsoft.com/office/drawing/2014/chart" uri="{C3380CC4-5D6E-409C-BE32-E72D297353CC}">
              <c16:uniqueId val="{00000000-A480-43F0-8226-2A2D64C0556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- 13Aug21'!$M$2:$M$5</c:f>
              <c:numCache>
                <c:formatCode>0.00E+00</c:formatCode>
                <c:ptCount val="4"/>
                <c:pt idx="0">
                  <c:v>1675519159778.9331</c:v>
                </c:pt>
                <c:pt idx="1">
                  <c:v>1873029329463.6001</c:v>
                </c:pt>
                <c:pt idx="2">
                  <c:v>1266775440830.6667</c:v>
                </c:pt>
                <c:pt idx="3">
                  <c:v>13017122681368</c:v>
                </c:pt>
              </c:numCache>
            </c:numRef>
          </c:val>
          <c:extLst>
            <c:ext xmlns:c16="http://schemas.microsoft.com/office/drawing/2014/chart" uri="{C3380CC4-5D6E-409C-BE32-E72D297353CC}">
              <c16:uniqueId val="{00000001-A480-43F0-8226-2A2D64C0556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Aug 13th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- 13Aug21'!$G$2:$G$5</c:f>
              <c:numCache>
                <c:formatCode>0.00E+00</c:formatCode>
                <c:ptCount val="4"/>
                <c:pt idx="0">
                  <c:v>121266.66666666667</c:v>
                </c:pt>
                <c:pt idx="1">
                  <c:v>113733.33333333333</c:v>
                </c:pt>
                <c:pt idx="2">
                  <c:v>108866.66666666669</c:v>
                </c:pt>
                <c:pt idx="3">
                  <c:v>222466.66666666666</c:v>
                </c:pt>
              </c:numCache>
            </c:numRef>
          </c:val>
          <c:extLst>
            <c:ext xmlns:c16="http://schemas.microsoft.com/office/drawing/2014/chart" uri="{C3380CC4-5D6E-409C-BE32-E72D297353CC}">
              <c16:uniqueId val="{00000000-B6EA-40C3-BB7A-F2235671C799}"/>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- 13Aug21'!$J$2:$J$5</c:f>
              <c:numCache>
                <c:formatCode>0.00E+00</c:formatCode>
                <c:ptCount val="4"/>
                <c:pt idx="0">
                  <c:v>75533.333333333328</c:v>
                </c:pt>
                <c:pt idx="1">
                  <c:v>46200</c:v>
                </c:pt>
                <c:pt idx="2">
                  <c:v>47333.333333333336</c:v>
                </c:pt>
                <c:pt idx="3">
                  <c:v>129666.66666666667</c:v>
                </c:pt>
              </c:numCache>
            </c:numRef>
          </c:val>
          <c:extLst>
            <c:ext xmlns:c16="http://schemas.microsoft.com/office/drawing/2014/chart" uri="{C3380CC4-5D6E-409C-BE32-E72D297353CC}">
              <c16:uniqueId val="{00000001-B6EA-40C3-BB7A-F2235671C799}"/>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13th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- 13Aug21'!$L$2:$L$5</c:f>
              <c:numCache>
                <c:formatCode>0.00E+00</c:formatCode>
                <c:ptCount val="4"/>
                <c:pt idx="0">
                  <c:v>2689999427747.4668</c:v>
                </c:pt>
                <c:pt idx="1">
                  <c:v>4610949546991.2002</c:v>
                </c:pt>
                <c:pt idx="2">
                  <c:v>2913583513910.5337</c:v>
                </c:pt>
                <c:pt idx="3">
                  <c:v>22333233104228.801</c:v>
                </c:pt>
              </c:numCache>
            </c:numRef>
          </c:val>
          <c:extLst>
            <c:ext xmlns:c16="http://schemas.microsoft.com/office/drawing/2014/chart" uri="{C3380CC4-5D6E-409C-BE32-E72D297353CC}">
              <c16:uniqueId val="{00000000-A7A9-4BAB-B2BA-2F2C8A8ABB7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- 13Aug21'!$D$2:$D$5</c:f>
              <c:strCache>
                <c:ptCount val="4"/>
                <c:pt idx="0">
                  <c:v>FH 8/13/21</c:v>
                </c:pt>
                <c:pt idx="1">
                  <c:v>HS 8/13/21</c:v>
                </c:pt>
                <c:pt idx="2">
                  <c:v>JT 8/13/21</c:v>
                </c:pt>
                <c:pt idx="3">
                  <c:v>RB 8/13/21</c:v>
                </c:pt>
              </c:strCache>
            </c:strRef>
          </c:cat>
          <c:val>
            <c:numRef>
              <c:f>'Weekly Results - 13Aug21'!$M$2:$M$5</c:f>
              <c:numCache>
                <c:formatCode>0.00E+00</c:formatCode>
                <c:ptCount val="4"/>
                <c:pt idx="0">
                  <c:v>1675519159778.9331</c:v>
                </c:pt>
                <c:pt idx="1">
                  <c:v>1873029329463.6001</c:v>
                </c:pt>
                <c:pt idx="2">
                  <c:v>1266775440830.6667</c:v>
                </c:pt>
                <c:pt idx="3">
                  <c:v>13017122681368</c:v>
                </c:pt>
              </c:numCache>
            </c:numRef>
          </c:val>
          <c:extLst>
            <c:ext xmlns:c16="http://schemas.microsoft.com/office/drawing/2014/chart" uri="{C3380CC4-5D6E-409C-BE32-E72D297353CC}">
              <c16:uniqueId val="{00000001-A7A9-4BAB-B2BA-2F2C8A8ABB7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Aug 4th,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- 04Aug21'!$G$2:$G$5</c:f>
              <c:numCache>
                <c:formatCode>0.00E+00</c:formatCode>
                <c:ptCount val="4"/>
                <c:pt idx="0">
                  <c:v>81933.333333333328</c:v>
                </c:pt>
                <c:pt idx="1">
                  <c:v>95799.999999999985</c:v>
                </c:pt>
                <c:pt idx="2">
                  <c:v>49200</c:v>
                </c:pt>
                <c:pt idx="3">
                  <c:v>120600</c:v>
                </c:pt>
              </c:numCache>
            </c:numRef>
          </c:val>
          <c:extLst>
            <c:ext xmlns:c16="http://schemas.microsoft.com/office/drawing/2014/chart" uri="{C3380CC4-5D6E-409C-BE32-E72D297353CC}">
              <c16:uniqueId val="{00000000-BED1-437E-8548-97A4F611CA2A}"/>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- 04Aug21'!$J$2:$J$5</c:f>
              <c:numCache>
                <c:formatCode>0.00E+00</c:formatCode>
                <c:ptCount val="4"/>
                <c:pt idx="0">
                  <c:v>19733.333333333332</c:v>
                </c:pt>
                <c:pt idx="1">
                  <c:v>35400</c:v>
                </c:pt>
                <c:pt idx="2">
                  <c:v>26000</c:v>
                </c:pt>
                <c:pt idx="3">
                  <c:v>64800</c:v>
                </c:pt>
              </c:numCache>
            </c:numRef>
          </c:val>
          <c:extLst>
            <c:ext xmlns:c16="http://schemas.microsoft.com/office/drawing/2014/chart" uri="{C3380CC4-5D6E-409C-BE32-E72D297353CC}">
              <c16:uniqueId val="{00000001-BED1-437E-8548-97A4F611CA2A}"/>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- 04Aug21'!$L$2:$L$5</c:f>
              <c:numCache>
                <c:formatCode>0.00E+00</c:formatCode>
                <c:ptCount val="4"/>
                <c:pt idx="0">
                  <c:v>1817487243926.1331</c:v>
                </c:pt>
                <c:pt idx="1">
                  <c:v>3883900644212.3994</c:v>
                </c:pt>
                <c:pt idx="2">
                  <c:v>1316732782159.2</c:v>
                </c:pt>
                <c:pt idx="3">
                  <c:v>12106927984881.6</c:v>
                </c:pt>
              </c:numCache>
            </c:numRef>
          </c:val>
          <c:extLst>
            <c:ext xmlns:c16="http://schemas.microsoft.com/office/drawing/2014/chart" uri="{C3380CC4-5D6E-409C-BE32-E72D297353CC}">
              <c16:uniqueId val="{00000000-A9A9-4EBE-94C0-11F1F64B90D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- 04Aug21'!$M$2:$M$5</c:f>
              <c:numCache>
                <c:formatCode>0.00E+00</c:formatCode>
                <c:ptCount val="4"/>
                <c:pt idx="0">
                  <c:v>437734926120.53326</c:v>
                </c:pt>
                <c:pt idx="1">
                  <c:v>1435178317381.2002</c:v>
                </c:pt>
                <c:pt idx="2">
                  <c:v>695834397076</c:v>
                </c:pt>
                <c:pt idx="3">
                  <c:v>6505215036652.7998</c:v>
                </c:pt>
              </c:numCache>
            </c:numRef>
          </c:val>
          <c:extLst>
            <c:ext xmlns:c16="http://schemas.microsoft.com/office/drawing/2014/chart" uri="{C3380CC4-5D6E-409C-BE32-E72D297353CC}">
              <c16:uniqueId val="{00000001-A9A9-4EBE-94C0-11F1F64B90D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Aug 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- 04Aug21'!$G$2:$G$5</c:f>
              <c:numCache>
                <c:formatCode>0.00E+00</c:formatCode>
                <c:ptCount val="4"/>
                <c:pt idx="0">
                  <c:v>81933.333333333328</c:v>
                </c:pt>
                <c:pt idx="1">
                  <c:v>95799.999999999985</c:v>
                </c:pt>
                <c:pt idx="2">
                  <c:v>49200</c:v>
                </c:pt>
                <c:pt idx="3">
                  <c:v>120600</c:v>
                </c:pt>
              </c:numCache>
            </c:numRef>
          </c:val>
          <c:extLst>
            <c:ext xmlns:c16="http://schemas.microsoft.com/office/drawing/2014/chart" uri="{C3380CC4-5D6E-409C-BE32-E72D297353CC}">
              <c16:uniqueId val="{00000000-1DB3-4374-B659-91EC4D26B8D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- 04Aug21'!$J$2:$J$5</c:f>
              <c:numCache>
                <c:formatCode>0.00E+00</c:formatCode>
                <c:ptCount val="4"/>
                <c:pt idx="0">
                  <c:v>19733.333333333332</c:v>
                </c:pt>
                <c:pt idx="1">
                  <c:v>35400</c:v>
                </c:pt>
                <c:pt idx="2">
                  <c:v>26000</c:v>
                </c:pt>
                <c:pt idx="3">
                  <c:v>64800</c:v>
                </c:pt>
              </c:numCache>
            </c:numRef>
          </c:val>
          <c:extLst>
            <c:ext xmlns:c16="http://schemas.microsoft.com/office/drawing/2014/chart" uri="{C3380CC4-5D6E-409C-BE32-E72D297353CC}">
              <c16:uniqueId val="{00000001-1DB3-4374-B659-91EC4D26B8D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4</a:t>
            </a:r>
            <a:r>
              <a:rPr lang="en-US" sz="1600" b="1" i="0" u="none" strike="noStrike" baseline="0">
                <a:effectLst/>
              </a:rPr>
              <a:t>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- 4May22'!$D$2:$D$5</c:f>
              <c:strCache>
                <c:ptCount val="4"/>
                <c:pt idx="0">
                  <c:v>FH 5/4/22</c:v>
                </c:pt>
                <c:pt idx="1">
                  <c:v>HS5/4/22</c:v>
                </c:pt>
                <c:pt idx="2">
                  <c:v>JT 5/4/22</c:v>
                </c:pt>
                <c:pt idx="3">
                  <c:v>RB 5/4/22</c:v>
                </c:pt>
              </c:strCache>
            </c:strRef>
          </c:cat>
          <c:val>
            <c:numRef>
              <c:f>'Weekly Results - 4May22'!$L$2:$L$5</c:f>
              <c:numCache>
                <c:formatCode>0.00E+00</c:formatCode>
                <c:ptCount val="4"/>
                <c:pt idx="0">
                  <c:v>1483270712496.2668</c:v>
                </c:pt>
                <c:pt idx="1">
                  <c:v>1167602698886.3999</c:v>
                </c:pt>
                <c:pt idx="2">
                  <c:v>751144310689.73328</c:v>
                </c:pt>
                <c:pt idx="3">
                  <c:v>1525914638227.2</c:v>
                </c:pt>
              </c:numCache>
            </c:numRef>
          </c:val>
          <c:extLst>
            <c:ext xmlns:c16="http://schemas.microsoft.com/office/drawing/2014/chart" uri="{C3380CC4-5D6E-409C-BE32-E72D297353CC}">
              <c16:uniqueId val="{00000000-8531-493E-BB31-04E8757EB00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- 4May22'!$D$2:$D$5</c:f>
              <c:strCache>
                <c:ptCount val="4"/>
                <c:pt idx="0">
                  <c:v>FH 5/4/22</c:v>
                </c:pt>
                <c:pt idx="1">
                  <c:v>HS5/4/22</c:v>
                </c:pt>
                <c:pt idx="2">
                  <c:v>JT 5/4/22</c:v>
                </c:pt>
                <c:pt idx="3">
                  <c:v>RB 5/4/22</c:v>
                </c:pt>
              </c:strCache>
            </c:strRef>
          </c:cat>
          <c:val>
            <c:numRef>
              <c:f>'Weekly Results - 4May22'!$M$2:$M$5</c:f>
              <c:numCache>
                <c:formatCode>0.00E+00</c:formatCode>
                <c:ptCount val="4"/>
                <c:pt idx="0">
                  <c:v>473226947157.33331</c:v>
                </c:pt>
                <c:pt idx="1">
                  <c:v>251358914343.60004</c:v>
                </c:pt>
                <c:pt idx="2">
                  <c:v>164145550079.46661</c:v>
                </c:pt>
                <c:pt idx="3">
                  <c:v>281089538620.79999</c:v>
                </c:pt>
              </c:numCache>
            </c:numRef>
          </c:val>
          <c:extLst>
            <c:ext xmlns:c16="http://schemas.microsoft.com/office/drawing/2014/chart" uri="{C3380CC4-5D6E-409C-BE32-E72D297353CC}">
              <c16:uniqueId val="{00000001-8531-493E-BB31-04E8757EB00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Aug 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- 04Aug21'!$L$2:$L$5</c:f>
              <c:numCache>
                <c:formatCode>0.00E+00</c:formatCode>
                <c:ptCount val="4"/>
                <c:pt idx="0">
                  <c:v>1817487243926.1331</c:v>
                </c:pt>
                <c:pt idx="1">
                  <c:v>3883900644212.3994</c:v>
                </c:pt>
                <c:pt idx="2">
                  <c:v>1316732782159.2</c:v>
                </c:pt>
                <c:pt idx="3">
                  <c:v>12106927984881.6</c:v>
                </c:pt>
              </c:numCache>
            </c:numRef>
          </c:val>
          <c:extLst>
            <c:ext xmlns:c16="http://schemas.microsoft.com/office/drawing/2014/chart" uri="{C3380CC4-5D6E-409C-BE32-E72D297353CC}">
              <c16:uniqueId val="{00000000-F293-4B75-99FC-A1CA5CA90F9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- 04Aug21'!$D$2:$D$5</c:f>
              <c:strCache>
                <c:ptCount val="4"/>
                <c:pt idx="0">
                  <c:v>FH 8/4/21</c:v>
                </c:pt>
                <c:pt idx="1">
                  <c:v>HS 8/4/21</c:v>
                </c:pt>
                <c:pt idx="2">
                  <c:v>JT 8/4/21</c:v>
                </c:pt>
                <c:pt idx="3">
                  <c:v>RB 8/4/21</c:v>
                </c:pt>
              </c:strCache>
            </c:strRef>
          </c:cat>
          <c:val>
            <c:numRef>
              <c:f>'Weekly Results - 04Aug21'!$M$2:$M$5</c:f>
              <c:numCache>
                <c:formatCode>0.00E+00</c:formatCode>
                <c:ptCount val="4"/>
                <c:pt idx="0">
                  <c:v>437734926120.53326</c:v>
                </c:pt>
                <c:pt idx="1">
                  <c:v>1435178317381.2002</c:v>
                </c:pt>
                <c:pt idx="2">
                  <c:v>695834397076</c:v>
                </c:pt>
                <c:pt idx="3">
                  <c:v>6505215036652.7998</c:v>
                </c:pt>
              </c:numCache>
            </c:numRef>
          </c:val>
          <c:extLst>
            <c:ext xmlns:c16="http://schemas.microsoft.com/office/drawing/2014/chart" uri="{C3380CC4-5D6E-409C-BE32-E72D297353CC}">
              <c16:uniqueId val="{00000001-F293-4B75-99FC-A1CA5CA90F9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July 28th,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- 28Jul21'!$G$2:$G$5</c:f>
              <c:numCache>
                <c:formatCode>0.00E+00</c:formatCode>
                <c:ptCount val="4"/>
                <c:pt idx="0">
                  <c:v>169666.66666666666</c:v>
                </c:pt>
                <c:pt idx="1">
                  <c:v>96066.666666666672</c:v>
                </c:pt>
                <c:pt idx="2">
                  <c:v>39333.333333333336</c:v>
                </c:pt>
                <c:pt idx="3">
                  <c:v>146133.33333333334</c:v>
                </c:pt>
              </c:numCache>
            </c:numRef>
          </c:val>
          <c:extLst>
            <c:ext xmlns:c16="http://schemas.microsoft.com/office/drawing/2014/chart" uri="{C3380CC4-5D6E-409C-BE32-E72D297353CC}">
              <c16:uniqueId val="{00000000-00A5-469C-A8C5-0E81EF4978B5}"/>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- 28Jul21'!$J$2:$J$5</c:f>
              <c:numCache>
                <c:formatCode>0.00E+00</c:formatCode>
                <c:ptCount val="4"/>
                <c:pt idx="0">
                  <c:v>5866.6666666666679</c:v>
                </c:pt>
                <c:pt idx="1">
                  <c:v>13266.666666666664</c:v>
                </c:pt>
                <c:pt idx="2">
                  <c:v>12466.666666666666</c:v>
                </c:pt>
                <c:pt idx="3">
                  <c:v>22400</c:v>
                </c:pt>
              </c:numCache>
            </c:numRef>
          </c:val>
          <c:extLst>
            <c:ext xmlns:c16="http://schemas.microsoft.com/office/drawing/2014/chart" uri="{C3380CC4-5D6E-409C-BE32-E72D297353CC}">
              <c16:uniqueId val="{00000001-00A5-469C-A8C5-0E81EF4978B5}"/>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28th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- 28Jul21'!$L$2:$L$5</c:f>
              <c:numCache>
                <c:formatCode>0.00E+00</c:formatCode>
                <c:ptCount val="4"/>
                <c:pt idx="0">
                  <c:v>3763633064110.6665</c:v>
                </c:pt>
                <c:pt idx="1">
                  <c:v>3894711780313.2002</c:v>
                </c:pt>
                <c:pt idx="2">
                  <c:v>1052672549422.6667</c:v>
                </c:pt>
                <c:pt idx="3">
                  <c:v>14670196872780.799</c:v>
                </c:pt>
              </c:numCache>
            </c:numRef>
          </c:val>
          <c:extLst>
            <c:ext xmlns:c16="http://schemas.microsoft.com/office/drawing/2014/chart" uri="{C3380CC4-5D6E-409C-BE32-E72D297353CC}">
              <c16:uniqueId val="{00000000-A09F-48EA-AE52-5F49B7B339E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- 28Jul21'!$M$2:$M$5</c:f>
              <c:numCache>
                <c:formatCode>0.00E+00</c:formatCode>
                <c:ptCount val="4"/>
                <c:pt idx="0">
                  <c:v>130137410468.26671</c:v>
                </c:pt>
                <c:pt idx="1">
                  <c:v>537854021014.79987</c:v>
                </c:pt>
                <c:pt idx="2">
                  <c:v>333643672444.1333</c:v>
                </c:pt>
                <c:pt idx="3">
                  <c:v>2248716308966.3999</c:v>
                </c:pt>
              </c:numCache>
            </c:numRef>
          </c:val>
          <c:extLst>
            <c:ext xmlns:c16="http://schemas.microsoft.com/office/drawing/2014/chart" uri="{C3380CC4-5D6E-409C-BE32-E72D297353CC}">
              <c16:uniqueId val="{00000001-A09F-48EA-AE52-5F49B7B339E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July 28th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- 28Jul21'!$G$2:$G$5</c:f>
              <c:numCache>
                <c:formatCode>0.00E+00</c:formatCode>
                <c:ptCount val="4"/>
                <c:pt idx="0">
                  <c:v>169666.66666666666</c:v>
                </c:pt>
                <c:pt idx="1">
                  <c:v>96066.666666666672</c:v>
                </c:pt>
                <c:pt idx="2">
                  <c:v>39333.333333333336</c:v>
                </c:pt>
                <c:pt idx="3">
                  <c:v>146133.33333333334</c:v>
                </c:pt>
              </c:numCache>
            </c:numRef>
          </c:val>
          <c:extLst>
            <c:ext xmlns:c16="http://schemas.microsoft.com/office/drawing/2014/chart" uri="{C3380CC4-5D6E-409C-BE32-E72D297353CC}">
              <c16:uniqueId val="{00000000-6C38-4B22-ACAA-E60AB18B0CBC}"/>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- 28Jul21'!$J$2:$J$5</c:f>
              <c:numCache>
                <c:formatCode>0.00E+00</c:formatCode>
                <c:ptCount val="4"/>
                <c:pt idx="0">
                  <c:v>5866.6666666666679</c:v>
                </c:pt>
                <c:pt idx="1">
                  <c:v>13266.666666666664</c:v>
                </c:pt>
                <c:pt idx="2">
                  <c:v>12466.666666666666</c:v>
                </c:pt>
                <c:pt idx="3">
                  <c:v>22400</c:v>
                </c:pt>
              </c:numCache>
            </c:numRef>
          </c:val>
          <c:extLst>
            <c:ext xmlns:c16="http://schemas.microsoft.com/office/drawing/2014/chart" uri="{C3380CC4-5D6E-409C-BE32-E72D297353CC}">
              <c16:uniqueId val="{00000001-6C38-4B22-ACAA-E60AB18B0CBC}"/>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28th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- 28Jul21'!$L$2:$L$5</c:f>
              <c:numCache>
                <c:formatCode>0.00E+00</c:formatCode>
                <c:ptCount val="4"/>
                <c:pt idx="0">
                  <c:v>3763633064110.6665</c:v>
                </c:pt>
                <c:pt idx="1">
                  <c:v>3894711780313.2002</c:v>
                </c:pt>
                <c:pt idx="2">
                  <c:v>1052672549422.6667</c:v>
                </c:pt>
                <c:pt idx="3">
                  <c:v>14670196872780.799</c:v>
                </c:pt>
              </c:numCache>
            </c:numRef>
          </c:val>
          <c:extLst>
            <c:ext xmlns:c16="http://schemas.microsoft.com/office/drawing/2014/chart" uri="{C3380CC4-5D6E-409C-BE32-E72D297353CC}">
              <c16:uniqueId val="{00000000-6878-4ACD-8DAA-5F794E7DE85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- 28Jul21'!$D$2:$D$5</c:f>
              <c:strCache>
                <c:ptCount val="4"/>
                <c:pt idx="0">
                  <c:v>FH 7/28/21</c:v>
                </c:pt>
                <c:pt idx="1">
                  <c:v>HS 7/28/21</c:v>
                </c:pt>
                <c:pt idx="2">
                  <c:v>JT 7/28/21</c:v>
                </c:pt>
                <c:pt idx="3">
                  <c:v>RB 7/28/21</c:v>
                </c:pt>
              </c:strCache>
            </c:strRef>
          </c:cat>
          <c:val>
            <c:numRef>
              <c:f>'Weekly Results - 28Jul21'!$M$2:$M$5</c:f>
              <c:numCache>
                <c:formatCode>0.00E+00</c:formatCode>
                <c:ptCount val="4"/>
                <c:pt idx="0">
                  <c:v>130137410468.26671</c:v>
                </c:pt>
                <c:pt idx="1">
                  <c:v>537854021014.79987</c:v>
                </c:pt>
                <c:pt idx="2">
                  <c:v>333643672444.1333</c:v>
                </c:pt>
                <c:pt idx="3">
                  <c:v>2248716308966.3999</c:v>
                </c:pt>
              </c:numCache>
            </c:numRef>
          </c:val>
          <c:extLst>
            <c:ext xmlns:c16="http://schemas.microsoft.com/office/drawing/2014/chart" uri="{C3380CC4-5D6E-409C-BE32-E72D297353CC}">
              <c16:uniqueId val="{00000001-6878-4ACD-8DAA-5F794E7DE85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July 21st,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- 21Jul21'!$G$2:$G$5</c:f>
              <c:numCache>
                <c:formatCode>0.00E+00</c:formatCode>
                <c:ptCount val="4"/>
                <c:pt idx="0">
                  <c:v>161933.33333333334</c:v>
                </c:pt>
                <c:pt idx="1">
                  <c:v>28333.333333333332</c:v>
                </c:pt>
                <c:pt idx="2">
                  <c:v>112400</c:v>
                </c:pt>
                <c:pt idx="3">
                  <c:v>129133.33333333333</c:v>
                </c:pt>
              </c:numCache>
            </c:numRef>
          </c:val>
          <c:extLst>
            <c:ext xmlns:c16="http://schemas.microsoft.com/office/drawing/2014/chart" uri="{C3380CC4-5D6E-409C-BE32-E72D297353CC}">
              <c16:uniqueId val="{00000000-CDC5-4CBB-BBB4-F9A0575DC479}"/>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- 21Jul21'!$J$2:$J$5</c:f>
              <c:numCache>
                <c:formatCode>0.00E+00</c:formatCode>
                <c:ptCount val="4"/>
                <c:pt idx="0">
                  <c:v>50399.999999999993</c:v>
                </c:pt>
                <c:pt idx="1">
                  <c:v>13800</c:v>
                </c:pt>
                <c:pt idx="2">
                  <c:v>21133.333333333332</c:v>
                </c:pt>
                <c:pt idx="3">
                  <c:v>71066.666666666672</c:v>
                </c:pt>
              </c:numCache>
            </c:numRef>
          </c:val>
          <c:extLst>
            <c:ext xmlns:c16="http://schemas.microsoft.com/office/drawing/2014/chart" uri="{C3380CC4-5D6E-409C-BE32-E72D297353CC}">
              <c16:uniqueId val="{00000001-CDC5-4CBB-BBB4-F9A0575DC479}"/>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21st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- 21Jul21'!$L$2:$L$5</c:f>
              <c:numCache>
                <c:formatCode>0.00E+00</c:formatCode>
                <c:ptCount val="4"/>
                <c:pt idx="0">
                  <c:v>3592088295766.1338</c:v>
                </c:pt>
                <c:pt idx="1">
                  <c:v>1148683210710</c:v>
                </c:pt>
                <c:pt idx="2">
                  <c:v>3008145624282.3999</c:v>
                </c:pt>
                <c:pt idx="3">
                  <c:v>12963581816868.799</c:v>
                </c:pt>
              </c:numCache>
            </c:numRef>
          </c:val>
          <c:extLst>
            <c:ext xmlns:c16="http://schemas.microsoft.com/office/drawing/2014/chart" uri="{C3380CC4-5D6E-409C-BE32-E72D297353CC}">
              <c16:uniqueId val="{00000000-342A-431D-920F-9057AA47D4D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- 21Jul21'!$M$2:$M$5</c:f>
              <c:numCache>
                <c:formatCode>0.00E+00</c:formatCode>
                <c:ptCount val="4"/>
                <c:pt idx="0">
                  <c:v>1117998662659.2</c:v>
                </c:pt>
                <c:pt idx="1">
                  <c:v>559476293216.40002</c:v>
                </c:pt>
                <c:pt idx="2">
                  <c:v>565588471469.46655</c:v>
                </c:pt>
                <c:pt idx="3">
                  <c:v>7134320194518.3994</c:v>
                </c:pt>
              </c:numCache>
            </c:numRef>
          </c:val>
          <c:extLst>
            <c:ext xmlns:c16="http://schemas.microsoft.com/office/drawing/2014/chart" uri="{C3380CC4-5D6E-409C-BE32-E72D297353CC}">
              <c16:uniqueId val="{00000001-342A-431D-920F-9057AA47D4D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July 21st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- 21Jul21'!$G$2:$G$5</c:f>
              <c:numCache>
                <c:formatCode>0.00E+00</c:formatCode>
                <c:ptCount val="4"/>
                <c:pt idx="0">
                  <c:v>161933.33333333334</c:v>
                </c:pt>
                <c:pt idx="1">
                  <c:v>28333.333333333332</c:v>
                </c:pt>
                <c:pt idx="2">
                  <c:v>112400</c:v>
                </c:pt>
                <c:pt idx="3">
                  <c:v>129133.33333333333</c:v>
                </c:pt>
              </c:numCache>
            </c:numRef>
          </c:val>
          <c:extLst>
            <c:ext xmlns:c16="http://schemas.microsoft.com/office/drawing/2014/chart" uri="{C3380CC4-5D6E-409C-BE32-E72D297353CC}">
              <c16:uniqueId val="{00000000-56F5-4B90-8E9A-D555E2FE9037}"/>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- 21Jul21'!$J$2:$J$5</c:f>
              <c:numCache>
                <c:formatCode>0.00E+00</c:formatCode>
                <c:ptCount val="4"/>
                <c:pt idx="0">
                  <c:v>50399.999999999993</c:v>
                </c:pt>
                <c:pt idx="1">
                  <c:v>13800</c:v>
                </c:pt>
                <c:pt idx="2">
                  <c:v>21133.333333333332</c:v>
                </c:pt>
                <c:pt idx="3">
                  <c:v>71066.666666666672</c:v>
                </c:pt>
              </c:numCache>
            </c:numRef>
          </c:val>
          <c:extLst>
            <c:ext xmlns:c16="http://schemas.microsoft.com/office/drawing/2014/chart" uri="{C3380CC4-5D6E-409C-BE32-E72D297353CC}">
              <c16:uniqueId val="{00000001-56F5-4B90-8E9A-D555E2FE9037}"/>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21st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- 21Jul21'!$L$2:$L$5</c:f>
              <c:numCache>
                <c:formatCode>0.00E+00</c:formatCode>
                <c:ptCount val="4"/>
                <c:pt idx="0">
                  <c:v>3592088295766.1338</c:v>
                </c:pt>
                <c:pt idx="1">
                  <c:v>1148683210710</c:v>
                </c:pt>
                <c:pt idx="2">
                  <c:v>3008145624282.3999</c:v>
                </c:pt>
                <c:pt idx="3">
                  <c:v>12963581816868.799</c:v>
                </c:pt>
              </c:numCache>
            </c:numRef>
          </c:val>
          <c:extLst>
            <c:ext xmlns:c16="http://schemas.microsoft.com/office/drawing/2014/chart" uri="{C3380CC4-5D6E-409C-BE32-E72D297353CC}">
              <c16:uniqueId val="{00000000-CA0B-4478-AE45-5B852B6E8E2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- 21Jul21'!$D$2:$D$5</c:f>
              <c:strCache>
                <c:ptCount val="4"/>
                <c:pt idx="0">
                  <c:v>FH 7/21/21</c:v>
                </c:pt>
                <c:pt idx="1">
                  <c:v>HS 7/21/21</c:v>
                </c:pt>
                <c:pt idx="2">
                  <c:v>JT 7/21/21</c:v>
                </c:pt>
                <c:pt idx="3">
                  <c:v>RB 7/21/21</c:v>
                </c:pt>
              </c:strCache>
            </c:strRef>
          </c:cat>
          <c:val>
            <c:numRef>
              <c:f>'Weekly Results - 21Jul21'!$M$2:$M$5</c:f>
              <c:numCache>
                <c:formatCode>0.00E+00</c:formatCode>
                <c:ptCount val="4"/>
                <c:pt idx="0">
                  <c:v>1117998662659.2</c:v>
                </c:pt>
                <c:pt idx="1">
                  <c:v>559476293216.40002</c:v>
                </c:pt>
                <c:pt idx="2">
                  <c:v>565588471469.46655</c:v>
                </c:pt>
                <c:pt idx="3">
                  <c:v>7134320194518.3994</c:v>
                </c:pt>
              </c:numCache>
            </c:numRef>
          </c:val>
          <c:extLst>
            <c:ext xmlns:c16="http://schemas.microsoft.com/office/drawing/2014/chart" uri="{C3380CC4-5D6E-409C-BE32-E72D297353CC}">
              <c16:uniqueId val="{00000001-CA0B-4478-AE45-5B852B6E8E2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July 14th,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- 14Jul21'!$G$2:$G$5</c:f>
              <c:numCache>
                <c:formatCode>0.00E+00</c:formatCode>
                <c:ptCount val="4"/>
                <c:pt idx="0">
                  <c:v>73933.333333333328</c:v>
                </c:pt>
                <c:pt idx="1">
                  <c:v>63600</c:v>
                </c:pt>
                <c:pt idx="2">
                  <c:v>14000</c:v>
                </c:pt>
                <c:pt idx="3">
                  <c:v>76266.666666666672</c:v>
                </c:pt>
              </c:numCache>
            </c:numRef>
          </c:val>
          <c:extLst>
            <c:ext xmlns:c16="http://schemas.microsoft.com/office/drawing/2014/chart" uri="{C3380CC4-5D6E-409C-BE32-E72D297353CC}">
              <c16:uniqueId val="{00000000-A205-49E7-A5F7-95A54813DB5C}"/>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- 14Jul21'!$J$2:$J$5</c:f>
              <c:numCache>
                <c:formatCode>0.00E+00</c:formatCode>
                <c:ptCount val="4"/>
                <c:pt idx="0">
                  <c:v>12333.333333333334</c:v>
                </c:pt>
                <c:pt idx="1">
                  <c:v>18266.666666666668</c:v>
                </c:pt>
                <c:pt idx="2">
                  <c:v>5200</c:v>
                </c:pt>
                <c:pt idx="3">
                  <c:v>24866.666666666664</c:v>
                </c:pt>
              </c:numCache>
            </c:numRef>
          </c:val>
          <c:extLst>
            <c:ext xmlns:c16="http://schemas.microsoft.com/office/drawing/2014/chart" uri="{C3380CC4-5D6E-409C-BE32-E72D297353CC}">
              <c16:uniqueId val="{00000001-A205-49E7-A5F7-95A54813DB5C}"/>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27th,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- 27April22'!$G$2:$G$5</c:f>
              <c:numCache>
                <c:formatCode>0.00E+00</c:formatCode>
                <c:ptCount val="4"/>
                <c:pt idx="0">
                  <c:v>53866.666666666664</c:v>
                </c:pt>
                <c:pt idx="1">
                  <c:v>44133.333333333336</c:v>
                </c:pt>
                <c:pt idx="2">
                  <c:v>10600</c:v>
                </c:pt>
                <c:pt idx="3">
                  <c:v>12133.333333333334</c:v>
                </c:pt>
              </c:numCache>
            </c:numRef>
          </c:val>
          <c:extLst>
            <c:ext xmlns:c16="http://schemas.microsoft.com/office/drawing/2014/chart" uri="{C3380CC4-5D6E-409C-BE32-E72D297353CC}">
              <c16:uniqueId val="{00000000-B472-4D48-B1C9-FE83FB30DA0C}"/>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- 27April22'!$J$2:$J$5</c:f>
              <c:numCache>
                <c:formatCode>0.00E+00</c:formatCode>
                <c:ptCount val="4"/>
                <c:pt idx="0">
                  <c:v>22866.666666666664</c:v>
                </c:pt>
                <c:pt idx="1">
                  <c:v>7133.333333333333</c:v>
                </c:pt>
                <c:pt idx="2">
                  <c:v>1466.666666666667</c:v>
                </c:pt>
                <c:pt idx="3">
                  <c:v>1666.6666666666667</c:v>
                </c:pt>
              </c:numCache>
            </c:numRef>
          </c:val>
          <c:extLst>
            <c:ext xmlns:c16="http://schemas.microsoft.com/office/drawing/2014/chart" uri="{C3380CC4-5D6E-409C-BE32-E72D297353CC}">
              <c16:uniqueId val="{00000001-B472-4D48-B1C9-FE83FB30DA0C}"/>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14th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- 14Jul21'!$L$2:$L$5</c:f>
              <c:numCache>
                <c:formatCode>0.00E+00</c:formatCode>
                <c:ptCount val="4"/>
                <c:pt idx="0">
                  <c:v>1640027138742.1333</c:v>
                </c:pt>
                <c:pt idx="1">
                  <c:v>2578455960040.7998</c:v>
                </c:pt>
                <c:pt idx="2">
                  <c:v>374680059964</c:v>
                </c:pt>
                <c:pt idx="3">
                  <c:v>7656343623385.5996</c:v>
                </c:pt>
              </c:numCache>
            </c:numRef>
          </c:val>
          <c:extLst>
            <c:ext xmlns:c16="http://schemas.microsoft.com/office/drawing/2014/chart" uri="{C3380CC4-5D6E-409C-BE32-E72D297353CC}">
              <c16:uniqueId val="{00000000-0F38-4585-A06C-B8426334154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- 14Jul21'!$M$2:$M$5</c:f>
              <c:numCache>
                <c:formatCode>0.00E+00</c:formatCode>
                <c:ptCount val="4"/>
                <c:pt idx="0">
                  <c:v>273584328825.33334</c:v>
                </c:pt>
                <c:pt idx="1">
                  <c:v>740562822904.80005</c:v>
                </c:pt>
                <c:pt idx="2">
                  <c:v>139166879415.19998</c:v>
                </c:pt>
                <c:pt idx="3">
                  <c:v>2496342807275.1992</c:v>
                </c:pt>
              </c:numCache>
            </c:numRef>
          </c:val>
          <c:extLst>
            <c:ext xmlns:c16="http://schemas.microsoft.com/office/drawing/2014/chart" uri="{C3380CC4-5D6E-409C-BE32-E72D297353CC}">
              <c16:uniqueId val="{00000001-0F38-4585-A06C-B8426334154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July 14th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- 14Jul21'!$G$2:$G$5</c:f>
              <c:numCache>
                <c:formatCode>0.00E+00</c:formatCode>
                <c:ptCount val="4"/>
                <c:pt idx="0">
                  <c:v>73933.333333333328</c:v>
                </c:pt>
                <c:pt idx="1">
                  <c:v>63600</c:v>
                </c:pt>
                <c:pt idx="2">
                  <c:v>14000</c:v>
                </c:pt>
                <c:pt idx="3">
                  <c:v>76266.666666666672</c:v>
                </c:pt>
              </c:numCache>
            </c:numRef>
          </c:val>
          <c:extLst>
            <c:ext xmlns:c16="http://schemas.microsoft.com/office/drawing/2014/chart" uri="{C3380CC4-5D6E-409C-BE32-E72D297353CC}">
              <c16:uniqueId val="{00000000-E847-4391-9FBE-DE6E66E069FB}"/>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- 14Jul21'!$J$2:$J$5</c:f>
              <c:numCache>
                <c:formatCode>0.00E+00</c:formatCode>
                <c:ptCount val="4"/>
                <c:pt idx="0">
                  <c:v>12333.333333333334</c:v>
                </c:pt>
                <c:pt idx="1">
                  <c:v>18266.666666666668</c:v>
                </c:pt>
                <c:pt idx="2">
                  <c:v>5200</c:v>
                </c:pt>
                <c:pt idx="3">
                  <c:v>24866.666666666664</c:v>
                </c:pt>
              </c:numCache>
            </c:numRef>
          </c:val>
          <c:extLst>
            <c:ext xmlns:c16="http://schemas.microsoft.com/office/drawing/2014/chart" uri="{C3380CC4-5D6E-409C-BE32-E72D297353CC}">
              <c16:uniqueId val="{00000001-E847-4391-9FBE-DE6E66E069FB}"/>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14th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- 14Jul21'!$L$2:$L$5</c:f>
              <c:numCache>
                <c:formatCode>0.00E+00</c:formatCode>
                <c:ptCount val="4"/>
                <c:pt idx="0">
                  <c:v>1640027138742.1333</c:v>
                </c:pt>
                <c:pt idx="1">
                  <c:v>2578455960040.7998</c:v>
                </c:pt>
                <c:pt idx="2">
                  <c:v>374680059964</c:v>
                </c:pt>
                <c:pt idx="3">
                  <c:v>7656343623385.5996</c:v>
                </c:pt>
              </c:numCache>
            </c:numRef>
          </c:val>
          <c:extLst>
            <c:ext xmlns:c16="http://schemas.microsoft.com/office/drawing/2014/chart" uri="{C3380CC4-5D6E-409C-BE32-E72D297353CC}">
              <c16:uniqueId val="{00000000-7A1E-4334-8703-BA3A98FCC3A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- 14Jul21'!$D$2:$D$5</c:f>
              <c:strCache>
                <c:ptCount val="4"/>
                <c:pt idx="0">
                  <c:v>FH 7/14/21</c:v>
                </c:pt>
                <c:pt idx="1">
                  <c:v>HS 7/14/21</c:v>
                </c:pt>
                <c:pt idx="2">
                  <c:v>JT 7/14/21</c:v>
                </c:pt>
                <c:pt idx="3">
                  <c:v>RB 7/14/21</c:v>
                </c:pt>
              </c:strCache>
            </c:strRef>
          </c:cat>
          <c:val>
            <c:numRef>
              <c:f>'Weekly Results - 14Jul21'!$M$2:$M$5</c:f>
              <c:numCache>
                <c:formatCode>0.00E+00</c:formatCode>
                <c:ptCount val="4"/>
                <c:pt idx="0">
                  <c:v>273584328825.33334</c:v>
                </c:pt>
                <c:pt idx="1">
                  <c:v>740562822904.80005</c:v>
                </c:pt>
                <c:pt idx="2">
                  <c:v>139166879415.19998</c:v>
                </c:pt>
                <c:pt idx="3">
                  <c:v>2496342807275.1992</c:v>
                </c:pt>
              </c:numCache>
            </c:numRef>
          </c:val>
          <c:extLst>
            <c:ext xmlns:c16="http://schemas.microsoft.com/office/drawing/2014/chart" uri="{C3380CC4-5D6E-409C-BE32-E72D297353CC}">
              <c16:uniqueId val="{00000001-7A1E-4334-8703-BA3A98FCC3A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July 7th,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- 07Jul21'!$G$2:$G$5</c:f>
              <c:numCache>
                <c:formatCode>0.00E+00</c:formatCode>
                <c:ptCount val="4"/>
                <c:pt idx="0">
                  <c:v>19000</c:v>
                </c:pt>
                <c:pt idx="1">
                  <c:v>28733.333333333332</c:v>
                </c:pt>
                <c:pt idx="2">
                  <c:v>20666.666666666668</c:v>
                </c:pt>
                <c:pt idx="3">
                  <c:v>16133.333333333334</c:v>
                </c:pt>
              </c:numCache>
            </c:numRef>
          </c:val>
          <c:extLst>
            <c:ext xmlns:c16="http://schemas.microsoft.com/office/drawing/2014/chart" uri="{C3380CC4-5D6E-409C-BE32-E72D297353CC}">
              <c16:uniqueId val="{00000000-ACB7-4A92-AC3D-DF50C53EAFC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- 07Jul21'!$J$2:$J$5</c:f>
              <c:numCache>
                <c:formatCode>0.00E+00</c:formatCode>
                <c:ptCount val="4"/>
                <c:pt idx="0">
                  <c:v>2666.6666666666665</c:v>
                </c:pt>
                <c:pt idx="1">
                  <c:v>3733.3333333333335</c:v>
                </c:pt>
                <c:pt idx="2">
                  <c:v>6000</c:v>
                </c:pt>
                <c:pt idx="3">
                  <c:v>1866.6666666666667</c:v>
                </c:pt>
              </c:numCache>
            </c:numRef>
          </c:val>
          <c:extLst>
            <c:ext xmlns:c16="http://schemas.microsoft.com/office/drawing/2014/chart" uri="{C3380CC4-5D6E-409C-BE32-E72D297353CC}">
              <c16:uniqueId val="{00000001-ACB7-4A92-AC3D-DF50C53EAFC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- 07Jul21'!$L$2:$L$5</c:f>
              <c:numCache>
                <c:formatCode>0.00E+00</c:formatCode>
                <c:ptCount val="4"/>
                <c:pt idx="0">
                  <c:v>421467749812</c:v>
                </c:pt>
                <c:pt idx="1">
                  <c:v>1164899914861.2</c:v>
                </c:pt>
                <c:pt idx="2">
                  <c:v>553099136137.33337</c:v>
                </c:pt>
                <c:pt idx="3">
                  <c:v>1619611151100.7998</c:v>
                </c:pt>
              </c:numCache>
            </c:numRef>
          </c:val>
          <c:extLst>
            <c:ext xmlns:c16="http://schemas.microsoft.com/office/drawing/2014/chart" uri="{C3380CC4-5D6E-409C-BE32-E72D297353CC}">
              <c16:uniqueId val="{00000000-9F1E-470D-81C4-33651110B6F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- 07Jul21'!$M$2:$M$5</c:f>
              <c:numCache>
                <c:formatCode>0.00E+00</c:formatCode>
                <c:ptCount val="4"/>
                <c:pt idx="0">
                  <c:v>59153368394.666664</c:v>
                </c:pt>
                <c:pt idx="1">
                  <c:v>151355905411.20001</c:v>
                </c:pt>
                <c:pt idx="2">
                  <c:v>160577168556</c:v>
                </c:pt>
                <c:pt idx="3">
                  <c:v>187393025747.19998</c:v>
                </c:pt>
              </c:numCache>
            </c:numRef>
          </c:val>
          <c:extLst>
            <c:ext xmlns:c16="http://schemas.microsoft.com/office/drawing/2014/chart" uri="{C3380CC4-5D6E-409C-BE32-E72D297353CC}">
              <c16:uniqueId val="{00000001-9F1E-470D-81C4-33651110B6F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July 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- 07Jul21'!$G$2:$G$5</c:f>
              <c:numCache>
                <c:formatCode>0.00E+00</c:formatCode>
                <c:ptCount val="4"/>
                <c:pt idx="0">
                  <c:v>19000</c:v>
                </c:pt>
                <c:pt idx="1">
                  <c:v>28733.333333333332</c:v>
                </c:pt>
                <c:pt idx="2">
                  <c:v>20666.666666666668</c:v>
                </c:pt>
                <c:pt idx="3">
                  <c:v>16133.333333333334</c:v>
                </c:pt>
              </c:numCache>
            </c:numRef>
          </c:val>
          <c:extLst>
            <c:ext xmlns:c16="http://schemas.microsoft.com/office/drawing/2014/chart" uri="{C3380CC4-5D6E-409C-BE32-E72D297353CC}">
              <c16:uniqueId val="{00000000-39DB-49D1-ACB3-D2B3A37A0979}"/>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- 07Jul21'!$J$2:$J$5</c:f>
              <c:numCache>
                <c:formatCode>0.00E+00</c:formatCode>
                <c:ptCount val="4"/>
                <c:pt idx="0">
                  <c:v>2666.6666666666665</c:v>
                </c:pt>
                <c:pt idx="1">
                  <c:v>3733.3333333333335</c:v>
                </c:pt>
                <c:pt idx="2">
                  <c:v>6000</c:v>
                </c:pt>
                <c:pt idx="3">
                  <c:v>1866.6666666666667</c:v>
                </c:pt>
              </c:numCache>
            </c:numRef>
          </c:val>
          <c:extLst>
            <c:ext xmlns:c16="http://schemas.microsoft.com/office/drawing/2014/chart" uri="{C3380CC4-5D6E-409C-BE32-E72D297353CC}">
              <c16:uniqueId val="{00000001-39DB-49D1-ACB3-D2B3A37A0979}"/>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July 7th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- 07Jul21'!$L$2:$L$5</c:f>
              <c:numCache>
                <c:formatCode>0.00E+00</c:formatCode>
                <c:ptCount val="4"/>
                <c:pt idx="0">
                  <c:v>421467749812</c:v>
                </c:pt>
                <c:pt idx="1">
                  <c:v>1164899914861.2</c:v>
                </c:pt>
                <c:pt idx="2">
                  <c:v>553099136137.33337</c:v>
                </c:pt>
                <c:pt idx="3">
                  <c:v>1619611151100.7998</c:v>
                </c:pt>
              </c:numCache>
            </c:numRef>
          </c:val>
          <c:extLst>
            <c:ext xmlns:c16="http://schemas.microsoft.com/office/drawing/2014/chart" uri="{C3380CC4-5D6E-409C-BE32-E72D297353CC}">
              <c16:uniqueId val="{00000000-86C5-4301-BCC8-1D168BC03D42}"/>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- 07Jul21'!$D$2:$D$5</c:f>
              <c:strCache>
                <c:ptCount val="4"/>
                <c:pt idx="0">
                  <c:v>FH 7/7/21</c:v>
                </c:pt>
                <c:pt idx="1">
                  <c:v>HS 7/7/21</c:v>
                </c:pt>
                <c:pt idx="2">
                  <c:v>JT 7/7/21</c:v>
                </c:pt>
                <c:pt idx="3">
                  <c:v>RB 7/7/21</c:v>
                </c:pt>
              </c:strCache>
            </c:strRef>
          </c:cat>
          <c:val>
            <c:numRef>
              <c:f>'Weekly Results - 07Jul21'!$M$2:$M$5</c:f>
              <c:numCache>
                <c:formatCode>0.00E+00</c:formatCode>
                <c:ptCount val="4"/>
                <c:pt idx="0">
                  <c:v>59153368394.666664</c:v>
                </c:pt>
                <c:pt idx="1">
                  <c:v>151355905411.20001</c:v>
                </c:pt>
                <c:pt idx="2">
                  <c:v>160577168556</c:v>
                </c:pt>
                <c:pt idx="3">
                  <c:v>187393025747.19998</c:v>
                </c:pt>
              </c:numCache>
            </c:numRef>
          </c:val>
          <c:extLst>
            <c:ext xmlns:c16="http://schemas.microsoft.com/office/drawing/2014/chart" uri="{C3380CC4-5D6E-409C-BE32-E72D297353CC}">
              <c16:uniqueId val="{00000001-86C5-4301-BCC8-1D168BC03D42}"/>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30th,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- 30Jun21'!$G$2:$G$5</c:f>
              <c:numCache>
                <c:formatCode>0.00E+00</c:formatCode>
                <c:ptCount val="4"/>
                <c:pt idx="0">
                  <c:v>17600</c:v>
                </c:pt>
                <c:pt idx="1">
                  <c:v>13200</c:v>
                </c:pt>
                <c:pt idx="2">
                  <c:v>27066.666666666668</c:v>
                </c:pt>
                <c:pt idx="3">
                  <c:v>30333.333333333332</c:v>
                </c:pt>
              </c:numCache>
            </c:numRef>
          </c:val>
          <c:extLst>
            <c:ext xmlns:c16="http://schemas.microsoft.com/office/drawing/2014/chart" uri="{C3380CC4-5D6E-409C-BE32-E72D297353CC}">
              <c16:uniqueId val="{00000000-D08A-47E9-A315-673300B78655}"/>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- 30Jun21'!$J$2:$J$5</c:f>
              <c:numCache>
                <c:formatCode>0.00E+00</c:formatCode>
                <c:ptCount val="4"/>
                <c:pt idx="0">
                  <c:v>13266.666666666664</c:v>
                </c:pt>
                <c:pt idx="1">
                  <c:v>26800.000000000004</c:v>
                </c:pt>
                <c:pt idx="2">
                  <c:v>2333.3333333333335</c:v>
                </c:pt>
                <c:pt idx="3">
                  <c:v>30200</c:v>
                </c:pt>
              </c:numCache>
            </c:numRef>
          </c:val>
          <c:extLst>
            <c:ext xmlns:c16="http://schemas.microsoft.com/office/drawing/2014/chart" uri="{C3380CC4-5D6E-409C-BE32-E72D297353CC}">
              <c16:uniqueId val="{00000001-D08A-47E9-A315-673300B78655}"/>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30th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- 30Jun21'!$L$2:$L$5</c:f>
              <c:numCache>
                <c:formatCode>0.00E+00</c:formatCode>
                <c:ptCount val="4"/>
                <c:pt idx="0">
                  <c:v>390412231404.79999</c:v>
                </c:pt>
                <c:pt idx="1">
                  <c:v>535151236989.59998</c:v>
                </c:pt>
                <c:pt idx="2">
                  <c:v>724381449263.73328</c:v>
                </c:pt>
                <c:pt idx="3">
                  <c:v>3045136668392</c:v>
                </c:pt>
              </c:numCache>
            </c:numRef>
          </c:val>
          <c:extLst>
            <c:ext xmlns:c16="http://schemas.microsoft.com/office/drawing/2014/chart" uri="{C3380CC4-5D6E-409C-BE32-E72D297353CC}">
              <c16:uniqueId val="{00000000-6AEB-422A-9A6E-12FC11A5116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- 30Jun21'!$M$2:$M$5</c:f>
              <c:numCache>
                <c:formatCode>0.00E+00</c:formatCode>
                <c:ptCount val="4"/>
                <c:pt idx="0">
                  <c:v>294288007763.46661</c:v>
                </c:pt>
                <c:pt idx="1">
                  <c:v>1086519178130.4001</c:v>
                </c:pt>
                <c:pt idx="2">
                  <c:v>62446676660.666672</c:v>
                </c:pt>
                <c:pt idx="3">
                  <c:v>3031751452267.1997</c:v>
                </c:pt>
              </c:numCache>
            </c:numRef>
          </c:val>
          <c:extLst>
            <c:ext xmlns:c16="http://schemas.microsoft.com/office/drawing/2014/chart" uri="{C3380CC4-5D6E-409C-BE32-E72D297353CC}">
              <c16:uniqueId val="{00000001-6AEB-422A-9A6E-12FC11A5116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30th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- 30Jun21'!$G$2:$G$5</c:f>
              <c:numCache>
                <c:formatCode>0.00E+00</c:formatCode>
                <c:ptCount val="4"/>
                <c:pt idx="0">
                  <c:v>17600</c:v>
                </c:pt>
                <c:pt idx="1">
                  <c:v>13200</c:v>
                </c:pt>
                <c:pt idx="2">
                  <c:v>27066.666666666668</c:v>
                </c:pt>
                <c:pt idx="3">
                  <c:v>30333.333333333332</c:v>
                </c:pt>
              </c:numCache>
            </c:numRef>
          </c:val>
          <c:extLst>
            <c:ext xmlns:c16="http://schemas.microsoft.com/office/drawing/2014/chart" uri="{C3380CC4-5D6E-409C-BE32-E72D297353CC}">
              <c16:uniqueId val="{00000000-81D8-43CE-BAEE-A20AAAD23811}"/>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- 30Jun21'!$J$2:$J$5</c:f>
              <c:numCache>
                <c:formatCode>0.00E+00</c:formatCode>
                <c:ptCount val="4"/>
                <c:pt idx="0">
                  <c:v>13266.666666666664</c:v>
                </c:pt>
                <c:pt idx="1">
                  <c:v>26800.000000000004</c:v>
                </c:pt>
                <c:pt idx="2">
                  <c:v>2333.3333333333335</c:v>
                </c:pt>
                <c:pt idx="3">
                  <c:v>30200</c:v>
                </c:pt>
              </c:numCache>
            </c:numRef>
          </c:val>
          <c:extLst>
            <c:ext xmlns:c16="http://schemas.microsoft.com/office/drawing/2014/chart" uri="{C3380CC4-5D6E-409C-BE32-E72D297353CC}">
              <c16:uniqueId val="{00000001-81D8-43CE-BAEE-A20AAAD23811}"/>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27th,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- 27April22'!$L$2:$L$5</c:f>
              <c:numCache>
                <c:formatCode>0.00E+00</c:formatCode>
                <c:ptCount val="4"/>
                <c:pt idx="0">
                  <c:v>1194898041572.2666</c:v>
                </c:pt>
                <c:pt idx="1">
                  <c:v>1789243024682.4001</c:v>
                </c:pt>
                <c:pt idx="2">
                  <c:v>283686331115.59998</c:v>
                </c:pt>
                <c:pt idx="3">
                  <c:v>1218054667356.8</c:v>
                </c:pt>
              </c:numCache>
            </c:numRef>
          </c:val>
          <c:extLst>
            <c:ext xmlns:c16="http://schemas.microsoft.com/office/drawing/2014/chart" uri="{C3380CC4-5D6E-409C-BE32-E72D297353CC}">
              <c16:uniqueId val="{00000000-7974-4012-8C29-A860DF429AF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- 27April22'!$M$2:$M$5</c:f>
              <c:numCache>
                <c:formatCode>0.00E+00</c:formatCode>
                <c:ptCount val="4"/>
                <c:pt idx="0">
                  <c:v>507240133984.2666</c:v>
                </c:pt>
                <c:pt idx="1">
                  <c:v>289197890696.39996</c:v>
                </c:pt>
                <c:pt idx="2">
                  <c:v>39252196758.133339</c:v>
                </c:pt>
                <c:pt idx="3">
                  <c:v>167315201560</c:v>
                </c:pt>
              </c:numCache>
            </c:numRef>
          </c:val>
          <c:extLst>
            <c:ext xmlns:c16="http://schemas.microsoft.com/office/drawing/2014/chart" uri="{C3380CC4-5D6E-409C-BE32-E72D297353CC}">
              <c16:uniqueId val="{00000001-7974-4012-8C29-A860DF429AF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30th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- 30Jun21'!$L$2:$L$5</c:f>
              <c:numCache>
                <c:formatCode>0.00E+00</c:formatCode>
                <c:ptCount val="4"/>
                <c:pt idx="0">
                  <c:v>390412231404.79999</c:v>
                </c:pt>
                <c:pt idx="1">
                  <c:v>535151236989.59998</c:v>
                </c:pt>
                <c:pt idx="2">
                  <c:v>724381449263.73328</c:v>
                </c:pt>
                <c:pt idx="3">
                  <c:v>3045136668392</c:v>
                </c:pt>
              </c:numCache>
            </c:numRef>
          </c:val>
          <c:extLst>
            <c:ext xmlns:c16="http://schemas.microsoft.com/office/drawing/2014/chart" uri="{C3380CC4-5D6E-409C-BE32-E72D297353CC}">
              <c16:uniqueId val="{00000000-7278-4362-9423-19E1A859193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- 30Jun21'!$D$2:$D$5</c:f>
              <c:strCache>
                <c:ptCount val="4"/>
                <c:pt idx="0">
                  <c:v>FH 6/30/21</c:v>
                </c:pt>
                <c:pt idx="1">
                  <c:v>HS 6/30/21</c:v>
                </c:pt>
                <c:pt idx="2">
                  <c:v>JT 6/30/21</c:v>
                </c:pt>
                <c:pt idx="3">
                  <c:v>RB 6/30/21</c:v>
                </c:pt>
              </c:strCache>
            </c:strRef>
          </c:cat>
          <c:val>
            <c:numRef>
              <c:f>'Weekly Results - 30Jun21'!$M$2:$M$5</c:f>
              <c:numCache>
                <c:formatCode>0.00E+00</c:formatCode>
                <c:ptCount val="4"/>
                <c:pt idx="0">
                  <c:v>294288007763.46661</c:v>
                </c:pt>
                <c:pt idx="1">
                  <c:v>1086519178130.4001</c:v>
                </c:pt>
                <c:pt idx="2">
                  <c:v>62446676660.666672</c:v>
                </c:pt>
                <c:pt idx="3">
                  <c:v>3031751452267.1997</c:v>
                </c:pt>
              </c:numCache>
            </c:numRef>
          </c:val>
          <c:extLst>
            <c:ext xmlns:c16="http://schemas.microsoft.com/office/drawing/2014/chart" uri="{C3380CC4-5D6E-409C-BE32-E72D297353CC}">
              <c16:uniqueId val="{00000001-7278-4362-9423-19E1A859193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25th,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- 25Jun21'!$G$2:$G$5</c:f>
              <c:numCache>
                <c:formatCode>0.00E+00</c:formatCode>
                <c:ptCount val="4"/>
                <c:pt idx="0">
                  <c:v>21666.666666666668</c:v>
                </c:pt>
                <c:pt idx="1">
                  <c:v>115466.66666666667</c:v>
                </c:pt>
                <c:pt idx="2">
                  <c:v>20000</c:v>
                </c:pt>
                <c:pt idx="3">
                  <c:v>12533.333333333334</c:v>
                </c:pt>
              </c:numCache>
            </c:numRef>
          </c:val>
          <c:extLst>
            <c:ext xmlns:c16="http://schemas.microsoft.com/office/drawing/2014/chart" uri="{C3380CC4-5D6E-409C-BE32-E72D297353CC}">
              <c16:uniqueId val="{00000000-A663-4517-AEF5-DFE3129247D8}"/>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- 25Jun21'!$J$2:$J$5</c:f>
              <c:numCache>
                <c:formatCode>0.00E+00</c:formatCode>
                <c:ptCount val="4"/>
                <c:pt idx="0">
                  <c:v>6266.666666666667</c:v>
                </c:pt>
                <c:pt idx="1">
                  <c:v>14866.666666666666</c:v>
                </c:pt>
                <c:pt idx="2">
                  <c:v>8866.6666666666661</c:v>
                </c:pt>
                <c:pt idx="3">
                  <c:v>8000</c:v>
                </c:pt>
              </c:numCache>
            </c:numRef>
          </c:val>
          <c:extLst>
            <c:ext xmlns:c16="http://schemas.microsoft.com/office/drawing/2014/chart" uri="{C3380CC4-5D6E-409C-BE32-E72D297353CC}">
              <c16:uniqueId val="{00000001-A663-4517-AEF5-DFE3129247D8}"/>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- 25Jun21'!$L$2:$L$5</c:f>
              <c:numCache>
                <c:formatCode>0.00E+00</c:formatCode>
                <c:ptCount val="4"/>
                <c:pt idx="0">
                  <c:v>480621118206.66669</c:v>
                </c:pt>
                <c:pt idx="1">
                  <c:v>4681221931646.4004</c:v>
                </c:pt>
                <c:pt idx="2">
                  <c:v>535257228520</c:v>
                </c:pt>
                <c:pt idx="3">
                  <c:v>1258210315731.2</c:v>
                </c:pt>
              </c:numCache>
            </c:numRef>
          </c:val>
          <c:extLst>
            <c:ext xmlns:c16="http://schemas.microsoft.com/office/drawing/2014/chart" uri="{C3380CC4-5D6E-409C-BE32-E72D297353CC}">
              <c16:uniqueId val="{00000000-870F-48A2-BF21-4E7FF60F588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- 25Jun21'!$M$2:$M$5</c:f>
              <c:numCache>
                <c:formatCode>0.00E+00</c:formatCode>
                <c:ptCount val="4"/>
                <c:pt idx="0">
                  <c:v>139010415727.46667</c:v>
                </c:pt>
                <c:pt idx="1">
                  <c:v>602720837619.59998</c:v>
                </c:pt>
                <c:pt idx="2">
                  <c:v>237297371310.53329</c:v>
                </c:pt>
                <c:pt idx="3">
                  <c:v>803112967488</c:v>
                </c:pt>
              </c:numCache>
            </c:numRef>
          </c:val>
          <c:extLst>
            <c:ext xmlns:c16="http://schemas.microsoft.com/office/drawing/2014/chart" uri="{C3380CC4-5D6E-409C-BE32-E72D297353CC}">
              <c16:uniqueId val="{00000001-870F-48A2-BF21-4E7FF60F588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- 25Jun21'!$G$2:$G$5</c:f>
              <c:numCache>
                <c:formatCode>0.00E+00</c:formatCode>
                <c:ptCount val="4"/>
                <c:pt idx="0">
                  <c:v>21666.666666666668</c:v>
                </c:pt>
                <c:pt idx="1">
                  <c:v>115466.66666666667</c:v>
                </c:pt>
                <c:pt idx="2">
                  <c:v>20000</c:v>
                </c:pt>
                <c:pt idx="3">
                  <c:v>12533.333333333334</c:v>
                </c:pt>
              </c:numCache>
            </c:numRef>
          </c:val>
          <c:extLst>
            <c:ext xmlns:c16="http://schemas.microsoft.com/office/drawing/2014/chart" uri="{C3380CC4-5D6E-409C-BE32-E72D297353CC}">
              <c16:uniqueId val="{00000000-068E-41E6-8B2B-520E48BB107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- 25Jun21'!$J$2:$J$5</c:f>
              <c:numCache>
                <c:formatCode>0.00E+00</c:formatCode>
                <c:ptCount val="4"/>
                <c:pt idx="0">
                  <c:v>6266.666666666667</c:v>
                </c:pt>
                <c:pt idx="1">
                  <c:v>14866.666666666666</c:v>
                </c:pt>
                <c:pt idx="2">
                  <c:v>8866.6666666666661</c:v>
                </c:pt>
                <c:pt idx="3">
                  <c:v>8000</c:v>
                </c:pt>
              </c:numCache>
            </c:numRef>
          </c:val>
          <c:extLst>
            <c:ext xmlns:c16="http://schemas.microsoft.com/office/drawing/2014/chart" uri="{C3380CC4-5D6E-409C-BE32-E72D297353CC}">
              <c16:uniqueId val="{00000001-068E-41E6-8B2B-520E48BB107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25th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- 25Jun21'!$L$2:$L$5</c:f>
              <c:numCache>
                <c:formatCode>0.00E+00</c:formatCode>
                <c:ptCount val="4"/>
                <c:pt idx="0">
                  <c:v>480621118206.66669</c:v>
                </c:pt>
                <c:pt idx="1">
                  <c:v>4681221931646.4004</c:v>
                </c:pt>
                <c:pt idx="2">
                  <c:v>535257228520</c:v>
                </c:pt>
                <c:pt idx="3">
                  <c:v>1258210315731.2</c:v>
                </c:pt>
              </c:numCache>
            </c:numRef>
          </c:val>
          <c:extLst>
            <c:ext xmlns:c16="http://schemas.microsoft.com/office/drawing/2014/chart" uri="{C3380CC4-5D6E-409C-BE32-E72D297353CC}">
              <c16:uniqueId val="{00000000-F18D-4BF0-94C5-FF354DD43B4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- 25Jun21'!$D$2:$D$5</c:f>
              <c:strCache>
                <c:ptCount val="4"/>
                <c:pt idx="0">
                  <c:v>FH 6/25/21</c:v>
                </c:pt>
                <c:pt idx="1">
                  <c:v>HS 6/25/21</c:v>
                </c:pt>
                <c:pt idx="2">
                  <c:v>JT 6/25/21</c:v>
                </c:pt>
                <c:pt idx="3">
                  <c:v>RB 6/25/21</c:v>
                </c:pt>
              </c:strCache>
            </c:strRef>
          </c:cat>
          <c:val>
            <c:numRef>
              <c:f>'Weekly Results - 25Jun21'!$M$2:$M$5</c:f>
              <c:numCache>
                <c:formatCode>0.00E+00</c:formatCode>
                <c:ptCount val="4"/>
                <c:pt idx="0">
                  <c:v>139010415727.46667</c:v>
                </c:pt>
                <c:pt idx="1">
                  <c:v>602720837619.59998</c:v>
                </c:pt>
                <c:pt idx="2">
                  <c:v>237297371310.53329</c:v>
                </c:pt>
                <c:pt idx="3">
                  <c:v>803112967488</c:v>
                </c:pt>
              </c:numCache>
            </c:numRef>
          </c:val>
          <c:extLst>
            <c:ext xmlns:c16="http://schemas.microsoft.com/office/drawing/2014/chart" uri="{C3380CC4-5D6E-409C-BE32-E72D297353CC}">
              <c16:uniqueId val="{00000001-F18D-4BF0-94C5-FF354DD43B4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16th,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- 16Jun21'!$G$2:$G$5</c:f>
              <c:numCache>
                <c:formatCode>0.00E+00</c:formatCode>
                <c:ptCount val="4"/>
                <c:pt idx="0">
                  <c:v>5066.666666666667</c:v>
                </c:pt>
                <c:pt idx="1">
                  <c:v>866.66666666666663</c:v>
                </c:pt>
                <c:pt idx="2">
                  <c:v>32533.333333333332</c:v>
                </c:pt>
                <c:pt idx="3">
                  <c:v>23666.666666666668</c:v>
                </c:pt>
              </c:numCache>
            </c:numRef>
          </c:val>
          <c:extLst>
            <c:ext xmlns:c16="http://schemas.microsoft.com/office/drawing/2014/chart" uri="{C3380CC4-5D6E-409C-BE32-E72D297353CC}">
              <c16:uniqueId val="{00000000-F955-4234-8A70-9B7EDCF13DDA}"/>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- 16Jun21'!$J$2:$J$5</c:f>
              <c:numCache>
                <c:formatCode>0.00E+00</c:formatCode>
                <c:ptCount val="4"/>
                <c:pt idx="0">
                  <c:v>42266.666666666664</c:v>
                </c:pt>
                <c:pt idx="1">
                  <c:v>12466.666666666666</c:v>
                </c:pt>
                <c:pt idx="2">
                  <c:v>6799.9999999999991</c:v>
                </c:pt>
                <c:pt idx="3">
                  <c:v>1866.6666666666667</c:v>
                </c:pt>
              </c:numCache>
            </c:numRef>
          </c:val>
          <c:extLst>
            <c:ext xmlns:c16="http://schemas.microsoft.com/office/drawing/2014/chart" uri="{C3380CC4-5D6E-409C-BE32-E72D297353CC}">
              <c16:uniqueId val="{00000001-F955-4234-8A70-9B7EDCF13DDA}"/>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- 16Jun21'!$L$2:$L$5</c:f>
              <c:numCache>
                <c:formatCode>0.00E+00</c:formatCode>
                <c:ptCount val="4"/>
                <c:pt idx="0">
                  <c:v>112391399949.86668</c:v>
                </c:pt>
                <c:pt idx="1">
                  <c:v>35136192327.599998</c:v>
                </c:pt>
                <c:pt idx="2">
                  <c:v>870685091725.86658</c:v>
                </c:pt>
                <c:pt idx="3">
                  <c:v>2375875862152</c:v>
                </c:pt>
              </c:numCache>
            </c:numRef>
          </c:val>
          <c:extLst>
            <c:ext xmlns:c16="http://schemas.microsoft.com/office/drawing/2014/chart" uri="{C3380CC4-5D6E-409C-BE32-E72D297353CC}">
              <c16:uniqueId val="{00000000-42DB-4ECB-8E98-FE08A44F3A9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- 16Jun21'!$M$2:$M$5</c:f>
              <c:numCache>
                <c:formatCode>0.00E+00</c:formatCode>
                <c:ptCount val="4"/>
                <c:pt idx="0">
                  <c:v>937580889055.46655</c:v>
                </c:pt>
                <c:pt idx="1">
                  <c:v>505420612712.39996</c:v>
                </c:pt>
                <c:pt idx="2">
                  <c:v>181987457696.79996</c:v>
                </c:pt>
                <c:pt idx="3">
                  <c:v>187393025747.19998</c:v>
                </c:pt>
              </c:numCache>
            </c:numRef>
          </c:val>
          <c:extLst>
            <c:ext xmlns:c16="http://schemas.microsoft.com/office/drawing/2014/chart" uri="{C3380CC4-5D6E-409C-BE32-E72D297353CC}">
              <c16:uniqueId val="{00000001-42DB-4ECB-8E98-FE08A44F3A9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- 16Jun21'!$G$2:$G$5</c:f>
              <c:numCache>
                <c:formatCode>0.00E+00</c:formatCode>
                <c:ptCount val="4"/>
                <c:pt idx="0">
                  <c:v>5066.666666666667</c:v>
                </c:pt>
                <c:pt idx="1">
                  <c:v>866.66666666666663</c:v>
                </c:pt>
                <c:pt idx="2">
                  <c:v>32533.333333333332</c:v>
                </c:pt>
                <c:pt idx="3">
                  <c:v>23666.666666666668</c:v>
                </c:pt>
              </c:numCache>
            </c:numRef>
          </c:val>
          <c:extLst>
            <c:ext xmlns:c16="http://schemas.microsoft.com/office/drawing/2014/chart" uri="{C3380CC4-5D6E-409C-BE32-E72D297353CC}">
              <c16:uniqueId val="{00000000-7F20-4C8A-80E2-751076366F58}"/>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- 16Jun21'!$J$2:$J$5</c:f>
              <c:numCache>
                <c:formatCode>0.00E+00</c:formatCode>
                <c:ptCount val="4"/>
                <c:pt idx="0">
                  <c:v>42266.666666666664</c:v>
                </c:pt>
                <c:pt idx="1">
                  <c:v>12466.666666666666</c:v>
                </c:pt>
                <c:pt idx="2">
                  <c:v>6799.9999999999991</c:v>
                </c:pt>
                <c:pt idx="3">
                  <c:v>1866.6666666666667</c:v>
                </c:pt>
              </c:numCache>
            </c:numRef>
          </c:val>
          <c:extLst>
            <c:ext xmlns:c16="http://schemas.microsoft.com/office/drawing/2014/chart" uri="{C3380CC4-5D6E-409C-BE32-E72D297353CC}">
              <c16:uniqueId val="{00000001-7F20-4C8A-80E2-751076366F58}"/>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16th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- 16Jun21'!$L$2:$L$5</c:f>
              <c:numCache>
                <c:formatCode>0.00E+00</c:formatCode>
                <c:ptCount val="4"/>
                <c:pt idx="0">
                  <c:v>112391399949.86668</c:v>
                </c:pt>
                <c:pt idx="1">
                  <c:v>35136192327.599998</c:v>
                </c:pt>
                <c:pt idx="2">
                  <c:v>870685091725.86658</c:v>
                </c:pt>
                <c:pt idx="3">
                  <c:v>2375875862152</c:v>
                </c:pt>
              </c:numCache>
            </c:numRef>
          </c:val>
          <c:extLst>
            <c:ext xmlns:c16="http://schemas.microsoft.com/office/drawing/2014/chart" uri="{C3380CC4-5D6E-409C-BE32-E72D297353CC}">
              <c16:uniqueId val="{00000000-722D-4708-B0FC-A79B9594FBD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- 16Jun21'!$D$2:$D$5</c:f>
              <c:strCache>
                <c:ptCount val="4"/>
                <c:pt idx="0">
                  <c:v>FH 6/16/21</c:v>
                </c:pt>
                <c:pt idx="1">
                  <c:v>HS 6/16/21</c:v>
                </c:pt>
                <c:pt idx="2">
                  <c:v>JT 6/16/21</c:v>
                </c:pt>
                <c:pt idx="3">
                  <c:v>RB 6/16/21</c:v>
                </c:pt>
              </c:strCache>
            </c:strRef>
          </c:cat>
          <c:val>
            <c:numRef>
              <c:f>'Weekly Results - 16Jun21'!$M$2:$M$5</c:f>
              <c:numCache>
                <c:formatCode>0.00E+00</c:formatCode>
                <c:ptCount val="4"/>
                <c:pt idx="0">
                  <c:v>937580889055.46655</c:v>
                </c:pt>
                <c:pt idx="1">
                  <c:v>505420612712.39996</c:v>
                </c:pt>
                <c:pt idx="2">
                  <c:v>181987457696.79996</c:v>
                </c:pt>
                <c:pt idx="3">
                  <c:v>187393025747.19998</c:v>
                </c:pt>
              </c:numCache>
            </c:numRef>
          </c:val>
          <c:extLst>
            <c:ext xmlns:c16="http://schemas.microsoft.com/office/drawing/2014/chart" uri="{C3380CC4-5D6E-409C-BE32-E72D297353CC}">
              <c16:uniqueId val="{00000001-722D-4708-B0FC-A79B9594FBD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N1 </a:t>
            </a:r>
          </a:p>
          <a:p>
            <a:pPr>
              <a:defRPr sz="2000" b="0" i="0" u="none" strike="noStrike" kern="1200" spc="0" baseline="0">
                <a:solidFill>
                  <a:schemeClr val="tx1">
                    <a:lumMod val="65000"/>
                    <a:lumOff val="35000"/>
                  </a:schemeClr>
                </a:solidFill>
                <a:latin typeface="+mn-lt"/>
                <a:ea typeface="+mn-ea"/>
                <a:cs typeface="+mn-cs"/>
              </a:defRPr>
            </a:pPr>
            <a:r>
              <a:rPr lang="en-US" sz="1600"/>
              <a:t>Signal by Date from each WWTP</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'Cumulative MGD 2021'!$C$1</c:f>
              <c:strCache>
                <c:ptCount val="1"/>
                <c:pt idx="0">
                  <c:v>Fred Hurvey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23"/>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7C1-4D6A-AA16-823436992B1E}"/>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2021'!$C$3:$C$26</c:f>
              <c:numCache>
                <c:formatCode>0.00E+00</c:formatCode>
                <c:ptCount val="24"/>
                <c:pt idx="0">
                  <c:v>37387856210554.672</c:v>
                </c:pt>
                <c:pt idx="1">
                  <c:v>18761106546688</c:v>
                </c:pt>
                <c:pt idx="2">
                  <c:v>11284451374232.666</c:v>
                </c:pt>
                <c:pt idx="3">
                  <c:v>16721324780218.668</c:v>
                </c:pt>
                <c:pt idx="5">
                  <c:v>22057430524088.668</c:v>
                </c:pt>
                <c:pt idx="6">
                  <c:v>20507746023365.332</c:v>
                </c:pt>
                <c:pt idx="7">
                  <c:v>28659239175446</c:v>
                </c:pt>
                <c:pt idx="8">
                  <c:v>22472715434627.332</c:v>
                </c:pt>
                <c:pt idx="9">
                  <c:v>2662709132277.3335</c:v>
                </c:pt>
                <c:pt idx="10">
                  <c:v>1273336821284.0002</c:v>
                </c:pt>
                <c:pt idx="11">
                  <c:v>5500998281878</c:v>
                </c:pt>
                <c:pt idx="12">
                  <c:v>1888630273295.3335</c:v>
                </c:pt>
                <c:pt idx="13">
                  <c:v>2360406145929.3335</c:v>
                </c:pt>
                <c:pt idx="14">
                  <c:v>2206201087236.6665</c:v>
                </c:pt>
                <c:pt idx="15">
                  <c:v>2521412327822.667</c:v>
                </c:pt>
                <c:pt idx="16">
                  <c:v>169162482518.39999</c:v>
                </c:pt>
                <c:pt idx="17">
                  <c:v>3770618410685.5996</c:v>
                </c:pt>
                <c:pt idx="18">
                  <c:v>431153356804.26666</c:v>
                </c:pt>
                <c:pt idx="19">
                  <c:v>1184485635514.3999</c:v>
                </c:pt>
                <c:pt idx="20">
                  <c:v>372666220886.39996</c:v>
                </c:pt>
                <c:pt idx="21">
                  <c:v>573787673428.2666</c:v>
                </c:pt>
                <c:pt idx="22">
                  <c:v>532380315552</c:v>
                </c:pt>
                <c:pt idx="23">
                  <c:v>25140181567.73333</c:v>
                </c:pt>
              </c:numCache>
            </c:numRef>
          </c:yVal>
          <c:smooth val="0"/>
          <c:extLst>
            <c:ext xmlns:c16="http://schemas.microsoft.com/office/drawing/2014/chart" uri="{C3380CC4-5D6E-409C-BE32-E72D297353CC}">
              <c16:uniqueId val="{00000000-57C1-4D6A-AA16-823436992B1E}"/>
            </c:ext>
          </c:extLst>
        </c:ser>
        <c:ser>
          <c:idx val="1"/>
          <c:order val="1"/>
          <c:tx>
            <c:strRef>
              <c:f>'Cumulative MGD 2021'!$E$1</c:f>
              <c:strCache>
                <c:ptCount val="1"/>
                <c:pt idx="0">
                  <c:v>Haskell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23"/>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7C1-4D6A-AA16-823436992B1E}"/>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2021'!$E$3:$E$26</c:f>
              <c:numCache>
                <c:formatCode>0.00E+00</c:formatCode>
                <c:ptCount val="24"/>
                <c:pt idx="0">
                  <c:v>15702009279577.6</c:v>
                </c:pt>
                <c:pt idx="1">
                  <c:v>14293876467703.465</c:v>
                </c:pt>
                <c:pt idx="2">
                  <c:v>19571053444278.93</c:v>
                </c:pt>
                <c:pt idx="3">
                  <c:v>16967336169492.799</c:v>
                </c:pt>
                <c:pt idx="4">
                  <c:v>5755410761740.2656</c:v>
                </c:pt>
                <c:pt idx="5">
                  <c:v>11829644046923.732</c:v>
                </c:pt>
                <c:pt idx="6">
                  <c:v>30165260212860.266</c:v>
                </c:pt>
                <c:pt idx="7">
                  <c:v>26571864688219.199</c:v>
                </c:pt>
                <c:pt idx="8">
                  <c:v>22586583145179.199</c:v>
                </c:pt>
                <c:pt idx="9">
                  <c:v>5439909306249.6006</c:v>
                </c:pt>
                <c:pt idx="10">
                  <c:v>3955391931467.1997</c:v>
                </c:pt>
                <c:pt idx="11">
                  <c:v>12490536569477.867</c:v>
                </c:pt>
                <c:pt idx="12">
                  <c:v>3291178340960.5332</c:v>
                </c:pt>
                <c:pt idx="14">
                  <c:v>6821473574503.4668</c:v>
                </c:pt>
                <c:pt idx="15">
                  <c:v>2784124953958.3999</c:v>
                </c:pt>
                <c:pt idx="16">
                  <c:v>5387574726310.667</c:v>
                </c:pt>
                <c:pt idx="17">
                  <c:v>5009818388357.2002</c:v>
                </c:pt>
                <c:pt idx="18">
                  <c:v>5251138390607.2002</c:v>
                </c:pt>
                <c:pt idx="19">
                  <c:v>6507511519811.4658</c:v>
                </c:pt>
                <c:pt idx="20">
                  <c:v>3348749407222.8003</c:v>
                </c:pt>
                <c:pt idx="21">
                  <c:v>4519054890134.3994</c:v>
                </c:pt>
                <c:pt idx="22">
                  <c:v>6486681660480.001</c:v>
                </c:pt>
                <c:pt idx="23">
                  <c:v>1062194121903.6</c:v>
                </c:pt>
              </c:numCache>
            </c:numRef>
          </c:yVal>
          <c:smooth val="0"/>
          <c:extLst>
            <c:ext xmlns:c16="http://schemas.microsoft.com/office/drawing/2014/chart" uri="{C3380CC4-5D6E-409C-BE32-E72D297353CC}">
              <c16:uniqueId val="{00000002-57C1-4D6A-AA16-823436992B1E}"/>
            </c:ext>
          </c:extLst>
        </c:ser>
        <c:ser>
          <c:idx val="2"/>
          <c:order val="2"/>
          <c:tx>
            <c:strRef>
              <c:f>'Cumulative MGD 2021'!$G$1</c:f>
              <c:strCache>
                <c:ptCount val="1"/>
                <c:pt idx="0">
                  <c:v>John T. Hickerson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23"/>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7C1-4D6A-AA16-823436992B1E}"/>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2021'!$G$3:$G$26</c:f>
              <c:numCache>
                <c:formatCode>0.00E+00</c:formatCode>
                <c:ptCount val="24"/>
                <c:pt idx="0">
                  <c:v>26278888956546.395</c:v>
                </c:pt>
                <c:pt idx="1">
                  <c:v>34589851413329.59</c:v>
                </c:pt>
                <c:pt idx="2">
                  <c:v>10770003816181.199</c:v>
                </c:pt>
                <c:pt idx="3">
                  <c:v>10758057056540.398</c:v>
                </c:pt>
                <c:pt idx="4">
                  <c:v>17235191908460.795</c:v>
                </c:pt>
                <c:pt idx="5">
                  <c:v>13677048662109.197</c:v>
                </c:pt>
                <c:pt idx="6">
                  <c:v>28451208084565.199</c:v>
                </c:pt>
                <c:pt idx="7">
                  <c:v>19439369062188.395</c:v>
                </c:pt>
                <c:pt idx="8">
                  <c:v>12191668213436.398</c:v>
                </c:pt>
                <c:pt idx="10">
                  <c:v>3319208053535.5991</c:v>
                </c:pt>
                <c:pt idx="12">
                  <c:v>3727389007929.5996</c:v>
                </c:pt>
                <c:pt idx="13">
                  <c:v>2484926005286.3999</c:v>
                </c:pt>
                <c:pt idx="14">
                  <c:v>1453522422963.9998</c:v>
                </c:pt>
                <c:pt idx="15">
                  <c:v>543824877227.33325</c:v>
                </c:pt>
                <c:pt idx="16">
                  <c:v>312233383303.33331</c:v>
                </c:pt>
                <c:pt idx="17">
                  <c:v>338072604250.1333</c:v>
                </c:pt>
                <c:pt idx="18">
                  <c:v>1155529758852.2666</c:v>
                </c:pt>
                <c:pt idx="19">
                  <c:v>1048316802244.7999</c:v>
                </c:pt>
                <c:pt idx="20">
                  <c:v>17841907617.333332</c:v>
                </c:pt>
                <c:pt idx="21">
                  <c:v>974168155906.3999</c:v>
                </c:pt>
                <c:pt idx="22">
                  <c:v>157008787032.53336</c:v>
                </c:pt>
                <c:pt idx="23">
                  <c:v>187340029982</c:v>
                </c:pt>
              </c:numCache>
            </c:numRef>
          </c:yVal>
          <c:smooth val="0"/>
          <c:extLst>
            <c:ext xmlns:c16="http://schemas.microsoft.com/office/drawing/2014/chart" uri="{C3380CC4-5D6E-409C-BE32-E72D297353CC}">
              <c16:uniqueId val="{00000003-57C1-4D6A-AA16-823436992B1E}"/>
            </c:ext>
          </c:extLst>
        </c:ser>
        <c:ser>
          <c:idx val="3"/>
          <c:order val="3"/>
          <c:tx>
            <c:strRef>
              <c:f>'Cumulative MGD 2021'!$I$1</c:f>
              <c:strCache>
                <c:ptCount val="1"/>
                <c:pt idx="0">
                  <c:v>Roberto Bustamante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23"/>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7C1-4D6A-AA16-823436992B1E}"/>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2021'!$I$3:$I$26</c:f>
              <c:numCache>
                <c:formatCode>0.00E+00</c:formatCode>
                <c:ptCount val="24"/>
                <c:pt idx="0">
                  <c:v>175848466110149.97</c:v>
                </c:pt>
                <c:pt idx="1">
                  <c:v>105398798002316.66</c:v>
                </c:pt>
                <c:pt idx="2">
                  <c:v>98165191503500</c:v>
                </c:pt>
                <c:pt idx="3">
                  <c:v>98970537863950</c:v>
                </c:pt>
                <c:pt idx="5">
                  <c:v>79177881365683.344</c:v>
                </c:pt>
                <c:pt idx="6">
                  <c:v>77182653896100</c:v>
                </c:pt>
                <c:pt idx="7">
                  <c:v>152899722523633.31</c:v>
                </c:pt>
                <c:pt idx="8">
                  <c:v>120214268885550</c:v>
                </c:pt>
                <c:pt idx="9">
                  <c:v>52710282060083.328</c:v>
                </c:pt>
                <c:pt idx="10">
                  <c:v>14459957625016.666</c:v>
                </c:pt>
                <c:pt idx="11">
                  <c:v>40847747831833.328</c:v>
                </c:pt>
                <c:pt idx="12">
                  <c:v>5485061698199.999</c:v>
                </c:pt>
                <c:pt idx="13">
                  <c:v>13647355891950</c:v>
                </c:pt>
                <c:pt idx="14">
                  <c:v>12225302859083.332</c:v>
                </c:pt>
                <c:pt idx="15">
                  <c:v>8216657754413.7314</c:v>
                </c:pt>
                <c:pt idx="16">
                  <c:v>8262796877040</c:v>
                </c:pt>
                <c:pt idx="17">
                  <c:v>9979905094461.5996</c:v>
                </c:pt>
                <c:pt idx="18">
                  <c:v>8416494690551.4658</c:v>
                </c:pt>
                <c:pt idx="19">
                  <c:v>9828019231398.4004</c:v>
                </c:pt>
                <c:pt idx="20">
                  <c:v>2596731928211.1992</c:v>
                </c:pt>
                <c:pt idx="21">
                  <c:v>6096965944846.3994</c:v>
                </c:pt>
                <c:pt idx="22">
                  <c:v>1720000272036.7998</c:v>
                </c:pt>
                <c:pt idx="23">
                  <c:v>388171267619.19995</c:v>
                </c:pt>
              </c:numCache>
            </c:numRef>
          </c:yVal>
          <c:smooth val="0"/>
          <c:extLst>
            <c:ext xmlns:c16="http://schemas.microsoft.com/office/drawing/2014/chart" uri="{C3380CC4-5D6E-409C-BE32-E72D297353CC}">
              <c16:uniqueId val="{00000004-57C1-4D6A-AA16-823436992B1E}"/>
            </c:ext>
          </c:extLst>
        </c:ser>
        <c:dLbls>
          <c:showLegendKey val="0"/>
          <c:showVal val="0"/>
          <c:showCatName val="0"/>
          <c:showSerName val="0"/>
          <c:showPercent val="0"/>
          <c:showBubbleSize val="0"/>
        </c:dLbls>
        <c:axId val="742792984"/>
        <c:axId val="742786752"/>
      </c:scatterChart>
      <c:valAx>
        <c:axId val="7427929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Date Collected</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2786752"/>
        <c:crosses val="autoZero"/>
        <c:crossBetween val="midCat"/>
      </c:valAx>
      <c:valAx>
        <c:axId val="742786752"/>
        <c:scaling>
          <c:logBase val="10"/>
          <c:orientation val="minMax"/>
          <c:min val="10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Copies SARS-CoV-2 MGD-1</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27929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April 27th,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- 27April22'!$G$2:$G$5</c:f>
              <c:numCache>
                <c:formatCode>0.00E+00</c:formatCode>
                <c:ptCount val="4"/>
                <c:pt idx="0">
                  <c:v>53866.666666666664</c:v>
                </c:pt>
                <c:pt idx="1">
                  <c:v>44133.333333333336</c:v>
                </c:pt>
                <c:pt idx="2">
                  <c:v>10600</c:v>
                </c:pt>
                <c:pt idx="3">
                  <c:v>12133.333333333334</c:v>
                </c:pt>
              </c:numCache>
            </c:numRef>
          </c:val>
          <c:extLst>
            <c:ext xmlns:c16="http://schemas.microsoft.com/office/drawing/2014/chart" uri="{C3380CC4-5D6E-409C-BE32-E72D297353CC}">
              <c16:uniqueId val="{00000000-2B6A-4D75-8665-612E273A2EC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- 27April22'!$J$2:$J$5</c:f>
              <c:numCache>
                <c:formatCode>0.00E+00</c:formatCode>
                <c:ptCount val="4"/>
                <c:pt idx="0">
                  <c:v>22866.666666666664</c:v>
                </c:pt>
                <c:pt idx="1">
                  <c:v>7133.333333333333</c:v>
                </c:pt>
                <c:pt idx="2">
                  <c:v>1466.666666666667</c:v>
                </c:pt>
                <c:pt idx="3">
                  <c:v>1666.6666666666667</c:v>
                </c:pt>
              </c:numCache>
            </c:numRef>
          </c:val>
          <c:extLst>
            <c:ext xmlns:c16="http://schemas.microsoft.com/office/drawing/2014/chart" uri="{C3380CC4-5D6E-409C-BE32-E72D297353CC}">
              <c16:uniqueId val="{00000001-2B6A-4D75-8665-612E273A2EC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N2 </a:t>
            </a:r>
          </a:p>
          <a:p>
            <a:pPr>
              <a:defRPr sz="2000" b="0" i="0" u="none" strike="noStrike" kern="1200" spc="0" baseline="0">
                <a:solidFill>
                  <a:schemeClr val="tx1">
                    <a:lumMod val="65000"/>
                    <a:lumOff val="35000"/>
                  </a:schemeClr>
                </a:solidFill>
                <a:latin typeface="+mn-lt"/>
                <a:ea typeface="+mn-ea"/>
                <a:cs typeface="+mn-cs"/>
              </a:defRPr>
            </a:pPr>
            <a:r>
              <a:rPr lang="en-US" sz="1600"/>
              <a:t>Signal by Date from each WWTP</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'Cumulative MGD 2021'!$C$1</c:f>
              <c:strCache>
                <c:ptCount val="1"/>
                <c:pt idx="0">
                  <c:v>Fred Hurvey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2021'!$D$3:$D$26</c:f>
              <c:numCache>
                <c:formatCode>0.00E+00</c:formatCode>
                <c:ptCount val="24"/>
                <c:pt idx="0">
                  <c:v>11528736615726</c:v>
                </c:pt>
                <c:pt idx="1">
                  <c:v>6540737340984</c:v>
                </c:pt>
                <c:pt idx="2">
                  <c:v>5994149113142.667</c:v>
                </c:pt>
                <c:pt idx="3">
                  <c:v>4789517516028.667</c:v>
                </c:pt>
                <c:pt idx="5">
                  <c:v>9580561814816.666</c:v>
                </c:pt>
                <c:pt idx="6">
                  <c:v>6210952264968</c:v>
                </c:pt>
                <c:pt idx="7">
                  <c:v>10111882215064.664</c:v>
                </c:pt>
                <c:pt idx="8">
                  <c:v>6171255913225.334</c:v>
                </c:pt>
                <c:pt idx="9">
                  <c:v>210696020788</c:v>
                </c:pt>
                <c:pt idx="10">
                  <c:v>209169238028.66669</c:v>
                </c:pt>
                <c:pt idx="11">
                  <c:v>2219942132070.6665</c:v>
                </c:pt>
                <c:pt idx="12">
                  <c:v>143517579377.33334</c:v>
                </c:pt>
                <c:pt idx="13">
                  <c:v>1013783752197.3334</c:v>
                </c:pt>
                <c:pt idx="14">
                  <c:v>218329934584.66669</c:v>
                </c:pt>
                <c:pt idx="15">
                  <c:v>252880649887.20004</c:v>
                </c:pt>
                <c:pt idx="16">
                  <c:v>25225984235.199997</c:v>
                </c:pt>
                <c:pt idx="17">
                  <c:v>761952923182.66675</c:v>
                </c:pt>
                <c:pt idx="18">
                  <c:v>31201887663.466671</c:v>
                </c:pt>
                <c:pt idx="19">
                  <c:v>214706033688.13333</c:v>
                </c:pt>
                <c:pt idx="21">
                  <c:v>25140181567.73333</c:v>
                </c:pt>
                <c:pt idx="22">
                  <c:v>198163784122.13336</c:v>
                </c:pt>
              </c:numCache>
            </c:numRef>
          </c:yVal>
          <c:smooth val="0"/>
          <c:extLst>
            <c:ext xmlns:c16="http://schemas.microsoft.com/office/drawing/2014/chart" uri="{C3380CC4-5D6E-409C-BE32-E72D297353CC}">
              <c16:uniqueId val="{00000001-EE00-4ABB-956E-42CB6D9F1471}"/>
            </c:ext>
          </c:extLst>
        </c:ser>
        <c:ser>
          <c:idx val="1"/>
          <c:order val="1"/>
          <c:tx>
            <c:strRef>
              <c:f>'Cumulative MGD 2021'!$E$1</c:f>
              <c:strCache>
                <c:ptCount val="1"/>
                <c:pt idx="0">
                  <c:v>Haskell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2021'!$F$3:$F$26</c:f>
              <c:numCache>
                <c:formatCode>0.00E+00</c:formatCode>
                <c:ptCount val="24"/>
                <c:pt idx="0">
                  <c:v>5204113481619.7324</c:v>
                </c:pt>
                <c:pt idx="1">
                  <c:v>5174223870046.9336</c:v>
                </c:pt>
                <c:pt idx="2">
                  <c:v>8697876967684.7979</c:v>
                </c:pt>
                <c:pt idx="3">
                  <c:v>8392338716051.7314</c:v>
                </c:pt>
                <c:pt idx="4">
                  <c:v>2540616983688</c:v>
                </c:pt>
                <c:pt idx="5">
                  <c:v>1135805239766.4001</c:v>
                </c:pt>
                <c:pt idx="6">
                  <c:v>12324483171851.199</c:v>
                </c:pt>
                <c:pt idx="7">
                  <c:v>8618171336824</c:v>
                </c:pt>
                <c:pt idx="8">
                  <c:v>2696707177457.0669</c:v>
                </c:pt>
                <c:pt idx="9">
                  <c:v>285611843917.86664</c:v>
                </c:pt>
                <c:pt idx="10">
                  <c:v>259043300297.59998</c:v>
                </c:pt>
                <c:pt idx="11">
                  <c:v>1115878832051.2</c:v>
                </c:pt>
                <c:pt idx="12">
                  <c:v>743919221367.46667</c:v>
                </c:pt>
                <c:pt idx="14">
                  <c:v>1228795142437.3335</c:v>
                </c:pt>
                <c:pt idx="15">
                  <c:v>281089538620.79999</c:v>
                </c:pt>
                <c:pt idx="16">
                  <c:v>701891055956</c:v>
                </c:pt>
                <c:pt idx="17">
                  <c:v>1367941832989.6001</c:v>
                </c:pt>
                <c:pt idx="18">
                  <c:v>627469859967.99988</c:v>
                </c:pt>
                <c:pt idx="19">
                  <c:v>3615583085004.7998</c:v>
                </c:pt>
                <c:pt idx="20">
                  <c:v>135139201260.00002</c:v>
                </c:pt>
                <c:pt idx="21">
                  <c:v>386498115603.60004</c:v>
                </c:pt>
                <c:pt idx="22">
                  <c:v>4305534952143.6006</c:v>
                </c:pt>
                <c:pt idx="23">
                  <c:v>183789313713.60001</c:v>
                </c:pt>
              </c:numCache>
            </c:numRef>
          </c:yVal>
          <c:smooth val="0"/>
          <c:extLst>
            <c:ext xmlns:c16="http://schemas.microsoft.com/office/drawing/2014/chart" uri="{C3380CC4-5D6E-409C-BE32-E72D297353CC}">
              <c16:uniqueId val="{00000003-EE00-4ABB-956E-42CB6D9F1471}"/>
            </c:ext>
          </c:extLst>
        </c:ser>
        <c:ser>
          <c:idx val="2"/>
          <c:order val="2"/>
          <c:tx>
            <c:strRef>
              <c:f>'Cumulative MGD 2021'!$G$1</c:f>
              <c:strCache>
                <c:ptCount val="1"/>
                <c:pt idx="0">
                  <c:v>John T. Hickerson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2021'!$H$3:$H$26</c:f>
              <c:numCache>
                <c:formatCode>0.00E+00</c:formatCode>
                <c:ptCount val="24"/>
                <c:pt idx="0">
                  <c:v>6821599754896.7998</c:v>
                </c:pt>
                <c:pt idx="1">
                  <c:v>7195931556975.1992</c:v>
                </c:pt>
                <c:pt idx="2">
                  <c:v>3514338461002</c:v>
                </c:pt>
                <c:pt idx="3">
                  <c:v>4414327687275.5996</c:v>
                </c:pt>
                <c:pt idx="4">
                  <c:v>5188875937320.8008</c:v>
                </c:pt>
                <c:pt idx="5">
                  <c:v>4633351614023.5996</c:v>
                </c:pt>
                <c:pt idx="6">
                  <c:v>10770003816181.199</c:v>
                </c:pt>
                <c:pt idx="7">
                  <c:v>9569354472280.7988</c:v>
                </c:pt>
                <c:pt idx="8">
                  <c:v>4619413727775.999</c:v>
                </c:pt>
                <c:pt idx="10">
                  <c:v>388269688326</c:v>
                </c:pt>
                <c:pt idx="12">
                  <c:v>663045160064.3999</c:v>
                </c:pt>
                <c:pt idx="13">
                  <c:v>453976866350.39996</c:v>
                </c:pt>
                <c:pt idx="14">
                  <c:v>45795911956.399986</c:v>
                </c:pt>
                <c:pt idx="15">
                  <c:v>54547784038</c:v>
                </c:pt>
                <c:pt idx="16">
                  <c:v>80288584278</c:v>
                </c:pt>
                <c:pt idx="17">
                  <c:v>31595570490.666664</c:v>
                </c:pt>
                <c:pt idx="18">
                  <c:v>26487788168.533329</c:v>
                </c:pt>
                <c:pt idx="19">
                  <c:v>116479644693.8667</c:v>
                </c:pt>
                <c:pt idx="21">
                  <c:v>30331242949.466663</c:v>
                </c:pt>
                <c:pt idx="22">
                  <c:v>0</c:v>
                </c:pt>
                <c:pt idx="23">
                  <c:v>66015058184.133324</c:v>
                </c:pt>
              </c:numCache>
            </c:numRef>
          </c:yVal>
          <c:smooth val="0"/>
          <c:extLst>
            <c:ext xmlns:c16="http://schemas.microsoft.com/office/drawing/2014/chart" uri="{C3380CC4-5D6E-409C-BE32-E72D297353CC}">
              <c16:uniqueId val="{00000005-EE00-4ABB-956E-42CB6D9F1471}"/>
            </c:ext>
          </c:extLst>
        </c:ser>
        <c:ser>
          <c:idx val="3"/>
          <c:order val="3"/>
          <c:tx>
            <c:strRef>
              <c:f>'Cumulative MGD 2021'!$I$1</c:f>
              <c:strCache>
                <c:ptCount val="1"/>
                <c:pt idx="0">
                  <c:v>Roberto Bustamante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xVal>
            <c:numRef>
              <c:f>'Cumulative MGD 2021'!$B$3:$B$26</c:f>
              <c:numCache>
                <c:formatCode>[$-409]d\-mmm;@</c:formatCode>
                <c:ptCount val="24"/>
                <c:pt idx="0">
                  <c:v>44153</c:v>
                </c:pt>
                <c:pt idx="1">
                  <c:v>44158</c:v>
                </c:pt>
                <c:pt idx="2">
                  <c:v>44167</c:v>
                </c:pt>
                <c:pt idx="3">
                  <c:v>44174</c:v>
                </c:pt>
                <c:pt idx="4">
                  <c:v>44181</c:v>
                </c:pt>
                <c:pt idx="5">
                  <c:v>44202</c:v>
                </c:pt>
                <c:pt idx="6">
                  <c:v>44209</c:v>
                </c:pt>
                <c:pt idx="7">
                  <c:v>44217</c:v>
                </c:pt>
                <c:pt idx="8">
                  <c:v>44223</c:v>
                </c:pt>
                <c:pt idx="9">
                  <c:v>44237</c:v>
                </c:pt>
                <c:pt idx="10">
                  <c:v>44251</c:v>
                </c:pt>
                <c:pt idx="11">
                  <c:v>44258</c:v>
                </c:pt>
                <c:pt idx="12">
                  <c:v>44272</c:v>
                </c:pt>
                <c:pt idx="13">
                  <c:v>44279</c:v>
                </c:pt>
                <c:pt idx="14">
                  <c:v>44293</c:v>
                </c:pt>
                <c:pt idx="15">
                  <c:v>44300</c:v>
                </c:pt>
                <c:pt idx="16">
                  <c:v>44307</c:v>
                </c:pt>
                <c:pt idx="17">
                  <c:v>44314</c:v>
                </c:pt>
                <c:pt idx="18">
                  <c:v>44321</c:v>
                </c:pt>
                <c:pt idx="19">
                  <c:v>44328</c:v>
                </c:pt>
                <c:pt idx="20">
                  <c:v>44335</c:v>
                </c:pt>
                <c:pt idx="21">
                  <c:v>44342</c:v>
                </c:pt>
                <c:pt idx="22">
                  <c:v>44349</c:v>
                </c:pt>
                <c:pt idx="23">
                  <c:v>44356</c:v>
                </c:pt>
              </c:numCache>
            </c:numRef>
          </c:xVal>
          <c:yVal>
            <c:numRef>
              <c:f>'Cumulative MGD 2021'!$J$3:$J$26</c:f>
              <c:numCache>
                <c:formatCode>0.00E+00</c:formatCode>
                <c:ptCount val="24"/>
                <c:pt idx="0">
                  <c:v>62555822700900</c:v>
                </c:pt>
                <c:pt idx="1">
                  <c:v>35558581194283.328</c:v>
                </c:pt>
                <c:pt idx="2">
                  <c:v>43423405110750</c:v>
                </c:pt>
                <c:pt idx="3">
                  <c:v>25676763690383.336</c:v>
                </c:pt>
                <c:pt idx="5">
                  <c:v>22041822009433.336</c:v>
                </c:pt>
                <c:pt idx="6">
                  <c:v>17782918283450</c:v>
                </c:pt>
                <c:pt idx="7">
                  <c:v>39520014642983.336</c:v>
                </c:pt>
                <c:pt idx="8">
                  <c:v>39919060136900.008</c:v>
                </c:pt>
                <c:pt idx="9">
                  <c:v>15577285007983.334</c:v>
                </c:pt>
                <c:pt idx="10">
                  <c:v>3823581368983.3335</c:v>
                </c:pt>
                <c:pt idx="11">
                  <c:v>12733178942250</c:v>
                </c:pt>
                <c:pt idx="12">
                  <c:v>326491767750</c:v>
                </c:pt>
                <c:pt idx="13">
                  <c:v>3359237521516.667</c:v>
                </c:pt>
                <c:pt idx="14">
                  <c:v>819857105683.33325</c:v>
                </c:pt>
                <c:pt idx="15">
                  <c:v>685270574546.13318</c:v>
                </c:pt>
                <c:pt idx="16">
                  <c:v>817270407619.99988</c:v>
                </c:pt>
                <c:pt idx="17">
                  <c:v>2030716967012.2664</c:v>
                </c:pt>
                <c:pt idx="18">
                  <c:v>2104123672637.8665</c:v>
                </c:pt>
                <c:pt idx="19">
                  <c:v>4585496438048</c:v>
                </c:pt>
                <c:pt idx="20">
                  <c:v>174007809622.39999</c:v>
                </c:pt>
                <c:pt idx="21">
                  <c:v>622412549803.20007</c:v>
                </c:pt>
                <c:pt idx="22">
                  <c:v>977120777110.3999</c:v>
                </c:pt>
                <c:pt idx="23">
                  <c:v>140544769310.39999</c:v>
                </c:pt>
              </c:numCache>
            </c:numRef>
          </c:yVal>
          <c:smooth val="0"/>
          <c:extLst>
            <c:ext xmlns:c16="http://schemas.microsoft.com/office/drawing/2014/chart" uri="{C3380CC4-5D6E-409C-BE32-E72D297353CC}">
              <c16:uniqueId val="{00000007-EE00-4ABB-956E-42CB6D9F1471}"/>
            </c:ext>
          </c:extLst>
        </c:ser>
        <c:dLbls>
          <c:showLegendKey val="0"/>
          <c:showVal val="0"/>
          <c:showCatName val="0"/>
          <c:showSerName val="0"/>
          <c:showPercent val="0"/>
          <c:showBubbleSize val="0"/>
        </c:dLbls>
        <c:axId val="742792984"/>
        <c:axId val="742786752"/>
      </c:scatterChart>
      <c:valAx>
        <c:axId val="7427929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t>Date Collected</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2786752"/>
        <c:crosses val="autoZero"/>
        <c:crossBetween val="midCat"/>
      </c:valAx>
      <c:valAx>
        <c:axId val="742786752"/>
        <c:scaling>
          <c:logBase val="10"/>
          <c:orientation val="minMax"/>
          <c:max val="1000000000000000"/>
          <c:min val="10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Copies SARS-CoV-2 MGD-1</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27929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- 9Jun21'!$G$2:$G$5</c:f>
              <c:numCache>
                <c:formatCode>0.00E+00</c:formatCode>
                <c:ptCount val="4"/>
                <c:pt idx="0">
                  <c:v>1133.3333333333333</c:v>
                </c:pt>
                <c:pt idx="1">
                  <c:v>26199.999999999996</c:v>
                </c:pt>
                <c:pt idx="2">
                  <c:v>7000</c:v>
                </c:pt>
                <c:pt idx="3">
                  <c:v>3866.6666666666665</c:v>
                </c:pt>
              </c:numCache>
            </c:numRef>
          </c:val>
          <c:extLst>
            <c:ext xmlns:c16="http://schemas.microsoft.com/office/drawing/2014/chart" uri="{C3380CC4-5D6E-409C-BE32-E72D297353CC}">
              <c16:uniqueId val="{00000000-EEC6-41BD-88DF-63A587CB1C4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- 9Jun21'!$J$2:$J$5</c:f>
              <c:numCache>
                <c:formatCode>0.00E+00</c:formatCode>
                <c:ptCount val="4"/>
                <c:pt idx="0">
                  <c:v>0</c:v>
                </c:pt>
                <c:pt idx="1">
                  <c:v>4533.333333333333</c:v>
                </c:pt>
                <c:pt idx="2">
                  <c:v>2466.6666666666665</c:v>
                </c:pt>
                <c:pt idx="3">
                  <c:v>1400</c:v>
                </c:pt>
              </c:numCache>
            </c:numRef>
          </c:val>
          <c:extLst>
            <c:ext xmlns:c16="http://schemas.microsoft.com/office/drawing/2014/chart" uri="{C3380CC4-5D6E-409C-BE32-E72D297353CC}">
              <c16:uniqueId val="{00000001-EEC6-41BD-88DF-63A587CB1C4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- 9Jun21'!$L$2:$L$5</c:f>
              <c:numCache>
                <c:formatCode>0.00E+00</c:formatCode>
                <c:ptCount val="4"/>
                <c:pt idx="0">
                  <c:v>25140181567.73333</c:v>
                </c:pt>
                <c:pt idx="1">
                  <c:v>1062194121903.6</c:v>
                </c:pt>
                <c:pt idx="2">
                  <c:v>187340029982</c:v>
                </c:pt>
                <c:pt idx="3">
                  <c:v>388171267619.19995</c:v>
                </c:pt>
              </c:numCache>
            </c:numRef>
          </c:val>
          <c:extLst>
            <c:ext xmlns:c16="http://schemas.microsoft.com/office/drawing/2014/chart" uri="{C3380CC4-5D6E-409C-BE32-E72D297353CC}">
              <c16:uniqueId val="{00000000-D470-435D-BFED-DA33E230A0B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- 9Jun21'!$M$2:$M$5</c:f>
              <c:numCache>
                <c:formatCode>0.00E+00</c:formatCode>
                <c:ptCount val="4"/>
                <c:pt idx="0">
                  <c:v>0</c:v>
                </c:pt>
                <c:pt idx="1">
                  <c:v>183789313713.60001</c:v>
                </c:pt>
                <c:pt idx="2">
                  <c:v>66015058184.133324</c:v>
                </c:pt>
                <c:pt idx="3">
                  <c:v>140544769310.39999</c:v>
                </c:pt>
              </c:numCache>
            </c:numRef>
          </c:val>
          <c:extLst>
            <c:ext xmlns:c16="http://schemas.microsoft.com/office/drawing/2014/chart" uri="{C3380CC4-5D6E-409C-BE32-E72D297353CC}">
              <c16:uniqueId val="{00000001-D470-435D-BFED-DA33E230A0B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- 9Jun21'!$G$2:$G$5</c:f>
              <c:numCache>
                <c:formatCode>0.00E+00</c:formatCode>
                <c:ptCount val="4"/>
                <c:pt idx="0">
                  <c:v>1133.3333333333333</c:v>
                </c:pt>
                <c:pt idx="1">
                  <c:v>26199.999999999996</c:v>
                </c:pt>
                <c:pt idx="2">
                  <c:v>7000</c:v>
                </c:pt>
                <c:pt idx="3">
                  <c:v>3866.6666666666665</c:v>
                </c:pt>
              </c:numCache>
            </c:numRef>
          </c:val>
          <c:extLst>
            <c:ext xmlns:c16="http://schemas.microsoft.com/office/drawing/2014/chart" uri="{C3380CC4-5D6E-409C-BE32-E72D297353CC}">
              <c16:uniqueId val="{00000000-EB21-444F-9316-19C46E94831C}"/>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- 9Jun21'!$J$2:$J$5</c:f>
              <c:numCache>
                <c:formatCode>0.00E+00</c:formatCode>
                <c:ptCount val="4"/>
                <c:pt idx="0">
                  <c:v>0</c:v>
                </c:pt>
                <c:pt idx="1">
                  <c:v>4533.333333333333</c:v>
                </c:pt>
                <c:pt idx="2">
                  <c:v>2466.6666666666665</c:v>
                </c:pt>
                <c:pt idx="3">
                  <c:v>1400</c:v>
                </c:pt>
              </c:numCache>
            </c:numRef>
          </c:val>
          <c:extLst>
            <c:ext xmlns:c16="http://schemas.microsoft.com/office/drawing/2014/chart" uri="{C3380CC4-5D6E-409C-BE32-E72D297353CC}">
              <c16:uniqueId val="{00000001-EB21-444F-9316-19C46E94831C}"/>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- 9Jun21'!$L$2:$L$5</c:f>
              <c:numCache>
                <c:formatCode>0.00E+00</c:formatCode>
                <c:ptCount val="4"/>
                <c:pt idx="0">
                  <c:v>25140181567.73333</c:v>
                </c:pt>
                <c:pt idx="1">
                  <c:v>1062194121903.6</c:v>
                </c:pt>
                <c:pt idx="2">
                  <c:v>187340029982</c:v>
                </c:pt>
                <c:pt idx="3">
                  <c:v>388171267619.19995</c:v>
                </c:pt>
              </c:numCache>
            </c:numRef>
          </c:val>
          <c:extLst>
            <c:ext xmlns:c16="http://schemas.microsoft.com/office/drawing/2014/chart" uri="{C3380CC4-5D6E-409C-BE32-E72D297353CC}">
              <c16:uniqueId val="{00000000-970F-4645-9951-FA5E42AF6AA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- 9Jun21'!$D$2:$D$5</c:f>
              <c:strCache>
                <c:ptCount val="4"/>
                <c:pt idx="0">
                  <c:v>FH 6/9/21</c:v>
                </c:pt>
                <c:pt idx="1">
                  <c:v>HS 6/9/21</c:v>
                </c:pt>
                <c:pt idx="2">
                  <c:v>JT 6/9/21</c:v>
                </c:pt>
                <c:pt idx="3">
                  <c:v>RB 6/9/21</c:v>
                </c:pt>
              </c:strCache>
            </c:strRef>
          </c:cat>
          <c:val>
            <c:numRef>
              <c:f>'Weekly Results - 9Jun21'!$M$2:$M$5</c:f>
              <c:numCache>
                <c:formatCode>0.00E+00</c:formatCode>
                <c:ptCount val="4"/>
                <c:pt idx="0">
                  <c:v>0</c:v>
                </c:pt>
                <c:pt idx="1">
                  <c:v>183789313713.60001</c:v>
                </c:pt>
                <c:pt idx="2">
                  <c:v>66015058184.133324</c:v>
                </c:pt>
                <c:pt idx="3">
                  <c:v>140544769310.39999</c:v>
                </c:pt>
              </c:numCache>
            </c:numRef>
          </c:val>
          <c:extLst>
            <c:ext xmlns:c16="http://schemas.microsoft.com/office/drawing/2014/chart" uri="{C3380CC4-5D6E-409C-BE32-E72D297353CC}">
              <c16:uniqueId val="{00000001-970F-4645-9951-FA5E42AF6AA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June 2nd,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- 2Jun21'!$G$2:$G$5</c:f>
              <c:numCache>
                <c:formatCode>0.00E+00</c:formatCode>
                <c:ptCount val="4"/>
                <c:pt idx="0">
                  <c:v>24000</c:v>
                </c:pt>
                <c:pt idx="1">
                  <c:v>160000</c:v>
                </c:pt>
                <c:pt idx="2">
                  <c:v>5866.6666666666679</c:v>
                </c:pt>
                <c:pt idx="3">
                  <c:v>17133.333333333332</c:v>
                </c:pt>
              </c:numCache>
            </c:numRef>
          </c:val>
          <c:extLst>
            <c:ext xmlns:c16="http://schemas.microsoft.com/office/drawing/2014/chart" uri="{C3380CC4-5D6E-409C-BE32-E72D297353CC}">
              <c16:uniqueId val="{00000000-7930-4EAC-901A-C3B840899AF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- 2Jun21'!$J$2:$J$5</c:f>
              <c:numCache>
                <c:formatCode>0.00E+00</c:formatCode>
                <c:ptCount val="4"/>
                <c:pt idx="0">
                  <c:v>8933.3333333333339</c:v>
                </c:pt>
                <c:pt idx="1">
                  <c:v>106200.00000000001</c:v>
                </c:pt>
                <c:pt idx="2">
                  <c:v>0</c:v>
                </c:pt>
                <c:pt idx="3">
                  <c:v>9733.3333333333339</c:v>
                </c:pt>
              </c:numCache>
            </c:numRef>
          </c:val>
          <c:extLst>
            <c:ext xmlns:c16="http://schemas.microsoft.com/office/drawing/2014/chart" uri="{C3380CC4-5D6E-409C-BE32-E72D297353CC}">
              <c16:uniqueId val="{00000001-7930-4EAC-901A-C3B840899AF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- 2Jun21'!$L$2:$L$5</c:f>
              <c:numCache>
                <c:formatCode>0.00E+00</c:formatCode>
                <c:ptCount val="4"/>
                <c:pt idx="0">
                  <c:v>532380315552</c:v>
                </c:pt>
                <c:pt idx="1">
                  <c:v>6486681660480.001</c:v>
                </c:pt>
                <c:pt idx="2">
                  <c:v>157008787032.53336</c:v>
                </c:pt>
                <c:pt idx="3">
                  <c:v>1720000272036.7998</c:v>
                </c:pt>
              </c:numCache>
            </c:numRef>
          </c:val>
          <c:extLst>
            <c:ext xmlns:c16="http://schemas.microsoft.com/office/drawing/2014/chart" uri="{C3380CC4-5D6E-409C-BE32-E72D297353CC}">
              <c16:uniqueId val="{00000000-1E2F-4B73-9756-844213C1EEC2}"/>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- 2Jun21'!$M$2:$M$5</c:f>
              <c:numCache>
                <c:formatCode>0.00E+00</c:formatCode>
                <c:ptCount val="4"/>
                <c:pt idx="0">
                  <c:v>198163784122.13336</c:v>
                </c:pt>
                <c:pt idx="1">
                  <c:v>4305534952143.6006</c:v>
                </c:pt>
                <c:pt idx="2">
                  <c:v>0</c:v>
                </c:pt>
                <c:pt idx="3">
                  <c:v>977120777110.3999</c:v>
                </c:pt>
              </c:numCache>
            </c:numRef>
          </c:val>
          <c:extLst>
            <c:ext xmlns:c16="http://schemas.microsoft.com/office/drawing/2014/chart" uri="{C3380CC4-5D6E-409C-BE32-E72D297353CC}">
              <c16:uniqueId val="{00000001-1E2F-4B73-9756-844213C1EEC2}"/>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June 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- 2Jun21'!$G$2:$G$5</c:f>
              <c:numCache>
                <c:formatCode>0.00E+00</c:formatCode>
                <c:ptCount val="4"/>
                <c:pt idx="0">
                  <c:v>24000</c:v>
                </c:pt>
                <c:pt idx="1">
                  <c:v>160000</c:v>
                </c:pt>
                <c:pt idx="2">
                  <c:v>5866.6666666666679</c:v>
                </c:pt>
                <c:pt idx="3">
                  <c:v>17133.333333333332</c:v>
                </c:pt>
              </c:numCache>
            </c:numRef>
          </c:val>
          <c:extLst>
            <c:ext xmlns:c16="http://schemas.microsoft.com/office/drawing/2014/chart" uri="{C3380CC4-5D6E-409C-BE32-E72D297353CC}">
              <c16:uniqueId val="{00000000-DFF2-45A3-A9F0-FA22463841DC}"/>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- 2Jun21'!$J$2:$J$5</c:f>
              <c:numCache>
                <c:formatCode>0.00E+00</c:formatCode>
                <c:ptCount val="4"/>
                <c:pt idx="0">
                  <c:v>8933.3333333333339</c:v>
                </c:pt>
                <c:pt idx="1">
                  <c:v>106200.00000000001</c:v>
                </c:pt>
                <c:pt idx="2">
                  <c:v>0</c:v>
                </c:pt>
                <c:pt idx="3">
                  <c:v>9733.3333333333339</c:v>
                </c:pt>
              </c:numCache>
            </c:numRef>
          </c:val>
          <c:extLst>
            <c:ext xmlns:c16="http://schemas.microsoft.com/office/drawing/2014/chart" uri="{C3380CC4-5D6E-409C-BE32-E72D297353CC}">
              <c16:uniqueId val="{00000001-DFF2-45A3-A9F0-FA22463841DC}"/>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June 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- 2Jun21'!$L$2:$L$5</c:f>
              <c:numCache>
                <c:formatCode>0.00E+00</c:formatCode>
                <c:ptCount val="4"/>
                <c:pt idx="0">
                  <c:v>532380315552</c:v>
                </c:pt>
                <c:pt idx="1">
                  <c:v>6486681660480.001</c:v>
                </c:pt>
                <c:pt idx="2">
                  <c:v>157008787032.53336</c:v>
                </c:pt>
                <c:pt idx="3">
                  <c:v>1720000272036.7998</c:v>
                </c:pt>
              </c:numCache>
            </c:numRef>
          </c:val>
          <c:extLst>
            <c:ext xmlns:c16="http://schemas.microsoft.com/office/drawing/2014/chart" uri="{C3380CC4-5D6E-409C-BE32-E72D297353CC}">
              <c16:uniqueId val="{00000000-137E-4938-96FD-FA4346861D7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- 2Jun21'!$D$2:$D$5</c:f>
              <c:strCache>
                <c:ptCount val="4"/>
                <c:pt idx="0">
                  <c:v>FH 6/2/21</c:v>
                </c:pt>
                <c:pt idx="1">
                  <c:v>HS 6/2/21</c:v>
                </c:pt>
                <c:pt idx="2">
                  <c:v>JT 6/2/21</c:v>
                </c:pt>
                <c:pt idx="3">
                  <c:v>RB 6/2/21</c:v>
                </c:pt>
              </c:strCache>
            </c:strRef>
          </c:cat>
          <c:val>
            <c:numRef>
              <c:f>'Weekly Results - 2Jun21'!$M$2:$M$5</c:f>
              <c:numCache>
                <c:formatCode>0.00E+00</c:formatCode>
                <c:ptCount val="4"/>
                <c:pt idx="0">
                  <c:v>198163784122.13336</c:v>
                </c:pt>
                <c:pt idx="1">
                  <c:v>4305534952143.6006</c:v>
                </c:pt>
                <c:pt idx="2">
                  <c:v>0</c:v>
                </c:pt>
                <c:pt idx="3">
                  <c:v>977120777110.3999</c:v>
                </c:pt>
              </c:numCache>
            </c:numRef>
          </c:val>
          <c:extLst>
            <c:ext xmlns:c16="http://schemas.microsoft.com/office/drawing/2014/chart" uri="{C3380CC4-5D6E-409C-BE32-E72D297353CC}">
              <c16:uniqueId val="{00000001-137E-4938-96FD-FA4346861D7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26th,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- 26May21'!$G$2:$G$5</c:f>
              <c:numCache>
                <c:formatCode>0.00E+00</c:formatCode>
                <c:ptCount val="4"/>
                <c:pt idx="0">
                  <c:v>25866.666666666664</c:v>
                </c:pt>
                <c:pt idx="1">
                  <c:v>111466.66666666666</c:v>
                </c:pt>
                <c:pt idx="2">
                  <c:v>36400</c:v>
                </c:pt>
                <c:pt idx="3">
                  <c:v>60733.333333333336</c:v>
                </c:pt>
              </c:numCache>
            </c:numRef>
          </c:val>
          <c:extLst>
            <c:ext xmlns:c16="http://schemas.microsoft.com/office/drawing/2014/chart" uri="{C3380CC4-5D6E-409C-BE32-E72D297353CC}">
              <c16:uniqueId val="{00000000-043C-4F1D-9121-B43F6CF09547}"/>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- 26May21'!$J$2:$J$5</c:f>
              <c:numCache>
                <c:formatCode>0.00E+00</c:formatCode>
                <c:ptCount val="4"/>
                <c:pt idx="0">
                  <c:v>1133.3333333333333</c:v>
                </c:pt>
                <c:pt idx="1">
                  <c:v>9533.3333333333339</c:v>
                </c:pt>
                <c:pt idx="2">
                  <c:v>1133.3333333333333</c:v>
                </c:pt>
                <c:pt idx="3">
                  <c:v>6200.0000000000009</c:v>
                </c:pt>
              </c:numCache>
            </c:numRef>
          </c:val>
          <c:extLst>
            <c:ext xmlns:c16="http://schemas.microsoft.com/office/drawing/2014/chart" uri="{C3380CC4-5D6E-409C-BE32-E72D297353CC}">
              <c16:uniqueId val="{00000001-043C-4F1D-9121-B43F6CF09547}"/>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May 25th,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- 25May22'!$D$2:$D$5</c:f>
              <c:strCache>
                <c:ptCount val="4"/>
                <c:pt idx="0">
                  <c:v>FH 5/25/22</c:v>
                </c:pt>
                <c:pt idx="1">
                  <c:v>HS 5/25/22</c:v>
                </c:pt>
                <c:pt idx="2">
                  <c:v>JT 5/25/22</c:v>
                </c:pt>
                <c:pt idx="3">
                  <c:v>RB 5/25/22</c:v>
                </c:pt>
              </c:strCache>
            </c:strRef>
          </c:cat>
          <c:val>
            <c:numRef>
              <c:f>'Weekly Results - 25May22'!$L$2:$L$5</c:f>
              <c:numCache>
                <c:formatCode>0.00E+00</c:formatCode>
                <c:ptCount val="4"/>
                <c:pt idx="0">
                  <c:v>7166430581013.8672</c:v>
                </c:pt>
                <c:pt idx="1">
                  <c:v>2878464986838.0005</c:v>
                </c:pt>
                <c:pt idx="2">
                  <c:v>3905593577434.2666</c:v>
                </c:pt>
                <c:pt idx="3">
                  <c:v>20204983740385.594</c:v>
                </c:pt>
              </c:numCache>
            </c:numRef>
          </c:val>
          <c:extLst>
            <c:ext xmlns:c16="http://schemas.microsoft.com/office/drawing/2014/chart" uri="{C3380CC4-5D6E-409C-BE32-E72D297353CC}">
              <c16:uniqueId val="{00000000-C7BC-F34D-B376-5C2A5E2ED81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- 25May22'!$D$2:$D$5</c:f>
              <c:strCache>
                <c:ptCount val="4"/>
                <c:pt idx="0">
                  <c:v>FH 5/25/22</c:v>
                </c:pt>
                <c:pt idx="1">
                  <c:v>HS 5/25/22</c:v>
                </c:pt>
                <c:pt idx="2">
                  <c:v>JT 5/25/22</c:v>
                </c:pt>
                <c:pt idx="3">
                  <c:v>RB 5/25/22</c:v>
                </c:pt>
              </c:strCache>
            </c:strRef>
          </c:cat>
          <c:val>
            <c:numRef>
              <c:f>'Weekly Results - 25May22'!$M$2:$M$5</c:f>
              <c:numCache>
                <c:formatCode>0.00E+00</c:formatCode>
                <c:ptCount val="4"/>
                <c:pt idx="0">
                  <c:v>3983979361380.7998</c:v>
                </c:pt>
                <c:pt idx="1">
                  <c:v>421634307931.20001</c:v>
                </c:pt>
                <c:pt idx="2">
                  <c:v>2924288658480.9331</c:v>
                </c:pt>
                <c:pt idx="3">
                  <c:v>13800157824668.797</c:v>
                </c:pt>
              </c:numCache>
            </c:numRef>
          </c:val>
          <c:extLst>
            <c:ext xmlns:c16="http://schemas.microsoft.com/office/drawing/2014/chart" uri="{C3380CC4-5D6E-409C-BE32-E72D297353CC}">
              <c16:uniqueId val="{00000001-C7BC-F34D-B376-5C2A5E2ED81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27th,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- 27April22'!$L$2:$L$5</c:f>
              <c:numCache>
                <c:formatCode>0.00E+00</c:formatCode>
                <c:ptCount val="4"/>
                <c:pt idx="0">
                  <c:v>1194898041572.2666</c:v>
                </c:pt>
                <c:pt idx="1">
                  <c:v>1789243024682.4001</c:v>
                </c:pt>
                <c:pt idx="2">
                  <c:v>283686331115.59998</c:v>
                </c:pt>
                <c:pt idx="3">
                  <c:v>1218054667356.8</c:v>
                </c:pt>
              </c:numCache>
            </c:numRef>
          </c:val>
          <c:extLst>
            <c:ext xmlns:c16="http://schemas.microsoft.com/office/drawing/2014/chart" uri="{C3380CC4-5D6E-409C-BE32-E72D297353CC}">
              <c16:uniqueId val="{00000000-9BF2-48E2-B2BB-693BF72C465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- 27April22'!$D$2:$D$5</c:f>
              <c:strCache>
                <c:ptCount val="4"/>
                <c:pt idx="0">
                  <c:v>FH 4/27/22</c:v>
                </c:pt>
                <c:pt idx="1">
                  <c:v>HS 4/27/22</c:v>
                </c:pt>
                <c:pt idx="2">
                  <c:v>JT 4/27/22</c:v>
                </c:pt>
                <c:pt idx="3">
                  <c:v>RB 4/27/22</c:v>
                </c:pt>
              </c:strCache>
            </c:strRef>
          </c:cat>
          <c:val>
            <c:numRef>
              <c:f>'Weekly Results - 27April22'!$M$2:$M$5</c:f>
              <c:numCache>
                <c:formatCode>0.00E+00</c:formatCode>
                <c:ptCount val="4"/>
                <c:pt idx="0">
                  <c:v>507240133984.2666</c:v>
                </c:pt>
                <c:pt idx="1">
                  <c:v>289197890696.39996</c:v>
                </c:pt>
                <c:pt idx="2">
                  <c:v>39252196758.133339</c:v>
                </c:pt>
                <c:pt idx="3">
                  <c:v>167315201560</c:v>
                </c:pt>
              </c:numCache>
            </c:numRef>
          </c:val>
          <c:extLst>
            <c:ext xmlns:c16="http://schemas.microsoft.com/office/drawing/2014/chart" uri="{C3380CC4-5D6E-409C-BE32-E72D297353CC}">
              <c16:uniqueId val="{00000001-9BF2-48E2-B2BB-693BF72C465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26th,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- 26May21'!$L$2:$L$5</c:f>
              <c:numCache>
                <c:formatCode>0.00E+00</c:formatCode>
                <c:ptCount val="4"/>
                <c:pt idx="0">
                  <c:v>573787673428.2666</c:v>
                </c:pt>
                <c:pt idx="1">
                  <c:v>4519054890134.3994</c:v>
                </c:pt>
                <c:pt idx="2">
                  <c:v>974168155906.3999</c:v>
                </c:pt>
                <c:pt idx="3">
                  <c:v>6096965944846.3994</c:v>
                </c:pt>
              </c:numCache>
            </c:numRef>
          </c:val>
          <c:extLst>
            <c:ext xmlns:c16="http://schemas.microsoft.com/office/drawing/2014/chart" uri="{C3380CC4-5D6E-409C-BE32-E72D297353CC}">
              <c16:uniqueId val="{00000000-D432-47B2-A96C-2FCDBECBD42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- 26May21'!$M$2:$M$5</c:f>
              <c:numCache>
                <c:formatCode>0.00E+00</c:formatCode>
                <c:ptCount val="4"/>
                <c:pt idx="0">
                  <c:v>25140181567.73333</c:v>
                </c:pt>
                <c:pt idx="1">
                  <c:v>386498115603.60004</c:v>
                </c:pt>
                <c:pt idx="2">
                  <c:v>30331242949.466663</c:v>
                </c:pt>
                <c:pt idx="3">
                  <c:v>622412549803.20007</c:v>
                </c:pt>
              </c:numCache>
            </c:numRef>
          </c:val>
          <c:extLst>
            <c:ext xmlns:c16="http://schemas.microsoft.com/office/drawing/2014/chart" uri="{C3380CC4-5D6E-409C-BE32-E72D297353CC}">
              <c16:uniqueId val="{00000001-D432-47B2-A96C-2FCDBECBD42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26th,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- 26May21'!$G$2:$G$5</c:f>
              <c:numCache>
                <c:formatCode>0.00E+00</c:formatCode>
                <c:ptCount val="4"/>
                <c:pt idx="0">
                  <c:v>25866.666666666664</c:v>
                </c:pt>
                <c:pt idx="1">
                  <c:v>111466.66666666666</c:v>
                </c:pt>
                <c:pt idx="2">
                  <c:v>36400</c:v>
                </c:pt>
                <c:pt idx="3">
                  <c:v>60733.333333333336</c:v>
                </c:pt>
              </c:numCache>
            </c:numRef>
          </c:val>
          <c:extLst>
            <c:ext xmlns:c16="http://schemas.microsoft.com/office/drawing/2014/chart" uri="{C3380CC4-5D6E-409C-BE32-E72D297353CC}">
              <c16:uniqueId val="{00000000-FA4B-4061-B878-E3B4ED70B833}"/>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- 26May21'!$J$2:$J$5</c:f>
              <c:numCache>
                <c:formatCode>0.00E+00</c:formatCode>
                <c:ptCount val="4"/>
                <c:pt idx="0">
                  <c:v>1133.3333333333333</c:v>
                </c:pt>
                <c:pt idx="1">
                  <c:v>9533.3333333333339</c:v>
                </c:pt>
                <c:pt idx="2">
                  <c:v>1133.3333333333333</c:v>
                </c:pt>
                <c:pt idx="3">
                  <c:v>6200.0000000000009</c:v>
                </c:pt>
              </c:numCache>
            </c:numRef>
          </c:val>
          <c:extLst>
            <c:ext xmlns:c16="http://schemas.microsoft.com/office/drawing/2014/chart" uri="{C3380CC4-5D6E-409C-BE32-E72D297353CC}">
              <c16:uniqueId val="{00000001-FA4B-4061-B878-E3B4ED70B833}"/>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26th,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- 26May21'!$L$2:$L$5</c:f>
              <c:numCache>
                <c:formatCode>0.00E+00</c:formatCode>
                <c:ptCount val="4"/>
                <c:pt idx="0">
                  <c:v>573787673428.2666</c:v>
                </c:pt>
                <c:pt idx="1">
                  <c:v>4519054890134.3994</c:v>
                </c:pt>
                <c:pt idx="2">
                  <c:v>974168155906.3999</c:v>
                </c:pt>
                <c:pt idx="3">
                  <c:v>6096965944846.3994</c:v>
                </c:pt>
              </c:numCache>
            </c:numRef>
          </c:val>
          <c:extLst>
            <c:ext xmlns:c16="http://schemas.microsoft.com/office/drawing/2014/chart" uri="{C3380CC4-5D6E-409C-BE32-E72D297353CC}">
              <c16:uniqueId val="{00000000-138D-4D61-964E-FED10D5A276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- 26May21'!$D$2:$D$5</c:f>
              <c:strCache>
                <c:ptCount val="4"/>
                <c:pt idx="0">
                  <c:v>FH 5/26/21</c:v>
                </c:pt>
                <c:pt idx="1">
                  <c:v>HS 5/26/21</c:v>
                </c:pt>
                <c:pt idx="2">
                  <c:v>JT 5/26/21</c:v>
                </c:pt>
                <c:pt idx="3">
                  <c:v>RB 5/26/21</c:v>
                </c:pt>
              </c:strCache>
            </c:strRef>
          </c:cat>
          <c:val>
            <c:numRef>
              <c:f>'Weekly Results - 26May21'!$M$2:$M$5</c:f>
              <c:numCache>
                <c:formatCode>0.00E+00</c:formatCode>
                <c:ptCount val="4"/>
                <c:pt idx="0">
                  <c:v>25140181567.73333</c:v>
                </c:pt>
                <c:pt idx="1">
                  <c:v>386498115603.60004</c:v>
                </c:pt>
                <c:pt idx="2">
                  <c:v>30331242949.466663</c:v>
                </c:pt>
                <c:pt idx="3">
                  <c:v>622412549803.20007</c:v>
                </c:pt>
              </c:numCache>
            </c:numRef>
          </c:val>
          <c:extLst>
            <c:ext xmlns:c16="http://schemas.microsoft.com/office/drawing/2014/chart" uri="{C3380CC4-5D6E-409C-BE32-E72D297353CC}">
              <c16:uniqueId val="{00000001-138D-4D61-964E-FED10D5A276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19th,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- 19May21'!$G$2:$G$5</c:f>
              <c:numCache>
                <c:formatCode>0.00E+00</c:formatCode>
                <c:ptCount val="4"/>
                <c:pt idx="0">
                  <c:v>16800</c:v>
                </c:pt>
                <c:pt idx="1">
                  <c:v>82600</c:v>
                </c:pt>
                <c:pt idx="2">
                  <c:v>666.66666666666663</c:v>
                </c:pt>
                <c:pt idx="3">
                  <c:v>25866.666666666664</c:v>
                </c:pt>
              </c:numCache>
            </c:numRef>
          </c:val>
          <c:extLst>
            <c:ext xmlns:c16="http://schemas.microsoft.com/office/drawing/2014/chart" uri="{C3380CC4-5D6E-409C-BE32-E72D297353CC}">
              <c16:uniqueId val="{00000000-033B-40F4-A21A-F9BC9134E2B7}"/>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- 19May21'!$J$2:$J$5</c:f>
              <c:numCache>
                <c:formatCode>0.00E+00</c:formatCode>
                <c:ptCount val="4"/>
                <c:pt idx="1">
                  <c:v>3333.3333333333335</c:v>
                </c:pt>
                <c:pt idx="3">
                  <c:v>1733.3333333333333</c:v>
                </c:pt>
              </c:numCache>
            </c:numRef>
          </c:val>
          <c:extLst>
            <c:ext xmlns:c16="http://schemas.microsoft.com/office/drawing/2014/chart" uri="{C3380CC4-5D6E-409C-BE32-E72D297353CC}">
              <c16:uniqueId val="{00000001-033B-40F4-A21A-F9BC9134E2B7}"/>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19th,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- 19May21'!$L$2:$L$5</c:f>
              <c:numCache>
                <c:formatCode>0.00E+00</c:formatCode>
                <c:ptCount val="4"/>
                <c:pt idx="0">
                  <c:v>372666220886.39996</c:v>
                </c:pt>
                <c:pt idx="1">
                  <c:v>3348749407222.8003</c:v>
                </c:pt>
                <c:pt idx="2">
                  <c:v>17841907617.333332</c:v>
                </c:pt>
                <c:pt idx="3">
                  <c:v>2596731928211.1992</c:v>
                </c:pt>
              </c:numCache>
            </c:numRef>
          </c:val>
          <c:extLst>
            <c:ext xmlns:c16="http://schemas.microsoft.com/office/drawing/2014/chart" uri="{C3380CC4-5D6E-409C-BE32-E72D297353CC}">
              <c16:uniqueId val="{00000000-AD7A-4380-BE15-BF433EB8630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- 19May21'!$M$2:$M$5</c:f>
              <c:numCache>
                <c:formatCode>0.00E+00</c:formatCode>
                <c:ptCount val="4"/>
                <c:pt idx="1">
                  <c:v>135139201260.00002</c:v>
                </c:pt>
                <c:pt idx="3">
                  <c:v>174007809622.39999</c:v>
                </c:pt>
              </c:numCache>
            </c:numRef>
          </c:val>
          <c:extLst>
            <c:ext xmlns:c16="http://schemas.microsoft.com/office/drawing/2014/chart" uri="{C3380CC4-5D6E-409C-BE32-E72D297353CC}">
              <c16:uniqueId val="{00000001-AD7A-4380-BE15-BF433EB8630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19th,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- 19May21'!$G$2:$G$5</c:f>
              <c:numCache>
                <c:formatCode>0.00E+00</c:formatCode>
                <c:ptCount val="4"/>
                <c:pt idx="0">
                  <c:v>16800</c:v>
                </c:pt>
                <c:pt idx="1">
                  <c:v>82600</c:v>
                </c:pt>
                <c:pt idx="2">
                  <c:v>666.66666666666663</c:v>
                </c:pt>
                <c:pt idx="3">
                  <c:v>25866.666666666664</c:v>
                </c:pt>
              </c:numCache>
            </c:numRef>
          </c:val>
          <c:extLst>
            <c:ext xmlns:c16="http://schemas.microsoft.com/office/drawing/2014/chart" uri="{C3380CC4-5D6E-409C-BE32-E72D297353CC}">
              <c16:uniqueId val="{00000000-28DE-49CE-B339-EC21D9D1C17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- 19May21'!$J$2:$J$5</c:f>
              <c:numCache>
                <c:formatCode>0.00E+00</c:formatCode>
                <c:ptCount val="4"/>
                <c:pt idx="1">
                  <c:v>3333.3333333333335</c:v>
                </c:pt>
                <c:pt idx="3">
                  <c:v>1733.3333333333333</c:v>
                </c:pt>
              </c:numCache>
            </c:numRef>
          </c:val>
          <c:extLst>
            <c:ext xmlns:c16="http://schemas.microsoft.com/office/drawing/2014/chart" uri="{C3380CC4-5D6E-409C-BE32-E72D297353CC}">
              <c16:uniqueId val="{00000001-28DE-49CE-B339-EC21D9D1C17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19th,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- 19May21'!$L$2:$L$5</c:f>
              <c:numCache>
                <c:formatCode>0.00E+00</c:formatCode>
                <c:ptCount val="4"/>
                <c:pt idx="0">
                  <c:v>372666220886.39996</c:v>
                </c:pt>
                <c:pt idx="1">
                  <c:v>3348749407222.8003</c:v>
                </c:pt>
                <c:pt idx="2">
                  <c:v>17841907617.333332</c:v>
                </c:pt>
                <c:pt idx="3">
                  <c:v>2596731928211.1992</c:v>
                </c:pt>
              </c:numCache>
            </c:numRef>
          </c:val>
          <c:extLst>
            <c:ext xmlns:c16="http://schemas.microsoft.com/office/drawing/2014/chart" uri="{C3380CC4-5D6E-409C-BE32-E72D297353CC}">
              <c16:uniqueId val="{00000000-1C6A-4260-9A61-877BE4C970F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- 19May21'!$D$2:$D$5</c:f>
              <c:strCache>
                <c:ptCount val="4"/>
                <c:pt idx="0">
                  <c:v>FH 5/19/21</c:v>
                </c:pt>
                <c:pt idx="1">
                  <c:v>HS 5/19/21</c:v>
                </c:pt>
                <c:pt idx="2">
                  <c:v>JT 5/19/21</c:v>
                </c:pt>
                <c:pt idx="3">
                  <c:v>RB 5/19/21</c:v>
                </c:pt>
              </c:strCache>
            </c:strRef>
          </c:cat>
          <c:val>
            <c:numRef>
              <c:f>'Weekly Results - 19May21'!$M$2:$M$5</c:f>
              <c:numCache>
                <c:formatCode>0.00E+00</c:formatCode>
                <c:ptCount val="4"/>
                <c:pt idx="1">
                  <c:v>135139201260.00002</c:v>
                </c:pt>
                <c:pt idx="3">
                  <c:v>174007809622.39999</c:v>
                </c:pt>
              </c:numCache>
            </c:numRef>
          </c:val>
          <c:extLst>
            <c:ext xmlns:c16="http://schemas.microsoft.com/office/drawing/2014/chart" uri="{C3380CC4-5D6E-409C-BE32-E72D297353CC}">
              <c16:uniqueId val="{00000001-1C6A-4260-9A61-877BE4C970F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12th,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- 12May21'!$G$2:$G$5</c:f>
              <c:numCache>
                <c:formatCode>0.00E+00</c:formatCode>
                <c:ptCount val="4"/>
                <c:pt idx="0">
                  <c:v>54800</c:v>
                </c:pt>
                <c:pt idx="1">
                  <c:v>161266.66666666666</c:v>
                </c:pt>
                <c:pt idx="2">
                  <c:v>26400</c:v>
                </c:pt>
                <c:pt idx="3">
                  <c:v>95733.333333333328</c:v>
                </c:pt>
              </c:numCache>
            </c:numRef>
          </c:val>
          <c:extLst>
            <c:ext xmlns:c16="http://schemas.microsoft.com/office/drawing/2014/chart" uri="{C3380CC4-5D6E-409C-BE32-E72D297353CC}">
              <c16:uniqueId val="{00000000-6213-4619-AFE0-53E572AE405A}"/>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- 12May21'!$J$2:$J$5</c:f>
              <c:numCache>
                <c:formatCode>0.00E+00</c:formatCode>
                <c:ptCount val="4"/>
                <c:pt idx="0">
                  <c:v>9933.3333333333339</c:v>
                </c:pt>
                <c:pt idx="1">
                  <c:v>89600</c:v>
                </c:pt>
                <c:pt idx="2">
                  <c:v>2933.3333333333339</c:v>
                </c:pt>
                <c:pt idx="3">
                  <c:v>44666.666666666664</c:v>
                </c:pt>
              </c:numCache>
            </c:numRef>
          </c:val>
          <c:extLst>
            <c:ext xmlns:c16="http://schemas.microsoft.com/office/drawing/2014/chart" uri="{C3380CC4-5D6E-409C-BE32-E72D297353CC}">
              <c16:uniqueId val="{00000001-6213-4619-AFE0-53E572AE405A}"/>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12th,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- 12May21'!$L$2:$L$5</c:f>
              <c:numCache>
                <c:formatCode>0.00E+00</c:formatCode>
                <c:ptCount val="4"/>
                <c:pt idx="0">
                  <c:v>1184485635514.3999</c:v>
                </c:pt>
                <c:pt idx="1">
                  <c:v>6507511519811.4658</c:v>
                </c:pt>
                <c:pt idx="2">
                  <c:v>1048316802244.7999</c:v>
                </c:pt>
                <c:pt idx="3">
                  <c:v>9828019231398.4004</c:v>
                </c:pt>
              </c:numCache>
            </c:numRef>
          </c:val>
          <c:extLst>
            <c:ext xmlns:c16="http://schemas.microsoft.com/office/drawing/2014/chart" uri="{C3380CC4-5D6E-409C-BE32-E72D297353CC}">
              <c16:uniqueId val="{00000000-E600-4C9E-B9E1-95836264279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- 12May21'!$M$2:$M$5</c:f>
              <c:numCache>
                <c:formatCode>0.00E+00</c:formatCode>
                <c:ptCount val="4"/>
                <c:pt idx="0">
                  <c:v>214706033688.13333</c:v>
                </c:pt>
                <c:pt idx="1">
                  <c:v>3615583085004.7998</c:v>
                </c:pt>
                <c:pt idx="2">
                  <c:v>116479644693.8667</c:v>
                </c:pt>
                <c:pt idx="3">
                  <c:v>4585496438048</c:v>
                </c:pt>
              </c:numCache>
            </c:numRef>
          </c:val>
          <c:extLst>
            <c:ext xmlns:c16="http://schemas.microsoft.com/office/drawing/2014/chart" uri="{C3380CC4-5D6E-409C-BE32-E72D297353CC}">
              <c16:uniqueId val="{00000001-E600-4C9E-B9E1-95836264279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12th,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- 12May21'!$G$2:$G$5</c:f>
              <c:numCache>
                <c:formatCode>0.00E+00</c:formatCode>
                <c:ptCount val="4"/>
                <c:pt idx="0">
                  <c:v>54800</c:v>
                </c:pt>
                <c:pt idx="1">
                  <c:v>161266.66666666666</c:v>
                </c:pt>
                <c:pt idx="2">
                  <c:v>26400</c:v>
                </c:pt>
                <c:pt idx="3">
                  <c:v>95733.333333333328</c:v>
                </c:pt>
              </c:numCache>
            </c:numRef>
          </c:val>
          <c:extLst>
            <c:ext xmlns:c16="http://schemas.microsoft.com/office/drawing/2014/chart" uri="{C3380CC4-5D6E-409C-BE32-E72D297353CC}">
              <c16:uniqueId val="{00000000-43E7-48C9-B5BD-386195400647}"/>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- 12May21'!$J$2:$J$5</c:f>
              <c:numCache>
                <c:formatCode>0.00E+00</c:formatCode>
                <c:ptCount val="4"/>
                <c:pt idx="0">
                  <c:v>9933.3333333333339</c:v>
                </c:pt>
                <c:pt idx="1">
                  <c:v>89600</c:v>
                </c:pt>
                <c:pt idx="2">
                  <c:v>2933.3333333333339</c:v>
                </c:pt>
                <c:pt idx="3">
                  <c:v>44666.666666666664</c:v>
                </c:pt>
              </c:numCache>
            </c:numRef>
          </c:val>
          <c:extLst>
            <c:ext xmlns:c16="http://schemas.microsoft.com/office/drawing/2014/chart" uri="{C3380CC4-5D6E-409C-BE32-E72D297353CC}">
              <c16:uniqueId val="{00000001-43E7-48C9-B5BD-386195400647}"/>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22nd,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- 22April22'!$G$2:$G$5</c:f>
              <c:numCache>
                <c:formatCode>0.00E+00</c:formatCode>
                <c:ptCount val="4"/>
                <c:pt idx="0">
                  <c:v>2733.333333333333</c:v>
                </c:pt>
                <c:pt idx="1">
                  <c:v>15400</c:v>
                </c:pt>
                <c:pt idx="2">
                  <c:v>9933.3333333333339</c:v>
                </c:pt>
                <c:pt idx="3">
                  <c:v>14800</c:v>
                </c:pt>
              </c:numCache>
            </c:numRef>
          </c:val>
          <c:extLst>
            <c:ext xmlns:c16="http://schemas.microsoft.com/office/drawing/2014/chart" uri="{C3380CC4-5D6E-409C-BE32-E72D297353CC}">
              <c16:uniqueId val="{00000000-5C8C-426D-985F-E0DE464CFA21}"/>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- 22April22'!$J$2:$J$5</c:f>
              <c:numCache>
                <c:formatCode>0.00E+00</c:formatCode>
                <c:ptCount val="4"/>
                <c:pt idx="0">
                  <c:v>1066.6666666666667</c:v>
                </c:pt>
                <c:pt idx="1">
                  <c:v>7533.333333333333</c:v>
                </c:pt>
                <c:pt idx="2">
                  <c:v>1266.6666666666667</c:v>
                </c:pt>
                <c:pt idx="3">
                  <c:v>7800</c:v>
                </c:pt>
              </c:numCache>
            </c:numRef>
          </c:val>
          <c:extLst>
            <c:ext xmlns:c16="http://schemas.microsoft.com/office/drawing/2014/chart" uri="{C3380CC4-5D6E-409C-BE32-E72D297353CC}">
              <c16:uniqueId val="{00000001-5C8C-426D-985F-E0DE464CFA21}"/>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12th,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- 12May21'!$L$2:$L$5</c:f>
              <c:numCache>
                <c:formatCode>0.00E+00</c:formatCode>
                <c:ptCount val="4"/>
                <c:pt idx="0">
                  <c:v>1184485635514.3999</c:v>
                </c:pt>
                <c:pt idx="1">
                  <c:v>6507511519811.4658</c:v>
                </c:pt>
                <c:pt idx="2">
                  <c:v>1048316802244.7999</c:v>
                </c:pt>
                <c:pt idx="3">
                  <c:v>9828019231398.4004</c:v>
                </c:pt>
              </c:numCache>
            </c:numRef>
          </c:val>
          <c:extLst>
            <c:ext xmlns:c16="http://schemas.microsoft.com/office/drawing/2014/chart" uri="{C3380CC4-5D6E-409C-BE32-E72D297353CC}">
              <c16:uniqueId val="{00000000-2F26-401F-8485-23D7A8E0B3C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- 12May21'!$D$2:$D$5</c:f>
              <c:strCache>
                <c:ptCount val="4"/>
                <c:pt idx="0">
                  <c:v>FH 5/12/21</c:v>
                </c:pt>
                <c:pt idx="1">
                  <c:v>HS 5/12/21</c:v>
                </c:pt>
                <c:pt idx="2">
                  <c:v>JT 5/12/21</c:v>
                </c:pt>
                <c:pt idx="3">
                  <c:v>RB 5/12/21</c:v>
                </c:pt>
              </c:strCache>
            </c:strRef>
          </c:cat>
          <c:val>
            <c:numRef>
              <c:f>'Weekly Results - 12May21'!$M$2:$M$5</c:f>
              <c:numCache>
                <c:formatCode>0.00E+00</c:formatCode>
                <c:ptCount val="4"/>
                <c:pt idx="0">
                  <c:v>214706033688.13333</c:v>
                </c:pt>
                <c:pt idx="1">
                  <c:v>3615583085004.7998</c:v>
                </c:pt>
                <c:pt idx="2">
                  <c:v>116479644693.8667</c:v>
                </c:pt>
                <c:pt idx="3">
                  <c:v>4585496438048</c:v>
                </c:pt>
              </c:numCache>
            </c:numRef>
          </c:val>
          <c:extLst>
            <c:ext xmlns:c16="http://schemas.microsoft.com/office/drawing/2014/chart" uri="{C3380CC4-5D6E-409C-BE32-E72D297353CC}">
              <c16:uniqueId val="{00000001-2F26-401F-8485-23D7A8E0B3C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5th,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- 5May21'!$G$2:$G$5</c:f>
              <c:numCache>
                <c:formatCode>0.00E+00</c:formatCode>
                <c:ptCount val="4"/>
                <c:pt idx="0">
                  <c:v>20266.666666666668</c:v>
                </c:pt>
                <c:pt idx="1">
                  <c:v>89266.666666666672</c:v>
                </c:pt>
                <c:pt idx="2">
                  <c:v>46533.333333333336</c:v>
                </c:pt>
                <c:pt idx="3">
                  <c:v>87466.666666666657</c:v>
                </c:pt>
              </c:numCache>
            </c:numRef>
          </c:val>
          <c:extLst>
            <c:ext xmlns:c16="http://schemas.microsoft.com/office/drawing/2014/chart" uri="{C3380CC4-5D6E-409C-BE32-E72D297353CC}">
              <c16:uniqueId val="{00000000-0AF0-4458-AA42-C538DAEC015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- 5May21'!$J$2:$J$5</c:f>
              <c:numCache>
                <c:formatCode>0.00E+00</c:formatCode>
                <c:ptCount val="4"/>
                <c:pt idx="0">
                  <c:v>1466.666666666667</c:v>
                </c:pt>
                <c:pt idx="1">
                  <c:v>10666.666666666666</c:v>
                </c:pt>
                <c:pt idx="2">
                  <c:v>1066.6666666666667</c:v>
                </c:pt>
                <c:pt idx="3">
                  <c:v>21866.666666666664</c:v>
                </c:pt>
              </c:numCache>
            </c:numRef>
          </c:val>
          <c:extLst>
            <c:ext xmlns:c16="http://schemas.microsoft.com/office/drawing/2014/chart" uri="{C3380CC4-5D6E-409C-BE32-E72D297353CC}">
              <c16:uniqueId val="{00000001-0AF0-4458-AA42-C538DAEC015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5th,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- 5May21'!$L$2:$L$5</c:f>
              <c:numCache>
                <c:formatCode>0.00E+00</c:formatCode>
                <c:ptCount val="4"/>
                <c:pt idx="0">
                  <c:v>431153356804.26666</c:v>
                </c:pt>
                <c:pt idx="1">
                  <c:v>5251138390607.2002</c:v>
                </c:pt>
                <c:pt idx="2">
                  <c:v>1155529758852.2666</c:v>
                </c:pt>
                <c:pt idx="3">
                  <c:v>8416494690551.4658</c:v>
                </c:pt>
              </c:numCache>
            </c:numRef>
          </c:val>
          <c:extLst>
            <c:ext xmlns:c16="http://schemas.microsoft.com/office/drawing/2014/chart" uri="{C3380CC4-5D6E-409C-BE32-E72D297353CC}">
              <c16:uniqueId val="{00000000-C324-46E7-B5B6-0603039ED08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- 5May21'!$M$2:$M$5</c:f>
              <c:numCache>
                <c:formatCode>0.00E+00</c:formatCode>
                <c:ptCount val="4"/>
                <c:pt idx="0">
                  <c:v>31201887663.466671</c:v>
                </c:pt>
                <c:pt idx="1">
                  <c:v>627469859967.99988</c:v>
                </c:pt>
                <c:pt idx="2">
                  <c:v>26487788168.533329</c:v>
                </c:pt>
                <c:pt idx="3">
                  <c:v>2104123672637.8665</c:v>
                </c:pt>
              </c:numCache>
            </c:numRef>
          </c:val>
          <c:extLst>
            <c:ext xmlns:c16="http://schemas.microsoft.com/office/drawing/2014/chart" uri="{C3380CC4-5D6E-409C-BE32-E72D297353CC}">
              <c16:uniqueId val="{00000001-C324-46E7-B5B6-0603039ED08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5th,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- 5May21'!$G$2:$G$5</c:f>
              <c:numCache>
                <c:formatCode>0.00E+00</c:formatCode>
                <c:ptCount val="4"/>
                <c:pt idx="0">
                  <c:v>20266.666666666668</c:v>
                </c:pt>
                <c:pt idx="1">
                  <c:v>89266.666666666672</c:v>
                </c:pt>
                <c:pt idx="2">
                  <c:v>46533.333333333336</c:v>
                </c:pt>
                <c:pt idx="3">
                  <c:v>87466.666666666657</c:v>
                </c:pt>
              </c:numCache>
            </c:numRef>
          </c:val>
          <c:extLst>
            <c:ext xmlns:c16="http://schemas.microsoft.com/office/drawing/2014/chart" uri="{C3380CC4-5D6E-409C-BE32-E72D297353CC}">
              <c16:uniqueId val="{00000000-840F-4D2D-9AD6-A035B67187AB}"/>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- 5May21'!$J$2:$J$5</c:f>
              <c:numCache>
                <c:formatCode>0.00E+00</c:formatCode>
                <c:ptCount val="4"/>
                <c:pt idx="0">
                  <c:v>1466.666666666667</c:v>
                </c:pt>
                <c:pt idx="1">
                  <c:v>10666.666666666666</c:v>
                </c:pt>
                <c:pt idx="2">
                  <c:v>1066.6666666666667</c:v>
                </c:pt>
                <c:pt idx="3">
                  <c:v>21866.666666666664</c:v>
                </c:pt>
              </c:numCache>
            </c:numRef>
          </c:val>
          <c:extLst>
            <c:ext xmlns:c16="http://schemas.microsoft.com/office/drawing/2014/chart" uri="{C3380CC4-5D6E-409C-BE32-E72D297353CC}">
              <c16:uniqueId val="{00000001-840F-4D2D-9AD6-A035B67187AB}"/>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5th,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- 5May21'!$L$2:$L$5</c:f>
              <c:numCache>
                <c:formatCode>0.00E+00</c:formatCode>
                <c:ptCount val="4"/>
                <c:pt idx="0">
                  <c:v>431153356804.26666</c:v>
                </c:pt>
                <c:pt idx="1">
                  <c:v>5251138390607.2002</c:v>
                </c:pt>
                <c:pt idx="2">
                  <c:v>1155529758852.2666</c:v>
                </c:pt>
                <c:pt idx="3">
                  <c:v>8416494690551.4658</c:v>
                </c:pt>
              </c:numCache>
            </c:numRef>
          </c:val>
          <c:extLst>
            <c:ext xmlns:c16="http://schemas.microsoft.com/office/drawing/2014/chart" uri="{C3380CC4-5D6E-409C-BE32-E72D297353CC}">
              <c16:uniqueId val="{00000000-D02F-468A-B677-CB6DC47AAB35}"/>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- 5May21'!$D$2:$D$5</c:f>
              <c:strCache>
                <c:ptCount val="4"/>
                <c:pt idx="0">
                  <c:v>FH 5/5/21</c:v>
                </c:pt>
                <c:pt idx="1">
                  <c:v>HS 5/5/21</c:v>
                </c:pt>
                <c:pt idx="2">
                  <c:v>JT 5/5/21</c:v>
                </c:pt>
                <c:pt idx="3">
                  <c:v>RB 5/5/21</c:v>
                </c:pt>
              </c:strCache>
            </c:strRef>
          </c:cat>
          <c:val>
            <c:numRef>
              <c:f>'Weekly Results - 5May21'!$M$2:$M$5</c:f>
              <c:numCache>
                <c:formatCode>0.00E+00</c:formatCode>
                <c:ptCount val="4"/>
                <c:pt idx="0">
                  <c:v>31201887663.466671</c:v>
                </c:pt>
                <c:pt idx="1">
                  <c:v>627469859967.99988</c:v>
                </c:pt>
                <c:pt idx="2">
                  <c:v>26487788168.533329</c:v>
                </c:pt>
                <c:pt idx="3">
                  <c:v>2104123672637.8665</c:v>
                </c:pt>
              </c:numCache>
            </c:numRef>
          </c:val>
          <c:extLst>
            <c:ext xmlns:c16="http://schemas.microsoft.com/office/drawing/2014/chart" uri="{C3380CC4-5D6E-409C-BE32-E72D297353CC}">
              <c16:uniqueId val="{00000001-D02F-468A-B677-CB6DC47AAB35}"/>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28th,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- 28Apr21'!$D$2:$D$5</c:f>
              <c:strCache>
                <c:ptCount val="4"/>
                <c:pt idx="0">
                  <c:v>FH 04/28/21</c:v>
                </c:pt>
                <c:pt idx="1">
                  <c:v>HS 04/28/21</c:v>
                </c:pt>
                <c:pt idx="2">
                  <c:v>JT 04/28/21</c:v>
                </c:pt>
                <c:pt idx="3">
                  <c:v>RB 04/28/21</c:v>
                </c:pt>
              </c:strCache>
            </c:strRef>
          </c:cat>
          <c:val>
            <c:numRef>
              <c:f>'Weekly Results - 28Apr21'!$G$2:$G$5</c:f>
              <c:numCache>
                <c:formatCode>0.00E+00</c:formatCode>
                <c:ptCount val="4"/>
                <c:pt idx="0">
                  <c:v>179800</c:v>
                </c:pt>
                <c:pt idx="1">
                  <c:v>93266.666666666672</c:v>
                </c:pt>
                <c:pt idx="2">
                  <c:v>14266.666666666666</c:v>
                </c:pt>
                <c:pt idx="3">
                  <c:v>99600</c:v>
                </c:pt>
              </c:numCache>
            </c:numRef>
          </c:val>
          <c:extLst>
            <c:ext xmlns:c16="http://schemas.microsoft.com/office/drawing/2014/chart" uri="{C3380CC4-5D6E-409C-BE32-E72D297353CC}">
              <c16:uniqueId val="{00000000-6731-443D-83D5-7C50DCCA10C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- 28Apr21'!$D$2:$D$5</c:f>
              <c:strCache>
                <c:ptCount val="4"/>
                <c:pt idx="0">
                  <c:v>FH 04/28/21</c:v>
                </c:pt>
                <c:pt idx="1">
                  <c:v>HS 04/28/21</c:v>
                </c:pt>
                <c:pt idx="2">
                  <c:v>JT 04/28/21</c:v>
                </c:pt>
                <c:pt idx="3">
                  <c:v>RB 04/28/21</c:v>
                </c:pt>
              </c:strCache>
            </c:strRef>
          </c:cat>
          <c:val>
            <c:numRef>
              <c:f>'Weekly Results - 28Apr21'!$J$2:$J$5</c:f>
              <c:numCache>
                <c:formatCode>0.00E+00</c:formatCode>
                <c:ptCount val="4"/>
                <c:pt idx="0">
                  <c:v>36333.333333333336</c:v>
                </c:pt>
                <c:pt idx="1">
                  <c:v>25466.666666666672</c:v>
                </c:pt>
                <c:pt idx="2">
                  <c:v>1333.3333333333333</c:v>
                </c:pt>
                <c:pt idx="3">
                  <c:v>20266.666666666668</c:v>
                </c:pt>
              </c:numCache>
            </c:numRef>
          </c:val>
          <c:extLst>
            <c:ext xmlns:c16="http://schemas.microsoft.com/office/drawing/2014/chart" uri="{C3380CC4-5D6E-409C-BE32-E72D297353CC}">
              <c16:uniqueId val="{00000001-6731-443D-83D5-7C50DCCA10C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April 28th,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- 28Apr21'!$D$2:$D$5</c:f>
              <c:strCache>
                <c:ptCount val="4"/>
                <c:pt idx="0">
                  <c:v>FH 04/28/21</c:v>
                </c:pt>
                <c:pt idx="1">
                  <c:v>HS 04/28/21</c:v>
                </c:pt>
                <c:pt idx="2">
                  <c:v>JT 04/28/21</c:v>
                </c:pt>
                <c:pt idx="3">
                  <c:v>RB 04/28/21</c:v>
                </c:pt>
              </c:strCache>
            </c:strRef>
          </c:cat>
          <c:val>
            <c:numRef>
              <c:f>'Weekly Results - 28Apr21'!$L$2:$L$5</c:f>
              <c:numCache>
                <c:formatCode>0.00E+00</c:formatCode>
                <c:ptCount val="4"/>
                <c:pt idx="0">
                  <c:v>3770618410685.5996</c:v>
                </c:pt>
                <c:pt idx="1">
                  <c:v>5009818388357.2002</c:v>
                </c:pt>
                <c:pt idx="2">
                  <c:v>338072604250.1333</c:v>
                </c:pt>
                <c:pt idx="3">
                  <c:v>9979905094461.5996</c:v>
                </c:pt>
              </c:numCache>
            </c:numRef>
          </c:val>
          <c:extLst>
            <c:ext xmlns:c16="http://schemas.microsoft.com/office/drawing/2014/chart" uri="{C3380CC4-5D6E-409C-BE32-E72D297353CC}">
              <c16:uniqueId val="{00000000-1B22-4ADF-AA79-A542E2A70FC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- 28Apr21'!$D$2:$D$5</c:f>
              <c:strCache>
                <c:ptCount val="4"/>
                <c:pt idx="0">
                  <c:v>FH 04/28/21</c:v>
                </c:pt>
                <c:pt idx="1">
                  <c:v>HS 04/28/21</c:v>
                </c:pt>
                <c:pt idx="2">
                  <c:v>JT 04/28/21</c:v>
                </c:pt>
                <c:pt idx="3">
                  <c:v>RB 04/28/21</c:v>
                </c:pt>
              </c:strCache>
            </c:strRef>
          </c:cat>
          <c:val>
            <c:numRef>
              <c:f>'Weekly Results - 28Apr21'!$M$2:$M$5</c:f>
              <c:numCache>
                <c:formatCode>0.00E+00</c:formatCode>
                <c:ptCount val="4"/>
                <c:pt idx="0">
                  <c:v>761952923182.66675</c:v>
                </c:pt>
                <c:pt idx="1">
                  <c:v>1367941832989.6001</c:v>
                </c:pt>
                <c:pt idx="2">
                  <c:v>31595570490.666664</c:v>
                </c:pt>
                <c:pt idx="3">
                  <c:v>2030716967012.2664</c:v>
                </c:pt>
              </c:numCache>
            </c:numRef>
          </c:val>
          <c:extLst>
            <c:ext xmlns:c16="http://schemas.microsoft.com/office/drawing/2014/chart" uri="{C3380CC4-5D6E-409C-BE32-E72D297353CC}">
              <c16:uniqueId val="{00000001-1B22-4ADF-AA79-A542E2A70FC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21st,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- 21Apr21'!$D$2:$D$5</c:f>
              <c:strCache>
                <c:ptCount val="4"/>
                <c:pt idx="0">
                  <c:v>FH 04/21/21</c:v>
                </c:pt>
                <c:pt idx="1">
                  <c:v>HS 04/21/21</c:v>
                </c:pt>
                <c:pt idx="2">
                  <c:v>JT 04/21/21</c:v>
                </c:pt>
                <c:pt idx="3">
                  <c:v>RB 04/21/21</c:v>
                </c:pt>
              </c:strCache>
            </c:strRef>
          </c:cat>
          <c:val>
            <c:numRef>
              <c:f>'Weekly Results - 21Apr21'!$G$2:$G$5</c:f>
              <c:numCache>
                <c:formatCode>0.00E+00</c:formatCode>
                <c:ptCount val="4"/>
                <c:pt idx="0">
                  <c:v>7600</c:v>
                </c:pt>
                <c:pt idx="1">
                  <c:v>112066.66666666667</c:v>
                </c:pt>
                <c:pt idx="2">
                  <c:v>11666.666666666666</c:v>
                </c:pt>
                <c:pt idx="3">
                  <c:v>85600</c:v>
                </c:pt>
              </c:numCache>
            </c:numRef>
          </c:val>
          <c:extLst>
            <c:ext xmlns:c16="http://schemas.microsoft.com/office/drawing/2014/chart" uri="{C3380CC4-5D6E-409C-BE32-E72D297353CC}">
              <c16:uniqueId val="{00000000-2834-48E6-AB9E-5624E9DDDC0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- 21Apr21'!$D$2:$D$5</c:f>
              <c:strCache>
                <c:ptCount val="4"/>
                <c:pt idx="0">
                  <c:v>FH 04/21/21</c:v>
                </c:pt>
                <c:pt idx="1">
                  <c:v>HS 04/21/21</c:v>
                </c:pt>
                <c:pt idx="2">
                  <c:v>JT 04/21/21</c:v>
                </c:pt>
                <c:pt idx="3">
                  <c:v>RB 04/21/21</c:v>
                </c:pt>
              </c:strCache>
            </c:strRef>
          </c:cat>
          <c:val>
            <c:numRef>
              <c:f>'Weekly Results - 21Apr21'!$J$2:$J$5</c:f>
              <c:numCache>
                <c:formatCode>0.00E+00</c:formatCode>
                <c:ptCount val="4"/>
                <c:pt idx="0">
                  <c:v>1133.3333333333333</c:v>
                </c:pt>
                <c:pt idx="1">
                  <c:v>14600</c:v>
                </c:pt>
                <c:pt idx="2">
                  <c:v>3000</c:v>
                </c:pt>
                <c:pt idx="3">
                  <c:v>8466.6666666666661</c:v>
                </c:pt>
              </c:numCache>
            </c:numRef>
          </c:val>
          <c:extLst>
            <c:ext xmlns:c16="http://schemas.microsoft.com/office/drawing/2014/chart" uri="{C3380CC4-5D6E-409C-BE32-E72D297353CC}">
              <c16:uniqueId val="{00000001-2834-48E6-AB9E-5624E9DDDC0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April 21st,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- 21Apr21'!$D$2:$D$5</c:f>
              <c:strCache>
                <c:ptCount val="4"/>
                <c:pt idx="0">
                  <c:v>FH 04/21/21</c:v>
                </c:pt>
                <c:pt idx="1">
                  <c:v>HS 04/21/21</c:v>
                </c:pt>
                <c:pt idx="2">
                  <c:v>JT 04/21/21</c:v>
                </c:pt>
                <c:pt idx="3">
                  <c:v>RB 04/21/21</c:v>
                </c:pt>
              </c:strCache>
            </c:strRef>
          </c:cat>
          <c:val>
            <c:numRef>
              <c:f>'Weekly Results - 21Apr21'!$L$2:$L$5</c:f>
              <c:numCache>
                <c:formatCode>0.00E+00</c:formatCode>
                <c:ptCount val="4"/>
                <c:pt idx="0">
                  <c:v>169162482518.39999</c:v>
                </c:pt>
                <c:pt idx="1">
                  <c:v>5387574726310.667</c:v>
                </c:pt>
                <c:pt idx="2">
                  <c:v>312233383303.33331</c:v>
                </c:pt>
                <c:pt idx="3">
                  <c:v>8262796877040</c:v>
                </c:pt>
              </c:numCache>
            </c:numRef>
          </c:val>
          <c:extLst>
            <c:ext xmlns:c16="http://schemas.microsoft.com/office/drawing/2014/chart" uri="{C3380CC4-5D6E-409C-BE32-E72D297353CC}">
              <c16:uniqueId val="{00000000-5850-4B3F-B42E-3B8B8D35AC3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- 21Apr21'!$D$2:$D$5</c:f>
              <c:strCache>
                <c:ptCount val="4"/>
                <c:pt idx="0">
                  <c:v>FH 04/21/21</c:v>
                </c:pt>
                <c:pt idx="1">
                  <c:v>HS 04/21/21</c:v>
                </c:pt>
                <c:pt idx="2">
                  <c:v>JT 04/21/21</c:v>
                </c:pt>
                <c:pt idx="3">
                  <c:v>RB 04/21/21</c:v>
                </c:pt>
              </c:strCache>
            </c:strRef>
          </c:cat>
          <c:val>
            <c:numRef>
              <c:f>'Weekly Results - 21Apr21'!$M$2:$M$5</c:f>
              <c:numCache>
                <c:formatCode>0.00E+00</c:formatCode>
                <c:ptCount val="4"/>
                <c:pt idx="0">
                  <c:v>25225984235.199997</c:v>
                </c:pt>
                <c:pt idx="1">
                  <c:v>701891055956</c:v>
                </c:pt>
                <c:pt idx="2">
                  <c:v>80288584278</c:v>
                </c:pt>
                <c:pt idx="3">
                  <c:v>817270407619.99988</c:v>
                </c:pt>
              </c:numCache>
            </c:numRef>
          </c:val>
          <c:extLst>
            <c:ext xmlns:c16="http://schemas.microsoft.com/office/drawing/2014/chart" uri="{C3380CC4-5D6E-409C-BE32-E72D297353CC}">
              <c16:uniqueId val="{00000001-5850-4B3F-B42E-3B8B8D35AC3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14th,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- 14Apr21'!$D$2:$D$5</c:f>
              <c:strCache>
                <c:ptCount val="4"/>
                <c:pt idx="0">
                  <c:v>FH 04/14/21</c:v>
                </c:pt>
                <c:pt idx="1">
                  <c:v>HS 04/14/21</c:v>
                </c:pt>
                <c:pt idx="2">
                  <c:v>JT 04/14/21</c:v>
                </c:pt>
                <c:pt idx="3">
                  <c:v>RB 04/14/21</c:v>
                </c:pt>
              </c:strCache>
            </c:strRef>
          </c:cat>
          <c:val>
            <c:numRef>
              <c:f>'Weekly Results - 14Apr21'!$G$2:$G$5</c:f>
              <c:numCache>
                <c:formatCode>0.00E+00</c:formatCode>
                <c:ptCount val="4"/>
                <c:pt idx="0">
                  <c:v>113666.66666666667</c:v>
                </c:pt>
                <c:pt idx="1">
                  <c:v>55466.666666666664</c:v>
                </c:pt>
                <c:pt idx="2">
                  <c:v>21933.333333333332</c:v>
                </c:pt>
                <c:pt idx="3">
                  <c:v>83133.333333333328</c:v>
                </c:pt>
              </c:numCache>
            </c:numRef>
          </c:val>
          <c:extLst>
            <c:ext xmlns:c16="http://schemas.microsoft.com/office/drawing/2014/chart" uri="{C3380CC4-5D6E-409C-BE32-E72D297353CC}">
              <c16:uniqueId val="{00000000-A5D4-4CD2-B0FD-55B91FD1DA5E}"/>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- 14Apr21'!$D$2:$D$5</c:f>
              <c:strCache>
                <c:ptCount val="4"/>
                <c:pt idx="0">
                  <c:v>FH 04/14/21</c:v>
                </c:pt>
                <c:pt idx="1">
                  <c:v>HS 04/14/21</c:v>
                </c:pt>
                <c:pt idx="2">
                  <c:v>JT 04/14/21</c:v>
                </c:pt>
                <c:pt idx="3">
                  <c:v>RB 04/14/21</c:v>
                </c:pt>
              </c:strCache>
            </c:strRef>
          </c:cat>
          <c:val>
            <c:numRef>
              <c:f>'Weekly Results - 14Apr21'!$J$2:$J$5</c:f>
              <c:numCache>
                <c:formatCode>0.00E+00</c:formatCode>
                <c:ptCount val="4"/>
                <c:pt idx="0">
                  <c:v>11400.000000000002</c:v>
                </c:pt>
                <c:pt idx="1">
                  <c:v>5600</c:v>
                </c:pt>
                <c:pt idx="2">
                  <c:v>2200</c:v>
                </c:pt>
                <c:pt idx="3">
                  <c:v>6933.333333333333</c:v>
                </c:pt>
              </c:numCache>
            </c:numRef>
          </c:val>
          <c:extLst>
            <c:ext xmlns:c16="http://schemas.microsoft.com/office/drawing/2014/chart" uri="{C3380CC4-5D6E-409C-BE32-E72D297353CC}">
              <c16:uniqueId val="{00000001-A5D4-4CD2-B0FD-55B91FD1DA5E}"/>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22nd,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- 22April22'!$L$2:$L$5</c:f>
              <c:numCache>
                <c:formatCode>0.00E+00</c:formatCode>
                <c:ptCount val="4"/>
                <c:pt idx="0">
                  <c:v>60632202604.533325</c:v>
                </c:pt>
                <c:pt idx="1">
                  <c:v>624343109821.19995</c:v>
                </c:pt>
                <c:pt idx="2">
                  <c:v>265844423498.26666</c:v>
                </c:pt>
                <c:pt idx="3">
                  <c:v>1485758989852.8</c:v>
                </c:pt>
              </c:numCache>
            </c:numRef>
          </c:val>
          <c:extLst>
            <c:ext xmlns:c16="http://schemas.microsoft.com/office/drawing/2014/chart" uri="{C3380CC4-5D6E-409C-BE32-E72D297353CC}">
              <c16:uniqueId val="{00000000-A750-4B0E-994E-60729B0F26C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- 22April22'!$M$2:$M$5</c:f>
              <c:numCache>
                <c:formatCode>0.00E+00</c:formatCode>
                <c:ptCount val="4"/>
                <c:pt idx="0">
                  <c:v>23661347357.866669</c:v>
                </c:pt>
                <c:pt idx="1">
                  <c:v>305414594847.59998</c:v>
                </c:pt>
                <c:pt idx="2">
                  <c:v>33899624472.933334</c:v>
                </c:pt>
                <c:pt idx="3">
                  <c:v>783035143300.79993</c:v>
                </c:pt>
              </c:numCache>
            </c:numRef>
          </c:val>
          <c:extLst>
            <c:ext xmlns:c16="http://schemas.microsoft.com/office/drawing/2014/chart" uri="{C3380CC4-5D6E-409C-BE32-E72D297353CC}">
              <c16:uniqueId val="{00000001-A750-4B0E-994E-60729B0F26C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April 14th,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- 14Apr21'!$D$2:$D$5</c:f>
              <c:strCache>
                <c:ptCount val="4"/>
                <c:pt idx="0">
                  <c:v>FH 04/14/21</c:v>
                </c:pt>
                <c:pt idx="1">
                  <c:v>HS 04/14/21</c:v>
                </c:pt>
                <c:pt idx="2">
                  <c:v>JT 04/14/21</c:v>
                </c:pt>
                <c:pt idx="3">
                  <c:v>RB 04/14/21</c:v>
                </c:pt>
              </c:strCache>
            </c:strRef>
          </c:cat>
          <c:val>
            <c:numRef>
              <c:f>'Weekly Results - 14Apr21'!$L$2:$L$5</c:f>
              <c:numCache>
                <c:formatCode>0.00E+00</c:formatCode>
                <c:ptCount val="4"/>
                <c:pt idx="0">
                  <c:v>2521412327822.667</c:v>
                </c:pt>
                <c:pt idx="1">
                  <c:v>2784124953958.3999</c:v>
                </c:pt>
                <c:pt idx="2">
                  <c:v>543824877227.33325</c:v>
                </c:pt>
                <c:pt idx="3">
                  <c:v>8216657754413.7314</c:v>
                </c:pt>
              </c:numCache>
            </c:numRef>
          </c:val>
          <c:extLst>
            <c:ext xmlns:c16="http://schemas.microsoft.com/office/drawing/2014/chart" uri="{C3380CC4-5D6E-409C-BE32-E72D297353CC}">
              <c16:uniqueId val="{00000000-1ABC-46B0-AB72-75C2D6E8C39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- 14Apr21'!$D$2:$D$5</c:f>
              <c:strCache>
                <c:ptCount val="4"/>
                <c:pt idx="0">
                  <c:v>FH 04/14/21</c:v>
                </c:pt>
                <c:pt idx="1">
                  <c:v>HS 04/14/21</c:v>
                </c:pt>
                <c:pt idx="2">
                  <c:v>JT 04/14/21</c:v>
                </c:pt>
                <c:pt idx="3">
                  <c:v>RB 04/14/21</c:v>
                </c:pt>
              </c:strCache>
            </c:strRef>
          </c:cat>
          <c:val>
            <c:numRef>
              <c:f>'Weekly Results - 14Apr21'!$M$2:$M$5</c:f>
              <c:numCache>
                <c:formatCode>0.00E+00</c:formatCode>
                <c:ptCount val="4"/>
                <c:pt idx="0">
                  <c:v>252880649887.20004</c:v>
                </c:pt>
                <c:pt idx="1">
                  <c:v>281089538620.79999</c:v>
                </c:pt>
                <c:pt idx="2">
                  <c:v>54547784038</c:v>
                </c:pt>
                <c:pt idx="3">
                  <c:v>685270574546.13318</c:v>
                </c:pt>
              </c:numCache>
            </c:numRef>
          </c:val>
          <c:extLst>
            <c:ext xmlns:c16="http://schemas.microsoft.com/office/drawing/2014/chart" uri="{C3380CC4-5D6E-409C-BE32-E72D297353CC}">
              <c16:uniqueId val="{00000001-1ABC-46B0-AB72-75C2D6E8C39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7th,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- 7Apr21'!$D$2:$D$5</c:f>
              <c:strCache>
                <c:ptCount val="4"/>
                <c:pt idx="0">
                  <c:v>FH 04/07/21</c:v>
                </c:pt>
                <c:pt idx="1">
                  <c:v>HS 04/07/21</c:v>
                </c:pt>
                <c:pt idx="2">
                  <c:v>JT 04/07/21</c:v>
                </c:pt>
                <c:pt idx="3">
                  <c:v>RB 04/07/21</c:v>
                </c:pt>
              </c:strCache>
            </c:strRef>
          </c:cat>
          <c:val>
            <c:numRef>
              <c:f>'Weekly Results - 7Apr21'!$G$2:$G$5</c:f>
              <c:numCache>
                <c:formatCode>0.00E+00</c:formatCode>
                <c:ptCount val="4"/>
                <c:pt idx="0">
                  <c:v>96333.333333333328</c:v>
                </c:pt>
                <c:pt idx="1">
                  <c:v>136933.33333333334</c:v>
                </c:pt>
                <c:pt idx="2">
                  <c:v>48666.666666666664</c:v>
                </c:pt>
                <c:pt idx="3">
                  <c:v>112333.33333333333</c:v>
                </c:pt>
              </c:numCache>
            </c:numRef>
          </c:val>
          <c:extLst>
            <c:ext xmlns:c16="http://schemas.microsoft.com/office/drawing/2014/chart" uri="{C3380CC4-5D6E-409C-BE32-E72D297353CC}">
              <c16:uniqueId val="{00000000-4923-4816-8AA8-4144590DF61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- 7Apr21'!$D$2:$D$5</c:f>
              <c:strCache>
                <c:ptCount val="4"/>
                <c:pt idx="0">
                  <c:v>FH 04/07/21</c:v>
                </c:pt>
                <c:pt idx="1">
                  <c:v>HS 04/07/21</c:v>
                </c:pt>
                <c:pt idx="2">
                  <c:v>JT 04/07/21</c:v>
                </c:pt>
                <c:pt idx="3">
                  <c:v>RB 04/07/21</c:v>
                </c:pt>
              </c:strCache>
            </c:strRef>
          </c:cat>
          <c:val>
            <c:numRef>
              <c:f>'Weekly Results - 7Apr21'!$J$2:$J$5</c:f>
              <c:numCache>
                <c:formatCode>0.00E+00</c:formatCode>
                <c:ptCount val="4"/>
                <c:pt idx="0">
                  <c:v>9533.3333333333339</c:v>
                </c:pt>
                <c:pt idx="1">
                  <c:v>24666.666666666668</c:v>
                </c:pt>
                <c:pt idx="2">
                  <c:v>1533.333333333333</c:v>
                </c:pt>
                <c:pt idx="3">
                  <c:v>7533.333333333333</c:v>
                </c:pt>
              </c:numCache>
            </c:numRef>
          </c:val>
          <c:extLst>
            <c:ext xmlns:c16="http://schemas.microsoft.com/office/drawing/2014/chart" uri="{C3380CC4-5D6E-409C-BE32-E72D297353CC}">
              <c16:uniqueId val="{00000002-4923-4816-8AA8-4144590DF61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April 7th,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- 7Apr21'!$D$2:$D$5</c:f>
              <c:strCache>
                <c:ptCount val="4"/>
                <c:pt idx="0">
                  <c:v>FH 04/07/21</c:v>
                </c:pt>
                <c:pt idx="1">
                  <c:v>HS 04/07/21</c:v>
                </c:pt>
                <c:pt idx="2">
                  <c:v>JT 04/07/21</c:v>
                </c:pt>
                <c:pt idx="3">
                  <c:v>RB 04/07/21</c:v>
                </c:pt>
              </c:strCache>
            </c:strRef>
          </c:cat>
          <c:val>
            <c:numRef>
              <c:f>'Weekly Results - 7Apr21'!$L$2:$L$5</c:f>
              <c:numCache>
                <c:formatCode>0.00E+00</c:formatCode>
                <c:ptCount val="4"/>
                <c:pt idx="0">
                  <c:v>2206201087236.6665</c:v>
                </c:pt>
                <c:pt idx="1">
                  <c:v>6821473574503.4668</c:v>
                </c:pt>
                <c:pt idx="2">
                  <c:v>1453522422963.9998</c:v>
                </c:pt>
                <c:pt idx="3">
                  <c:v>12225302859083.332</c:v>
                </c:pt>
              </c:numCache>
            </c:numRef>
          </c:val>
          <c:extLst>
            <c:ext xmlns:c16="http://schemas.microsoft.com/office/drawing/2014/chart" uri="{C3380CC4-5D6E-409C-BE32-E72D297353CC}">
              <c16:uniqueId val="{00000000-A10A-4EE7-B255-DF3350BE92B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- 7Apr21'!$D$2:$D$5</c:f>
              <c:strCache>
                <c:ptCount val="4"/>
                <c:pt idx="0">
                  <c:v>FH 04/07/21</c:v>
                </c:pt>
                <c:pt idx="1">
                  <c:v>HS 04/07/21</c:v>
                </c:pt>
                <c:pt idx="2">
                  <c:v>JT 04/07/21</c:v>
                </c:pt>
                <c:pt idx="3">
                  <c:v>RB 04/07/21</c:v>
                </c:pt>
              </c:strCache>
            </c:strRef>
          </c:cat>
          <c:val>
            <c:numRef>
              <c:f>'Weekly Results - 7Apr21'!$M$2:$M$5</c:f>
              <c:numCache>
                <c:formatCode>0.00E+00</c:formatCode>
                <c:ptCount val="4"/>
                <c:pt idx="0">
                  <c:v>218329934584.66669</c:v>
                </c:pt>
                <c:pt idx="1">
                  <c:v>1228795142437.3335</c:v>
                </c:pt>
                <c:pt idx="2">
                  <c:v>45795911956.399986</c:v>
                </c:pt>
                <c:pt idx="3">
                  <c:v>819857105683.33325</c:v>
                </c:pt>
              </c:numCache>
            </c:numRef>
          </c:val>
          <c:extLst>
            <c:ext xmlns:c16="http://schemas.microsoft.com/office/drawing/2014/chart" uri="{C3380CC4-5D6E-409C-BE32-E72D297353CC}">
              <c16:uniqueId val="{00000001-A10A-4EE7-B255-DF3350BE92B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Fred</a:t>
            </a:r>
            <a:r>
              <a:rPr lang="en-US" baseline="0"/>
              <a:t> Hurvey WWTP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'Cumulative Maresso'!$A$7:$A$19</c:f>
              <c:strCache>
                <c:ptCount val="13"/>
                <c:pt idx="0">
                  <c:v>FH 11/18/20</c:v>
                </c:pt>
                <c:pt idx="1">
                  <c:v>FH 11/23/20</c:v>
                </c:pt>
                <c:pt idx="2">
                  <c:v>FH 12/02/20</c:v>
                </c:pt>
                <c:pt idx="3">
                  <c:v>FH 12/09/20</c:v>
                </c:pt>
                <c:pt idx="4">
                  <c:v>FH 01/06/21</c:v>
                </c:pt>
                <c:pt idx="5">
                  <c:v>FH 01/13/21</c:v>
                </c:pt>
                <c:pt idx="6">
                  <c:v>FH 01/21/21</c:v>
                </c:pt>
                <c:pt idx="7">
                  <c:v>FH 01/27/21</c:v>
                </c:pt>
                <c:pt idx="8">
                  <c:v>FH 02/10/21</c:v>
                </c:pt>
                <c:pt idx="9">
                  <c:v>FH 02/24/21</c:v>
                </c:pt>
                <c:pt idx="10">
                  <c:v>FH 03/03/21</c:v>
                </c:pt>
                <c:pt idx="11">
                  <c:v>FH 03/17/21</c:v>
                </c:pt>
                <c:pt idx="12">
                  <c:v>FH 03/24/21</c:v>
                </c:pt>
              </c:strCache>
            </c:strRef>
          </c:cat>
          <c:val>
            <c:numRef>
              <c:f>'Cumulative Maresso'!$D$7:$D$19</c:f>
              <c:numCache>
                <c:formatCode>0.00E+00</c:formatCode>
                <c:ptCount val="13"/>
                <c:pt idx="0">
                  <c:v>1632533.3333333335</c:v>
                </c:pt>
                <c:pt idx="1">
                  <c:v>819200</c:v>
                </c:pt>
                <c:pt idx="2">
                  <c:v>492733.33333333331</c:v>
                </c:pt>
                <c:pt idx="3">
                  <c:v>730133.33333333337</c:v>
                </c:pt>
                <c:pt idx="4">
                  <c:v>963133.33333333337</c:v>
                </c:pt>
                <c:pt idx="5">
                  <c:v>895466.66666666663</c:v>
                </c:pt>
                <c:pt idx="6">
                  <c:v>1251400</c:v>
                </c:pt>
                <c:pt idx="7">
                  <c:v>981266.66666666663</c:v>
                </c:pt>
                <c:pt idx="8">
                  <c:v>116266.66666666667</c:v>
                </c:pt>
                <c:pt idx="9">
                  <c:v>55600.000000000007</c:v>
                </c:pt>
                <c:pt idx="10">
                  <c:v>240200</c:v>
                </c:pt>
                <c:pt idx="11">
                  <c:v>82466.666666666672</c:v>
                </c:pt>
                <c:pt idx="12">
                  <c:v>103066.66666666667</c:v>
                </c:pt>
              </c:numCache>
            </c:numRef>
          </c:val>
          <c:extLst>
            <c:ext xmlns:c16="http://schemas.microsoft.com/office/drawing/2014/chart" uri="{C3380CC4-5D6E-409C-BE32-E72D297353CC}">
              <c16:uniqueId val="{00000000-ECDB-4B40-AE85-76AD2FC66960}"/>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'Cumulative Maresso'!$A$7:$A$19</c:f>
              <c:strCache>
                <c:ptCount val="13"/>
                <c:pt idx="0">
                  <c:v>FH 11/18/20</c:v>
                </c:pt>
                <c:pt idx="1">
                  <c:v>FH 11/23/20</c:v>
                </c:pt>
                <c:pt idx="2">
                  <c:v>FH 12/02/20</c:v>
                </c:pt>
                <c:pt idx="3">
                  <c:v>FH 12/09/20</c:v>
                </c:pt>
                <c:pt idx="4">
                  <c:v>FH 01/06/21</c:v>
                </c:pt>
                <c:pt idx="5">
                  <c:v>FH 01/13/21</c:v>
                </c:pt>
                <c:pt idx="6">
                  <c:v>FH 01/21/21</c:v>
                </c:pt>
                <c:pt idx="7">
                  <c:v>FH 01/27/21</c:v>
                </c:pt>
                <c:pt idx="8">
                  <c:v>FH 02/10/21</c:v>
                </c:pt>
                <c:pt idx="9">
                  <c:v>FH 02/24/21</c:v>
                </c:pt>
                <c:pt idx="10">
                  <c:v>FH 03/03/21</c:v>
                </c:pt>
                <c:pt idx="11">
                  <c:v>FH 03/17/21</c:v>
                </c:pt>
                <c:pt idx="12">
                  <c:v>FH 03/24/21</c:v>
                </c:pt>
              </c:strCache>
            </c:strRef>
          </c:cat>
          <c:val>
            <c:numRef>
              <c:f>'Cumulative Maresso'!$G$7:$G$19</c:f>
              <c:numCache>
                <c:formatCode>0.00E+00</c:formatCode>
                <c:ptCount val="13"/>
                <c:pt idx="0">
                  <c:v>503400</c:v>
                </c:pt>
                <c:pt idx="1">
                  <c:v>285600</c:v>
                </c:pt>
                <c:pt idx="2">
                  <c:v>261733.33333333334</c:v>
                </c:pt>
                <c:pt idx="3">
                  <c:v>209133.33333333334</c:v>
                </c:pt>
                <c:pt idx="4">
                  <c:v>418333.33333333331</c:v>
                </c:pt>
                <c:pt idx="5">
                  <c:v>271200</c:v>
                </c:pt>
                <c:pt idx="6">
                  <c:v>441533.33333333326</c:v>
                </c:pt>
                <c:pt idx="7">
                  <c:v>269466.66666666669</c:v>
                </c:pt>
                <c:pt idx="8">
                  <c:v>9200</c:v>
                </c:pt>
                <c:pt idx="9">
                  <c:v>9133.3333333333339</c:v>
                </c:pt>
                <c:pt idx="10">
                  <c:v>96933.333333333328</c:v>
                </c:pt>
                <c:pt idx="11">
                  <c:v>6266.666666666667</c:v>
                </c:pt>
                <c:pt idx="12">
                  <c:v>44266.666666666672</c:v>
                </c:pt>
              </c:numCache>
            </c:numRef>
          </c:val>
          <c:extLst>
            <c:ext xmlns:c16="http://schemas.microsoft.com/office/drawing/2014/chart" uri="{C3380CC4-5D6E-409C-BE32-E72D297353CC}">
              <c16:uniqueId val="{00000002-ECDB-4B40-AE85-76AD2FC66960}"/>
            </c:ext>
          </c:extLst>
        </c:ser>
        <c:dLbls>
          <c:showLegendKey val="0"/>
          <c:showVal val="0"/>
          <c:showCatName val="0"/>
          <c:showSerName val="0"/>
          <c:showPercent val="0"/>
          <c:showBubbleSize val="0"/>
        </c:dLbls>
        <c:gapWidth val="100"/>
        <c:overlap val="-24"/>
        <c:axId val="964218752"/>
        <c:axId val="964212848"/>
      </c:barChart>
      <c:catAx>
        <c:axId val="964218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2848"/>
        <c:crosses val="autoZero"/>
        <c:auto val="1"/>
        <c:lblAlgn val="ctr"/>
        <c:lblOffset val="100"/>
        <c:noMultiLvlLbl val="0"/>
      </c:catAx>
      <c:valAx>
        <c:axId val="964212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SARS-CoV-2</a:t>
                </a:r>
                <a:r>
                  <a:rPr lang="en-US" baseline="0"/>
                  <a:t> </a:t>
                </a:r>
                <a:r>
                  <a:rPr lang="en-US"/>
                  <a:t>Copies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Haskell </a:t>
            </a:r>
            <a:r>
              <a:rPr lang="en-US" baseline="0"/>
              <a:t>WWTP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'Cumulative Maresso'!$K$7:$K$20</c:f>
              <c:strCache>
                <c:ptCount val="14"/>
                <c:pt idx="0">
                  <c:v>HS 11/18/20</c:v>
                </c:pt>
                <c:pt idx="1">
                  <c:v>HS 11/23/20</c:v>
                </c:pt>
                <c:pt idx="2">
                  <c:v>HS 12/02/20</c:v>
                </c:pt>
                <c:pt idx="3">
                  <c:v>HS 12/09/20</c:v>
                </c:pt>
                <c:pt idx="4">
                  <c:v>HS 12/16/20</c:v>
                </c:pt>
                <c:pt idx="5">
                  <c:v>HS 01/06/21</c:v>
                </c:pt>
                <c:pt idx="6">
                  <c:v>HS 01/13/21</c:v>
                </c:pt>
                <c:pt idx="7">
                  <c:v>HS 01/21/21</c:v>
                </c:pt>
                <c:pt idx="8">
                  <c:v>HS 01/27/21</c:v>
                </c:pt>
                <c:pt idx="9">
                  <c:v>HS 02/10/21</c:v>
                </c:pt>
                <c:pt idx="10">
                  <c:v>HS 02/24/21</c:v>
                </c:pt>
                <c:pt idx="11">
                  <c:v>HS 03/03/21</c:v>
                </c:pt>
                <c:pt idx="12">
                  <c:v>HS 03/17/21</c:v>
                </c:pt>
                <c:pt idx="13">
                  <c:v>HS 03/24/21</c:v>
                </c:pt>
              </c:strCache>
            </c:strRef>
          </c:cat>
          <c:val>
            <c:numRef>
              <c:f>'Cumulative Maresso'!$N$7:$N$20</c:f>
              <c:numCache>
                <c:formatCode>0.00E+00</c:formatCode>
                <c:ptCount val="14"/>
                <c:pt idx="0">
                  <c:v>315200</c:v>
                </c:pt>
                <c:pt idx="1">
                  <c:v>286933.33333333331</c:v>
                </c:pt>
                <c:pt idx="2">
                  <c:v>392866.66666666663</c:v>
                </c:pt>
                <c:pt idx="3">
                  <c:v>340600</c:v>
                </c:pt>
                <c:pt idx="4">
                  <c:v>115533.33333333333</c:v>
                </c:pt>
                <c:pt idx="5">
                  <c:v>237466.66666666666</c:v>
                </c:pt>
                <c:pt idx="6">
                  <c:v>605533.33333333337</c:v>
                </c:pt>
                <c:pt idx="7">
                  <c:v>533400</c:v>
                </c:pt>
                <c:pt idx="8">
                  <c:v>453400</c:v>
                </c:pt>
                <c:pt idx="9">
                  <c:v>109200.00000000001</c:v>
                </c:pt>
                <c:pt idx="10">
                  <c:v>79400</c:v>
                </c:pt>
                <c:pt idx="11">
                  <c:v>250733.33333333334</c:v>
                </c:pt>
                <c:pt idx="12">
                  <c:v>66066.666666666672</c:v>
                </c:pt>
                <c:pt idx="13">
                  <c:v>130800</c:v>
                </c:pt>
              </c:numCache>
            </c:numRef>
          </c:val>
          <c:extLst>
            <c:ext xmlns:c16="http://schemas.microsoft.com/office/drawing/2014/chart" uri="{C3380CC4-5D6E-409C-BE32-E72D297353CC}">
              <c16:uniqueId val="{00000000-167E-4C53-9ECF-4BF48B2D552B}"/>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'Cumulative Maresso'!$K$7:$K$20</c:f>
              <c:strCache>
                <c:ptCount val="14"/>
                <c:pt idx="0">
                  <c:v>HS 11/18/20</c:v>
                </c:pt>
                <c:pt idx="1">
                  <c:v>HS 11/23/20</c:v>
                </c:pt>
                <c:pt idx="2">
                  <c:v>HS 12/02/20</c:v>
                </c:pt>
                <c:pt idx="3">
                  <c:v>HS 12/09/20</c:v>
                </c:pt>
                <c:pt idx="4">
                  <c:v>HS 12/16/20</c:v>
                </c:pt>
                <c:pt idx="5">
                  <c:v>HS 01/06/21</c:v>
                </c:pt>
                <c:pt idx="6">
                  <c:v>HS 01/13/21</c:v>
                </c:pt>
                <c:pt idx="7">
                  <c:v>HS 01/21/21</c:v>
                </c:pt>
                <c:pt idx="8">
                  <c:v>HS 01/27/21</c:v>
                </c:pt>
                <c:pt idx="9">
                  <c:v>HS 02/10/21</c:v>
                </c:pt>
                <c:pt idx="10">
                  <c:v>HS 02/24/21</c:v>
                </c:pt>
                <c:pt idx="11">
                  <c:v>HS 03/03/21</c:v>
                </c:pt>
                <c:pt idx="12">
                  <c:v>HS 03/17/21</c:v>
                </c:pt>
                <c:pt idx="13">
                  <c:v>HS 03/24/21</c:v>
                </c:pt>
              </c:strCache>
            </c:strRef>
          </c:cat>
          <c:val>
            <c:numRef>
              <c:f>'Cumulative Maresso'!$Q$7:$Q$20</c:f>
              <c:numCache>
                <c:formatCode>0.00E+00</c:formatCode>
                <c:ptCount val="14"/>
                <c:pt idx="0">
                  <c:v>104466.66666666666</c:v>
                </c:pt>
                <c:pt idx="1">
                  <c:v>103866.66666666669</c:v>
                </c:pt>
                <c:pt idx="2">
                  <c:v>174599.99999999997</c:v>
                </c:pt>
                <c:pt idx="3">
                  <c:v>168466.66666666666</c:v>
                </c:pt>
                <c:pt idx="4">
                  <c:v>51000</c:v>
                </c:pt>
                <c:pt idx="5">
                  <c:v>22800.000000000004</c:v>
                </c:pt>
                <c:pt idx="6">
                  <c:v>247400</c:v>
                </c:pt>
                <c:pt idx="7">
                  <c:v>173000</c:v>
                </c:pt>
                <c:pt idx="8">
                  <c:v>54133.333333333336</c:v>
                </c:pt>
                <c:pt idx="9">
                  <c:v>5733.333333333333</c:v>
                </c:pt>
                <c:pt idx="10">
                  <c:v>5200</c:v>
                </c:pt>
                <c:pt idx="11">
                  <c:v>22400</c:v>
                </c:pt>
                <c:pt idx="12">
                  <c:v>14933.333333333334</c:v>
                </c:pt>
                <c:pt idx="13">
                  <c:v>22466.666666666672</c:v>
                </c:pt>
              </c:numCache>
            </c:numRef>
          </c:val>
          <c:extLst>
            <c:ext xmlns:c16="http://schemas.microsoft.com/office/drawing/2014/chart" uri="{C3380CC4-5D6E-409C-BE32-E72D297353CC}">
              <c16:uniqueId val="{00000001-167E-4C53-9ECF-4BF48B2D552B}"/>
            </c:ext>
          </c:extLst>
        </c:ser>
        <c:dLbls>
          <c:showLegendKey val="0"/>
          <c:showVal val="0"/>
          <c:showCatName val="0"/>
          <c:showSerName val="0"/>
          <c:showPercent val="0"/>
          <c:showBubbleSize val="0"/>
        </c:dLbls>
        <c:gapWidth val="100"/>
        <c:overlap val="-24"/>
        <c:axId val="964218752"/>
        <c:axId val="964212848"/>
      </c:barChart>
      <c:catAx>
        <c:axId val="964218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2848"/>
        <c:crosses val="autoZero"/>
        <c:auto val="1"/>
        <c:lblAlgn val="ctr"/>
        <c:lblOffset val="100"/>
        <c:noMultiLvlLbl val="0"/>
      </c:catAx>
      <c:valAx>
        <c:axId val="964212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SARS-CoV-2</a:t>
                </a:r>
                <a:r>
                  <a:rPr lang="en-US" baseline="0"/>
                  <a:t> </a:t>
                </a:r>
                <a:r>
                  <a:rPr lang="en-US"/>
                  <a:t>Copies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r>
              <a:rPr lang="en-US" sz="1800" b="1" i="0" baseline="0">
                <a:effectLst/>
              </a:rPr>
              <a:t>John T. Hickerson </a:t>
            </a:r>
            <a:r>
              <a:rPr lang="en-US" baseline="0"/>
              <a:t>WWTP</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'Cumulative Maresso'!$U$7:$U$18</c:f>
              <c:strCache>
                <c:ptCount val="12"/>
                <c:pt idx="0">
                  <c:v>JT 11/18/20</c:v>
                </c:pt>
                <c:pt idx="1">
                  <c:v>JT 11/23/20</c:v>
                </c:pt>
                <c:pt idx="2">
                  <c:v>JT 12/02/20</c:v>
                </c:pt>
                <c:pt idx="3">
                  <c:v>JT 12/09/20</c:v>
                </c:pt>
                <c:pt idx="4">
                  <c:v>JT 12/16/20</c:v>
                </c:pt>
                <c:pt idx="5">
                  <c:v>JT 01/06/21</c:v>
                </c:pt>
                <c:pt idx="6">
                  <c:v>JT 01/13/21</c:v>
                </c:pt>
                <c:pt idx="7">
                  <c:v>JT 01/21/21</c:v>
                </c:pt>
                <c:pt idx="8">
                  <c:v>JT 01/27/21</c:v>
                </c:pt>
                <c:pt idx="9">
                  <c:v>JT 02/24/21</c:v>
                </c:pt>
                <c:pt idx="10">
                  <c:v>JT 03/17/21</c:v>
                </c:pt>
                <c:pt idx="11">
                  <c:v>JT 03/24/21</c:v>
                </c:pt>
              </c:strCache>
            </c:strRef>
          </c:cat>
          <c:val>
            <c:numRef>
              <c:f>'Cumulative Maresso'!$X$7:$X$18</c:f>
              <c:numCache>
                <c:formatCode>0.00E+00</c:formatCode>
                <c:ptCount val="12"/>
                <c:pt idx="0">
                  <c:v>879866.66666666663</c:v>
                </c:pt>
                <c:pt idx="1">
                  <c:v>1158133.3333333333</c:v>
                </c:pt>
                <c:pt idx="2">
                  <c:v>360600</c:v>
                </c:pt>
                <c:pt idx="3">
                  <c:v>360199.99999999994</c:v>
                </c:pt>
                <c:pt idx="4">
                  <c:v>577066.66666666663</c:v>
                </c:pt>
                <c:pt idx="5">
                  <c:v>457933.33333333331</c:v>
                </c:pt>
                <c:pt idx="6">
                  <c:v>952600</c:v>
                </c:pt>
                <c:pt idx="7">
                  <c:v>650866.66666666663</c:v>
                </c:pt>
                <c:pt idx="8">
                  <c:v>408199.99999999994</c:v>
                </c:pt>
                <c:pt idx="9">
                  <c:v>111133.33333333331</c:v>
                </c:pt>
                <c:pt idx="10">
                  <c:v>124800</c:v>
                </c:pt>
                <c:pt idx="11">
                  <c:v>83200</c:v>
                </c:pt>
              </c:numCache>
            </c:numRef>
          </c:val>
          <c:extLst>
            <c:ext xmlns:c16="http://schemas.microsoft.com/office/drawing/2014/chart" uri="{C3380CC4-5D6E-409C-BE32-E72D297353CC}">
              <c16:uniqueId val="{00000000-A53D-4BA7-9C9E-02D6F6632830}"/>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'Cumulative Maresso'!$U$7:$U$18</c:f>
              <c:strCache>
                <c:ptCount val="12"/>
                <c:pt idx="0">
                  <c:v>JT 11/18/20</c:v>
                </c:pt>
                <c:pt idx="1">
                  <c:v>JT 11/23/20</c:v>
                </c:pt>
                <c:pt idx="2">
                  <c:v>JT 12/02/20</c:v>
                </c:pt>
                <c:pt idx="3">
                  <c:v>JT 12/09/20</c:v>
                </c:pt>
                <c:pt idx="4">
                  <c:v>JT 12/16/20</c:v>
                </c:pt>
                <c:pt idx="5">
                  <c:v>JT 01/06/21</c:v>
                </c:pt>
                <c:pt idx="6">
                  <c:v>JT 01/13/21</c:v>
                </c:pt>
                <c:pt idx="7">
                  <c:v>JT 01/21/21</c:v>
                </c:pt>
                <c:pt idx="8">
                  <c:v>JT 01/27/21</c:v>
                </c:pt>
                <c:pt idx="9">
                  <c:v>JT 02/24/21</c:v>
                </c:pt>
                <c:pt idx="10">
                  <c:v>JT 03/17/21</c:v>
                </c:pt>
                <c:pt idx="11">
                  <c:v>JT 03/24/21</c:v>
                </c:pt>
              </c:strCache>
            </c:strRef>
          </c:cat>
          <c:val>
            <c:numRef>
              <c:f>'Cumulative Maresso'!$AA$7:$AA$18</c:f>
              <c:numCache>
                <c:formatCode>0.00E+00</c:formatCode>
                <c:ptCount val="12"/>
                <c:pt idx="0">
                  <c:v>228400</c:v>
                </c:pt>
                <c:pt idx="1">
                  <c:v>240933.33333333334</c:v>
                </c:pt>
                <c:pt idx="2">
                  <c:v>117666.66666666667</c:v>
                </c:pt>
                <c:pt idx="3">
                  <c:v>147800</c:v>
                </c:pt>
                <c:pt idx="4">
                  <c:v>173733.33333333337</c:v>
                </c:pt>
                <c:pt idx="5">
                  <c:v>155133.33333333334</c:v>
                </c:pt>
                <c:pt idx="6">
                  <c:v>360600</c:v>
                </c:pt>
                <c:pt idx="7">
                  <c:v>320400</c:v>
                </c:pt>
                <c:pt idx="8">
                  <c:v>154666.66666666666</c:v>
                </c:pt>
                <c:pt idx="9">
                  <c:v>13000</c:v>
                </c:pt>
                <c:pt idx="10">
                  <c:v>22199.999999999996</c:v>
                </c:pt>
                <c:pt idx="11">
                  <c:v>15200</c:v>
                </c:pt>
              </c:numCache>
            </c:numRef>
          </c:val>
          <c:extLst>
            <c:ext xmlns:c16="http://schemas.microsoft.com/office/drawing/2014/chart" uri="{C3380CC4-5D6E-409C-BE32-E72D297353CC}">
              <c16:uniqueId val="{00000001-A53D-4BA7-9C9E-02D6F6632830}"/>
            </c:ext>
          </c:extLst>
        </c:ser>
        <c:dLbls>
          <c:showLegendKey val="0"/>
          <c:showVal val="0"/>
          <c:showCatName val="0"/>
          <c:showSerName val="0"/>
          <c:showPercent val="0"/>
          <c:showBubbleSize val="0"/>
        </c:dLbls>
        <c:gapWidth val="100"/>
        <c:overlap val="-24"/>
        <c:axId val="964218752"/>
        <c:axId val="964212848"/>
      </c:barChart>
      <c:catAx>
        <c:axId val="964218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2848"/>
        <c:crosses val="autoZero"/>
        <c:auto val="1"/>
        <c:lblAlgn val="ctr"/>
        <c:lblOffset val="100"/>
        <c:noMultiLvlLbl val="0"/>
      </c:catAx>
      <c:valAx>
        <c:axId val="964212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SARS-CoV-2</a:t>
                </a:r>
                <a:r>
                  <a:rPr lang="en-US" baseline="0"/>
                  <a:t> </a:t>
                </a:r>
                <a:r>
                  <a:rPr lang="en-US"/>
                  <a:t>Copies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r>
              <a:rPr lang="en-US" sz="1800" b="1" i="0" baseline="0">
                <a:effectLst/>
              </a:rPr>
              <a:t>Roberto Bustamante </a:t>
            </a:r>
            <a:r>
              <a:rPr lang="en-US" baseline="0"/>
              <a:t>WWTP</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'Cumulative Maresso'!$AE$7:$AE$19</c:f>
              <c:strCache>
                <c:ptCount val="13"/>
                <c:pt idx="0">
                  <c:v>RB 11/18/20</c:v>
                </c:pt>
                <c:pt idx="1">
                  <c:v>RB 11/23/20</c:v>
                </c:pt>
                <c:pt idx="2">
                  <c:v>RB 12/02/20</c:v>
                </c:pt>
                <c:pt idx="3">
                  <c:v>RB 12/09/20</c:v>
                </c:pt>
                <c:pt idx="4">
                  <c:v>RB 01/06/21</c:v>
                </c:pt>
                <c:pt idx="5">
                  <c:v>RB 01/13/21</c:v>
                </c:pt>
                <c:pt idx="6">
                  <c:v>RB 01/21/21</c:v>
                </c:pt>
                <c:pt idx="7">
                  <c:v>RB 01/27/21</c:v>
                </c:pt>
                <c:pt idx="8">
                  <c:v>RB 02/10/21</c:v>
                </c:pt>
                <c:pt idx="9">
                  <c:v>RB 02/24/21</c:v>
                </c:pt>
                <c:pt idx="10">
                  <c:v>RB 03/03/21</c:v>
                </c:pt>
                <c:pt idx="11">
                  <c:v>RB 03/17/21</c:v>
                </c:pt>
                <c:pt idx="12">
                  <c:v>RB 03/24/21</c:v>
                </c:pt>
              </c:strCache>
            </c:strRef>
          </c:cat>
          <c:val>
            <c:numRef>
              <c:f>'Cumulative Maresso'!$AH$7:$AH$19</c:f>
              <c:numCache>
                <c:formatCode>0.00E+00</c:formatCode>
                <c:ptCount val="13"/>
                <c:pt idx="0">
                  <c:v>1615799.9999999998</c:v>
                </c:pt>
                <c:pt idx="1">
                  <c:v>968466.66666666663</c:v>
                </c:pt>
                <c:pt idx="2">
                  <c:v>902000</c:v>
                </c:pt>
                <c:pt idx="3">
                  <c:v>909400</c:v>
                </c:pt>
                <c:pt idx="4">
                  <c:v>727533.33333333337</c:v>
                </c:pt>
                <c:pt idx="5">
                  <c:v>709200</c:v>
                </c:pt>
                <c:pt idx="6">
                  <c:v>1404933.3333333333</c:v>
                </c:pt>
                <c:pt idx="7">
                  <c:v>1104600</c:v>
                </c:pt>
                <c:pt idx="8">
                  <c:v>484333.33333333331</c:v>
                </c:pt>
                <c:pt idx="9">
                  <c:v>132866.66666666666</c:v>
                </c:pt>
                <c:pt idx="10">
                  <c:v>375333.33333333331</c:v>
                </c:pt>
                <c:pt idx="11">
                  <c:v>50399.999999999993</c:v>
                </c:pt>
                <c:pt idx="12">
                  <c:v>125400</c:v>
                </c:pt>
              </c:numCache>
            </c:numRef>
          </c:val>
          <c:extLst>
            <c:ext xmlns:c16="http://schemas.microsoft.com/office/drawing/2014/chart" uri="{C3380CC4-5D6E-409C-BE32-E72D297353CC}">
              <c16:uniqueId val="{00000000-FE5A-4EF9-9744-65D0C525C1F5}"/>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'Cumulative Maresso'!$AE$7:$AE$19</c:f>
              <c:strCache>
                <c:ptCount val="13"/>
                <c:pt idx="0">
                  <c:v>RB 11/18/20</c:v>
                </c:pt>
                <c:pt idx="1">
                  <c:v>RB 11/23/20</c:v>
                </c:pt>
                <c:pt idx="2">
                  <c:v>RB 12/02/20</c:v>
                </c:pt>
                <c:pt idx="3">
                  <c:v>RB 12/09/20</c:v>
                </c:pt>
                <c:pt idx="4">
                  <c:v>RB 01/06/21</c:v>
                </c:pt>
                <c:pt idx="5">
                  <c:v>RB 01/13/21</c:v>
                </c:pt>
                <c:pt idx="6">
                  <c:v>RB 01/21/21</c:v>
                </c:pt>
                <c:pt idx="7">
                  <c:v>RB 01/27/21</c:v>
                </c:pt>
                <c:pt idx="8">
                  <c:v>RB 02/10/21</c:v>
                </c:pt>
                <c:pt idx="9">
                  <c:v>RB 02/24/21</c:v>
                </c:pt>
                <c:pt idx="10">
                  <c:v>RB 03/03/21</c:v>
                </c:pt>
                <c:pt idx="11">
                  <c:v>RB 03/17/21</c:v>
                </c:pt>
                <c:pt idx="12">
                  <c:v>RB 03/24/21</c:v>
                </c:pt>
              </c:strCache>
            </c:strRef>
          </c:cat>
          <c:val>
            <c:numRef>
              <c:f>'Cumulative Maresso'!$AK$7:$AK$19</c:f>
              <c:numCache>
                <c:formatCode>0.00E+00</c:formatCode>
                <c:ptCount val="13"/>
                <c:pt idx="0">
                  <c:v>574800</c:v>
                </c:pt>
                <c:pt idx="1">
                  <c:v>326733.33333333331</c:v>
                </c:pt>
                <c:pt idx="2">
                  <c:v>399000</c:v>
                </c:pt>
                <c:pt idx="3">
                  <c:v>235933.33333333334</c:v>
                </c:pt>
                <c:pt idx="4">
                  <c:v>202533.33333333334</c:v>
                </c:pt>
                <c:pt idx="5">
                  <c:v>163400</c:v>
                </c:pt>
                <c:pt idx="6">
                  <c:v>363133.33333333337</c:v>
                </c:pt>
                <c:pt idx="7">
                  <c:v>366800.00000000006</c:v>
                </c:pt>
                <c:pt idx="8">
                  <c:v>143133.33333333334</c:v>
                </c:pt>
                <c:pt idx="9">
                  <c:v>35133.333333333336</c:v>
                </c:pt>
                <c:pt idx="10">
                  <c:v>117000</c:v>
                </c:pt>
                <c:pt idx="11">
                  <c:v>3000</c:v>
                </c:pt>
                <c:pt idx="12">
                  <c:v>30866.666666666668</c:v>
                </c:pt>
              </c:numCache>
            </c:numRef>
          </c:val>
          <c:extLst>
            <c:ext xmlns:c16="http://schemas.microsoft.com/office/drawing/2014/chart" uri="{C3380CC4-5D6E-409C-BE32-E72D297353CC}">
              <c16:uniqueId val="{00000001-FE5A-4EF9-9744-65D0C525C1F5}"/>
            </c:ext>
          </c:extLst>
        </c:ser>
        <c:dLbls>
          <c:showLegendKey val="0"/>
          <c:showVal val="0"/>
          <c:showCatName val="0"/>
          <c:showSerName val="0"/>
          <c:showPercent val="0"/>
          <c:showBubbleSize val="0"/>
        </c:dLbls>
        <c:gapWidth val="100"/>
        <c:overlap val="-24"/>
        <c:axId val="964218752"/>
        <c:axId val="964212848"/>
      </c:barChart>
      <c:catAx>
        <c:axId val="964218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2848"/>
        <c:crosses val="autoZero"/>
        <c:auto val="1"/>
        <c:lblAlgn val="ctr"/>
        <c:lblOffset val="100"/>
        <c:noMultiLvlLbl val="0"/>
      </c:catAx>
      <c:valAx>
        <c:axId val="9642128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SARS-CoV-2</a:t>
                </a:r>
                <a:r>
                  <a:rPr lang="en-US" baseline="0"/>
                  <a:t> </a:t>
                </a:r>
                <a:r>
                  <a:rPr lang="en-US"/>
                  <a:t>Copies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42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n-US"/>
              <a:t>All WWTP Sites</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errBars>
            <c:errBarType val="both"/>
            <c:errValType val="cust"/>
            <c:noEndCap val="0"/>
            <c:plus>
              <c:numRef>
                <c:f>'Cumulative Maresso'!$D$44:$D$48</c:f>
                <c:numCache>
                  <c:formatCode>0.00E+00</c:formatCode>
                  <c:ptCount val="5"/>
                  <c:pt idx="0">
                    <c:v>509444.11254770978</c:v>
                  </c:pt>
                  <c:pt idx="1">
                    <c:v>231431.22088430508</c:v>
                  </c:pt>
                  <c:pt idx="2">
                    <c:v>325850.48502740095</c:v>
                  </c:pt>
                  <c:pt idx="3">
                    <c:v>147233.47761707226</c:v>
                  </c:pt>
                  <c:pt idx="4">
                    <c:v>99413.249528511966</c:v>
                  </c:pt>
                </c:numCache>
              </c:numRef>
            </c:plus>
            <c:minus>
              <c:numRef>
                <c:f>'Cumulative Maresso'!$D$44:$D$48</c:f>
                <c:numCache>
                  <c:formatCode>0.00E+00</c:formatCode>
                  <c:ptCount val="5"/>
                  <c:pt idx="0">
                    <c:v>509444.11254770978</c:v>
                  </c:pt>
                  <c:pt idx="1">
                    <c:v>231431.22088430508</c:v>
                  </c:pt>
                  <c:pt idx="2">
                    <c:v>325850.48502740095</c:v>
                  </c:pt>
                  <c:pt idx="3">
                    <c:v>147233.47761707226</c:v>
                  </c:pt>
                  <c:pt idx="4">
                    <c:v>99413.249528511966</c:v>
                  </c:pt>
                </c:numCache>
              </c:numRef>
            </c:minus>
            <c:spPr>
              <a:noFill/>
              <a:ln w="9525" cap="flat" cmpd="sng" algn="ctr">
                <a:solidFill>
                  <a:schemeClr val="tx1">
                    <a:lumMod val="65000"/>
                    <a:lumOff val="35000"/>
                  </a:schemeClr>
                </a:solidFill>
                <a:round/>
              </a:ln>
              <a:effectLst/>
            </c:spPr>
          </c:errBars>
          <c:cat>
            <c:strRef>
              <c:f>'Cumulative Maresso'!$A$44:$A$48</c:f>
              <c:strCache>
                <c:ptCount val="5"/>
                <c:pt idx="0">
                  <c:v>November</c:v>
                </c:pt>
                <c:pt idx="1">
                  <c:v>December</c:v>
                </c:pt>
                <c:pt idx="2">
                  <c:v>January</c:v>
                </c:pt>
                <c:pt idx="3">
                  <c:v>February</c:v>
                </c:pt>
                <c:pt idx="4">
                  <c:v>March</c:v>
                </c:pt>
              </c:strCache>
            </c:strRef>
          </c:cat>
          <c:val>
            <c:numRef>
              <c:f>'Cumulative Maresso'!$B$44:$B$48</c:f>
              <c:numCache>
                <c:formatCode>0.00E+00</c:formatCode>
                <c:ptCount val="5"/>
                <c:pt idx="0">
                  <c:v>959516.66666666674</c:v>
                </c:pt>
                <c:pt idx="1">
                  <c:v>511562.96296296298</c:v>
                </c:pt>
                <c:pt idx="2">
                  <c:v>771058.33333333337</c:v>
                </c:pt>
                <c:pt idx="3">
                  <c:v>155542.85714285713</c:v>
                </c:pt>
                <c:pt idx="4">
                  <c:v>148406.06060606061</c:v>
                </c:pt>
              </c:numCache>
            </c:numRef>
          </c:val>
          <c:extLst>
            <c:ext xmlns:c16="http://schemas.microsoft.com/office/drawing/2014/chart" uri="{C3380CC4-5D6E-409C-BE32-E72D297353CC}">
              <c16:uniqueId val="{00000000-131E-474D-898F-DEAA112A119F}"/>
            </c:ext>
          </c:extLst>
        </c:ser>
        <c:ser>
          <c:idx val="1"/>
          <c:order val="1"/>
          <c:tx>
            <c:v>N2</c:v>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errBars>
            <c:errBarType val="both"/>
            <c:errValType val="cust"/>
            <c:noEndCap val="0"/>
            <c:plus>
              <c:numRef>
                <c:f>'Cumulative Maresso'!$E$44:$E$48</c:f>
                <c:numCache>
                  <c:formatCode>0.00E+00</c:formatCode>
                  <c:ptCount val="5"/>
                  <c:pt idx="0">
                    <c:v>170293.53905666663</c:v>
                  </c:pt>
                  <c:pt idx="1">
                    <c:v>83484.987191828419</c:v>
                  </c:pt>
                  <c:pt idx="2">
                    <c:v>124692.85048856238</c:v>
                  </c:pt>
                  <c:pt idx="3">
                    <c:v>50283.564167596807</c:v>
                  </c:pt>
                  <c:pt idx="4">
                    <c:v>37116.851790914152</c:v>
                  </c:pt>
                </c:numCache>
              </c:numRef>
            </c:plus>
            <c:minus>
              <c:numRef>
                <c:f>'Cumulative Maresso'!$E$44:$E$48</c:f>
                <c:numCache>
                  <c:formatCode>0.00E+00</c:formatCode>
                  <c:ptCount val="5"/>
                  <c:pt idx="0">
                    <c:v>170293.53905666663</c:v>
                  </c:pt>
                  <c:pt idx="1">
                    <c:v>83484.987191828419</c:v>
                  </c:pt>
                  <c:pt idx="2">
                    <c:v>124692.85048856238</c:v>
                  </c:pt>
                  <c:pt idx="3">
                    <c:v>50283.564167596807</c:v>
                  </c:pt>
                  <c:pt idx="4">
                    <c:v>37116.851790914152</c:v>
                  </c:pt>
                </c:numCache>
              </c:numRef>
            </c:minus>
            <c:spPr>
              <a:noFill/>
              <a:ln w="9525" cap="flat" cmpd="sng" algn="ctr">
                <a:solidFill>
                  <a:schemeClr val="tx1">
                    <a:lumMod val="65000"/>
                    <a:lumOff val="35000"/>
                  </a:schemeClr>
                </a:solidFill>
                <a:round/>
              </a:ln>
              <a:effectLst/>
            </c:spPr>
          </c:errBars>
          <c:cat>
            <c:strRef>
              <c:f>'Cumulative Maresso'!$A$44:$A$48</c:f>
              <c:strCache>
                <c:ptCount val="5"/>
                <c:pt idx="0">
                  <c:v>November</c:v>
                </c:pt>
                <c:pt idx="1">
                  <c:v>December</c:v>
                </c:pt>
                <c:pt idx="2">
                  <c:v>January</c:v>
                </c:pt>
                <c:pt idx="3">
                  <c:v>February</c:v>
                </c:pt>
                <c:pt idx="4">
                  <c:v>March</c:v>
                </c:pt>
              </c:strCache>
            </c:strRef>
          </c:cat>
          <c:val>
            <c:numRef>
              <c:f>'Cumulative Maresso'!$C$44:$C$48</c:f>
              <c:numCache>
                <c:formatCode>0.00E+00</c:formatCode>
                <c:ptCount val="5"/>
                <c:pt idx="0">
                  <c:v>296025</c:v>
                </c:pt>
                <c:pt idx="1">
                  <c:v>196148.14814814815</c:v>
                </c:pt>
                <c:pt idx="2">
                  <c:v>249033.33333333334</c:v>
                </c:pt>
                <c:pt idx="3">
                  <c:v>31504.761904761905</c:v>
                </c:pt>
                <c:pt idx="4">
                  <c:v>35957.57575757576</c:v>
                </c:pt>
              </c:numCache>
            </c:numRef>
          </c:val>
          <c:extLst>
            <c:ext xmlns:c16="http://schemas.microsoft.com/office/drawing/2014/chart" uri="{C3380CC4-5D6E-409C-BE32-E72D297353CC}">
              <c16:uniqueId val="{00000002-131E-474D-898F-DEAA112A119F}"/>
            </c:ext>
          </c:extLst>
        </c:ser>
        <c:dLbls>
          <c:showLegendKey val="0"/>
          <c:showVal val="0"/>
          <c:showCatName val="0"/>
          <c:showSerName val="0"/>
          <c:showPercent val="0"/>
          <c:showBubbleSize val="0"/>
        </c:dLbls>
        <c:gapWidth val="219"/>
        <c:overlap val="-27"/>
        <c:axId val="817897968"/>
        <c:axId val="817900592"/>
      </c:barChart>
      <c:catAx>
        <c:axId val="81789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817900592"/>
        <c:crosses val="autoZero"/>
        <c:auto val="1"/>
        <c:lblAlgn val="ctr"/>
        <c:lblOffset val="100"/>
        <c:noMultiLvlLbl val="0"/>
      </c:catAx>
      <c:valAx>
        <c:axId val="81790059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SARS-CoV-2 Copies L-1</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817897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n-US"/>
    </a:p>
  </c:txPr>
  <c:printSettings>
    <c:headerFooter/>
    <c:pageMargins b="0.75" l="0.7" r="0.7" t="0.75" header="0.3" footer="0.3"/>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CT values</a:t>
            </a:r>
            <a:r>
              <a:rPr lang="en-US" baseline="0"/>
              <a:t> for all</a:t>
            </a:r>
            <a:r>
              <a:rPr lang="en-US"/>
              <a:t> WWTP</a:t>
            </a:r>
            <a:r>
              <a:rPr lang="en-US" baseline="0"/>
              <a:t> Sites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AVG N1</c:v>
          </c:tx>
          <c:spPr>
            <a:solidFill>
              <a:schemeClr val="accent1"/>
            </a:solidFill>
            <a:ln>
              <a:noFill/>
            </a:ln>
            <a:effectLst/>
          </c:spPr>
          <c:invertIfNegative val="0"/>
          <c:errBars>
            <c:errBarType val="both"/>
            <c:errValType val="cust"/>
            <c:noEndCap val="0"/>
            <c:plus>
              <c:numRef>
                <c:f>'Cumulative CMMR'!$L$55:$L$59</c:f>
                <c:numCache>
                  <c:formatCode>0.00</c:formatCode>
                  <c:ptCount val="5"/>
                  <c:pt idx="0">
                    <c:v>1.3550633376153991</c:v>
                  </c:pt>
                  <c:pt idx="1">
                    <c:v>2.3268845445038799</c:v>
                  </c:pt>
                  <c:pt idx="2">
                    <c:v>2.3293658575021721</c:v>
                  </c:pt>
                  <c:pt idx="3">
                    <c:v>1.5704443554880294</c:v>
                  </c:pt>
                  <c:pt idx="4">
                    <c:v>1.3899288650862671</c:v>
                  </c:pt>
                </c:numCache>
              </c:numRef>
            </c:plus>
            <c:minus>
              <c:numRef>
                <c:f>'Cumulative CMMR'!$L$55:$L$59</c:f>
                <c:numCache>
                  <c:formatCode>0.00</c:formatCode>
                  <c:ptCount val="5"/>
                  <c:pt idx="0">
                    <c:v>1.3550633376153991</c:v>
                  </c:pt>
                  <c:pt idx="1">
                    <c:v>2.3268845445038799</c:v>
                  </c:pt>
                  <c:pt idx="2">
                    <c:v>2.3293658575021721</c:v>
                  </c:pt>
                  <c:pt idx="3">
                    <c:v>1.5704443554880294</c:v>
                  </c:pt>
                  <c:pt idx="4">
                    <c:v>1.3899288650862671</c:v>
                  </c:pt>
                </c:numCache>
              </c:numRef>
            </c:minus>
            <c:spPr>
              <a:noFill/>
              <a:ln w="9525" cap="flat" cmpd="sng" algn="ctr">
                <a:solidFill>
                  <a:schemeClr val="tx1">
                    <a:lumMod val="65000"/>
                    <a:lumOff val="35000"/>
                  </a:schemeClr>
                </a:solidFill>
                <a:round/>
              </a:ln>
              <a:effectLst/>
            </c:spPr>
          </c:errBars>
          <c:cat>
            <c:strRef>
              <c:f>'Cumulative CMMR'!$I$55:$I$59</c:f>
              <c:strCache>
                <c:ptCount val="5"/>
                <c:pt idx="0">
                  <c:v>June</c:v>
                </c:pt>
                <c:pt idx="1">
                  <c:v>July</c:v>
                </c:pt>
                <c:pt idx="2">
                  <c:v>August</c:v>
                </c:pt>
                <c:pt idx="3">
                  <c:v>September</c:v>
                </c:pt>
                <c:pt idx="4">
                  <c:v>October</c:v>
                </c:pt>
              </c:strCache>
            </c:strRef>
          </c:cat>
          <c:val>
            <c:numRef>
              <c:f>'Cumulative CMMR'!$J$55:$J$59</c:f>
              <c:numCache>
                <c:formatCode>0.00</c:formatCode>
                <c:ptCount val="5"/>
                <c:pt idx="0">
                  <c:v>36.926470962524398</c:v>
                </c:pt>
                <c:pt idx="1">
                  <c:v>36.564328640407943</c:v>
                </c:pt>
                <c:pt idx="2">
                  <c:v>33.996062164306629</c:v>
                </c:pt>
                <c:pt idx="3">
                  <c:v>31.462</c:v>
                </c:pt>
                <c:pt idx="4">
                  <c:v>32.573562499999994</c:v>
                </c:pt>
              </c:numCache>
            </c:numRef>
          </c:val>
          <c:extLst>
            <c:ext xmlns:c16="http://schemas.microsoft.com/office/drawing/2014/chart" uri="{C3380CC4-5D6E-409C-BE32-E72D297353CC}">
              <c16:uniqueId val="{00000000-2B58-4673-B8C5-9767F801C943}"/>
            </c:ext>
          </c:extLst>
        </c:ser>
        <c:ser>
          <c:idx val="1"/>
          <c:order val="1"/>
          <c:tx>
            <c:v>AVG N2</c:v>
          </c:tx>
          <c:spPr>
            <a:solidFill>
              <a:schemeClr val="accent2"/>
            </a:solidFill>
            <a:ln>
              <a:noFill/>
            </a:ln>
            <a:effectLst/>
          </c:spPr>
          <c:invertIfNegative val="0"/>
          <c:errBars>
            <c:errBarType val="both"/>
            <c:errValType val="cust"/>
            <c:noEndCap val="0"/>
            <c:plus>
              <c:numRef>
                <c:f>'Cumulative CMMR'!$M$55:$M$59</c:f>
                <c:numCache>
                  <c:formatCode>0.00</c:formatCode>
                  <c:ptCount val="5"/>
                  <c:pt idx="0">
                    <c:v>1.4110999333358845</c:v>
                  </c:pt>
                  <c:pt idx="1">
                    <c:v>2.3948894620433481</c:v>
                  </c:pt>
                  <c:pt idx="2">
                    <c:v>2.8214822510510369</c:v>
                  </c:pt>
                  <c:pt idx="3">
                    <c:v>2.0437166906801703</c:v>
                  </c:pt>
                  <c:pt idx="4">
                    <c:v>1.1548411146127413</c:v>
                  </c:pt>
                </c:numCache>
              </c:numRef>
            </c:plus>
            <c:minus>
              <c:numRef>
                <c:f>'Cumulative CMMR'!$M$55:$M$59</c:f>
                <c:numCache>
                  <c:formatCode>0.00</c:formatCode>
                  <c:ptCount val="5"/>
                  <c:pt idx="0">
                    <c:v>1.4110999333358845</c:v>
                  </c:pt>
                  <c:pt idx="1">
                    <c:v>2.3948894620433481</c:v>
                  </c:pt>
                  <c:pt idx="2">
                    <c:v>2.8214822510510369</c:v>
                  </c:pt>
                  <c:pt idx="3">
                    <c:v>2.0437166906801703</c:v>
                  </c:pt>
                  <c:pt idx="4">
                    <c:v>1.1548411146127413</c:v>
                  </c:pt>
                </c:numCache>
              </c:numRef>
            </c:minus>
            <c:spPr>
              <a:noFill/>
              <a:ln w="9525" cap="flat" cmpd="sng" algn="ctr">
                <a:solidFill>
                  <a:schemeClr val="tx1">
                    <a:lumMod val="65000"/>
                    <a:lumOff val="35000"/>
                  </a:schemeClr>
                </a:solidFill>
                <a:round/>
              </a:ln>
              <a:effectLst/>
            </c:spPr>
          </c:errBars>
          <c:cat>
            <c:strRef>
              <c:f>'Cumulative CMMR'!$I$55:$I$59</c:f>
              <c:strCache>
                <c:ptCount val="5"/>
                <c:pt idx="0">
                  <c:v>June</c:v>
                </c:pt>
                <c:pt idx="1">
                  <c:v>July</c:v>
                </c:pt>
                <c:pt idx="2">
                  <c:v>August</c:v>
                </c:pt>
                <c:pt idx="3">
                  <c:v>September</c:v>
                </c:pt>
                <c:pt idx="4">
                  <c:v>October</c:v>
                </c:pt>
              </c:strCache>
            </c:strRef>
          </c:cat>
          <c:val>
            <c:numRef>
              <c:f>'Cumulative CMMR'!$K$55:$K$59</c:f>
              <c:numCache>
                <c:formatCode>0.00</c:formatCode>
                <c:ptCount val="5"/>
                <c:pt idx="0">
                  <c:v>41.787131652832016</c:v>
                </c:pt>
                <c:pt idx="1">
                  <c:v>40.722216513893812</c:v>
                </c:pt>
                <c:pt idx="2">
                  <c:v>37.45462777005708</c:v>
                </c:pt>
                <c:pt idx="3">
                  <c:v>34.721578947368421</c:v>
                </c:pt>
                <c:pt idx="4">
                  <c:v>34.977562499999998</c:v>
                </c:pt>
              </c:numCache>
            </c:numRef>
          </c:val>
          <c:extLst>
            <c:ext xmlns:c16="http://schemas.microsoft.com/office/drawing/2014/chart" uri="{C3380CC4-5D6E-409C-BE32-E72D297353CC}">
              <c16:uniqueId val="{00000001-2B58-4673-B8C5-9767F801C943}"/>
            </c:ext>
          </c:extLst>
        </c:ser>
        <c:dLbls>
          <c:showLegendKey val="0"/>
          <c:showVal val="0"/>
          <c:showCatName val="0"/>
          <c:showSerName val="0"/>
          <c:showPercent val="0"/>
          <c:showBubbleSize val="0"/>
        </c:dLbls>
        <c:gapWidth val="150"/>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535152"/>
        <c:crosses val="autoZero"/>
        <c:auto val="1"/>
        <c:lblAlgn val="ctr"/>
        <c:lblOffset val="100"/>
        <c:noMultiLvlLbl val="0"/>
      </c:catAx>
      <c:valAx>
        <c:axId val="83953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CT Values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Fred Hurvey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errBars>
            <c:errBarType val="both"/>
            <c:errValType val="cust"/>
            <c:noEndCap val="0"/>
            <c:plus>
              <c:numRef>
                <c:f>'Cumulative CMMR'!$L$29:$L$33</c:f>
                <c:numCache>
                  <c:formatCode>0.00</c:formatCode>
                  <c:ptCount val="5"/>
                  <c:pt idx="0">
                    <c:v>7.7781745930519827E-2</c:v>
                  </c:pt>
                  <c:pt idx="1">
                    <c:v>2.7922884751659813</c:v>
                  </c:pt>
                  <c:pt idx="2">
                    <c:v>1.6622503622098173</c:v>
                  </c:pt>
                  <c:pt idx="3">
                    <c:v>1.2501647891378165</c:v>
                  </c:pt>
                  <c:pt idx="4">
                    <c:v>2.3785063415233241</c:v>
                  </c:pt>
                </c:numCache>
              </c:numRef>
            </c:plus>
            <c:minus>
              <c:numRef>
                <c:f>'Cumulative CMMR'!$L$29:$L$33</c:f>
                <c:numCache>
                  <c:formatCode>0.00</c:formatCode>
                  <c:ptCount val="5"/>
                  <c:pt idx="0">
                    <c:v>7.7781745930519827E-2</c:v>
                  </c:pt>
                  <c:pt idx="1">
                    <c:v>2.7922884751659813</c:v>
                  </c:pt>
                  <c:pt idx="2">
                    <c:v>1.6622503622098173</c:v>
                  </c:pt>
                  <c:pt idx="3">
                    <c:v>1.2501647891378165</c:v>
                  </c:pt>
                  <c:pt idx="4">
                    <c:v>2.3785063415233241</c:v>
                  </c:pt>
                </c:numCache>
              </c:numRef>
            </c:minus>
            <c:spPr>
              <a:noFill/>
              <a:ln w="9525">
                <a:solidFill>
                  <a:schemeClr val="tx2">
                    <a:lumMod val="75000"/>
                    <a:lumOff val="25000"/>
                  </a:schemeClr>
                </a:solidFill>
                <a:round/>
              </a:ln>
              <a:effectLst/>
            </c:spPr>
          </c:errBars>
          <c:cat>
            <c:strRef>
              <c:f>'Cumulative CMMR'!$I$29:$I$33</c:f>
              <c:strCache>
                <c:ptCount val="5"/>
                <c:pt idx="0">
                  <c:v>June</c:v>
                </c:pt>
                <c:pt idx="1">
                  <c:v>July</c:v>
                </c:pt>
                <c:pt idx="2">
                  <c:v>August</c:v>
                </c:pt>
                <c:pt idx="3">
                  <c:v>September</c:v>
                </c:pt>
                <c:pt idx="4">
                  <c:v>October</c:v>
                </c:pt>
              </c:strCache>
            </c:strRef>
          </c:cat>
          <c:val>
            <c:numRef>
              <c:f>'Cumulative CMMR'!$J$29:$J$33</c:f>
              <c:numCache>
                <c:formatCode>0.00</c:formatCode>
                <c:ptCount val="5"/>
                <c:pt idx="0">
                  <c:v>37.524999999999999</c:v>
                </c:pt>
                <c:pt idx="1">
                  <c:v>35.1647866668701</c:v>
                </c:pt>
                <c:pt idx="2">
                  <c:v>31.654333333333337</c:v>
                </c:pt>
                <c:pt idx="3">
                  <c:v>30.029</c:v>
                </c:pt>
                <c:pt idx="4">
                  <c:v>31.320250000000001</c:v>
                </c:pt>
              </c:numCache>
            </c:numRef>
          </c:val>
          <c:extLst>
            <c:ext xmlns:c16="http://schemas.microsoft.com/office/drawing/2014/chart" uri="{C3380CC4-5D6E-409C-BE32-E72D297353CC}">
              <c16:uniqueId val="{00000000-1EEB-4624-91D4-320CFC2454D2}"/>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errBars>
            <c:errBarType val="both"/>
            <c:errValType val="cust"/>
            <c:noEndCap val="0"/>
            <c:plus>
              <c:numRef>
                <c:f>'Cumulative CMMR'!$M$29:$M$33</c:f>
                <c:numCache>
                  <c:formatCode>0.00</c:formatCode>
                  <c:ptCount val="5"/>
                  <c:pt idx="1">
                    <c:v>3.2992863721528809</c:v>
                  </c:pt>
                  <c:pt idx="2">
                    <c:v>1.4881617407616257</c:v>
                  </c:pt>
                  <c:pt idx="3">
                    <c:v>0.89802561210691256</c:v>
                  </c:pt>
                  <c:pt idx="4">
                    <c:v>2.2492345920334773</c:v>
                  </c:pt>
                </c:numCache>
              </c:numRef>
            </c:plus>
            <c:minus>
              <c:numRef>
                <c:f>'Cumulative CMMR'!$M$29:$M$33</c:f>
                <c:numCache>
                  <c:formatCode>0.00</c:formatCode>
                  <c:ptCount val="5"/>
                  <c:pt idx="1">
                    <c:v>3.2992863721528809</c:v>
                  </c:pt>
                  <c:pt idx="2">
                    <c:v>1.4881617407616257</c:v>
                  </c:pt>
                  <c:pt idx="3">
                    <c:v>0.89802561210691256</c:v>
                  </c:pt>
                  <c:pt idx="4">
                    <c:v>2.2492345920334773</c:v>
                  </c:pt>
                </c:numCache>
              </c:numRef>
            </c:minus>
            <c:spPr>
              <a:noFill/>
              <a:ln w="9525">
                <a:solidFill>
                  <a:schemeClr val="tx2">
                    <a:lumMod val="75000"/>
                    <a:lumOff val="25000"/>
                  </a:schemeClr>
                </a:solidFill>
                <a:round/>
              </a:ln>
              <a:effectLst/>
            </c:spPr>
          </c:errBars>
          <c:cat>
            <c:strRef>
              <c:f>'Cumulative CMMR'!$I$29:$I$33</c:f>
              <c:strCache>
                <c:ptCount val="5"/>
                <c:pt idx="0">
                  <c:v>June</c:v>
                </c:pt>
                <c:pt idx="1">
                  <c:v>July</c:v>
                </c:pt>
                <c:pt idx="2">
                  <c:v>August</c:v>
                </c:pt>
                <c:pt idx="3">
                  <c:v>September</c:v>
                </c:pt>
                <c:pt idx="4">
                  <c:v>October</c:v>
                </c:pt>
              </c:strCache>
            </c:strRef>
          </c:cat>
          <c:val>
            <c:numRef>
              <c:f>'Cumulative CMMR'!$K$29:$K$33</c:f>
              <c:numCache>
                <c:formatCode>0.00</c:formatCode>
                <c:ptCount val="5"/>
                <c:pt idx="0">
                  <c:v>40.394999999999996</c:v>
                </c:pt>
                <c:pt idx="1">
                  <c:v>39.882113800048828</c:v>
                </c:pt>
                <c:pt idx="2">
                  <c:v>35.511166666666661</c:v>
                </c:pt>
                <c:pt idx="3">
                  <c:v>33.183</c:v>
                </c:pt>
                <c:pt idx="4">
                  <c:v>34.503749999999997</c:v>
                </c:pt>
              </c:numCache>
            </c:numRef>
          </c:val>
          <c:extLst>
            <c:ext xmlns:c16="http://schemas.microsoft.com/office/drawing/2014/chart" uri="{C3380CC4-5D6E-409C-BE32-E72D297353CC}">
              <c16:uniqueId val="{00000001-1EEB-4624-91D4-320CFC2454D2}"/>
            </c:ext>
          </c:extLst>
        </c:ser>
        <c:dLbls>
          <c:showLegendKey val="0"/>
          <c:showVal val="0"/>
          <c:showCatName val="0"/>
          <c:showSerName val="0"/>
          <c:showPercent val="0"/>
          <c:showBubbleSize val="0"/>
        </c:dLbls>
        <c:gapWidth val="100"/>
        <c:overlap val="-24"/>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9535152"/>
        <c:crossesAt val="0"/>
        <c:auto val="1"/>
        <c:lblAlgn val="ctr"/>
        <c:lblOffset val="100"/>
        <c:noMultiLvlLbl val="0"/>
      </c:catAx>
      <c:valAx>
        <c:axId val="839535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April 22nd,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- 22April22'!$G$2:$G$5</c:f>
              <c:numCache>
                <c:formatCode>0.00E+00</c:formatCode>
                <c:ptCount val="4"/>
                <c:pt idx="0">
                  <c:v>2733.333333333333</c:v>
                </c:pt>
                <c:pt idx="1">
                  <c:v>15400</c:v>
                </c:pt>
                <c:pt idx="2">
                  <c:v>9933.3333333333339</c:v>
                </c:pt>
                <c:pt idx="3">
                  <c:v>14800</c:v>
                </c:pt>
              </c:numCache>
            </c:numRef>
          </c:val>
          <c:extLst>
            <c:ext xmlns:c16="http://schemas.microsoft.com/office/drawing/2014/chart" uri="{C3380CC4-5D6E-409C-BE32-E72D297353CC}">
              <c16:uniqueId val="{00000000-FF41-4CEF-88BD-20CE583724E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- 22April22'!$J$2:$J$5</c:f>
              <c:numCache>
                <c:formatCode>0.00E+00</c:formatCode>
                <c:ptCount val="4"/>
                <c:pt idx="0">
                  <c:v>1066.6666666666667</c:v>
                </c:pt>
                <c:pt idx="1">
                  <c:v>7533.333333333333</c:v>
                </c:pt>
                <c:pt idx="2">
                  <c:v>1266.6666666666667</c:v>
                </c:pt>
                <c:pt idx="3">
                  <c:v>7800</c:v>
                </c:pt>
              </c:numCache>
            </c:numRef>
          </c:val>
          <c:extLst>
            <c:ext xmlns:c16="http://schemas.microsoft.com/office/drawing/2014/chart" uri="{C3380CC4-5D6E-409C-BE32-E72D297353CC}">
              <c16:uniqueId val="{00000001-FF41-4CEF-88BD-20CE583724E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Haskell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errBars>
            <c:errBarType val="both"/>
            <c:errValType val="cust"/>
            <c:noEndCap val="0"/>
            <c:plus>
              <c:numRef>
                <c:f>'Cumulative CMMR'!$R$29:$R$33</c:f>
                <c:numCache>
                  <c:formatCode>0.00</c:formatCode>
                  <c:ptCount val="5"/>
                  <c:pt idx="2">
                    <c:v>2.9626375636134288</c:v>
                  </c:pt>
                  <c:pt idx="3">
                    <c:v>2.2589214978244225</c:v>
                  </c:pt>
                  <c:pt idx="4">
                    <c:v>1.1295070735354713</c:v>
                  </c:pt>
                </c:numCache>
              </c:numRef>
            </c:plus>
            <c:minus>
              <c:numRef>
                <c:f>'Cumulative CMMR'!$R$29:$R$33</c:f>
                <c:numCache>
                  <c:formatCode>0.00</c:formatCode>
                  <c:ptCount val="5"/>
                  <c:pt idx="2">
                    <c:v>2.9626375636134288</c:v>
                  </c:pt>
                  <c:pt idx="3">
                    <c:v>2.2589214978244225</c:v>
                  </c:pt>
                  <c:pt idx="4">
                    <c:v>1.1295070735354713</c:v>
                  </c:pt>
                </c:numCache>
              </c:numRef>
            </c:minus>
            <c:spPr>
              <a:noFill/>
              <a:ln w="9525">
                <a:solidFill>
                  <a:schemeClr val="tx2">
                    <a:lumMod val="75000"/>
                    <a:lumOff val="25000"/>
                  </a:schemeClr>
                </a:solidFill>
                <a:round/>
              </a:ln>
              <a:effectLst/>
            </c:spPr>
          </c:errBars>
          <c:cat>
            <c:strRef>
              <c:f>'Cumulative CMMR'!$O$29:$O$33</c:f>
              <c:strCache>
                <c:ptCount val="5"/>
                <c:pt idx="0">
                  <c:v>June</c:v>
                </c:pt>
                <c:pt idx="1">
                  <c:v>July</c:v>
                </c:pt>
                <c:pt idx="2">
                  <c:v>August</c:v>
                </c:pt>
                <c:pt idx="3">
                  <c:v>September</c:v>
                </c:pt>
                <c:pt idx="4">
                  <c:v>October</c:v>
                </c:pt>
              </c:strCache>
            </c:strRef>
          </c:cat>
          <c:val>
            <c:numRef>
              <c:f>'Cumulative CMMR'!$P$29:$P$33</c:f>
              <c:numCache>
                <c:formatCode>0.00</c:formatCode>
                <c:ptCount val="5"/>
                <c:pt idx="1">
                  <c:v>38.966976165771399</c:v>
                </c:pt>
                <c:pt idx="2">
                  <c:v>34.479666666666667</c:v>
                </c:pt>
                <c:pt idx="3">
                  <c:v>32.290499999999994</c:v>
                </c:pt>
                <c:pt idx="4">
                  <c:v>32.205624999999998</c:v>
                </c:pt>
              </c:numCache>
            </c:numRef>
          </c:val>
          <c:extLst>
            <c:ext xmlns:c16="http://schemas.microsoft.com/office/drawing/2014/chart" uri="{C3380CC4-5D6E-409C-BE32-E72D297353CC}">
              <c16:uniqueId val="{00000000-F26D-4FA3-9D24-1F1C92F26685}"/>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errBars>
            <c:errBarType val="both"/>
            <c:errValType val="cust"/>
            <c:noEndCap val="0"/>
            <c:plus>
              <c:numRef>
                <c:f>'Cumulative CMMR'!$S$29:$S$33</c:f>
                <c:numCache>
                  <c:formatCode>0.00</c:formatCode>
                  <c:ptCount val="5"/>
                  <c:pt idx="1">
                    <c:v>1.6941631533220407</c:v>
                  </c:pt>
                  <c:pt idx="2">
                    <c:v>1.4149206691542799</c:v>
                  </c:pt>
                  <c:pt idx="3">
                    <c:v>1.1956624384276118</c:v>
                  </c:pt>
                  <c:pt idx="4">
                    <c:v>1.5689436666645065</c:v>
                  </c:pt>
                </c:numCache>
              </c:numRef>
            </c:plus>
            <c:minus>
              <c:numRef>
                <c:f>'Cumulative CMMR'!$S$29:$S$33</c:f>
                <c:numCache>
                  <c:formatCode>0.00</c:formatCode>
                  <c:ptCount val="5"/>
                  <c:pt idx="1">
                    <c:v>1.6941631533220407</c:v>
                  </c:pt>
                  <c:pt idx="2">
                    <c:v>1.4149206691542799</c:v>
                  </c:pt>
                  <c:pt idx="3">
                    <c:v>1.1956624384276118</c:v>
                  </c:pt>
                  <c:pt idx="4">
                    <c:v>1.5689436666645065</c:v>
                  </c:pt>
                </c:numCache>
              </c:numRef>
            </c:minus>
            <c:spPr>
              <a:noFill/>
              <a:ln w="9525">
                <a:solidFill>
                  <a:schemeClr val="tx2">
                    <a:lumMod val="75000"/>
                    <a:lumOff val="25000"/>
                  </a:schemeClr>
                </a:solidFill>
                <a:round/>
              </a:ln>
              <a:effectLst/>
            </c:spPr>
          </c:errBars>
          <c:cat>
            <c:strRef>
              <c:f>'Cumulative CMMR'!$O$29:$O$33</c:f>
              <c:strCache>
                <c:ptCount val="5"/>
                <c:pt idx="0">
                  <c:v>June</c:v>
                </c:pt>
                <c:pt idx="1">
                  <c:v>July</c:v>
                </c:pt>
                <c:pt idx="2">
                  <c:v>August</c:v>
                </c:pt>
                <c:pt idx="3">
                  <c:v>September</c:v>
                </c:pt>
                <c:pt idx="4">
                  <c:v>October</c:v>
                </c:pt>
              </c:strCache>
            </c:strRef>
          </c:cat>
          <c:val>
            <c:numRef>
              <c:f>'Cumulative CMMR'!$Q$29:$Q$33</c:f>
              <c:numCache>
                <c:formatCode>0.00</c:formatCode>
                <c:ptCount val="5"/>
                <c:pt idx="0">
                  <c:v>43.78</c:v>
                </c:pt>
                <c:pt idx="1">
                  <c:v>42.712045745849593</c:v>
                </c:pt>
                <c:pt idx="2">
                  <c:v>37.894499999999994</c:v>
                </c:pt>
                <c:pt idx="3">
                  <c:v>36.064999999999998</c:v>
                </c:pt>
                <c:pt idx="4">
                  <c:v>34.536375</c:v>
                </c:pt>
              </c:numCache>
            </c:numRef>
          </c:val>
          <c:extLst>
            <c:ext xmlns:c16="http://schemas.microsoft.com/office/drawing/2014/chart" uri="{C3380CC4-5D6E-409C-BE32-E72D297353CC}">
              <c16:uniqueId val="{00000001-F26D-4FA3-9D24-1F1C92F26685}"/>
            </c:ext>
          </c:extLst>
        </c:ser>
        <c:dLbls>
          <c:showLegendKey val="0"/>
          <c:showVal val="0"/>
          <c:showCatName val="0"/>
          <c:showSerName val="0"/>
          <c:showPercent val="0"/>
          <c:showBubbleSize val="0"/>
        </c:dLbls>
        <c:gapWidth val="100"/>
        <c:overlap val="-24"/>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9535152"/>
        <c:crossesAt val="0"/>
        <c:auto val="1"/>
        <c:lblAlgn val="ctr"/>
        <c:lblOffset val="100"/>
        <c:noMultiLvlLbl val="0"/>
      </c:catAx>
      <c:valAx>
        <c:axId val="839535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John T. Hickerson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errBars>
            <c:errBarType val="both"/>
            <c:errValType val="cust"/>
            <c:noEndCap val="0"/>
            <c:plus>
              <c:numRef>
                <c:f>'Cumulative CMMR'!$X$29:$X$33</c:f>
                <c:numCache>
                  <c:formatCode>0.00</c:formatCode>
                  <c:ptCount val="5"/>
                  <c:pt idx="2">
                    <c:v>2.584131640093696</c:v>
                  </c:pt>
                  <c:pt idx="3">
                    <c:v>0.48886112547430088</c:v>
                  </c:pt>
                  <c:pt idx="4">
                    <c:v>2.0953729580514628</c:v>
                  </c:pt>
                </c:numCache>
              </c:numRef>
            </c:plus>
            <c:minus>
              <c:numRef>
                <c:f>'Cumulative CMMR'!$X$29:$X$33</c:f>
                <c:numCache>
                  <c:formatCode>0.00</c:formatCode>
                  <c:ptCount val="5"/>
                  <c:pt idx="2">
                    <c:v>2.584131640093696</c:v>
                  </c:pt>
                  <c:pt idx="3">
                    <c:v>0.48886112547430088</c:v>
                  </c:pt>
                  <c:pt idx="4">
                    <c:v>2.0953729580514628</c:v>
                  </c:pt>
                </c:numCache>
              </c:numRef>
            </c:minus>
            <c:spPr>
              <a:noFill/>
              <a:ln w="9525">
                <a:solidFill>
                  <a:schemeClr val="tx2">
                    <a:lumMod val="75000"/>
                    <a:lumOff val="25000"/>
                  </a:schemeClr>
                </a:solidFill>
                <a:round/>
              </a:ln>
              <a:effectLst/>
            </c:spPr>
          </c:errBars>
          <c:cat>
            <c:strRef>
              <c:f>'Cumulative CMMR'!$U$29:$U$33</c:f>
              <c:strCache>
                <c:ptCount val="5"/>
                <c:pt idx="0">
                  <c:v>June</c:v>
                </c:pt>
                <c:pt idx="1">
                  <c:v>July</c:v>
                </c:pt>
                <c:pt idx="2">
                  <c:v>August</c:v>
                </c:pt>
                <c:pt idx="3">
                  <c:v>September</c:v>
                </c:pt>
                <c:pt idx="4">
                  <c:v>October</c:v>
                </c:pt>
              </c:strCache>
            </c:strRef>
          </c:cat>
          <c:val>
            <c:numRef>
              <c:f>'Cumulative CMMR'!$V$29:$V$33</c:f>
              <c:numCache>
                <c:formatCode>0.00</c:formatCode>
                <c:ptCount val="5"/>
                <c:pt idx="0">
                  <c:v>34.426000000000002</c:v>
                </c:pt>
                <c:pt idx="1">
                  <c:v>36.148826599121001</c:v>
                </c:pt>
                <c:pt idx="2">
                  <c:v>33.379333333333335</c:v>
                </c:pt>
                <c:pt idx="3">
                  <c:v>32.173199999999994</c:v>
                </c:pt>
                <c:pt idx="4">
                  <c:v>33.851500000000001</c:v>
                </c:pt>
              </c:numCache>
            </c:numRef>
          </c:val>
          <c:extLst>
            <c:ext xmlns:c16="http://schemas.microsoft.com/office/drawing/2014/chart" uri="{C3380CC4-5D6E-409C-BE32-E72D297353CC}">
              <c16:uniqueId val="{00000000-9BC3-4CD4-8920-1175B61D0F92}"/>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errBars>
            <c:errBarType val="both"/>
            <c:errValType val="cust"/>
            <c:noEndCap val="0"/>
            <c:plus>
              <c:numRef>
                <c:f>'Cumulative CMMR'!$Y$29:$Y$33</c:f>
                <c:numCache>
                  <c:formatCode>0.00</c:formatCode>
                  <c:ptCount val="5"/>
                  <c:pt idx="1">
                    <c:v>2.1575962249075307</c:v>
                  </c:pt>
                  <c:pt idx="2">
                    <c:v>0.95184102314059349</c:v>
                  </c:pt>
                  <c:pt idx="3">
                    <c:v>1.9364507997881075</c:v>
                  </c:pt>
                  <c:pt idx="4">
                    <c:v>1.3769293963380973</c:v>
                  </c:pt>
                </c:numCache>
              </c:numRef>
            </c:plus>
            <c:minus>
              <c:numRef>
                <c:f>'Cumulative CMMR'!$Y$29:$Y$33</c:f>
                <c:numCache>
                  <c:formatCode>0.00</c:formatCode>
                  <c:ptCount val="5"/>
                  <c:pt idx="1">
                    <c:v>2.1575962249075307</c:v>
                  </c:pt>
                  <c:pt idx="2">
                    <c:v>0.95184102314059349</c:v>
                  </c:pt>
                  <c:pt idx="3">
                    <c:v>1.9364507997881075</c:v>
                  </c:pt>
                  <c:pt idx="4">
                    <c:v>1.3769293963380973</c:v>
                  </c:pt>
                </c:numCache>
              </c:numRef>
            </c:minus>
            <c:spPr>
              <a:noFill/>
              <a:ln w="9525">
                <a:solidFill>
                  <a:schemeClr val="tx2">
                    <a:lumMod val="75000"/>
                    <a:lumOff val="25000"/>
                  </a:schemeClr>
                </a:solidFill>
                <a:round/>
              </a:ln>
              <a:effectLst/>
            </c:spPr>
          </c:errBars>
          <c:cat>
            <c:strRef>
              <c:f>'Cumulative CMMR'!$U$29:$U$33</c:f>
              <c:strCache>
                <c:ptCount val="5"/>
                <c:pt idx="0">
                  <c:v>June</c:v>
                </c:pt>
                <c:pt idx="1">
                  <c:v>July</c:v>
                </c:pt>
                <c:pt idx="2">
                  <c:v>August</c:v>
                </c:pt>
                <c:pt idx="3">
                  <c:v>September</c:v>
                </c:pt>
                <c:pt idx="4">
                  <c:v>October</c:v>
                </c:pt>
              </c:strCache>
            </c:strRef>
          </c:cat>
          <c:val>
            <c:numRef>
              <c:f>'Cumulative CMMR'!$W$29:$W$33</c:f>
              <c:numCache>
                <c:formatCode>0.00</c:formatCode>
                <c:ptCount val="5"/>
                <c:pt idx="1">
                  <c:v>41.010839111328103</c:v>
                </c:pt>
                <c:pt idx="2">
                  <c:v>36.179333333333339</c:v>
                </c:pt>
                <c:pt idx="3">
                  <c:v>35.244199999999999</c:v>
                </c:pt>
                <c:pt idx="4">
                  <c:v>36.088374999999999</c:v>
                </c:pt>
              </c:numCache>
            </c:numRef>
          </c:val>
          <c:extLst>
            <c:ext xmlns:c16="http://schemas.microsoft.com/office/drawing/2014/chart" uri="{C3380CC4-5D6E-409C-BE32-E72D297353CC}">
              <c16:uniqueId val="{00000001-9BC3-4CD4-8920-1175B61D0F92}"/>
            </c:ext>
          </c:extLst>
        </c:ser>
        <c:dLbls>
          <c:showLegendKey val="0"/>
          <c:showVal val="0"/>
          <c:showCatName val="0"/>
          <c:showSerName val="0"/>
          <c:showPercent val="0"/>
          <c:showBubbleSize val="0"/>
        </c:dLbls>
        <c:gapWidth val="100"/>
        <c:overlap val="-24"/>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9535152"/>
        <c:crossesAt val="0"/>
        <c:auto val="1"/>
        <c:lblAlgn val="ctr"/>
        <c:lblOffset val="100"/>
        <c:noMultiLvlLbl val="0"/>
      </c:catAx>
      <c:valAx>
        <c:axId val="839535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Roberto Bustamante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errBars>
            <c:errBarType val="both"/>
            <c:errValType val="cust"/>
            <c:noEndCap val="0"/>
            <c:plus>
              <c:numRef>
                <c:f>'Cumulative CMMR'!$AD$29:$AD$33</c:f>
                <c:numCache>
                  <c:formatCode>0.00</c:formatCode>
                  <c:ptCount val="5"/>
                  <c:pt idx="0">
                    <c:v>0.90548582017767409</c:v>
                  </c:pt>
                  <c:pt idx="1">
                    <c:v>0.94809977843246818</c:v>
                  </c:pt>
                  <c:pt idx="2">
                    <c:v>2.9238016918616991</c:v>
                  </c:pt>
                  <c:pt idx="3">
                    <c:v>1.5126143593130414</c:v>
                  </c:pt>
                  <c:pt idx="4">
                    <c:v>1.7987375375987098</c:v>
                  </c:pt>
                </c:numCache>
              </c:numRef>
            </c:plus>
            <c:minus>
              <c:numRef>
                <c:f>'Cumulative CMMR'!$AD$29:$AD$33</c:f>
                <c:numCache>
                  <c:formatCode>0.00</c:formatCode>
                  <c:ptCount val="5"/>
                  <c:pt idx="0">
                    <c:v>0.90548582017767409</c:v>
                  </c:pt>
                  <c:pt idx="1">
                    <c:v>0.94809977843246818</c:v>
                  </c:pt>
                  <c:pt idx="2">
                    <c:v>2.9238016918616991</c:v>
                  </c:pt>
                  <c:pt idx="3">
                    <c:v>1.5126143593130414</c:v>
                  </c:pt>
                  <c:pt idx="4">
                    <c:v>1.7987375375987098</c:v>
                  </c:pt>
                </c:numCache>
              </c:numRef>
            </c:minus>
            <c:spPr>
              <a:noFill/>
              <a:ln w="9525">
                <a:solidFill>
                  <a:schemeClr val="tx2">
                    <a:lumMod val="75000"/>
                    <a:lumOff val="25000"/>
                  </a:schemeClr>
                </a:solidFill>
                <a:round/>
              </a:ln>
              <a:effectLst/>
            </c:spPr>
          </c:errBars>
          <c:cat>
            <c:strRef>
              <c:f>'Cumulative CMMR'!$AA$29:$AA$33</c:f>
              <c:strCache>
                <c:ptCount val="5"/>
                <c:pt idx="0">
                  <c:v>June</c:v>
                </c:pt>
                <c:pt idx="1">
                  <c:v>July</c:v>
                </c:pt>
                <c:pt idx="2">
                  <c:v>August</c:v>
                </c:pt>
                <c:pt idx="3">
                  <c:v>September</c:v>
                </c:pt>
                <c:pt idx="4">
                  <c:v>October</c:v>
                </c:pt>
              </c:strCache>
            </c:strRef>
          </c:cat>
          <c:val>
            <c:numRef>
              <c:f>'Cumulative CMMR'!$AB$29:$AB$33</c:f>
              <c:numCache>
                <c:formatCode>0.00</c:formatCode>
                <c:ptCount val="5"/>
                <c:pt idx="0">
                  <c:v>37.360941925048799</c:v>
                </c:pt>
                <c:pt idx="1">
                  <c:v>37.768002777099568</c:v>
                </c:pt>
                <c:pt idx="2">
                  <c:v>33.994333333333337</c:v>
                </c:pt>
                <c:pt idx="3">
                  <c:v>31.080199999999998</c:v>
                </c:pt>
                <c:pt idx="4">
                  <c:v>32.916875000000005</c:v>
                </c:pt>
              </c:numCache>
            </c:numRef>
          </c:val>
          <c:extLst>
            <c:ext xmlns:c16="http://schemas.microsoft.com/office/drawing/2014/chart" uri="{C3380CC4-5D6E-409C-BE32-E72D297353CC}">
              <c16:uniqueId val="{00000000-8267-4DE7-9CDF-D20A4F9199D6}"/>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errBars>
            <c:errBarType val="both"/>
            <c:errValType val="cust"/>
            <c:noEndCap val="0"/>
            <c:plus>
              <c:numRef>
                <c:f>'Cumulative CMMR'!$AE$29:$AE$33</c:f>
                <c:numCache>
                  <c:formatCode>0.00</c:formatCode>
                  <c:ptCount val="5"/>
                  <c:pt idx="0">
                    <c:v>1.1483668370576527</c:v>
                  </c:pt>
                  <c:pt idx="1">
                    <c:v>0.65102074930038645</c:v>
                  </c:pt>
                  <c:pt idx="2">
                    <c:v>1.1638626780395305</c:v>
                  </c:pt>
                  <c:pt idx="3">
                    <c:v>2.4897754316403713</c:v>
                  </c:pt>
                  <c:pt idx="4">
                    <c:v>1.2752907184899731</c:v>
                  </c:pt>
                </c:numCache>
              </c:numRef>
            </c:plus>
            <c:minus>
              <c:numRef>
                <c:f>'Cumulative CMMR'!$AE$29:$AE$33</c:f>
                <c:numCache>
                  <c:formatCode>0.00</c:formatCode>
                  <c:ptCount val="5"/>
                  <c:pt idx="0">
                    <c:v>1.1483668370576527</c:v>
                  </c:pt>
                  <c:pt idx="1">
                    <c:v>0.65102074930038645</c:v>
                  </c:pt>
                  <c:pt idx="2">
                    <c:v>1.1638626780395305</c:v>
                  </c:pt>
                  <c:pt idx="3">
                    <c:v>2.4897754316403713</c:v>
                  </c:pt>
                  <c:pt idx="4">
                    <c:v>1.2752907184899731</c:v>
                  </c:pt>
                </c:numCache>
              </c:numRef>
            </c:minus>
            <c:spPr>
              <a:noFill/>
              <a:ln w="9525">
                <a:solidFill>
                  <a:schemeClr val="tx2">
                    <a:lumMod val="75000"/>
                    <a:lumOff val="25000"/>
                  </a:schemeClr>
                </a:solidFill>
                <a:round/>
              </a:ln>
              <a:effectLst/>
            </c:spPr>
          </c:errBars>
          <c:cat>
            <c:strRef>
              <c:f>'Cumulative CMMR'!$AA$29:$AA$33</c:f>
              <c:strCache>
                <c:ptCount val="5"/>
                <c:pt idx="0">
                  <c:v>June</c:v>
                </c:pt>
                <c:pt idx="1">
                  <c:v>July</c:v>
                </c:pt>
                <c:pt idx="2">
                  <c:v>August</c:v>
                </c:pt>
                <c:pt idx="3">
                  <c:v>September</c:v>
                </c:pt>
                <c:pt idx="4">
                  <c:v>October</c:v>
                </c:pt>
              </c:strCache>
            </c:strRef>
          </c:cat>
          <c:val>
            <c:numRef>
              <c:f>'Cumulative CMMR'!$AC$29:$AC$33</c:f>
              <c:numCache>
                <c:formatCode>0.00</c:formatCode>
                <c:ptCount val="5"/>
                <c:pt idx="0">
                  <c:v>41.636947479248022</c:v>
                </c:pt>
                <c:pt idx="1">
                  <c:v>39.979658813476547</c:v>
                </c:pt>
                <c:pt idx="2">
                  <c:v>37.187333333333335</c:v>
                </c:pt>
                <c:pt idx="3">
                  <c:v>33.949799999999996</c:v>
                </c:pt>
                <c:pt idx="4">
                  <c:v>34.781750000000002</c:v>
                </c:pt>
              </c:numCache>
            </c:numRef>
          </c:val>
          <c:extLst>
            <c:ext xmlns:c16="http://schemas.microsoft.com/office/drawing/2014/chart" uri="{C3380CC4-5D6E-409C-BE32-E72D297353CC}">
              <c16:uniqueId val="{00000001-8267-4DE7-9CDF-D20A4F9199D6}"/>
            </c:ext>
          </c:extLst>
        </c:ser>
        <c:dLbls>
          <c:showLegendKey val="0"/>
          <c:showVal val="0"/>
          <c:showCatName val="0"/>
          <c:showSerName val="0"/>
          <c:showPercent val="0"/>
          <c:showBubbleSize val="0"/>
        </c:dLbls>
        <c:gapWidth val="100"/>
        <c:overlap val="-24"/>
        <c:axId val="825999728"/>
        <c:axId val="839535152"/>
      </c:barChart>
      <c:catAx>
        <c:axId val="825999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9535152"/>
        <c:crossesAt val="0"/>
        <c:auto val="1"/>
        <c:lblAlgn val="ctr"/>
        <c:lblOffset val="100"/>
        <c:noMultiLvlLbl val="0"/>
      </c:catAx>
      <c:valAx>
        <c:axId val="8395351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99972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22nd,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- 22April22'!$L$2:$L$5</c:f>
              <c:numCache>
                <c:formatCode>0.00E+00</c:formatCode>
                <c:ptCount val="4"/>
                <c:pt idx="0">
                  <c:v>60632202604.533325</c:v>
                </c:pt>
                <c:pt idx="1">
                  <c:v>624343109821.19995</c:v>
                </c:pt>
                <c:pt idx="2">
                  <c:v>265844423498.26666</c:v>
                </c:pt>
                <c:pt idx="3">
                  <c:v>1485758989852.8</c:v>
                </c:pt>
              </c:numCache>
            </c:numRef>
          </c:val>
          <c:extLst>
            <c:ext xmlns:c16="http://schemas.microsoft.com/office/drawing/2014/chart" uri="{C3380CC4-5D6E-409C-BE32-E72D297353CC}">
              <c16:uniqueId val="{00000000-4031-476E-97D9-6A70E781FDB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- 22April22'!$D$2:$D$5</c:f>
              <c:strCache>
                <c:ptCount val="4"/>
                <c:pt idx="0">
                  <c:v>FH 4/22/22</c:v>
                </c:pt>
                <c:pt idx="1">
                  <c:v>HS 4/22/22</c:v>
                </c:pt>
                <c:pt idx="2">
                  <c:v>JT 4/22/22</c:v>
                </c:pt>
                <c:pt idx="3">
                  <c:v>RB 4/22/22</c:v>
                </c:pt>
              </c:strCache>
            </c:strRef>
          </c:cat>
          <c:val>
            <c:numRef>
              <c:f>'Weekly Results - 22April22'!$M$2:$M$5</c:f>
              <c:numCache>
                <c:formatCode>0.00E+00</c:formatCode>
                <c:ptCount val="4"/>
                <c:pt idx="0">
                  <c:v>23661347357.866669</c:v>
                </c:pt>
                <c:pt idx="1">
                  <c:v>305414594847.59998</c:v>
                </c:pt>
                <c:pt idx="2">
                  <c:v>33899624472.933334</c:v>
                </c:pt>
                <c:pt idx="3">
                  <c:v>783035143300.79993</c:v>
                </c:pt>
              </c:numCache>
            </c:numRef>
          </c:val>
          <c:extLst>
            <c:ext xmlns:c16="http://schemas.microsoft.com/office/drawing/2014/chart" uri="{C3380CC4-5D6E-409C-BE32-E72D297353CC}">
              <c16:uniqueId val="{00000001-4031-476E-97D9-6A70E781FDB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13th,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- 13April22'!$G$2:$G$5</c:f>
              <c:numCache>
                <c:formatCode>0.00E+00</c:formatCode>
                <c:ptCount val="4"/>
                <c:pt idx="0">
                  <c:v>63533.333333333336</c:v>
                </c:pt>
                <c:pt idx="1">
                  <c:v>19866.666666666668</c:v>
                </c:pt>
                <c:pt idx="2">
                  <c:v>6799.9999999999991</c:v>
                </c:pt>
                <c:pt idx="3">
                  <c:v>6799.9999999999991</c:v>
                </c:pt>
              </c:numCache>
            </c:numRef>
          </c:val>
          <c:extLst>
            <c:ext xmlns:c16="http://schemas.microsoft.com/office/drawing/2014/chart" uri="{C3380CC4-5D6E-409C-BE32-E72D297353CC}">
              <c16:uniqueId val="{00000000-4298-46D8-B4EA-CBD57917BD5D}"/>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- 13April22'!$J$2:$J$5</c:f>
              <c:numCache>
                <c:formatCode>0.00E+00</c:formatCode>
                <c:ptCount val="4"/>
                <c:pt idx="0">
                  <c:v>40800</c:v>
                </c:pt>
                <c:pt idx="1">
                  <c:v>2533.3333333333335</c:v>
                </c:pt>
                <c:pt idx="2">
                  <c:v>1066.6666666666667</c:v>
                </c:pt>
                <c:pt idx="3">
                  <c:v>1066.6666666666667</c:v>
                </c:pt>
              </c:numCache>
            </c:numRef>
          </c:val>
          <c:extLst>
            <c:ext xmlns:c16="http://schemas.microsoft.com/office/drawing/2014/chart" uri="{C3380CC4-5D6E-409C-BE32-E72D297353CC}">
              <c16:uniqueId val="{00000001-4298-46D8-B4EA-CBD57917BD5D}"/>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13th,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- 13April22'!$L$2:$L$5</c:f>
              <c:numCache>
                <c:formatCode>0.00E+00</c:formatCode>
                <c:ptCount val="4"/>
                <c:pt idx="0">
                  <c:v>1409329002002.9333</c:v>
                </c:pt>
                <c:pt idx="1">
                  <c:v>805429639509.6001</c:v>
                </c:pt>
                <c:pt idx="2">
                  <c:v>181987457696.79996</c:v>
                </c:pt>
                <c:pt idx="3">
                  <c:v>682646022364.7998</c:v>
                </c:pt>
              </c:numCache>
            </c:numRef>
          </c:val>
          <c:extLst>
            <c:ext xmlns:c16="http://schemas.microsoft.com/office/drawing/2014/chart" uri="{C3380CC4-5D6E-409C-BE32-E72D297353CC}">
              <c16:uniqueId val="{00000000-E334-4761-8758-A3356156E7C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- 13April22'!$M$2:$M$5</c:f>
              <c:numCache>
                <c:formatCode>0.00E+00</c:formatCode>
                <c:ptCount val="4"/>
                <c:pt idx="0">
                  <c:v>905046536438.3999</c:v>
                </c:pt>
                <c:pt idx="1">
                  <c:v>102705792957.60001</c:v>
                </c:pt>
                <c:pt idx="2">
                  <c:v>28547052187.733334</c:v>
                </c:pt>
                <c:pt idx="3">
                  <c:v>107081728998.39999</c:v>
                </c:pt>
              </c:numCache>
            </c:numRef>
          </c:val>
          <c:extLst>
            <c:ext xmlns:c16="http://schemas.microsoft.com/office/drawing/2014/chart" uri="{C3380CC4-5D6E-409C-BE32-E72D297353CC}">
              <c16:uniqueId val="{00000001-E334-4761-8758-A3356156E7C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April 13th,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- 13April22'!$G$2:$G$5</c:f>
              <c:numCache>
                <c:formatCode>0.00E+00</c:formatCode>
                <c:ptCount val="4"/>
                <c:pt idx="0">
                  <c:v>63533.333333333336</c:v>
                </c:pt>
                <c:pt idx="1">
                  <c:v>19866.666666666668</c:v>
                </c:pt>
                <c:pt idx="2">
                  <c:v>6799.9999999999991</c:v>
                </c:pt>
                <c:pt idx="3">
                  <c:v>6799.9999999999991</c:v>
                </c:pt>
              </c:numCache>
            </c:numRef>
          </c:val>
          <c:extLst>
            <c:ext xmlns:c16="http://schemas.microsoft.com/office/drawing/2014/chart" uri="{C3380CC4-5D6E-409C-BE32-E72D297353CC}">
              <c16:uniqueId val="{00000000-F1AF-47F8-9CEE-A0EAE8C6858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- 13April22'!$J$2:$J$5</c:f>
              <c:numCache>
                <c:formatCode>0.00E+00</c:formatCode>
                <c:ptCount val="4"/>
                <c:pt idx="0">
                  <c:v>40800</c:v>
                </c:pt>
                <c:pt idx="1">
                  <c:v>2533.3333333333335</c:v>
                </c:pt>
                <c:pt idx="2">
                  <c:v>1066.6666666666667</c:v>
                </c:pt>
                <c:pt idx="3">
                  <c:v>1066.6666666666667</c:v>
                </c:pt>
              </c:numCache>
            </c:numRef>
          </c:val>
          <c:extLst>
            <c:ext xmlns:c16="http://schemas.microsoft.com/office/drawing/2014/chart" uri="{C3380CC4-5D6E-409C-BE32-E72D297353CC}">
              <c16:uniqueId val="{00000001-F1AF-47F8-9CEE-A0EAE8C6858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13th,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- 13April22'!$L$2:$L$5</c:f>
              <c:numCache>
                <c:formatCode>0.00E+00</c:formatCode>
                <c:ptCount val="4"/>
                <c:pt idx="0">
                  <c:v>1409329002002.9333</c:v>
                </c:pt>
                <c:pt idx="1">
                  <c:v>805429639509.6001</c:v>
                </c:pt>
                <c:pt idx="2">
                  <c:v>181987457696.79996</c:v>
                </c:pt>
                <c:pt idx="3">
                  <c:v>682646022364.7998</c:v>
                </c:pt>
              </c:numCache>
            </c:numRef>
          </c:val>
          <c:extLst>
            <c:ext xmlns:c16="http://schemas.microsoft.com/office/drawing/2014/chart" uri="{C3380CC4-5D6E-409C-BE32-E72D297353CC}">
              <c16:uniqueId val="{00000000-9F68-410E-9132-FCBE19F38BC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- 13April22'!$D$2:$D$5</c:f>
              <c:strCache>
                <c:ptCount val="4"/>
                <c:pt idx="0">
                  <c:v>FH 4/13/22</c:v>
                </c:pt>
                <c:pt idx="1">
                  <c:v>HS 4/13/22</c:v>
                </c:pt>
                <c:pt idx="2">
                  <c:v>JT 4/13/22</c:v>
                </c:pt>
                <c:pt idx="3">
                  <c:v>RB 4/13/22</c:v>
                </c:pt>
              </c:strCache>
            </c:strRef>
          </c:cat>
          <c:val>
            <c:numRef>
              <c:f>'Weekly Results - 13April22'!$M$2:$M$5</c:f>
              <c:numCache>
                <c:formatCode>0.00E+00</c:formatCode>
                <c:ptCount val="4"/>
                <c:pt idx="0">
                  <c:v>905046536438.3999</c:v>
                </c:pt>
                <c:pt idx="1">
                  <c:v>102705792957.60001</c:v>
                </c:pt>
                <c:pt idx="2">
                  <c:v>28547052187.733334</c:v>
                </c:pt>
                <c:pt idx="3">
                  <c:v>107081728998.39999</c:v>
                </c:pt>
              </c:numCache>
            </c:numRef>
          </c:val>
          <c:extLst>
            <c:ext xmlns:c16="http://schemas.microsoft.com/office/drawing/2014/chart" uri="{C3380CC4-5D6E-409C-BE32-E72D297353CC}">
              <c16:uniqueId val="{00000001-9F68-410E-9132-FCBE19F38BC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April 6th,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- 06April22'!$G$2:$G$5</c:f>
              <c:numCache>
                <c:formatCode>0.00E+00</c:formatCode>
                <c:ptCount val="4"/>
                <c:pt idx="0">
                  <c:v>25333.333333333332</c:v>
                </c:pt>
                <c:pt idx="1">
                  <c:v>23733.333333333332</c:v>
                </c:pt>
                <c:pt idx="2">
                  <c:v>5066.666666666667</c:v>
                </c:pt>
                <c:pt idx="3">
                  <c:v>14066.666666666666</c:v>
                </c:pt>
              </c:numCache>
            </c:numRef>
          </c:val>
          <c:extLst>
            <c:ext xmlns:c16="http://schemas.microsoft.com/office/drawing/2014/chart" uri="{C3380CC4-5D6E-409C-BE32-E72D297353CC}">
              <c16:uniqueId val="{00000000-CB2B-4F43-8944-B345EDF381EA}"/>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- 06April22'!$J$2:$J$5</c:f>
              <c:numCache>
                <c:formatCode>0.00E+00</c:formatCode>
                <c:ptCount val="4"/>
                <c:pt idx="0">
                  <c:v>1733.3333333333333</c:v>
                </c:pt>
                <c:pt idx="1">
                  <c:v>2000</c:v>
                </c:pt>
                <c:pt idx="2">
                  <c:v>0</c:v>
                </c:pt>
                <c:pt idx="3">
                  <c:v>3399.9999999999995</c:v>
                </c:pt>
              </c:numCache>
            </c:numRef>
          </c:val>
          <c:extLst>
            <c:ext xmlns:c16="http://schemas.microsoft.com/office/drawing/2014/chart" uri="{C3380CC4-5D6E-409C-BE32-E72D297353CC}">
              <c16:uniqueId val="{00000001-CB2B-4F43-8944-B345EDF381EA}"/>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25</a:t>
            </a:r>
            <a:r>
              <a:rPr lang="en-US" sz="1600" b="1" i="0" u="none" strike="noStrike" cap="none" normalizeH="0" baseline="0">
                <a:effectLst/>
              </a:rPr>
              <a:t>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- 25May22'!$D$2:$D$5</c:f>
              <c:strCache>
                <c:ptCount val="4"/>
                <c:pt idx="0">
                  <c:v>FH 5/25/22</c:v>
                </c:pt>
                <c:pt idx="1">
                  <c:v>HS 5/25/22</c:v>
                </c:pt>
                <c:pt idx="2">
                  <c:v>JT 5/25/22</c:v>
                </c:pt>
                <c:pt idx="3">
                  <c:v>RB 5/25/22</c:v>
                </c:pt>
              </c:strCache>
            </c:strRef>
          </c:cat>
          <c:val>
            <c:numRef>
              <c:f>'Weekly Results - 25May22'!$G$2:$G$5</c:f>
              <c:numCache>
                <c:formatCode>0.00E+00</c:formatCode>
                <c:ptCount val="4"/>
                <c:pt idx="0">
                  <c:v>323066.66666666669</c:v>
                </c:pt>
                <c:pt idx="1">
                  <c:v>71000</c:v>
                </c:pt>
                <c:pt idx="2">
                  <c:v>145933.33333333334</c:v>
                </c:pt>
                <c:pt idx="3">
                  <c:v>201266.66666666663</c:v>
                </c:pt>
              </c:numCache>
            </c:numRef>
          </c:val>
          <c:extLst>
            <c:ext xmlns:c16="http://schemas.microsoft.com/office/drawing/2014/chart" uri="{C3380CC4-5D6E-409C-BE32-E72D297353CC}">
              <c16:uniqueId val="{00000000-27C8-954C-9D62-126A4B16DD45}"/>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- 25May22'!$D$2:$D$5</c:f>
              <c:strCache>
                <c:ptCount val="4"/>
                <c:pt idx="0">
                  <c:v>FH 5/25/22</c:v>
                </c:pt>
                <c:pt idx="1">
                  <c:v>HS 5/25/22</c:v>
                </c:pt>
                <c:pt idx="2">
                  <c:v>JT 5/25/22</c:v>
                </c:pt>
                <c:pt idx="3">
                  <c:v>RB 5/25/22</c:v>
                </c:pt>
              </c:strCache>
            </c:strRef>
          </c:cat>
          <c:val>
            <c:numRef>
              <c:f>'Weekly Results - 25May22'!$J$2:$J$5</c:f>
              <c:numCache>
                <c:formatCode>0.00E+00</c:formatCode>
                <c:ptCount val="4"/>
                <c:pt idx="0">
                  <c:v>179599.99999999997</c:v>
                </c:pt>
                <c:pt idx="1">
                  <c:v>10400</c:v>
                </c:pt>
                <c:pt idx="2">
                  <c:v>109266.66666666667</c:v>
                </c:pt>
                <c:pt idx="3">
                  <c:v>137466.66666666666</c:v>
                </c:pt>
              </c:numCache>
            </c:numRef>
          </c:val>
          <c:extLst>
            <c:ext xmlns:c16="http://schemas.microsoft.com/office/drawing/2014/chart" uri="{C3380CC4-5D6E-409C-BE32-E72D297353CC}">
              <c16:uniqueId val="{00000001-27C8-954C-9D62-126A4B16DD45}"/>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- 06April22'!$L$2:$L$5</c:f>
              <c:numCache>
                <c:formatCode>0.00E+00</c:formatCode>
                <c:ptCount val="4"/>
                <c:pt idx="0">
                  <c:v>561956999749.33337</c:v>
                </c:pt>
                <c:pt idx="1">
                  <c:v>962191112971.19995</c:v>
                </c:pt>
                <c:pt idx="2">
                  <c:v>135598497891.73334</c:v>
                </c:pt>
                <c:pt idx="3">
                  <c:v>1412140301166.3999</c:v>
                </c:pt>
              </c:numCache>
            </c:numRef>
          </c:val>
          <c:extLst>
            <c:ext xmlns:c16="http://schemas.microsoft.com/office/drawing/2014/chart" uri="{C3380CC4-5D6E-409C-BE32-E72D297353CC}">
              <c16:uniqueId val="{00000000-09FA-462A-A8D6-F8C93B38978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- 06April22'!$M$2:$M$5</c:f>
              <c:numCache>
                <c:formatCode>0.00E+00</c:formatCode>
                <c:ptCount val="4"/>
                <c:pt idx="0">
                  <c:v>38449689456.533333</c:v>
                </c:pt>
                <c:pt idx="1">
                  <c:v>81083520756</c:v>
                </c:pt>
                <c:pt idx="2">
                  <c:v>0</c:v>
                </c:pt>
                <c:pt idx="3">
                  <c:v>341323011182.3999</c:v>
                </c:pt>
              </c:numCache>
            </c:numRef>
          </c:val>
          <c:extLst>
            <c:ext xmlns:c16="http://schemas.microsoft.com/office/drawing/2014/chart" uri="{C3380CC4-5D6E-409C-BE32-E72D297353CC}">
              <c16:uniqueId val="{00000001-09FA-462A-A8D6-F8C93B38978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April 6th,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- 06April22'!$G$2:$G$5</c:f>
              <c:numCache>
                <c:formatCode>0.00E+00</c:formatCode>
                <c:ptCount val="4"/>
                <c:pt idx="0">
                  <c:v>25333.333333333332</c:v>
                </c:pt>
                <c:pt idx="1">
                  <c:v>23733.333333333332</c:v>
                </c:pt>
                <c:pt idx="2">
                  <c:v>5066.666666666667</c:v>
                </c:pt>
                <c:pt idx="3">
                  <c:v>14066.666666666666</c:v>
                </c:pt>
              </c:numCache>
            </c:numRef>
          </c:val>
          <c:extLst>
            <c:ext xmlns:c16="http://schemas.microsoft.com/office/drawing/2014/chart" uri="{C3380CC4-5D6E-409C-BE32-E72D297353CC}">
              <c16:uniqueId val="{00000000-7261-4674-9C86-04FE1A397CBA}"/>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- 06April22'!$J$2:$J$5</c:f>
              <c:numCache>
                <c:formatCode>0.00E+00</c:formatCode>
                <c:ptCount val="4"/>
                <c:pt idx="0">
                  <c:v>1733.3333333333333</c:v>
                </c:pt>
                <c:pt idx="1">
                  <c:v>2000</c:v>
                </c:pt>
                <c:pt idx="2">
                  <c:v>0</c:v>
                </c:pt>
                <c:pt idx="3">
                  <c:v>3399.9999999999995</c:v>
                </c:pt>
              </c:numCache>
            </c:numRef>
          </c:val>
          <c:extLst>
            <c:ext xmlns:c16="http://schemas.microsoft.com/office/drawing/2014/chart" uri="{C3380CC4-5D6E-409C-BE32-E72D297353CC}">
              <c16:uniqueId val="{00000001-7261-4674-9C86-04FE1A397CBA}"/>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April 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- 06April22'!$L$2:$L$5</c:f>
              <c:numCache>
                <c:formatCode>0.00E+00</c:formatCode>
                <c:ptCount val="4"/>
                <c:pt idx="0">
                  <c:v>561956999749.33337</c:v>
                </c:pt>
                <c:pt idx="1">
                  <c:v>962191112971.19995</c:v>
                </c:pt>
                <c:pt idx="2">
                  <c:v>135598497891.73334</c:v>
                </c:pt>
                <c:pt idx="3">
                  <c:v>1412140301166.3999</c:v>
                </c:pt>
              </c:numCache>
            </c:numRef>
          </c:val>
          <c:extLst>
            <c:ext xmlns:c16="http://schemas.microsoft.com/office/drawing/2014/chart" uri="{C3380CC4-5D6E-409C-BE32-E72D297353CC}">
              <c16:uniqueId val="{00000000-3575-43A2-A2D5-FD9BFA390ED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- 06April22'!$D$2:$D$5</c:f>
              <c:strCache>
                <c:ptCount val="4"/>
                <c:pt idx="0">
                  <c:v>FH 4/6/22</c:v>
                </c:pt>
                <c:pt idx="1">
                  <c:v>HS 4/6/22</c:v>
                </c:pt>
                <c:pt idx="2">
                  <c:v>JT 4/6/22</c:v>
                </c:pt>
                <c:pt idx="3">
                  <c:v>RB 4/6/22</c:v>
                </c:pt>
              </c:strCache>
            </c:strRef>
          </c:cat>
          <c:val>
            <c:numRef>
              <c:f>'Weekly Results - 06April22'!$M$2:$M$5</c:f>
              <c:numCache>
                <c:formatCode>0.00E+00</c:formatCode>
                <c:ptCount val="4"/>
                <c:pt idx="0">
                  <c:v>38449689456.533333</c:v>
                </c:pt>
                <c:pt idx="1">
                  <c:v>81083520756</c:v>
                </c:pt>
                <c:pt idx="2">
                  <c:v>0</c:v>
                </c:pt>
                <c:pt idx="3">
                  <c:v>341323011182.3999</c:v>
                </c:pt>
              </c:numCache>
            </c:numRef>
          </c:val>
          <c:extLst>
            <c:ext xmlns:c16="http://schemas.microsoft.com/office/drawing/2014/chart" uri="{C3380CC4-5D6E-409C-BE32-E72D297353CC}">
              <c16:uniqueId val="{00000001-3575-43A2-A2D5-FD9BFA390ED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March 30th,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- 30March22'!$G$2:$G$5</c:f>
              <c:numCache>
                <c:formatCode>0.00E+00</c:formatCode>
                <c:ptCount val="4"/>
                <c:pt idx="0">
                  <c:v>16733.333333333332</c:v>
                </c:pt>
                <c:pt idx="1">
                  <c:v>3666.6666666666665</c:v>
                </c:pt>
                <c:pt idx="2">
                  <c:v>10533.333333333334</c:v>
                </c:pt>
                <c:pt idx="3">
                  <c:v>4133.333333333333</c:v>
                </c:pt>
              </c:numCache>
            </c:numRef>
          </c:val>
          <c:extLst>
            <c:ext xmlns:c16="http://schemas.microsoft.com/office/drawing/2014/chart" uri="{C3380CC4-5D6E-409C-BE32-E72D297353CC}">
              <c16:uniqueId val="{00000000-9B75-4018-BA53-6AA66B7CB78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- 30March22'!$J$2:$J$5</c:f>
              <c:numCache>
                <c:formatCode>0.00E+00</c:formatCode>
                <c:ptCount val="4"/>
                <c:pt idx="0">
                  <c:v>4866.666666666667</c:v>
                </c:pt>
                <c:pt idx="1">
                  <c:v>1066.6666666666667</c:v>
                </c:pt>
                <c:pt idx="2">
                  <c:v>4000</c:v>
                </c:pt>
                <c:pt idx="3">
                  <c:v>1133.3333333333333</c:v>
                </c:pt>
              </c:numCache>
            </c:numRef>
          </c:val>
          <c:extLst>
            <c:ext xmlns:c16="http://schemas.microsoft.com/office/drawing/2014/chart" uri="{C3380CC4-5D6E-409C-BE32-E72D297353CC}">
              <c16:uniqueId val="{00000001-9B75-4018-BA53-6AA66B7CB78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30th,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- 30March22'!$L$2:$L$5</c:f>
              <c:numCache>
                <c:formatCode>0.00E+00</c:formatCode>
                <c:ptCount val="4"/>
                <c:pt idx="0">
                  <c:v>371187386676.53333</c:v>
                </c:pt>
                <c:pt idx="1">
                  <c:v>148653121386</c:v>
                </c:pt>
                <c:pt idx="2">
                  <c:v>281902140353.8667</c:v>
                </c:pt>
                <c:pt idx="3">
                  <c:v>414941699868.79993</c:v>
                </c:pt>
              </c:numCache>
            </c:numRef>
          </c:val>
          <c:extLst>
            <c:ext xmlns:c16="http://schemas.microsoft.com/office/drawing/2014/chart" uri="{C3380CC4-5D6E-409C-BE32-E72D297353CC}">
              <c16:uniqueId val="{00000000-B845-4760-9E76-B545A51B900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- 30March22'!$M$2:$M$5</c:f>
              <c:numCache>
                <c:formatCode>0.00E+00</c:formatCode>
                <c:ptCount val="4"/>
                <c:pt idx="0">
                  <c:v>107954897320.26668</c:v>
                </c:pt>
                <c:pt idx="1">
                  <c:v>43244544403.200005</c:v>
                </c:pt>
                <c:pt idx="2">
                  <c:v>107051445704</c:v>
                </c:pt>
                <c:pt idx="3">
                  <c:v>113774337060.79999</c:v>
                </c:pt>
              </c:numCache>
            </c:numRef>
          </c:val>
          <c:extLst>
            <c:ext xmlns:c16="http://schemas.microsoft.com/office/drawing/2014/chart" uri="{C3380CC4-5D6E-409C-BE32-E72D297353CC}">
              <c16:uniqueId val="{00000001-B845-4760-9E76-B545A51B900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March 30th,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- 30March22'!$G$2:$G$5</c:f>
              <c:numCache>
                <c:formatCode>0.00E+00</c:formatCode>
                <c:ptCount val="4"/>
                <c:pt idx="0">
                  <c:v>16733.333333333332</c:v>
                </c:pt>
                <c:pt idx="1">
                  <c:v>3666.6666666666665</c:v>
                </c:pt>
                <c:pt idx="2">
                  <c:v>10533.333333333334</c:v>
                </c:pt>
                <c:pt idx="3">
                  <c:v>4133.333333333333</c:v>
                </c:pt>
              </c:numCache>
            </c:numRef>
          </c:val>
          <c:extLst>
            <c:ext xmlns:c16="http://schemas.microsoft.com/office/drawing/2014/chart" uri="{C3380CC4-5D6E-409C-BE32-E72D297353CC}">
              <c16:uniqueId val="{00000000-E066-4CC7-B49F-9F16EDA66742}"/>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- 30March22'!$J$2:$J$5</c:f>
              <c:numCache>
                <c:formatCode>0.00E+00</c:formatCode>
                <c:ptCount val="4"/>
                <c:pt idx="0">
                  <c:v>4866.666666666667</c:v>
                </c:pt>
                <c:pt idx="1">
                  <c:v>1066.6666666666667</c:v>
                </c:pt>
                <c:pt idx="2">
                  <c:v>4000</c:v>
                </c:pt>
                <c:pt idx="3">
                  <c:v>1133.3333333333333</c:v>
                </c:pt>
              </c:numCache>
            </c:numRef>
          </c:val>
          <c:extLst>
            <c:ext xmlns:c16="http://schemas.microsoft.com/office/drawing/2014/chart" uri="{C3380CC4-5D6E-409C-BE32-E72D297353CC}">
              <c16:uniqueId val="{00000001-E066-4CC7-B49F-9F16EDA66742}"/>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30th,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- 30March22'!$L$2:$L$5</c:f>
              <c:numCache>
                <c:formatCode>0.00E+00</c:formatCode>
                <c:ptCount val="4"/>
                <c:pt idx="0">
                  <c:v>371187386676.53333</c:v>
                </c:pt>
                <c:pt idx="1">
                  <c:v>148653121386</c:v>
                </c:pt>
                <c:pt idx="2">
                  <c:v>281902140353.8667</c:v>
                </c:pt>
                <c:pt idx="3">
                  <c:v>414941699868.79993</c:v>
                </c:pt>
              </c:numCache>
            </c:numRef>
          </c:val>
          <c:extLst>
            <c:ext xmlns:c16="http://schemas.microsoft.com/office/drawing/2014/chart" uri="{C3380CC4-5D6E-409C-BE32-E72D297353CC}">
              <c16:uniqueId val="{00000000-810F-4C8F-9FCC-91C69B39226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- 30March22'!$D$2:$D$5</c:f>
              <c:strCache>
                <c:ptCount val="4"/>
                <c:pt idx="0">
                  <c:v>FH 3/30/22</c:v>
                </c:pt>
                <c:pt idx="1">
                  <c:v>HS 3/30/22</c:v>
                </c:pt>
                <c:pt idx="2">
                  <c:v>JT 3/30/22</c:v>
                </c:pt>
                <c:pt idx="3">
                  <c:v>RB 3/30/22</c:v>
                </c:pt>
              </c:strCache>
            </c:strRef>
          </c:cat>
          <c:val>
            <c:numRef>
              <c:f>'Weekly Results - 30March22'!$M$2:$M$5</c:f>
              <c:numCache>
                <c:formatCode>0.00E+00</c:formatCode>
                <c:ptCount val="4"/>
                <c:pt idx="0">
                  <c:v>107954897320.26668</c:v>
                </c:pt>
                <c:pt idx="1">
                  <c:v>43244544403.200005</c:v>
                </c:pt>
                <c:pt idx="2">
                  <c:v>107051445704</c:v>
                </c:pt>
                <c:pt idx="3">
                  <c:v>113774337060.79999</c:v>
                </c:pt>
              </c:numCache>
            </c:numRef>
          </c:val>
          <c:extLst>
            <c:ext xmlns:c16="http://schemas.microsoft.com/office/drawing/2014/chart" uri="{C3380CC4-5D6E-409C-BE32-E72D297353CC}">
              <c16:uniqueId val="{00000001-810F-4C8F-9FCC-91C69B39226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March 23rd,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'!$G$2:$G$5</c:f>
              <c:numCache>
                <c:formatCode>0.00E+00</c:formatCode>
                <c:ptCount val="4"/>
                <c:pt idx="0">
                  <c:v>7333.333333333333</c:v>
                </c:pt>
                <c:pt idx="1">
                  <c:v>16066.666666666666</c:v>
                </c:pt>
                <c:pt idx="2">
                  <c:v>23666.666666666668</c:v>
                </c:pt>
                <c:pt idx="3">
                  <c:v>5133.333333333333</c:v>
                </c:pt>
              </c:numCache>
            </c:numRef>
          </c:val>
          <c:extLst>
            <c:ext xmlns:c16="http://schemas.microsoft.com/office/drawing/2014/chart" uri="{C3380CC4-5D6E-409C-BE32-E72D297353CC}">
              <c16:uniqueId val="{00000000-32A7-4D35-BCF7-9D8B47A7F6B2}"/>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'!$J$2:$J$5</c:f>
              <c:numCache>
                <c:formatCode>0.00E+00</c:formatCode>
                <c:ptCount val="4"/>
                <c:pt idx="0">
                  <c:v>9533.3333333333339</c:v>
                </c:pt>
                <c:pt idx="1">
                  <c:v>6866.6666666666679</c:v>
                </c:pt>
                <c:pt idx="2">
                  <c:v>800</c:v>
                </c:pt>
                <c:pt idx="3">
                  <c:v>2333.3333333333335</c:v>
                </c:pt>
              </c:numCache>
            </c:numRef>
          </c:val>
          <c:extLst>
            <c:ext xmlns:c16="http://schemas.microsoft.com/office/drawing/2014/chart" uri="{C3380CC4-5D6E-409C-BE32-E72D297353CC}">
              <c16:uniqueId val="{00000001-32A7-4D35-BCF7-9D8B47A7F6B2}"/>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23rd,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'!$L$2:$L$5</c:f>
              <c:numCache>
                <c:formatCode>0.00E+00</c:formatCode>
                <c:ptCount val="4"/>
                <c:pt idx="0">
                  <c:v>162671763085.33334</c:v>
                </c:pt>
                <c:pt idx="1">
                  <c:v>651370950073.19995</c:v>
                </c:pt>
                <c:pt idx="2">
                  <c:v>633387720415.33337</c:v>
                </c:pt>
                <c:pt idx="3">
                  <c:v>515330820804.79999</c:v>
                </c:pt>
              </c:numCache>
            </c:numRef>
          </c:val>
          <c:extLst>
            <c:ext xmlns:c16="http://schemas.microsoft.com/office/drawing/2014/chart" uri="{C3380CC4-5D6E-409C-BE32-E72D297353CC}">
              <c16:uniqueId val="{00000000-6EAA-433E-9184-D355386F9F5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'!$M$2:$M$5</c:f>
              <c:numCache>
                <c:formatCode>0.00E+00</c:formatCode>
                <c:ptCount val="4"/>
                <c:pt idx="0">
                  <c:v>211473292010.93335</c:v>
                </c:pt>
                <c:pt idx="1">
                  <c:v>278386754595.60004</c:v>
                </c:pt>
                <c:pt idx="2">
                  <c:v>21410289140.799999</c:v>
                </c:pt>
                <c:pt idx="3">
                  <c:v>234241282184</c:v>
                </c:pt>
              </c:numCache>
            </c:numRef>
          </c:val>
          <c:extLst>
            <c:ext xmlns:c16="http://schemas.microsoft.com/office/drawing/2014/chart" uri="{C3380CC4-5D6E-409C-BE32-E72D297353CC}">
              <c16:uniqueId val="{00000001-6EAA-433E-9184-D355386F9F5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March 23rd,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'!$G$2:$G$5</c:f>
              <c:numCache>
                <c:formatCode>0.00E+00</c:formatCode>
                <c:ptCount val="4"/>
                <c:pt idx="0">
                  <c:v>7333.333333333333</c:v>
                </c:pt>
                <c:pt idx="1">
                  <c:v>16066.666666666666</c:v>
                </c:pt>
                <c:pt idx="2">
                  <c:v>23666.666666666668</c:v>
                </c:pt>
                <c:pt idx="3">
                  <c:v>5133.333333333333</c:v>
                </c:pt>
              </c:numCache>
            </c:numRef>
          </c:val>
          <c:extLst>
            <c:ext xmlns:c16="http://schemas.microsoft.com/office/drawing/2014/chart" uri="{C3380CC4-5D6E-409C-BE32-E72D297353CC}">
              <c16:uniqueId val="{00000000-8144-4940-A429-459C3E09E62B}"/>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'!$J$2:$J$5</c:f>
              <c:numCache>
                <c:formatCode>0.00E+00</c:formatCode>
                <c:ptCount val="4"/>
                <c:pt idx="0">
                  <c:v>9533.3333333333339</c:v>
                </c:pt>
                <c:pt idx="1">
                  <c:v>6866.6666666666679</c:v>
                </c:pt>
                <c:pt idx="2">
                  <c:v>800</c:v>
                </c:pt>
                <c:pt idx="3">
                  <c:v>2333.3333333333335</c:v>
                </c:pt>
              </c:numCache>
            </c:numRef>
          </c:val>
          <c:extLst>
            <c:ext xmlns:c16="http://schemas.microsoft.com/office/drawing/2014/chart" uri="{C3380CC4-5D6E-409C-BE32-E72D297353CC}">
              <c16:uniqueId val="{00000001-8144-4940-A429-459C3E09E62B}"/>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25</a:t>
            </a:r>
            <a:r>
              <a:rPr lang="en-US" sz="1600" b="1" i="0" u="none" strike="noStrike" baseline="0">
                <a:effectLst/>
              </a:rPr>
              <a:t>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- 25May22'!$D$2:$D$5</c:f>
              <c:strCache>
                <c:ptCount val="4"/>
                <c:pt idx="0">
                  <c:v>FH 5/25/22</c:v>
                </c:pt>
                <c:pt idx="1">
                  <c:v>HS 5/25/22</c:v>
                </c:pt>
                <c:pt idx="2">
                  <c:v>JT 5/25/22</c:v>
                </c:pt>
                <c:pt idx="3">
                  <c:v>RB 5/25/22</c:v>
                </c:pt>
              </c:strCache>
            </c:strRef>
          </c:cat>
          <c:val>
            <c:numRef>
              <c:f>'Weekly Results - 25May22'!$L$2:$L$5</c:f>
              <c:numCache>
                <c:formatCode>0.00E+00</c:formatCode>
                <c:ptCount val="4"/>
                <c:pt idx="0">
                  <c:v>7166430581013.8672</c:v>
                </c:pt>
                <c:pt idx="1">
                  <c:v>2878464986838.0005</c:v>
                </c:pt>
                <c:pt idx="2">
                  <c:v>3905593577434.2666</c:v>
                </c:pt>
                <c:pt idx="3">
                  <c:v>20204983740385.594</c:v>
                </c:pt>
              </c:numCache>
            </c:numRef>
          </c:val>
          <c:extLst>
            <c:ext xmlns:c16="http://schemas.microsoft.com/office/drawing/2014/chart" uri="{C3380CC4-5D6E-409C-BE32-E72D297353CC}">
              <c16:uniqueId val="{00000000-6B95-CC40-AAFD-5A0887325DF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- 25May22'!$D$2:$D$5</c:f>
              <c:strCache>
                <c:ptCount val="4"/>
                <c:pt idx="0">
                  <c:v>FH 5/25/22</c:v>
                </c:pt>
                <c:pt idx="1">
                  <c:v>HS 5/25/22</c:v>
                </c:pt>
                <c:pt idx="2">
                  <c:v>JT 5/25/22</c:v>
                </c:pt>
                <c:pt idx="3">
                  <c:v>RB 5/25/22</c:v>
                </c:pt>
              </c:strCache>
            </c:strRef>
          </c:cat>
          <c:val>
            <c:numRef>
              <c:f>'Weekly Results - 25May22'!$M$2:$M$5</c:f>
              <c:numCache>
                <c:formatCode>0.00E+00</c:formatCode>
                <c:ptCount val="4"/>
                <c:pt idx="0">
                  <c:v>3983979361380.7998</c:v>
                </c:pt>
                <c:pt idx="1">
                  <c:v>421634307931.20001</c:v>
                </c:pt>
                <c:pt idx="2">
                  <c:v>2924288658480.9331</c:v>
                </c:pt>
                <c:pt idx="3">
                  <c:v>13800157824668.797</c:v>
                </c:pt>
              </c:numCache>
            </c:numRef>
          </c:val>
          <c:extLst>
            <c:ext xmlns:c16="http://schemas.microsoft.com/office/drawing/2014/chart" uri="{C3380CC4-5D6E-409C-BE32-E72D297353CC}">
              <c16:uniqueId val="{00000001-6B95-CC40-AAFD-5A0887325DF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23rd,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'!$L$2:$L$5</c:f>
              <c:numCache>
                <c:formatCode>0.00E+00</c:formatCode>
                <c:ptCount val="4"/>
                <c:pt idx="0">
                  <c:v>162671763085.33334</c:v>
                </c:pt>
                <c:pt idx="1">
                  <c:v>651370950073.19995</c:v>
                </c:pt>
                <c:pt idx="2">
                  <c:v>633387720415.33337</c:v>
                </c:pt>
                <c:pt idx="3">
                  <c:v>515330820804.79999</c:v>
                </c:pt>
              </c:numCache>
            </c:numRef>
          </c:val>
          <c:extLst>
            <c:ext xmlns:c16="http://schemas.microsoft.com/office/drawing/2014/chart" uri="{C3380CC4-5D6E-409C-BE32-E72D297353CC}">
              <c16:uniqueId val="{00000000-B2BC-44D5-B3B4-35C126B474A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- 23March22 '!$D$2:$D$5</c:f>
              <c:strCache>
                <c:ptCount val="4"/>
                <c:pt idx="0">
                  <c:v>FH 3/23/22</c:v>
                </c:pt>
                <c:pt idx="1">
                  <c:v>HS 3/23/22</c:v>
                </c:pt>
                <c:pt idx="2">
                  <c:v>JT 3/23/22</c:v>
                </c:pt>
                <c:pt idx="3">
                  <c:v>RB 3/23/22</c:v>
                </c:pt>
              </c:strCache>
            </c:strRef>
          </c:cat>
          <c:val>
            <c:numRef>
              <c:f>'Weekly Results - 23March22 '!$M$2:$M$5</c:f>
              <c:numCache>
                <c:formatCode>0.00E+00</c:formatCode>
                <c:ptCount val="4"/>
                <c:pt idx="0">
                  <c:v>211473292010.93335</c:v>
                </c:pt>
                <c:pt idx="1">
                  <c:v>278386754595.60004</c:v>
                </c:pt>
                <c:pt idx="2">
                  <c:v>21410289140.799999</c:v>
                </c:pt>
                <c:pt idx="3">
                  <c:v>234241282184</c:v>
                </c:pt>
              </c:numCache>
            </c:numRef>
          </c:val>
          <c:extLst>
            <c:ext xmlns:c16="http://schemas.microsoft.com/office/drawing/2014/chart" uri="{C3380CC4-5D6E-409C-BE32-E72D297353CC}">
              <c16:uniqueId val="{00000001-B2BC-44D5-B3B4-35C126B474A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March 16th,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- 16March22'!$G$2:$G$5</c:f>
              <c:numCache>
                <c:formatCode>0.00E+00</c:formatCode>
                <c:ptCount val="4"/>
                <c:pt idx="0">
                  <c:v>26600</c:v>
                </c:pt>
                <c:pt idx="1">
                  <c:v>8533.3333333333339</c:v>
                </c:pt>
                <c:pt idx="2">
                  <c:v>14533.333333333334</c:v>
                </c:pt>
                <c:pt idx="3">
                  <c:v>8066.666666666667</c:v>
                </c:pt>
              </c:numCache>
            </c:numRef>
          </c:val>
          <c:extLst>
            <c:ext xmlns:c16="http://schemas.microsoft.com/office/drawing/2014/chart" uri="{C3380CC4-5D6E-409C-BE32-E72D297353CC}">
              <c16:uniqueId val="{00000000-4DFF-4270-B634-8A3D74AB3635}"/>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- 16March22'!$J$2:$J$5</c:f>
              <c:numCache>
                <c:formatCode>0.00E+00</c:formatCode>
                <c:ptCount val="4"/>
                <c:pt idx="0">
                  <c:v>15733.333333333334</c:v>
                </c:pt>
                <c:pt idx="1">
                  <c:v>1333.3333333333333</c:v>
                </c:pt>
                <c:pt idx="2">
                  <c:v>0</c:v>
                </c:pt>
                <c:pt idx="3">
                  <c:v>1133.3333333333333</c:v>
                </c:pt>
              </c:numCache>
            </c:numRef>
          </c:val>
          <c:extLst>
            <c:ext xmlns:c16="http://schemas.microsoft.com/office/drawing/2014/chart" uri="{C3380CC4-5D6E-409C-BE32-E72D297353CC}">
              <c16:uniqueId val="{00000001-4DFF-4270-B634-8A3D74AB3635}"/>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16th,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- 16March22'!$L$2:$L$5</c:f>
              <c:numCache>
                <c:formatCode>0.00E+00</c:formatCode>
                <c:ptCount val="4"/>
                <c:pt idx="0">
                  <c:v>590054849736.79993</c:v>
                </c:pt>
                <c:pt idx="1">
                  <c:v>345956355225.60004</c:v>
                </c:pt>
                <c:pt idx="2">
                  <c:v>388953586057.86664</c:v>
                </c:pt>
                <c:pt idx="3">
                  <c:v>809805575550.3999</c:v>
                </c:pt>
              </c:numCache>
            </c:numRef>
          </c:val>
          <c:extLst>
            <c:ext xmlns:c16="http://schemas.microsoft.com/office/drawing/2014/chart" uri="{C3380CC4-5D6E-409C-BE32-E72D297353CC}">
              <c16:uniqueId val="{00000000-EF7B-4B35-8A78-5673BD66A06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- 16March22'!$M$2:$M$5</c:f>
              <c:numCache>
                <c:formatCode>0.00E+00</c:formatCode>
                <c:ptCount val="4"/>
                <c:pt idx="0">
                  <c:v>349004873528.53333</c:v>
                </c:pt>
                <c:pt idx="1">
                  <c:v>54055680504</c:v>
                </c:pt>
                <c:pt idx="3">
                  <c:v>113774337060.79999</c:v>
                </c:pt>
              </c:numCache>
            </c:numRef>
          </c:val>
          <c:extLst>
            <c:ext xmlns:c16="http://schemas.microsoft.com/office/drawing/2014/chart" uri="{C3380CC4-5D6E-409C-BE32-E72D297353CC}">
              <c16:uniqueId val="{00000001-EF7B-4B35-8A78-5673BD66A06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March 16th,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- 16March22'!$G$2:$G$5</c:f>
              <c:numCache>
                <c:formatCode>0.00E+00</c:formatCode>
                <c:ptCount val="4"/>
                <c:pt idx="0">
                  <c:v>26600</c:v>
                </c:pt>
                <c:pt idx="1">
                  <c:v>8533.3333333333339</c:v>
                </c:pt>
                <c:pt idx="2">
                  <c:v>14533.333333333334</c:v>
                </c:pt>
                <c:pt idx="3">
                  <c:v>8066.666666666667</c:v>
                </c:pt>
              </c:numCache>
            </c:numRef>
          </c:val>
          <c:extLst>
            <c:ext xmlns:c16="http://schemas.microsoft.com/office/drawing/2014/chart" uri="{C3380CC4-5D6E-409C-BE32-E72D297353CC}">
              <c16:uniqueId val="{00000000-74EE-4C76-A90F-87CFC9CAEEC2}"/>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- 16March22'!$J$2:$J$5</c:f>
              <c:numCache>
                <c:formatCode>0.00E+00</c:formatCode>
                <c:ptCount val="4"/>
                <c:pt idx="0">
                  <c:v>15733.333333333334</c:v>
                </c:pt>
                <c:pt idx="1">
                  <c:v>1333.3333333333333</c:v>
                </c:pt>
                <c:pt idx="2">
                  <c:v>0</c:v>
                </c:pt>
                <c:pt idx="3">
                  <c:v>1133.3333333333333</c:v>
                </c:pt>
              </c:numCache>
            </c:numRef>
          </c:val>
          <c:extLst>
            <c:ext xmlns:c16="http://schemas.microsoft.com/office/drawing/2014/chart" uri="{C3380CC4-5D6E-409C-BE32-E72D297353CC}">
              <c16:uniqueId val="{00000001-74EE-4C76-A90F-87CFC9CAEEC2}"/>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16th,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- 16March22'!$L$2:$L$5</c:f>
              <c:numCache>
                <c:formatCode>0.00E+00</c:formatCode>
                <c:ptCount val="4"/>
                <c:pt idx="0">
                  <c:v>590054849736.79993</c:v>
                </c:pt>
                <c:pt idx="1">
                  <c:v>345956355225.60004</c:v>
                </c:pt>
                <c:pt idx="2">
                  <c:v>388953586057.86664</c:v>
                </c:pt>
                <c:pt idx="3">
                  <c:v>809805575550.3999</c:v>
                </c:pt>
              </c:numCache>
            </c:numRef>
          </c:val>
          <c:extLst>
            <c:ext xmlns:c16="http://schemas.microsoft.com/office/drawing/2014/chart" uri="{C3380CC4-5D6E-409C-BE32-E72D297353CC}">
              <c16:uniqueId val="{00000000-4CFC-409D-8974-5B28B54CCD3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- 16March22'!$D$2:$D$5</c:f>
              <c:strCache>
                <c:ptCount val="4"/>
                <c:pt idx="0">
                  <c:v>FH 3/16/22</c:v>
                </c:pt>
                <c:pt idx="1">
                  <c:v>HS 3/16/22</c:v>
                </c:pt>
                <c:pt idx="2">
                  <c:v>JT 3/16/22</c:v>
                </c:pt>
                <c:pt idx="3">
                  <c:v>RB 3/16/22</c:v>
                </c:pt>
              </c:strCache>
            </c:strRef>
          </c:cat>
          <c:val>
            <c:numRef>
              <c:f>'Weekly Results - 16March22'!$M$2:$M$5</c:f>
              <c:numCache>
                <c:formatCode>0.00E+00</c:formatCode>
                <c:ptCount val="4"/>
                <c:pt idx="0">
                  <c:v>349004873528.53333</c:v>
                </c:pt>
                <c:pt idx="1">
                  <c:v>54055680504</c:v>
                </c:pt>
                <c:pt idx="3">
                  <c:v>113774337060.79999</c:v>
                </c:pt>
              </c:numCache>
            </c:numRef>
          </c:val>
          <c:extLst>
            <c:ext xmlns:c16="http://schemas.microsoft.com/office/drawing/2014/chart" uri="{C3380CC4-5D6E-409C-BE32-E72D297353CC}">
              <c16:uniqueId val="{00000001-4CFC-409D-8974-5B28B54CCD3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March 9th,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- 9March22'!$G$2:$G$5</c:f>
              <c:numCache>
                <c:formatCode>0.00E+00</c:formatCode>
                <c:ptCount val="4"/>
                <c:pt idx="0">
                  <c:v>19600</c:v>
                </c:pt>
                <c:pt idx="1">
                  <c:v>24800.000000000004</c:v>
                </c:pt>
                <c:pt idx="2">
                  <c:v>7333.333333333333</c:v>
                </c:pt>
                <c:pt idx="3">
                  <c:v>11000</c:v>
                </c:pt>
              </c:numCache>
            </c:numRef>
          </c:val>
          <c:extLst>
            <c:ext xmlns:c16="http://schemas.microsoft.com/office/drawing/2014/chart" uri="{C3380CC4-5D6E-409C-BE32-E72D297353CC}">
              <c16:uniqueId val="{00000000-77D3-482A-A22A-14051250859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- 9March22'!$J$2:$J$5</c:f>
              <c:numCache>
                <c:formatCode>0.00E+00</c:formatCode>
                <c:ptCount val="4"/>
                <c:pt idx="0">
                  <c:v>29800</c:v>
                </c:pt>
                <c:pt idx="1">
                  <c:v>2133.3333333333335</c:v>
                </c:pt>
                <c:pt idx="2">
                  <c:v>2666.6666666666665</c:v>
                </c:pt>
                <c:pt idx="3">
                  <c:v>6933.333333333333</c:v>
                </c:pt>
              </c:numCache>
            </c:numRef>
          </c:val>
          <c:extLst>
            <c:ext xmlns:c16="http://schemas.microsoft.com/office/drawing/2014/chart" uri="{C3380CC4-5D6E-409C-BE32-E72D297353CC}">
              <c16:uniqueId val="{00000001-77D3-482A-A22A-14051250859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9th,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- 9March22'!$L$2:$L$5</c:f>
              <c:numCache>
                <c:formatCode>0.00E+00</c:formatCode>
                <c:ptCount val="4"/>
                <c:pt idx="0">
                  <c:v>434777257700.79999</c:v>
                </c:pt>
                <c:pt idx="1">
                  <c:v>1005435657374.4001</c:v>
                </c:pt>
                <c:pt idx="2">
                  <c:v>196260983790.66666</c:v>
                </c:pt>
                <c:pt idx="3">
                  <c:v>1104280330296</c:v>
                </c:pt>
              </c:numCache>
            </c:numRef>
          </c:val>
          <c:extLst>
            <c:ext xmlns:c16="http://schemas.microsoft.com/office/drawing/2014/chart" uri="{C3380CC4-5D6E-409C-BE32-E72D297353CC}">
              <c16:uniqueId val="{00000000-BBC6-49F0-9A87-31D232D52D8C}"/>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- 9March22'!$M$2:$M$5</c:f>
              <c:numCache>
                <c:formatCode>0.00E+00</c:formatCode>
                <c:ptCount val="4"/>
                <c:pt idx="0">
                  <c:v>661038891810.40002</c:v>
                </c:pt>
                <c:pt idx="1">
                  <c:v>86489088806.400009</c:v>
                </c:pt>
                <c:pt idx="2">
                  <c:v>71367630469.333328</c:v>
                </c:pt>
                <c:pt idx="3">
                  <c:v>696031238489.59998</c:v>
                </c:pt>
              </c:numCache>
            </c:numRef>
          </c:val>
          <c:extLst>
            <c:ext xmlns:c16="http://schemas.microsoft.com/office/drawing/2014/chart" uri="{C3380CC4-5D6E-409C-BE32-E72D297353CC}">
              <c16:uniqueId val="{00000001-BBC6-49F0-9A87-31D232D52D8C}"/>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March 9th,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- 9March22'!$G$2:$G$5</c:f>
              <c:numCache>
                <c:formatCode>0.00E+00</c:formatCode>
                <c:ptCount val="4"/>
                <c:pt idx="0">
                  <c:v>19600</c:v>
                </c:pt>
                <c:pt idx="1">
                  <c:v>24800.000000000004</c:v>
                </c:pt>
                <c:pt idx="2">
                  <c:v>7333.333333333333</c:v>
                </c:pt>
                <c:pt idx="3">
                  <c:v>11000</c:v>
                </c:pt>
              </c:numCache>
            </c:numRef>
          </c:val>
          <c:extLst>
            <c:ext xmlns:c16="http://schemas.microsoft.com/office/drawing/2014/chart" uri="{C3380CC4-5D6E-409C-BE32-E72D297353CC}">
              <c16:uniqueId val="{00000000-47AB-4282-9854-C8719310D63F}"/>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- 9March22'!$J$2:$J$5</c:f>
              <c:numCache>
                <c:formatCode>0.00E+00</c:formatCode>
                <c:ptCount val="4"/>
                <c:pt idx="0">
                  <c:v>29800</c:v>
                </c:pt>
                <c:pt idx="1">
                  <c:v>2133.3333333333335</c:v>
                </c:pt>
                <c:pt idx="2">
                  <c:v>2666.6666666666665</c:v>
                </c:pt>
                <c:pt idx="3">
                  <c:v>6933.333333333333</c:v>
                </c:pt>
              </c:numCache>
            </c:numRef>
          </c:val>
          <c:extLst>
            <c:ext xmlns:c16="http://schemas.microsoft.com/office/drawing/2014/chart" uri="{C3380CC4-5D6E-409C-BE32-E72D297353CC}">
              <c16:uniqueId val="{00000001-47AB-4282-9854-C8719310D63F}"/>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9th,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- 9March22'!$L$2:$L$5</c:f>
              <c:numCache>
                <c:formatCode>0.00E+00</c:formatCode>
                <c:ptCount val="4"/>
                <c:pt idx="0">
                  <c:v>434777257700.79999</c:v>
                </c:pt>
                <c:pt idx="1">
                  <c:v>1005435657374.4001</c:v>
                </c:pt>
                <c:pt idx="2">
                  <c:v>196260983790.66666</c:v>
                </c:pt>
                <c:pt idx="3">
                  <c:v>1104280330296</c:v>
                </c:pt>
              </c:numCache>
            </c:numRef>
          </c:val>
          <c:extLst>
            <c:ext xmlns:c16="http://schemas.microsoft.com/office/drawing/2014/chart" uri="{C3380CC4-5D6E-409C-BE32-E72D297353CC}">
              <c16:uniqueId val="{00000000-AC79-4454-887A-A75E46252EA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- 9March22'!$D$2:$D$5</c:f>
              <c:strCache>
                <c:ptCount val="4"/>
                <c:pt idx="0">
                  <c:v>FH 3/9/22</c:v>
                </c:pt>
                <c:pt idx="1">
                  <c:v>HS 3/9/22</c:v>
                </c:pt>
                <c:pt idx="2">
                  <c:v>JT 3/9/22</c:v>
                </c:pt>
                <c:pt idx="3">
                  <c:v>RB 3/9/22</c:v>
                </c:pt>
              </c:strCache>
            </c:strRef>
          </c:cat>
          <c:val>
            <c:numRef>
              <c:f>'Weekly Results - 9March22'!$M$2:$M$5</c:f>
              <c:numCache>
                <c:formatCode>0.00E+00</c:formatCode>
                <c:ptCount val="4"/>
                <c:pt idx="0">
                  <c:v>661038891810.40002</c:v>
                </c:pt>
                <c:pt idx="1">
                  <c:v>86489088806.400009</c:v>
                </c:pt>
                <c:pt idx="2">
                  <c:v>71367630469.333328</c:v>
                </c:pt>
                <c:pt idx="3">
                  <c:v>696031238489.59998</c:v>
                </c:pt>
              </c:numCache>
            </c:numRef>
          </c:val>
          <c:extLst>
            <c:ext xmlns:c16="http://schemas.microsoft.com/office/drawing/2014/chart" uri="{C3380CC4-5D6E-409C-BE32-E72D297353CC}">
              <c16:uniqueId val="{00000001-AC79-4454-887A-A75E46252EA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March 2nd,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- 2March22'!$G$2:$G$5</c:f>
              <c:numCache>
                <c:formatCode>0.00E+00</c:formatCode>
                <c:ptCount val="4"/>
                <c:pt idx="0">
                  <c:v>9000</c:v>
                </c:pt>
                <c:pt idx="1">
                  <c:v>24333.333333333332</c:v>
                </c:pt>
                <c:pt idx="2">
                  <c:v>9533.3333333333339</c:v>
                </c:pt>
                <c:pt idx="3">
                  <c:v>2200</c:v>
                </c:pt>
              </c:numCache>
            </c:numRef>
          </c:val>
          <c:extLst>
            <c:ext xmlns:c16="http://schemas.microsoft.com/office/drawing/2014/chart" uri="{C3380CC4-5D6E-409C-BE32-E72D297353CC}">
              <c16:uniqueId val="{00000000-3973-4FB4-9662-BAC92626D069}"/>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- 2March22'!$J$2:$J$5</c:f>
              <c:numCache>
                <c:formatCode>0.00E+00</c:formatCode>
                <c:ptCount val="4"/>
                <c:pt idx="0">
                  <c:v>6333.333333333333</c:v>
                </c:pt>
                <c:pt idx="1">
                  <c:v>15333.333333333334</c:v>
                </c:pt>
                <c:pt idx="2">
                  <c:v>1533.333333333333</c:v>
                </c:pt>
                <c:pt idx="3">
                  <c:v>1066.6666666666667</c:v>
                </c:pt>
              </c:numCache>
            </c:numRef>
          </c:val>
          <c:extLst>
            <c:ext xmlns:c16="http://schemas.microsoft.com/office/drawing/2014/chart" uri="{C3380CC4-5D6E-409C-BE32-E72D297353CC}">
              <c16:uniqueId val="{00000001-3973-4FB4-9662-BAC92626D069}"/>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18th,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- 18May22'!$D$2:$D$5</c:f>
              <c:strCache>
                <c:ptCount val="4"/>
                <c:pt idx="0">
                  <c:v>FH 5/18/22</c:v>
                </c:pt>
                <c:pt idx="1">
                  <c:v>HS 5/18/22</c:v>
                </c:pt>
                <c:pt idx="2">
                  <c:v>JT 5/18/22</c:v>
                </c:pt>
                <c:pt idx="3">
                  <c:v>RB 5/18/22</c:v>
                </c:pt>
              </c:strCache>
            </c:strRef>
          </c:cat>
          <c:val>
            <c:numRef>
              <c:f>'Weekly Results - 18May22'!$G$2:$G$5</c:f>
              <c:numCache>
                <c:formatCode>0.00E+00</c:formatCode>
                <c:ptCount val="4"/>
                <c:pt idx="0">
                  <c:v>47133.333333333336</c:v>
                </c:pt>
                <c:pt idx="1">
                  <c:v>20600</c:v>
                </c:pt>
                <c:pt idx="2">
                  <c:v>67466.666666666672</c:v>
                </c:pt>
                <c:pt idx="3">
                  <c:v>85466.666666666657</c:v>
                </c:pt>
              </c:numCache>
            </c:numRef>
          </c:val>
          <c:extLst>
            <c:ext xmlns:c16="http://schemas.microsoft.com/office/drawing/2014/chart" uri="{C3380CC4-5D6E-409C-BE32-E72D297353CC}">
              <c16:uniqueId val="{00000000-FB0C-6349-A893-4C3D20592D59}"/>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- 18May22'!$D$2:$D$5</c:f>
              <c:strCache>
                <c:ptCount val="4"/>
                <c:pt idx="0">
                  <c:v>FH 5/18/22</c:v>
                </c:pt>
                <c:pt idx="1">
                  <c:v>HS 5/18/22</c:v>
                </c:pt>
                <c:pt idx="2">
                  <c:v>JT 5/18/22</c:v>
                </c:pt>
                <c:pt idx="3">
                  <c:v>RB 5/18/22</c:v>
                </c:pt>
              </c:strCache>
            </c:strRef>
          </c:cat>
          <c:val>
            <c:numRef>
              <c:f>'Weekly Results - 18May22'!$J$2:$J$5</c:f>
              <c:numCache>
                <c:formatCode>0.00E+00</c:formatCode>
                <c:ptCount val="4"/>
                <c:pt idx="0">
                  <c:v>12533.333333333334</c:v>
                </c:pt>
                <c:pt idx="1">
                  <c:v>5733.333333333333</c:v>
                </c:pt>
                <c:pt idx="2">
                  <c:v>16466.666666666668</c:v>
                </c:pt>
                <c:pt idx="3">
                  <c:v>33466.666666666664</c:v>
                </c:pt>
              </c:numCache>
            </c:numRef>
          </c:val>
          <c:extLst>
            <c:ext xmlns:c16="http://schemas.microsoft.com/office/drawing/2014/chart" uri="{C3380CC4-5D6E-409C-BE32-E72D297353CC}">
              <c16:uniqueId val="{00000001-FB0C-6349-A893-4C3D20592D59}"/>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- 2March22'!$L$2:$L$5</c:f>
              <c:numCache>
                <c:formatCode>0.00E+00</c:formatCode>
                <c:ptCount val="4"/>
                <c:pt idx="0">
                  <c:v>199642618332</c:v>
                </c:pt>
                <c:pt idx="1">
                  <c:v>986516169198</c:v>
                </c:pt>
                <c:pt idx="2">
                  <c:v>255139278927.86667</c:v>
                </c:pt>
                <c:pt idx="3">
                  <c:v>220856066059.19998</c:v>
                </c:pt>
              </c:numCache>
            </c:numRef>
          </c:val>
          <c:extLst>
            <c:ext xmlns:c16="http://schemas.microsoft.com/office/drawing/2014/chart" uri="{C3380CC4-5D6E-409C-BE32-E72D297353CC}">
              <c16:uniqueId val="{00000000-006F-4007-B2AA-68327C462B9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- 2March22'!$M$2:$M$5</c:f>
              <c:numCache>
                <c:formatCode>0.00E+00</c:formatCode>
                <c:ptCount val="4"/>
                <c:pt idx="0">
                  <c:v>140489249937.33334</c:v>
                </c:pt>
                <c:pt idx="1">
                  <c:v>621640325796.00012</c:v>
                </c:pt>
                <c:pt idx="2">
                  <c:v>41036387519.866653</c:v>
                </c:pt>
                <c:pt idx="3">
                  <c:v>107081728998.39999</c:v>
                </c:pt>
              </c:numCache>
            </c:numRef>
          </c:val>
          <c:extLst>
            <c:ext xmlns:c16="http://schemas.microsoft.com/office/drawing/2014/chart" uri="{C3380CC4-5D6E-409C-BE32-E72D297353CC}">
              <c16:uniqueId val="{00000001-006F-4007-B2AA-68327C462B9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March 2nd,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- 2March22'!$G$2:$G$5</c:f>
              <c:numCache>
                <c:formatCode>0.00E+00</c:formatCode>
                <c:ptCount val="4"/>
                <c:pt idx="0">
                  <c:v>9000</c:v>
                </c:pt>
                <c:pt idx="1">
                  <c:v>24333.333333333332</c:v>
                </c:pt>
                <c:pt idx="2">
                  <c:v>9533.3333333333339</c:v>
                </c:pt>
                <c:pt idx="3">
                  <c:v>2200</c:v>
                </c:pt>
              </c:numCache>
            </c:numRef>
          </c:val>
          <c:extLst>
            <c:ext xmlns:c16="http://schemas.microsoft.com/office/drawing/2014/chart" uri="{C3380CC4-5D6E-409C-BE32-E72D297353CC}">
              <c16:uniqueId val="{00000000-61F9-4326-9209-5C137FC6D352}"/>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- 2March22'!$J$2:$J$5</c:f>
              <c:numCache>
                <c:formatCode>0.00E+00</c:formatCode>
                <c:ptCount val="4"/>
                <c:pt idx="0">
                  <c:v>6333.333333333333</c:v>
                </c:pt>
                <c:pt idx="1">
                  <c:v>15333.333333333334</c:v>
                </c:pt>
                <c:pt idx="2">
                  <c:v>1533.333333333333</c:v>
                </c:pt>
                <c:pt idx="3">
                  <c:v>1066.6666666666667</c:v>
                </c:pt>
              </c:numCache>
            </c:numRef>
          </c:val>
          <c:extLst>
            <c:ext xmlns:c16="http://schemas.microsoft.com/office/drawing/2014/chart" uri="{C3380CC4-5D6E-409C-BE32-E72D297353CC}">
              <c16:uniqueId val="{00000001-61F9-4326-9209-5C137FC6D352}"/>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March 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- 2March22'!$L$2:$L$5</c:f>
              <c:numCache>
                <c:formatCode>0.00E+00</c:formatCode>
                <c:ptCount val="4"/>
                <c:pt idx="0">
                  <c:v>199642618332</c:v>
                </c:pt>
                <c:pt idx="1">
                  <c:v>986516169198</c:v>
                </c:pt>
                <c:pt idx="2">
                  <c:v>255139278927.86667</c:v>
                </c:pt>
                <c:pt idx="3">
                  <c:v>220856066059.19998</c:v>
                </c:pt>
              </c:numCache>
            </c:numRef>
          </c:val>
          <c:extLst>
            <c:ext xmlns:c16="http://schemas.microsoft.com/office/drawing/2014/chart" uri="{C3380CC4-5D6E-409C-BE32-E72D297353CC}">
              <c16:uniqueId val="{00000000-F811-4B9B-ACA6-DB1A0E95E7DD}"/>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- 2March22'!$D$2:$D$5</c:f>
              <c:strCache>
                <c:ptCount val="4"/>
                <c:pt idx="0">
                  <c:v>FH 3/2/22</c:v>
                </c:pt>
                <c:pt idx="1">
                  <c:v>HS 3/2/22</c:v>
                </c:pt>
                <c:pt idx="2">
                  <c:v>JT 3/2/22</c:v>
                </c:pt>
                <c:pt idx="3">
                  <c:v>RB 3/2/22</c:v>
                </c:pt>
              </c:strCache>
            </c:strRef>
          </c:cat>
          <c:val>
            <c:numRef>
              <c:f>'Weekly Results - 2March22'!$M$2:$M$5</c:f>
              <c:numCache>
                <c:formatCode>0.00E+00</c:formatCode>
                <c:ptCount val="4"/>
                <c:pt idx="0">
                  <c:v>140489249937.33334</c:v>
                </c:pt>
                <c:pt idx="1">
                  <c:v>621640325796.00012</c:v>
                </c:pt>
                <c:pt idx="2">
                  <c:v>41036387519.866653</c:v>
                </c:pt>
                <c:pt idx="3">
                  <c:v>107081728998.39999</c:v>
                </c:pt>
              </c:numCache>
            </c:numRef>
          </c:val>
          <c:extLst>
            <c:ext xmlns:c16="http://schemas.microsoft.com/office/drawing/2014/chart" uri="{C3380CC4-5D6E-409C-BE32-E72D297353CC}">
              <c16:uniqueId val="{00000001-F811-4B9B-ACA6-DB1A0E95E7DD}"/>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Feb 23rd,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- 23Feb22'!$G$2:$G$5</c:f>
              <c:numCache>
                <c:formatCode>0.00E+00</c:formatCode>
                <c:ptCount val="4"/>
                <c:pt idx="0">
                  <c:v>14533.333333333334</c:v>
                </c:pt>
                <c:pt idx="1">
                  <c:v>72066.666666666672</c:v>
                </c:pt>
                <c:pt idx="2">
                  <c:v>16733.333333333332</c:v>
                </c:pt>
                <c:pt idx="3">
                  <c:v>13866.666666666666</c:v>
                </c:pt>
              </c:numCache>
            </c:numRef>
          </c:val>
          <c:extLst>
            <c:ext xmlns:c16="http://schemas.microsoft.com/office/drawing/2014/chart" uri="{C3380CC4-5D6E-409C-BE32-E72D297353CC}">
              <c16:uniqueId val="{00000000-FD95-4375-99C9-A08BFDA2C67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- 23Feb22'!$J$2:$J$5</c:f>
              <c:numCache>
                <c:formatCode>0.00E+00</c:formatCode>
                <c:ptCount val="4"/>
                <c:pt idx="0">
                  <c:v>2266.6666666666665</c:v>
                </c:pt>
                <c:pt idx="1">
                  <c:v>20066.666666666668</c:v>
                </c:pt>
                <c:pt idx="2">
                  <c:v>10200</c:v>
                </c:pt>
                <c:pt idx="3">
                  <c:v>6000</c:v>
                </c:pt>
              </c:numCache>
            </c:numRef>
          </c:val>
          <c:extLst>
            <c:ext xmlns:c16="http://schemas.microsoft.com/office/drawing/2014/chart" uri="{C3380CC4-5D6E-409C-BE32-E72D297353CC}">
              <c16:uniqueId val="{00000001-FD95-4375-99C9-A08BFDA2C67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23rd,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- 23Feb22'!$L$2:$L$5</c:f>
              <c:numCache>
                <c:formatCode>0.00E+00</c:formatCode>
                <c:ptCount val="4"/>
                <c:pt idx="0">
                  <c:v>322385857750.93335</c:v>
                </c:pt>
                <c:pt idx="1">
                  <c:v>2921709531241.2002</c:v>
                </c:pt>
                <c:pt idx="2">
                  <c:v>447831881195.06659</c:v>
                </c:pt>
                <c:pt idx="3">
                  <c:v>1392062476979.2</c:v>
                </c:pt>
              </c:numCache>
            </c:numRef>
          </c:val>
          <c:extLst>
            <c:ext xmlns:c16="http://schemas.microsoft.com/office/drawing/2014/chart" uri="{C3380CC4-5D6E-409C-BE32-E72D297353CC}">
              <c16:uniqueId val="{00000000-9439-420E-B81C-A1601617514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- 23Feb22'!$M$2:$M$5</c:f>
              <c:numCache>
                <c:formatCode>0.00E+00</c:formatCode>
                <c:ptCount val="4"/>
                <c:pt idx="0">
                  <c:v>50280363135.46666</c:v>
                </c:pt>
                <c:pt idx="1">
                  <c:v>813537991585.20007</c:v>
                </c:pt>
                <c:pt idx="2">
                  <c:v>272981186545.19998</c:v>
                </c:pt>
                <c:pt idx="3">
                  <c:v>602334725616</c:v>
                </c:pt>
              </c:numCache>
            </c:numRef>
          </c:val>
          <c:extLst>
            <c:ext xmlns:c16="http://schemas.microsoft.com/office/drawing/2014/chart" uri="{C3380CC4-5D6E-409C-BE32-E72D297353CC}">
              <c16:uniqueId val="{00000001-9439-420E-B81C-A1601617514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Feb 23rd,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- 23Feb22'!$G$2:$G$5</c:f>
              <c:numCache>
                <c:formatCode>0.00E+00</c:formatCode>
                <c:ptCount val="4"/>
                <c:pt idx="0">
                  <c:v>14533.333333333334</c:v>
                </c:pt>
                <c:pt idx="1">
                  <c:v>72066.666666666672</c:v>
                </c:pt>
                <c:pt idx="2">
                  <c:v>16733.333333333332</c:v>
                </c:pt>
                <c:pt idx="3">
                  <c:v>13866.666666666666</c:v>
                </c:pt>
              </c:numCache>
            </c:numRef>
          </c:val>
          <c:extLst>
            <c:ext xmlns:c16="http://schemas.microsoft.com/office/drawing/2014/chart" uri="{C3380CC4-5D6E-409C-BE32-E72D297353CC}">
              <c16:uniqueId val="{00000000-28AD-4BA0-96F3-7623F293B226}"/>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- 23Feb22'!$J$2:$J$5</c:f>
              <c:numCache>
                <c:formatCode>0.00E+00</c:formatCode>
                <c:ptCount val="4"/>
                <c:pt idx="0">
                  <c:v>2266.6666666666665</c:v>
                </c:pt>
                <c:pt idx="1">
                  <c:v>20066.666666666668</c:v>
                </c:pt>
                <c:pt idx="2">
                  <c:v>10200</c:v>
                </c:pt>
                <c:pt idx="3">
                  <c:v>6000</c:v>
                </c:pt>
              </c:numCache>
            </c:numRef>
          </c:val>
          <c:extLst>
            <c:ext xmlns:c16="http://schemas.microsoft.com/office/drawing/2014/chart" uri="{C3380CC4-5D6E-409C-BE32-E72D297353CC}">
              <c16:uniqueId val="{00000001-28AD-4BA0-96F3-7623F293B226}"/>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23rd,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- 23Feb22'!$L$2:$L$5</c:f>
              <c:numCache>
                <c:formatCode>0.00E+00</c:formatCode>
                <c:ptCount val="4"/>
                <c:pt idx="0">
                  <c:v>322385857750.93335</c:v>
                </c:pt>
                <c:pt idx="1">
                  <c:v>2921709531241.2002</c:v>
                </c:pt>
                <c:pt idx="2">
                  <c:v>447831881195.06659</c:v>
                </c:pt>
                <c:pt idx="3">
                  <c:v>1392062476979.2</c:v>
                </c:pt>
              </c:numCache>
            </c:numRef>
          </c:val>
          <c:extLst>
            <c:ext xmlns:c16="http://schemas.microsoft.com/office/drawing/2014/chart" uri="{C3380CC4-5D6E-409C-BE32-E72D297353CC}">
              <c16:uniqueId val="{00000000-AC50-4E40-BA66-B5613844C26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- 23Feb22'!$D$2:$D$5</c:f>
              <c:strCache>
                <c:ptCount val="4"/>
                <c:pt idx="0">
                  <c:v>FH 02/23/22</c:v>
                </c:pt>
                <c:pt idx="1">
                  <c:v>HS 02/23/22</c:v>
                </c:pt>
                <c:pt idx="2">
                  <c:v>JT 02/23/22</c:v>
                </c:pt>
                <c:pt idx="3">
                  <c:v>RB 02/23/22</c:v>
                </c:pt>
              </c:strCache>
            </c:strRef>
          </c:cat>
          <c:val>
            <c:numRef>
              <c:f>'Weekly Results - 23Feb22'!$M$2:$M$5</c:f>
              <c:numCache>
                <c:formatCode>0.00E+00</c:formatCode>
                <c:ptCount val="4"/>
                <c:pt idx="0">
                  <c:v>50280363135.46666</c:v>
                </c:pt>
                <c:pt idx="1">
                  <c:v>813537991585.20007</c:v>
                </c:pt>
                <c:pt idx="2">
                  <c:v>272981186545.19998</c:v>
                </c:pt>
                <c:pt idx="3">
                  <c:v>602334725616</c:v>
                </c:pt>
              </c:numCache>
            </c:numRef>
          </c:val>
          <c:extLst>
            <c:ext xmlns:c16="http://schemas.microsoft.com/office/drawing/2014/chart" uri="{C3380CC4-5D6E-409C-BE32-E72D297353CC}">
              <c16:uniqueId val="{00000001-AC50-4E40-BA66-B5613844C26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Feb 16th,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- 16Feb22'!$G$2:$G$5</c:f>
              <c:numCache>
                <c:formatCode>0.00E+00</c:formatCode>
                <c:ptCount val="4"/>
                <c:pt idx="0">
                  <c:v>129933.33333333333</c:v>
                </c:pt>
                <c:pt idx="1">
                  <c:v>113133.33333333333</c:v>
                </c:pt>
                <c:pt idx="2">
                  <c:v>13400.000000000002</c:v>
                </c:pt>
                <c:pt idx="3">
                  <c:v>10600</c:v>
                </c:pt>
              </c:numCache>
            </c:numRef>
          </c:val>
          <c:extLst>
            <c:ext xmlns:c16="http://schemas.microsoft.com/office/drawing/2014/chart" uri="{C3380CC4-5D6E-409C-BE32-E72D297353CC}">
              <c16:uniqueId val="{00000000-BE55-471D-8E8F-C4E35829680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- 16Feb22'!$J$2:$J$5</c:f>
              <c:numCache>
                <c:formatCode>0.00E+00</c:formatCode>
                <c:ptCount val="4"/>
                <c:pt idx="0">
                  <c:v>42800</c:v>
                </c:pt>
                <c:pt idx="1">
                  <c:v>83400</c:v>
                </c:pt>
                <c:pt idx="2">
                  <c:v>9533.3333333333339</c:v>
                </c:pt>
                <c:pt idx="3">
                  <c:v>5533.3333333333339</c:v>
                </c:pt>
              </c:numCache>
            </c:numRef>
          </c:val>
          <c:extLst>
            <c:ext xmlns:c16="http://schemas.microsoft.com/office/drawing/2014/chart" uri="{C3380CC4-5D6E-409C-BE32-E72D297353CC}">
              <c16:uniqueId val="{00000001-BE55-471D-8E8F-C4E35829680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16th,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- 16Feb22'!$L$2:$L$5</c:f>
              <c:numCache>
                <c:formatCode>0.00E+00</c:formatCode>
                <c:ptCount val="4"/>
                <c:pt idx="0">
                  <c:v>2882247875030.1333</c:v>
                </c:pt>
                <c:pt idx="1">
                  <c:v>4586624490764.3994</c:v>
                </c:pt>
                <c:pt idx="2">
                  <c:v>358622343108.40002</c:v>
                </c:pt>
                <c:pt idx="3">
                  <c:v>1064124681921.6</c:v>
                </c:pt>
              </c:numCache>
            </c:numRef>
          </c:val>
          <c:extLst>
            <c:ext xmlns:c16="http://schemas.microsoft.com/office/drawing/2014/chart" uri="{C3380CC4-5D6E-409C-BE32-E72D297353CC}">
              <c16:uniqueId val="{00000000-1B80-4282-8EF2-7AA50E98E51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- 16Feb22'!$M$2:$M$5</c:f>
              <c:numCache>
                <c:formatCode>0.00E+00</c:formatCode>
                <c:ptCount val="4"/>
                <c:pt idx="0">
                  <c:v>949411562734.3999</c:v>
                </c:pt>
                <c:pt idx="1">
                  <c:v>3381182815525.2002</c:v>
                </c:pt>
                <c:pt idx="2">
                  <c:v>255139278927.86667</c:v>
                </c:pt>
                <c:pt idx="3">
                  <c:v>555486469179.19995</c:v>
                </c:pt>
              </c:numCache>
            </c:numRef>
          </c:val>
          <c:extLst>
            <c:ext xmlns:c16="http://schemas.microsoft.com/office/drawing/2014/chart" uri="{C3380CC4-5D6E-409C-BE32-E72D297353CC}">
              <c16:uniqueId val="{00000001-1B80-4282-8EF2-7AA50E98E51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Feb 16th,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- 16Feb22'!$G$2:$G$5</c:f>
              <c:numCache>
                <c:formatCode>0.00E+00</c:formatCode>
                <c:ptCount val="4"/>
                <c:pt idx="0">
                  <c:v>129933.33333333333</c:v>
                </c:pt>
                <c:pt idx="1">
                  <c:v>113133.33333333333</c:v>
                </c:pt>
                <c:pt idx="2">
                  <c:v>13400.000000000002</c:v>
                </c:pt>
                <c:pt idx="3">
                  <c:v>10600</c:v>
                </c:pt>
              </c:numCache>
            </c:numRef>
          </c:val>
          <c:extLst>
            <c:ext xmlns:c16="http://schemas.microsoft.com/office/drawing/2014/chart" uri="{C3380CC4-5D6E-409C-BE32-E72D297353CC}">
              <c16:uniqueId val="{00000000-FA14-4460-BAFA-FB9BE1F095C0}"/>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- 16Feb22'!$J$2:$J$5</c:f>
              <c:numCache>
                <c:formatCode>0.00E+00</c:formatCode>
                <c:ptCount val="4"/>
                <c:pt idx="0">
                  <c:v>42800</c:v>
                </c:pt>
                <c:pt idx="1">
                  <c:v>83400</c:v>
                </c:pt>
                <c:pt idx="2">
                  <c:v>9533.3333333333339</c:v>
                </c:pt>
                <c:pt idx="3">
                  <c:v>5533.3333333333339</c:v>
                </c:pt>
              </c:numCache>
            </c:numRef>
          </c:val>
          <c:extLst>
            <c:ext xmlns:c16="http://schemas.microsoft.com/office/drawing/2014/chart" uri="{C3380CC4-5D6E-409C-BE32-E72D297353CC}">
              <c16:uniqueId val="{00000001-FA14-4460-BAFA-FB9BE1F095C0}"/>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May 18th,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- 18May22'!$D$2:$D$5</c:f>
              <c:strCache>
                <c:ptCount val="4"/>
                <c:pt idx="0">
                  <c:v>FH 5/18/22</c:v>
                </c:pt>
                <c:pt idx="1">
                  <c:v>HS 5/18/22</c:v>
                </c:pt>
                <c:pt idx="2">
                  <c:v>JT 5/18/22</c:v>
                </c:pt>
                <c:pt idx="3">
                  <c:v>RB 5/18/22</c:v>
                </c:pt>
              </c:strCache>
            </c:strRef>
          </c:cat>
          <c:val>
            <c:numRef>
              <c:f>'Weekly Results - 18May22'!$L$2:$L$5</c:f>
              <c:numCache>
                <c:formatCode>0.00E+00</c:formatCode>
                <c:ptCount val="4"/>
                <c:pt idx="0">
                  <c:v>1045535786375.7334</c:v>
                </c:pt>
                <c:pt idx="1">
                  <c:v>835160263786.80005</c:v>
                </c:pt>
                <c:pt idx="2">
                  <c:v>1805601050874.1333</c:v>
                </c:pt>
                <c:pt idx="3">
                  <c:v>8579923535996.7979</c:v>
                </c:pt>
              </c:numCache>
            </c:numRef>
          </c:val>
          <c:extLst>
            <c:ext xmlns:c16="http://schemas.microsoft.com/office/drawing/2014/chart" uri="{C3380CC4-5D6E-409C-BE32-E72D297353CC}">
              <c16:uniqueId val="{00000000-28C4-D64F-A189-73DC6DE8112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- 18May22'!$D$2:$D$5</c:f>
              <c:strCache>
                <c:ptCount val="4"/>
                <c:pt idx="0">
                  <c:v>FH 5/18/22</c:v>
                </c:pt>
                <c:pt idx="1">
                  <c:v>HS 5/18/22</c:v>
                </c:pt>
                <c:pt idx="2">
                  <c:v>JT 5/18/22</c:v>
                </c:pt>
                <c:pt idx="3">
                  <c:v>RB 5/18/22</c:v>
                </c:pt>
              </c:strCache>
            </c:strRef>
          </c:cat>
          <c:val>
            <c:numRef>
              <c:f>'Weekly Results - 18May22'!$M$2:$M$5</c:f>
              <c:numCache>
                <c:formatCode>0.00E+00</c:formatCode>
                <c:ptCount val="4"/>
                <c:pt idx="0">
                  <c:v>278020831454.93335</c:v>
                </c:pt>
                <c:pt idx="1">
                  <c:v>232439426167.19998</c:v>
                </c:pt>
                <c:pt idx="2">
                  <c:v>440695118148.13336</c:v>
                </c:pt>
                <c:pt idx="3">
                  <c:v>3359689247324.7993</c:v>
                </c:pt>
              </c:numCache>
            </c:numRef>
          </c:val>
          <c:extLst>
            <c:ext xmlns:c16="http://schemas.microsoft.com/office/drawing/2014/chart" uri="{C3380CC4-5D6E-409C-BE32-E72D297353CC}">
              <c16:uniqueId val="{00000001-28C4-D64F-A189-73DC6DE8112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16th,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- 16Feb22'!$L$2:$L$5</c:f>
              <c:numCache>
                <c:formatCode>0.00E+00</c:formatCode>
                <c:ptCount val="4"/>
                <c:pt idx="0">
                  <c:v>2882247875030.1333</c:v>
                </c:pt>
                <c:pt idx="1">
                  <c:v>4586624490764.3994</c:v>
                </c:pt>
                <c:pt idx="2">
                  <c:v>358622343108.40002</c:v>
                </c:pt>
                <c:pt idx="3">
                  <c:v>1064124681921.6</c:v>
                </c:pt>
              </c:numCache>
            </c:numRef>
          </c:val>
          <c:extLst>
            <c:ext xmlns:c16="http://schemas.microsoft.com/office/drawing/2014/chart" uri="{C3380CC4-5D6E-409C-BE32-E72D297353CC}">
              <c16:uniqueId val="{00000000-24D7-426B-95B6-FAF2F85ACFB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- 16Feb22'!$D$2:$D$5</c:f>
              <c:strCache>
                <c:ptCount val="4"/>
                <c:pt idx="0">
                  <c:v>FH 02/16/22</c:v>
                </c:pt>
                <c:pt idx="1">
                  <c:v>HS 02/16/22</c:v>
                </c:pt>
                <c:pt idx="2">
                  <c:v>JT 02/16/22</c:v>
                </c:pt>
                <c:pt idx="3">
                  <c:v>RB 02/16/22</c:v>
                </c:pt>
              </c:strCache>
            </c:strRef>
          </c:cat>
          <c:val>
            <c:numRef>
              <c:f>'Weekly Results - 16Feb22'!$M$2:$M$5</c:f>
              <c:numCache>
                <c:formatCode>0.00E+00</c:formatCode>
                <c:ptCount val="4"/>
                <c:pt idx="0">
                  <c:v>949411562734.3999</c:v>
                </c:pt>
                <c:pt idx="1">
                  <c:v>3381182815525.2002</c:v>
                </c:pt>
                <c:pt idx="2">
                  <c:v>255139278927.86667</c:v>
                </c:pt>
                <c:pt idx="3">
                  <c:v>555486469179.19995</c:v>
                </c:pt>
              </c:numCache>
            </c:numRef>
          </c:val>
          <c:extLst>
            <c:ext xmlns:c16="http://schemas.microsoft.com/office/drawing/2014/chart" uri="{C3380CC4-5D6E-409C-BE32-E72D297353CC}">
              <c16:uniqueId val="{00000001-24D7-426B-95B6-FAF2F85ACFB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a:t>
            </a:r>
            <a:r>
              <a:rPr lang="en-US" b="0" i="0" u="none" strike="noStrike" baseline="0">
                <a:effectLst/>
              </a:rPr>
              <a:t>Feb 9th</a:t>
            </a:r>
            <a:r>
              <a:rPr lang="en-US"/>
              <a:t>,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- 09Feb22'!$G$2:$G$5</c:f>
              <c:numCache>
                <c:formatCode>0.00E+00</c:formatCode>
                <c:ptCount val="4"/>
                <c:pt idx="0">
                  <c:v>59066.666666666664</c:v>
                </c:pt>
                <c:pt idx="1">
                  <c:v>214466.66666666666</c:v>
                </c:pt>
                <c:pt idx="2">
                  <c:v>160266.66666666666</c:v>
                </c:pt>
                <c:pt idx="3">
                  <c:v>472333.33333333331</c:v>
                </c:pt>
              </c:numCache>
            </c:numRef>
          </c:val>
          <c:extLst>
            <c:ext xmlns:c16="http://schemas.microsoft.com/office/drawing/2014/chart" uri="{C3380CC4-5D6E-409C-BE32-E72D297353CC}">
              <c16:uniqueId val="{00000000-1F74-4F2E-AA59-AE814AA7B2FE}"/>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- 09Feb22'!$J$2:$J$5</c:f>
              <c:numCache>
                <c:formatCode>0.00E+00</c:formatCode>
                <c:ptCount val="4"/>
                <c:pt idx="0">
                  <c:v>38266.666666666664</c:v>
                </c:pt>
                <c:pt idx="1">
                  <c:v>159933.33333333334</c:v>
                </c:pt>
                <c:pt idx="2">
                  <c:v>72800</c:v>
                </c:pt>
                <c:pt idx="3">
                  <c:v>409133.33333333337</c:v>
                </c:pt>
              </c:numCache>
            </c:numRef>
          </c:val>
          <c:extLst>
            <c:ext xmlns:c16="http://schemas.microsoft.com/office/drawing/2014/chart" uri="{C3380CC4-5D6E-409C-BE32-E72D297353CC}">
              <c16:uniqueId val="{00000001-1F74-4F2E-AA59-AE814AA7B2FE}"/>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0" i="0" u="none" strike="noStrike" baseline="0">
                <a:effectLst/>
              </a:rPr>
              <a:t>Feb 9th</a:t>
            </a:r>
            <a:r>
              <a:rPr lang="en-US" sz="1600" b="1" i="0" u="none" strike="noStrike" baseline="0">
                <a:effectLst/>
              </a:rPr>
              <a:t>,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- 09Feb22'!$L$2:$L$5</c:f>
              <c:numCache>
                <c:formatCode>0.00E+00</c:formatCode>
                <c:ptCount val="4"/>
                <c:pt idx="0">
                  <c:v>1310247109941.8667</c:v>
                </c:pt>
                <c:pt idx="1">
                  <c:v>8694856209068.3994</c:v>
                </c:pt>
                <c:pt idx="2">
                  <c:v>4289194591206.9326</c:v>
                </c:pt>
                <c:pt idx="3">
                  <c:v>47417128122104</c:v>
                </c:pt>
              </c:numCache>
            </c:numRef>
          </c:val>
          <c:extLst>
            <c:ext xmlns:c16="http://schemas.microsoft.com/office/drawing/2014/chart" uri="{C3380CC4-5D6E-409C-BE32-E72D297353CC}">
              <c16:uniqueId val="{00000000-0B5C-4BA3-8BBD-30C0CEB0693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- 09Feb22'!$M$2:$M$5</c:f>
              <c:numCache>
                <c:formatCode>0.00E+00</c:formatCode>
                <c:ptCount val="4"/>
                <c:pt idx="0">
                  <c:v>848850836463.46655</c:v>
                </c:pt>
                <c:pt idx="1">
                  <c:v>6483978876454.8008</c:v>
                </c:pt>
                <c:pt idx="2">
                  <c:v>1948336311812.7998</c:v>
                </c:pt>
                <c:pt idx="3">
                  <c:v>41072535678948.797</c:v>
                </c:pt>
              </c:numCache>
            </c:numRef>
          </c:val>
          <c:extLst>
            <c:ext xmlns:c16="http://schemas.microsoft.com/office/drawing/2014/chart" uri="{C3380CC4-5D6E-409C-BE32-E72D297353CC}">
              <c16:uniqueId val="{00000001-0B5C-4BA3-8BBD-30C0CEB0693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0" i="0" u="none" strike="noStrike" cap="none" normalizeH="0" baseline="0">
                <a:effectLst/>
              </a:rPr>
              <a:t>Feb 9th</a:t>
            </a:r>
            <a:r>
              <a:rPr lang="en-US" sz="1600" b="1" i="0" u="none" strike="noStrike" cap="none" normalizeH="0" baseline="0">
                <a:effectLst/>
              </a:rPr>
              <a:t>,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- 09Feb22'!$G$2:$G$5</c:f>
              <c:numCache>
                <c:formatCode>0.00E+00</c:formatCode>
                <c:ptCount val="4"/>
                <c:pt idx="0">
                  <c:v>59066.666666666664</c:v>
                </c:pt>
                <c:pt idx="1">
                  <c:v>214466.66666666666</c:v>
                </c:pt>
                <c:pt idx="2">
                  <c:v>160266.66666666666</c:v>
                </c:pt>
                <c:pt idx="3">
                  <c:v>472333.33333333331</c:v>
                </c:pt>
              </c:numCache>
            </c:numRef>
          </c:val>
          <c:extLst>
            <c:ext xmlns:c16="http://schemas.microsoft.com/office/drawing/2014/chart" uri="{C3380CC4-5D6E-409C-BE32-E72D297353CC}">
              <c16:uniqueId val="{00000000-961E-4054-AAE8-21CC5665374D}"/>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- 09Feb22'!$J$2:$J$5</c:f>
              <c:numCache>
                <c:formatCode>0.00E+00</c:formatCode>
                <c:ptCount val="4"/>
                <c:pt idx="0">
                  <c:v>38266.666666666664</c:v>
                </c:pt>
                <c:pt idx="1">
                  <c:v>159933.33333333334</c:v>
                </c:pt>
                <c:pt idx="2">
                  <c:v>72800</c:v>
                </c:pt>
                <c:pt idx="3">
                  <c:v>409133.33333333337</c:v>
                </c:pt>
              </c:numCache>
            </c:numRef>
          </c:val>
          <c:extLst>
            <c:ext xmlns:c16="http://schemas.microsoft.com/office/drawing/2014/chart" uri="{C3380CC4-5D6E-409C-BE32-E72D297353CC}">
              <c16:uniqueId val="{00000001-961E-4054-AAE8-21CC5665374D}"/>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0" i="0" u="none" strike="noStrike" baseline="0">
                <a:effectLst/>
              </a:rPr>
              <a:t>Feb 9th</a:t>
            </a:r>
            <a:r>
              <a:rPr lang="en-US" sz="1600" b="1" i="0" u="none" strike="noStrike" baseline="0">
                <a:effectLst/>
              </a:rPr>
              <a:t>,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- 09Feb22'!$L$2:$L$5</c:f>
              <c:numCache>
                <c:formatCode>0.00E+00</c:formatCode>
                <c:ptCount val="4"/>
                <c:pt idx="0">
                  <c:v>1310247109941.8667</c:v>
                </c:pt>
                <c:pt idx="1">
                  <c:v>8694856209068.3994</c:v>
                </c:pt>
                <c:pt idx="2">
                  <c:v>4289194591206.9326</c:v>
                </c:pt>
                <c:pt idx="3">
                  <c:v>47417128122104</c:v>
                </c:pt>
              </c:numCache>
            </c:numRef>
          </c:val>
          <c:extLst>
            <c:ext xmlns:c16="http://schemas.microsoft.com/office/drawing/2014/chart" uri="{C3380CC4-5D6E-409C-BE32-E72D297353CC}">
              <c16:uniqueId val="{00000000-292D-4557-9C87-48A060F76FF0}"/>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- 09Feb22'!$D$2:$D$5</c:f>
              <c:strCache>
                <c:ptCount val="4"/>
                <c:pt idx="0">
                  <c:v>FH 02/09/22</c:v>
                </c:pt>
                <c:pt idx="1">
                  <c:v>HS 02/09/22</c:v>
                </c:pt>
                <c:pt idx="2">
                  <c:v>JT 02/09/22</c:v>
                </c:pt>
                <c:pt idx="3">
                  <c:v>RB 02/09/22</c:v>
                </c:pt>
              </c:strCache>
            </c:strRef>
          </c:cat>
          <c:val>
            <c:numRef>
              <c:f>'Weekly Results - 09Feb22'!$M$2:$M$5</c:f>
              <c:numCache>
                <c:formatCode>0.00E+00</c:formatCode>
                <c:ptCount val="4"/>
                <c:pt idx="0">
                  <c:v>848850836463.46655</c:v>
                </c:pt>
                <c:pt idx="1">
                  <c:v>6483978876454.8008</c:v>
                </c:pt>
                <c:pt idx="2">
                  <c:v>1948336311812.7998</c:v>
                </c:pt>
                <c:pt idx="3">
                  <c:v>41072535678948.797</c:v>
                </c:pt>
              </c:numCache>
            </c:numRef>
          </c:val>
          <c:extLst>
            <c:ext xmlns:c16="http://schemas.microsoft.com/office/drawing/2014/chart" uri="{C3380CC4-5D6E-409C-BE32-E72D297353CC}">
              <c16:uniqueId val="{00000001-292D-4557-9C87-48A060F76FF0}"/>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Feb 2nd,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- 02Feb22'!$G$2:$G$5</c:f>
              <c:numCache>
                <c:formatCode>0.00E+00</c:formatCode>
                <c:ptCount val="4"/>
                <c:pt idx="0">
                  <c:v>303066.66666666669</c:v>
                </c:pt>
                <c:pt idx="1">
                  <c:v>491066.66666666669</c:v>
                </c:pt>
                <c:pt idx="2">
                  <c:v>175733.33333333337</c:v>
                </c:pt>
                <c:pt idx="3">
                  <c:v>459533.33333333331</c:v>
                </c:pt>
              </c:numCache>
            </c:numRef>
          </c:val>
          <c:extLst>
            <c:ext xmlns:c16="http://schemas.microsoft.com/office/drawing/2014/chart" uri="{C3380CC4-5D6E-409C-BE32-E72D297353CC}">
              <c16:uniqueId val="{00000000-ECE1-4B2A-9A24-DB25E1C437D8}"/>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- 02Feb22'!$J$2:$J$5</c:f>
              <c:numCache>
                <c:formatCode>0.00E+00</c:formatCode>
                <c:ptCount val="4"/>
                <c:pt idx="0">
                  <c:v>167333.33333333334</c:v>
                </c:pt>
                <c:pt idx="1">
                  <c:v>292600</c:v>
                </c:pt>
                <c:pt idx="2">
                  <c:v>120333.33333333333</c:v>
                </c:pt>
                <c:pt idx="3">
                  <c:v>322600</c:v>
                </c:pt>
              </c:numCache>
            </c:numRef>
          </c:val>
          <c:extLst>
            <c:ext xmlns:c16="http://schemas.microsoft.com/office/drawing/2014/chart" uri="{C3380CC4-5D6E-409C-BE32-E72D297353CC}">
              <c16:uniqueId val="{00000001-ECE1-4B2A-9A24-DB25E1C437D8}"/>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- 02Feb22'!$L$2:$L$5</c:f>
              <c:numCache>
                <c:formatCode>0.00E+00</c:formatCode>
                <c:ptCount val="4"/>
                <c:pt idx="0">
                  <c:v>6722780318053.8672</c:v>
                </c:pt>
                <c:pt idx="1">
                  <c:v>19908707129623.203</c:v>
                </c:pt>
                <c:pt idx="2">
                  <c:v>4703126847929.0674</c:v>
                </c:pt>
                <c:pt idx="3">
                  <c:v>46132147374123.195</c:v>
                </c:pt>
              </c:numCache>
            </c:numRef>
          </c:val>
          <c:extLst>
            <c:ext xmlns:c16="http://schemas.microsoft.com/office/drawing/2014/chart" uri="{C3380CC4-5D6E-409C-BE32-E72D297353CC}">
              <c16:uniqueId val="{00000000-DE0C-4518-B316-E21C34DFEADF}"/>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- 02Feb22'!$M$2:$M$5</c:f>
              <c:numCache>
                <c:formatCode>0.00E+00</c:formatCode>
                <c:ptCount val="4"/>
                <c:pt idx="0">
                  <c:v>3711873866765.3335</c:v>
                </c:pt>
                <c:pt idx="1">
                  <c:v>11862519086602.801</c:v>
                </c:pt>
                <c:pt idx="2">
                  <c:v>3220464324928.6665</c:v>
                </c:pt>
                <c:pt idx="3">
                  <c:v>32385530413953.598</c:v>
                </c:pt>
              </c:numCache>
            </c:numRef>
          </c:val>
          <c:extLst>
            <c:ext xmlns:c16="http://schemas.microsoft.com/office/drawing/2014/chart" uri="{C3380CC4-5D6E-409C-BE32-E72D297353CC}">
              <c16:uniqueId val="{00000001-DE0C-4518-B316-E21C34DFEADF}"/>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Feb 2nd,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- 02Feb22'!$G$2:$G$5</c:f>
              <c:numCache>
                <c:formatCode>0.00E+00</c:formatCode>
                <c:ptCount val="4"/>
                <c:pt idx="0">
                  <c:v>303066.66666666669</c:v>
                </c:pt>
                <c:pt idx="1">
                  <c:v>491066.66666666669</c:v>
                </c:pt>
                <c:pt idx="2">
                  <c:v>175733.33333333337</c:v>
                </c:pt>
                <c:pt idx="3">
                  <c:v>459533.33333333331</c:v>
                </c:pt>
              </c:numCache>
            </c:numRef>
          </c:val>
          <c:extLst>
            <c:ext xmlns:c16="http://schemas.microsoft.com/office/drawing/2014/chart" uri="{C3380CC4-5D6E-409C-BE32-E72D297353CC}">
              <c16:uniqueId val="{00000000-B300-4209-BBF8-DB483FB01C58}"/>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- 02Feb22'!$J$2:$J$5</c:f>
              <c:numCache>
                <c:formatCode>0.00E+00</c:formatCode>
                <c:ptCount val="4"/>
                <c:pt idx="0">
                  <c:v>167333.33333333334</c:v>
                </c:pt>
                <c:pt idx="1">
                  <c:v>292600</c:v>
                </c:pt>
                <c:pt idx="2">
                  <c:v>120333.33333333333</c:v>
                </c:pt>
                <c:pt idx="3">
                  <c:v>322600</c:v>
                </c:pt>
              </c:numCache>
            </c:numRef>
          </c:val>
          <c:extLst>
            <c:ext xmlns:c16="http://schemas.microsoft.com/office/drawing/2014/chart" uri="{C3380CC4-5D6E-409C-BE32-E72D297353CC}">
              <c16:uniqueId val="{00000001-B300-4209-BBF8-DB483FB01C58}"/>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Feb 2nd,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- 02Feb22'!$L$2:$L$5</c:f>
              <c:numCache>
                <c:formatCode>0.00E+00</c:formatCode>
                <c:ptCount val="4"/>
                <c:pt idx="0">
                  <c:v>6722780318053.8672</c:v>
                </c:pt>
                <c:pt idx="1">
                  <c:v>19908707129623.203</c:v>
                </c:pt>
                <c:pt idx="2">
                  <c:v>4703126847929.0674</c:v>
                </c:pt>
                <c:pt idx="3">
                  <c:v>46132147374123.195</c:v>
                </c:pt>
              </c:numCache>
            </c:numRef>
          </c:val>
          <c:extLst>
            <c:ext xmlns:c16="http://schemas.microsoft.com/office/drawing/2014/chart" uri="{C3380CC4-5D6E-409C-BE32-E72D297353CC}">
              <c16:uniqueId val="{00000000-144B-4825-82A2-F3A46AFA01EA}"/>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- 02Feb22'!$D$2:$D$5</c:f>
              <c:strCache>
                <c:ptCount val="4"/>
                <c:pt idx="0">
                  <c:v>FH 02/02/22</c:v>
                </c:pt>
                <c:pt idx="1">
                  <c:v>HS 02/02/22</c:v>
                </c:pt>
                <c:pt idx="2">
                  <c:v>JT 02/02/22</c:v>
                </c:pt>
                <c:pt idx="3">
                  <c:v>RB 02/02/22</c:v>
                </c:pt>
              </c:strCache>
            </c:strRef>
          </c:cat>
          <c:val>
            <c:numRef>
              <c:f>'Weekly Results - 02Feb22'!$M$2:$M$5</c:f>
              <c:numCache>
                <c:formatCode>0.00E+00</c:formatCode>
                <c:ptCount val="4"/>
                <c:pt idx="0">
                  <c:v>3711873866765.3335</c:v>
                </c:pt>
                <c:pt idx="1">
                  <c:v>11862519086602.801</c:v>
                </c:pt>
                <c:pt idx="2">
                  <c:v>3220464324928.6665</c:v>
                </c:pt>
                <c:pt idx="3">
                  <c:v>32385530413953.598</c:v>
                </c:pt>
              </c:numCache>
            </c:numRef>
          </c:val>
          <c:extLst>
            <c:ext xmlns:c16="http://schemas.microsoft.com/office/drawing/2014/chart" uri="{C3380CC4-5D6E-409C-BE32-E72D297353CC}">
              <c16:uniqueId val="{00000001-144B-4825-82A2-F3A46AFA01EA}"/>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Jan 26th,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- 26Jan22'!$G$2:$G$5</c:f>
              <c:numCache>
                <c:formatCode>0.00E+00</c:formatCode>
                <c:ptCount val="4"/>
                <c:pt idx="0">
                  <c:v>756066.66666666651</c:v>
                </c:pt>
                <c:pt idx="1">
                  <c:v>775666.66666666663</c:v>
                </c:pt>
                <c:pt idx="2">
                  <c:v>529466.66666666663</c:v>
                </c:pt>
                <c:pt idx="3">
                  <c:v>1551799.9999999998</c:v>
                </c:pt>
              </c:numCache>
            </c:numRef>
          </c:val>
          <c:extLst>
            <c:ext xmlns:c16="http://schemas.microsoft.com/office/drawing/2014/chart" uri="{C3380CC4-5D6E-409C-BE32-E72D297353CC}">
              <c16:uniqueId val="{00000000-8A19-4556-A8A2-5ACC5B6A6B39}"/>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- 26Jan22'!$J$2:$J$5</c:f>
              <c:numCache>
                <c:formatCode>0.00E+00</c:formatCode>
                <c:ptCount val="4"/>
                <c:pt idx="0">
                  <c:v>555933.33333333337</c:v>
                </c:pt>
                <c:pt idx="1">
                  <c:v>535866.66666666663</c:v>
                </c:pt>
                <c:pt idx="2">
                  <c:v>296266.66666666669</c:v>
                </c:pt>
                <c:pt idx="3">
                  <c:v>1332333.3333333333</c:v>
                </c:pt>
              </c:numCache>
            </c:numRef>
          </c:val>
          <c:extLst>
            <c:ext xmlns:c16="http://schemas.microsoft.com/office/drawing/2014/chart" uri="{C3380CC4-5D6E-409C-BE32-E72D297353CC}">
              <c16:uniqueId val="{00000001-8A19-4556-A8A2-5ACC5B6A6B39}"/>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May 18</a:t>
            </a:r>
            <a:r>
              <a:rPr lang="en-US" sz="1600" b="1" i="0" u="none" strike="noStrike" cap="none" normalizeH="0" baseline="0">
                <a:effectLst/>
              </a:rPr>
              <a:t>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- 18May22'!$D$2:$D$5</c:f>
              <c:strCache>
                <c:ptCount val="4"/>
                <c:pt idx="0">
                  <c:v>FH 5/18/22</c:v>
                </c:pt>
                <c:pt idx="1">
                  <c:v>HS 5/18/22</c:v>
                </c:pt>
                <c:pt idx="2">
                  <c:v>JT 5/18/22</c:v>
                </c:pt>
                <c:pt idx="3">
                  <c:v>RB 5/18/22</c:v>
                </c:pt>
              </c:strCache>
            </c:strRef>
          </c:cat>
          <c:val>
            <c:numRef>
              <c:f>'Weekly Results - 18May22'!$G$2:$G$5</c:f>
              <c:numCache>
                <c:formatCode>0.00E+00</c:formatCode>
                <c:ptCount val="4"/>
                <c:pt idx="0">
                  <c:v>47133.333333333336</c:v>
                </c:pt>
                <c:pt idx="1">
                  <c:v>20600</c:v>
                </c:pt>
                <c:pt idx="2">
                  <c:v>67466.666666666672</c:v>
                </c:pt>
                <c:pt idx="3">
                  <c:v>85466.666666666657</c:v>
                </c:pt>
              </c:numCache>
            </c:numRef>
          </c:val>
          <c:extLst>
            <c:ext xmlns:c16="http://schemas.microsoft.com/office/drawing/2014/chart" uri="{C3380CC4-5D6E-409C-BE32-E72D297353CC}">
              <c16:uniqueId val="{00000000-7A70-AC46-9FB5-0BCDE0B6C317}"/>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- 18May22'!$D$2:$D$5</c:f>
              <c:strCache>
                <c:ptCount val="4"/>
                <c:pt idx="0">
                  <c:v>FH 5/18/22</c:v>
                </c:pt>
                <c:pt idx="1">
                  <c:v>HS 5/18/22</c:v>
                </c:pt>
                <c:pt idx="2">
                  <c:v>JT 5/18/22</c:v>
                </c:pt>
                <c:pt idx="3">
                  <c:v>RB 5/18/22</c:v>
                </c:pt>
              </c:strCache>
            </c:strRef>
          </c:cat>
          <c:val>
            <c:numRef>
              <c:f>'Weekly Results - 18May22'!$J$2:$J$5</c:f>
              <c:numCache>
                <c:formatCode>0.00E+00</c:formatCode>
                <c:ptCount val="4"/>
                <c:pt idx="0">
                  <c:v>12533.333333333334</c:v>
                </c:pt>
                <c:pt idx="1">
                  <c:v>5733.333333333333</c:v>
                </c:pt>
                <c:pt idx="2">
                  <c:v>16466.666666666668</c:v>
                </c:pt>
                <c:pt idx="3">
                  <c:v>33466.666666666664</c:v>
                </c:pt>
              </c:numCache>
            </c:numRef>
          </c:val>
          <c:extLst>
            <c:ext xmlns:c16="http://schemas.microsoft.com/office/drawing/2014/chart" uri="{C3380CC4-5D6E-409C-BE32-E72D297353CC}">
              <c16:uniqueId val="{00000001-7A70-AC46-9FB5-0BCDE0B6C317}"/>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26th,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- 26Jan22'!$L$2:$L$5</c:f>
              <c:numCache>
                <c:formatCode>0.00E+00</c:formatCode>
                <c:ptCount val="4"/>
                <c:pt idx="0">
                  <c:v>16771458774097.863</c:v>
                </c:pt>
                <c:pt idx="1">
                  <c:v>31446892133202</c:v>
                </c:pt>
                <c:pt idx="2">
                  <c:v>14170043029686.131</c:v>
                </c:pt>
                <c:pt idx="3">
                  <c:v>155783837868484.75</c:v>
                </c:pt>
              </c:numCache>
            </c:numRef>
          </c:val>
          <c:extLst>
            <c:ext xmlns:c16="http://schemas.microsoft.com/office/drawing/2014/chart" uri="{C3380CC4-5D6E-409C-BE32-E72D297353CC}">
              <c16:uniqueId val="{00000000-C8D6-4721-9438-FA4D1ADC8D07}"/>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- 26Jan22'!$M$2:$M$5</c:f>
              <c:numCache>
                <c:formatCode>0.00E+00</c:formatCode>
                <c:ptCount val="4"/>
                <c:pt idx="0">
                  <c:v>12331998476078.135</c:v>
                </c:pt>
                <c:pt idx="1">
                  <c:v>21724977994557.598</c:v>
                </c:pt>
                <c:pt idx="2">
                  <c:v>7928943745142.9336</c:v>
                </c:pt>
                <c:pt idx="3">
                  <c:v>133751772127064</c:v>
                </c:pt>
              </c:numCache>
            </c:numRef>
          </c:val>
          <c:extLst>
            <c:ext xmlns:c16="http://schemas.microsoft.com/office/drawing/2014/chart" uri="{C3380CC4-5D6E-409C-BE32-E72D297353CC}">
              <c16:uniqueId val="{00000001-C8D6-4721-9438-FA4D1ADC8D07}"/>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Jan 26th,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- 26Jan22'!$G$2:$G$5</c:f>
              <c:numCache>
                <c:formatCode>0.00E+00</c:formatCode>
                <c:ptCount val="4"/>
                <c:pt idx="0">
                  <c:v>756066.66666666651</c:v>
                </c:pt>
                <c:pt idx="1">
                  <c:v>775666.66666666663</c:v>
                </c:pt>
                <c:pt idx="2">
                  <c:v>529466.66666666663</c:v>
                </c:pt>
                <c:pt idx="3">
                  <c:v>1551799.9999999998</c:v>
                </c:pt>
              </c:numCache>
            </c:numRef>
          </c:val>
          <c:extLst>
            <c:ext xmlns:c16="http://schemas.microsoft.com/office/drawing/2014/chart" uri="{C3380CC4-5D6E-409C-BE32-E72D297353CC}">
              <c16:uniqueId val="{00000000-F624-4936-B1E1-415937022955}"/>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- 26Jan22'!$J$2:$J$5</c:f>
              <c:numCache>
                <c:formatCode>0.00E+00</c:formatCode>
                <c:ptCount val="4"/>
                <c:pt idx="0">
                  <c:v>555933.33333333337</c:v>
                </c:pt>
                <c:pt idx="1">
                  <c:v>535866.66666666663</c:v>
                </c:pt>
                <c:pt idx="2">
                  <c:v>296266.66666666669</c:v>
                </c:pt>
                <c:pt idx="3">
                  <c:v>1332333.3333333333</c:v>
                </c:pt>
              </c:numCache>
            </c:numRef>
          </c:val>
          <c:extLst>
            <c:ext xmlns:c16="http://schemas.microsoft.com/office/drawing/2014/chart" uri="{C3380CC4-5D6E-409C-BE32-E72D297353CC}">
              <c16:uniqueId val="{00000001-F624-4936-B1E1-415937022955}"/>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26th,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- 26Jan22'!$L$2:$L$5</c:f>
              <c:numCache>
                <c:formatCode>0.00E+00</c:formatCode>
                <c:ptCount val="4"/>
                <c:pt idx="0">
                  <c:v>16771458774097.863</c:v>
                </c:pt>
                <c:pt idx="1">
                  <c:v>31446892133202</c:v>
                </c:pt>
                <c:pt idx="2">
                  <c:v>14170043029686.131</c:v>
                </c:pt>
                <c:pt idx="3">
                  <c:v>155783837868484.75</c:v>
                </c:pt>
              </c:numCache>
            </c:numRef>
          </c:val>
          <c:extLst>
            <c:ext xmlns:c16="http://schemas.microsoft.com/office/drawing/2014/chart" uri="{C3380CC4-5D6E-409C-BE32-E72D297353CC}">
              <c16:uniqueId val="{00000000-070A-4011-9773-CCCC0393E448}"/>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- 26Jan22'!$D$2:$D$5</c:f>
              <c:strCache>
                <c:ptCount val="4"/>
                <c:pt idx="0">
                  <c:v>FH 01/26/22</c:v>
                </c:pt>
                <c:pt idx="1">
                  <c:v>HS 01/26/22</c:v>
                </c:pt>
                <c:pt idx="2">
                  <c:v>JT 01/26/22</c:v>
                </c:pt>
                <c:pt idx="3">
                  <c:v>RB 01/26/22</c:v>
                </c:pt>
              </c:strCache>
            </c:strRef>
          </c:cat>
          <c:val>
            <c:numRef>
              <c:f>'Weekly Results - 26Jan22'!$M$2:$M$5</c:f>
              <c:numCache>
                <c:formatCode>0.00E+00</c:formatCode>
                <c:ptCount val="4"/>
                <c:pt idx="0">
                  <c:v>12331998476078.135</c:v>
                </c:pt>
                <c:pt idx="1">
                  <c:v>21724977994557.598</c:v>
                </c:pt>
                <c:pt idx="2">
                  <c:v>7928943745142.9336</c:v>
                </c:pt>
                <c:pt idx="3">
                  <c:v>133751772127064</c:v>
                </c:pt>
              </c:numCache>
            </c:numRef>
          </c:val>
          <c:extLst>
            <c:ext xmlns:c16="http://schemas.microsoft.com/office/drawing/2014/chart" uri="{C3380CC4-5D6E-409C-BE32-E72D297353CC}">
              <c16:uniqueId val="{00000001-070A-4011-9773-CCCC0393E448}"/>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Jan 19th,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- 19Jan22'!$G$2:$G$5</c:f>
              <c:numCache>
                <c:formatCode>0.00E+00</c:formatCode>
                <c:ptCount val="4"/>
                <c:pt idx="0">
                  <c:v>243866.66666666666</c:v>
                </c:pt>
                <c:pt idx="1">
                  <c:v>1447200.0000000002</c:v>
                </c:pt>
                <c:pt idx="2">
                  <c:v>203733.33333333337</c:v>
                </c:pt>
                <c:pt idx="3">
                  <c:v>998400</c:v>
                </c:pt>
              </c:numCache>
            </c:numRef>
          </c:val>
          <c:extLst>
            <c:ext xmlns:c16="http://schemas.microsoft.com/office/drawing/2014/chart" uri="{C3380CC4-5D6E-409C-BE32-E72D297353CC}">
              <c16:uniqueId val="{00000000-A9F1-46CC-BCB9-2642D386BAB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- 19Jan22'!$J$2:$J$5</c:f>
              <c:numCache>
                <c:formatCode>0.00E+00</c:formatCode>
                <c:ptCount val="4"/>
                <c:pt idx="0">
                  <c:v>129666.66666666667</c:v>
                </c:pt>
                <c:pt idx="1">
                  <c:v>1919400</c:v>
                </c:pt>
                <c:pt idx="2">
                  <c:v>234600</c:v>
                </c:pt>
                <c:pt idx="3">
                  <c:v>1207133.3333333333</c:v>
                </c:pt>
              </c:numCache>
            </c:numRef>
          </c:val>
          <c:extLst>
            <c:ext xmlns:c16="http://schemas.microsoft.com/office/drawing/2014/chart" uri="{C3380CC4-5D6E-409C-BE32-E72D297353CC}">
              <c16:uniqueId val="{00000001-A9F1-46CC-BCB9-2642D386BAB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19th,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- 19Jan22'!$L$2:$L$5</c:f>
              <c:numCache>
                <c:formatCode>0.00E+00</c:formatCode>
                <c:ptCount val="4"/>
                <c:pt idx="0">
                  <c:v>5409575539692.2666</c:v>
                </c:pt>
                <c:pt idx="1">
                  <c:v>58672035619041.609</c:v>
                </c:pt>
                <c:pt idx="2">
                  <c:v>5452486967857.0674</c:v>
                </c:pt>
                <c:pt idx="3">
                  <c:v>100228498342502.39</c:v>
                </c:pt>
              </c:numCache>
            </c:numRef>
          </c:val>
          <c:extLst>
            <c:ext xmlns:c16="http://schemas.microsoft.com/office/drawing/2014/chart" uri="{C3380CC4-5D6E-409C-BE32-E72D297353CC}">
              <c16:uniqueId val="{00000000-20AE-48A7-938F-BFAA87EA1D3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- 19Jan22'!$M$2:$M$5</c:f>
              <c:numCache>
                <c:formatCode>0.00E+00</c:formatCode>
                <c:ptCount val="4"/>
                <c:pt idx="0">
                  <c:v>2876332538190.667</c:v>
                </c:pt>
                <c:pt idx="1">
                  <c:v>77815854869533.203</c:v>
                </c:pt>
                <c:pt idx="2">
                  <c:v>6278567290539.5996</c:v>
                </c:pt>
                <c:pt idx="3">
                  <c:v>121183054185876.78</c:v>
                </c:pt>
              </c:numCache>
            </c:numRef>
          </c:val>
          <c:extLst>
            <c:ext xmlns:c16="http://schemas.microsoft.com/office/drawing/2014/chart" uri="{C3380CC4-5D6E-409C-BE32-E72D297353CC}">
              <c16:uniqueId val="{00000001-20AE-48A7-938F-BFAA87EA1D3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Jan 19th,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- 19Jan22'!$G$2:$G$5</c:f>
              <c:numCache>
                <c:formatCode>0.00E+00</c:formatCode>
                <c:ptCount val="4"/>
                <c:pt idx="0">
                  <c:v>243866.66666666666</c:v>
                </c:pt>
                <c:pt idx="1">
                  <c:v>1447200.0000000002</c:v>
                </c:pt>
                <c:pt idx="2">
                  <c:v>203733.33333333337</c:v>
                </c:pt>
                <c:pt idx="3">
                  <c:v>998400</c:v>
                </c:pt>
              </c:numCache>
            </c:numRef>
          </c:val>
          <c:extLst>
            <c:ext xmlns:c16="http://schemas.microsoft.com/office/drawing/2014/chart" uri="{C3380CC4-5D6E-409C-BE32-E72D297353CC}">
              <c16:uniqueId val="{00000000-959F-4F5D-B6F0-7851187A22F3}"/>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- 19Jan22'!$J$2:$J$5</c:f>
              <c:numCache>
                <c:formatCode>0.00E+00</c:formatCode>
                <c:ptCount val="4"/>
                <c:pt idx="0">
                  <c:v>129666.66666666667</c:v>
                </c:pt>
                <c:pt idx="1">
                  <c:v>1919400</c:v>
                </c:pt>
                <c:pt idx="2">
                  <c:v>234600</c:v>
                </c:pt>
                <c:pt idx="3">
                  <c:v>1207133.3333333333</c:v>
                </c:pt>
              </c:numCache>
            </c:numRef>
          </c:val>
          <c:extLst>
            <c:ext xmlns:c16="http://schemas.microsoft.com/office/drawing/2014/chart" uri="{C3380CC4-5D6E-409C-BE32-E72D297353CC}">
              <c16:uniqueId val="{00000001-959F-4F5D-B6F0-7851187A22F3}"/>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19th,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- 19Jan22'!$L$2:$L$5</c:f>
              <c:numCache>
                <c:formatCode>0.00E+00</c:formatCode>
                <c:ptCount val="4"/>
                <c:pt idx="0">
                  <c:v>5409575539692.2666</c:v>
                </c:pt>
                <c:pt idx="1">
                  <c:v>58672035619041.609</c:v>
                </c:pt>
                <c:pt idx="2">
                  <c:v>5452486967857.0674</c:v>
                </c:pt>
                <c:pt idx="3">
                  <c:v>100228498342502.39</c:v>
                </c:pt>
              </c:numCache>
            </c:numRef>
          </c:val>
          <c:extLst>
            <c:ext xmlns:c16="http://schemas.microsoft.com/office/drawing/2014/chart" uri="{C3380CC4-5D6E-409C-BE32-E72D297353CC}">
              <c16:uniqueId val="{00000000-1779-4A72-AA83-70096D0323A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- 19Jan22'!$D$2:$D$5</c:f>
              <c:strCache>
                <c:ptCount val="4"/>
                <c:pt idx="0">
                  <c:v>FH 01/19/22</c:v>
                </c:pt>
                <c:pt idx="1">
                  <c:v>HS 01/19/22</c:v>
                </c:pt>
                <c:pt idx="2">
                  <c:v>JT 01/19/22</c:v>
                </c:pt>
                <c:pt idx="3">
                  <c:v>RB 01/19/22</c:v>
                </c:pt>
              </c:strCache>
            </c:strRef>
          </c:cat>
          <c:val>
            <c:numRef>
              <c:f>'Weekly Results - 19Jan22'!$M$2:$M$5</c:f>
              <c:numCache>
                <c:formatCode>0.00E+00</c:formatCode>
                <c:ptCount val="4"/>
                <c:pt idx="0">
                  <c:v>2876332538190.667</c:v>
                </c:pt>
                <c:pt idx="1">
                  <c:v>77815854869533.203</c:v>
                </c:pt>
                <c:pt idx="2">
                  <c:v>6278567290539.5996</c:v>
                </c:pt>
                <c:pt idx="3">
                  <c:v>121183054185876.78</c:v>
                </c:pt>
              </c:numCache>
            </c:numRef>
          </c:val>
          <c:extLst>
            <c:ext xmlns:c16="http://schemas.microsoft.com/office/drawing/2014/chart" uri="{C3380CC4-5D6E-409C-BE32-E72D297353CC}">
              <c16:uniqueId val="{00000001-1779-4A72-AA83-70096D0323A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Jan 13th,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- 13Jan22'!$G$2:$G$5</c:f>
              <c:numCache>
                <c:formatCode>0.00E+00</c:formatCode>
                <c:ptCount val="4"/>
                <c:pt idx="0">
                  <c:v>1493466.6666666665</c:v>
                </c:pt>
                <c:pt idx="2">
                  <c:v>1834333.3333333333</c:v>
                </c:pt>
                <c:pt idx="3">
                  <c:v>1797466.6666666667</c:v>
                </c:pt>
              </c:numCache>
            </c:numRef>
          </c:val>
          <c:extLst>
            <c:ext xmlns:c16="http://schemas.microsoft.com/office/drawing/2014/chart" uri="{C3380CC4-5D6E-409C-BE32-E72D297353CC}">
              <c16:uniqueId val="{00000000-83EA-441B-94EB-B3A38485F6D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- 13Jan22'!$J$2:$J$5</c:f>
              <c:numCache>
                <c:formatCode>0.00E+00</c:formatCode>
                <c:ptCount val="4"/>
                <c:pt idx="0">
                  <c:v>1497400</c:v>
                </c:pt>
                <c:pt idx="2">
                  <c:v>1322600</c:v>
                </c:pt>
                <c:pt idx="3">
                  <c:v>1712400</c:v>
                </c:pt>
              </c:numCache>
            </c:numRef>
          </c:val>
          <c:extLst>
            <c:ext xmlns:c16="http://schemas.microsoft.com/office/drawing/2014/chart" uri="{C3380CC4-5D6E-409C-BE32-E72D297353CC}">
              <c16:uniqueId val="{00000001-83EA-441B-94EB-B3A38485F6D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13th,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- 13Jan22'!$L$2:$L$5</c:f>
              <c:numCache>
                <c:formatCode>0.00E+00</c:formatCode>
                <c:ptCount val="4"/>
                <c:pt idx="0">
                  <c:v>33128843969433.063</c:v>
                </c:pt>
                <c:pt idx="2">
                  <c:v>49092008809092.664</c:v>
                </c:pt>
                <c:pt idx="3">
                  <c:v>180446098578428.78</c:v>
                </c:pt>
              </c:numCache>
            </c:numRef>
          </c:val>
          <c:extLst>
            <c:ext xmlns:c16="http://schemas.microsoft.com/office/drawing/2014/chart" uri="{C3380CC4-5D6E-409C-BE32-E72D297353CC}">
              <c16:uniqueId val="{00000000-71C0-4C76-861E-D45F37905C5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- 13Jan22'!$M$2:$M$5</c:f>
              <c:numCache>
                <c:formatCode>0.00E+00</c:formatCode>
                <c:ptCount val="4"/>
                <c:pt idx="0">
                  <c:v>33216095187815.199</c:v>
                </c:pt>
                <c:pt idx="2">
                  <c:v>35396560522027.602</c:v>
                </c:pt>
                <c:pt idx="3">
                  <c:v>171906330690806.41</c:v>
                </c:pt>
              </c:numCache>
            </c:numRef>
          </c:val>
          <c:extLst>
            <c:ext xmlns:c16="http://schemas.microsoft.com/office/drawing/2014/chart" uri="{C3380CC4-5D6E-409C-BE32-E72D297353CC}">
              <c16:uniqueId val="{00000001-71C0-4C76-861E-D45F37905C5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Jan 13th,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- 13Jan22'!$D$2:$D$5</c:f>
              <c:strCache>
                <c:ptCount val="4"/>
                <c:pt idx="0">
                  <c:v>FH 01/13/22</c:v>
                </c:pt>
                <c:pt idx="2">
                  <c:v>JT 01/13/22</c:v>
                </c:pt>
                <c:pt idx="3">
                  <c:v>RB 01/13/22</c:v>
                </c:pt>
              </c:strCache>
            </c:strRef>
          </c:cat>
          <c:val>
            <c:numRef>
              <c:f>'Weekly Results - 13Jan22'!$G$2:$G$5</c:f>
              <c:numCache>
                <c:formatCode>0.00E+00</c:formatCode>
                <c:ptCount val="4"/>
                <c:pt idx="0">
                  <c:v>1493466.6666666665</c:v>
                </c:pt>
                <c:pt idx="2">
                  <c:v>1834333.3333333333</c:v>
                </c:pt>
                <c:pt idx="3">
                  <c:v>1797466.6666666667</c:v>
                </c:pt>
              </c:numCache>
            </c:numRef>
          </c:val>
          <c:extLst>
            <c:ext xmlns:c16="http://schemas.microsoft.com/office/drawing/2014/chart" uri="{C3380CC4-5D6E-409C-BE32-E72D297353CC}">
              <c16:uniqueId val="{00000000-8923-4AD1-A2A8-399292BF96C1}"/>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- 13Jan22'!$D$2:$D$5</c:f>
              <c:strCache>
                <c:ptCount val="4"/>
                <c:pt idx="0">
                  <c:v>FH 01/13/22</c:v>
                </c:pt>
                <c:pt idx="2">
                  <c:v>JT 01/13/22</c:v>
                </c:pt>
                <c:pt idx="3">
                  <c:v>RB 01/13/22</c:v>
                </c:pt>
              </c:strCache>
            </c:strRef>
          </c:cat>
          <c:val>
            <c:numRef>
              <c:f>'Weekly Results - 13Jan22'!$J$2:$J$5</c:f>
              <c:numCache>
                <c:formatCode>0.00E+00</c:formatCode>
                <c:ptCount val="4"/>
                <c:pt idx="0">
                  <c:v>1497400</c:v>
                </c:pt>
                <c:pt idx="2">
                  <c:v>1322600</c:v>
                </c:pt>
                <c:pt idx="3">
                  <c:v>1712400</c:v>
                </c:pt>
              </c:numCache>
            </c:numRef>
          </c:val>
          <c:extLst>
            <c:ext xmlns:c16="http://schemas.microsoft.com/office/drawing/2014/chart" uri="{C3380CC4-5D6E-409C-BE32-E72D297353CC}">
              <c16:uniqueId val="{00000001-8923-4AD1-A2A8-399292BF96C1}"/>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May 18</a:t>
            </a:r>
            <a:r>
              <a:rPr lang="en-US" sz="1600" b="1" i="0" u="none" strike="noStrike" baseline="0">
                <a:effectLst/>
              </a:rPr>
              <a:t>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- 18May22'!$D$2:$D$5</c:f>
              <c:strCache>
                <c:ptCount val="4"/>
                <c:pt idx="0">
                  <c:v>FH 5/18/22</c:v>
                </c:pt>
                <c:pt idx="1">
                  <c:v>HS 5/18/22</c:v>
                </c:pt>
                <c:pt idx="2">
                  <c:v>JT 5/18/22</c:v>
                </c:pt>
                <c:pt idx="3">
                  <c:v>RB 5/18/22</c:v>
                </c:pt>
              </c:strCache>
            </c:strRef>
          </c:cat>
          <c:val>
            <c:numRef>
              <c:f>'Weekly Results - 18May22'!$L$2:$L$5</c:f>
              <c:numCache>
                <c:formatCode>0.00E+00</c:formatCode>
                <c:ptCount val="4"/>
                <c:pt idx="0">
                  <c:v>1045535786375.7334</c:v>
                </c:pt>
                <c:pt idx="1">
                  <c:v>835160263786.80005</c:v>
                </c:pt>
                <c:pt idx="2">
                  <c:v>1805601050874.1333</c:v>
                </c:pt>
                <c:pt idx="3">
                  <c:v>8579923535996.7979</c:v>
                </c:pt>
              </c:numCache>
            </c:numRef>
          </c:val>
          <c:extLst>
            <c:ext xmlns:c16="http://schemas.microsoft.com/office/drawing/2014/chart" uri="{C3380CC4-5D6E-409C-BE32-E72D297353CC}">
              <c16:uniqueId val="{00000000-B9F7-7D43-8EF1-578A5347271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- 18May22'!$D$2:$D$5</c:f>
              <c:strCache>
                <c:ptCount val="4"/>
                <c:pt idx="0">
                  <c:v>FH 5/18/22</c:v>
                </c:pt>
                <c:pt idx="1">
                  <c:v>HS 5/18/22</c:v>
                </c:pt>
                <c:pt idx="2">
                  <c:v>JT 5/18/22</c:v>
                </c:pt>
                <c:pt idx="3">
                  <c:v>RB 5/18/22</c:v>
                </c:pt>
              </c:strCache>
            </c:strRef>
          </c:cat>
          <c:val>
            <c:numRef>
              <c:f>'Weekly Results - 18May22'!$M$2:$M$5</c:f>
              <c:numCache>
                <c:formatCode>0.00E+00</c:formatCode>
                <c:ptCount val="4"/>
                <c:pt idx="0">
                  <c:v>278020831454.93335</c:v>
                </c:pt>
                <c:pt idx="1">
                  <c:v>232439426167.19998</c:v>
                </c:pt>
                <c:pt idx="2">
                  <c:v>440695118148.13336</c:v>
                </c:pt>
                <c:pt idx="3">
                  <c:v>3359689247324.7993</c:v>
                </c:pt>
              </c:numCache>
            </c:numRef>
          </c:val>
          <c:extLst>
            <c:ext xmlns:c16="http://schemas.microsoft.com/office/drawing/2014/chart" uri="{C3380CC4-5D6E-409C-BE32-E72D297353CC}">
              <c16:uniqueId val="{00000001-B9F7-7D43-8EF1-578A5347271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13th,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- 13Jan22'!$L$2:$L$5</c:f>
              <c:numCache>
                <c:formatCode>0.00E+00</c:formatCode>
                <c:ptCount val="4"/>
                <c:pt idx="0">
                  <c:v>33128843969433.063</c:v>
                </c:pt>
                <c:pt idx="2">
                  <c:v>49092008809092.664</c:v>
                </c:pt>
                <c:pt idx="3">
                  <c:v>180446098578428.78</c:v>
                </c:pt>
              </c:numCache>
            </c:numRef>
          </c:val>
          <c:extLst>
            <c:ext xmlns:c16="http://schemas.microsoft.com/office/drawing/2014/chart" uri="{C3380CC4-5D6E-409C-BE32-E72D297353CC}">
              <c16:uniqueId val="{00000000-7237-4951-963C-49C42339DBA9}"/>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- 13Jan22'!$D$2:$D$5</c:f>
              <c:strCache>
                <c:ptCount val="4"/>
                <c:pt idx="0">
                  <c:v>FH 01/13/22</c:v>
                </c:pt>
                <c:pt idx="2">
                  <c:v>JT 01/13/22</c:v>
                </c:pt>
                <c:pt idx="3">
                  <c:v>RB 01/13/22</c:v>
                </c:pt>
              </c:strCache>
            </c:strRef>
          </c:cat>
          <c:val>
            <c:numRef>
              <c:f>'Weekly Results - 13Jan22'!$M$2:$M$5</c:f>
              <c:numCache>
                <c:formatCode>0.00E+00</c:formatCode>
                <c:ptCount val="4"/>
                <c:pt idx="0">
                  <c:v>33216095187815.199</c:v>
                </c:pt>
                <c:pt idx="2">
                  <c:v>35396560522027.602</c:v>
                </c:pt>
                <c:pt idx="3">
                  <c:v>171906330690806.41</c:v>
                </c:pt>
              </c:numCache>
            </c:numRef>
          </c:val>
          <c:extLst>
            <c:ext xmlns:c16="http://schemas.microsoft.com/office/drawing/2014/chart" uri="{C3380CC4-5D6E-409C-BE32-E72D297353CC}">
              <c16:uniqueId val="{00000001-7237-4951-963C-49C42339DBA9}"/>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Jan 5th,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- 5Jan22'!$G$2:$G$5</c:f>
              <c:numCache>
                <c:formatCode>0.00E+00</c:formatCode>
                <c:ptCount val="4"/>
                <c:pt idx="0">
                  <c:v>1928666.6666666667</c:v>
                </c:pt>
                <c:pt idx="1">
                  <c:v>1434466.6666666665</c:v>
                </c:pt>
                <c:pt idx="2">
                  <c:v>2684200</c:v>
                </c:pt>
                <c:pt idx="3">
                  <c:v>2128333.3333333335</c:v>
                </c:pt>
              </c:numCache>
            </c:numRef>
          </c:val>
          <c:extLst>
            <c:ext xmlns:c16="http://schemas.microsoft.com/office/drawing/2014/chart" uri="{C3380CC4-5D6E-409C-BE32-E72D297353CC}">
              <c16:uniqueId val="{00000000-3EA0-457E-AB92-92241800C63F}"/>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- 5Jan22'!$J$2:$J$5</c:f>
              <c:numCache>
                <c:formatCode>0.00E+00</c:formatCode>
                <c:ptCount val="4"/>
                <c:pt idx="0">
                  <c:v>1769600</c:v>
                </c:pt>
                <c:pt idx="1">
                  <c:v>1101733.3333333333</c:v>
                </c:pt>
                <c:pt idx="2">
                  <c:v>1199266.6666666667</c:v>
                </c:pt>
                <c:pt idx="3">
                  <c:v>72266.666666666672</c:v>
                </c:pt>
              </c:numCache>
            </c:numRef>
          </c:val>
          <c:extLst>
            <c:ext xmlns:c16="http://schemas.microsoft.com/office/drawing/2014/chart" uri="{C3380CC4-5D6E-409C-BE32-E72D297353CC}">
              <c16:uniqueId val="{00000001-3EA0-457E-AB92-92241800C63F}"/>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5th,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- 5Jan22'!$L$2:$L$5</c:f>
              <c:numCache>
                <c:formatCode>0.00E+00</c:formatCode>
                <c:ptCount val="4"/>
                <c:pt idx="0">
                  <c:v>42782673691442.672</c:v>
                </c:pt>
                <c:pt idx="1">
                  <c:v>58155803870228.398</c:v>
                </c:pt>
                <c:pt idx="2">
                  <c:v>71836872639669.203</c:v>
                </c:pt>
                <c:pt idx="3">
                  <c:v>213661512392120</c:v>
                </c:pt>
              </c:numCache>
            </c:numRef>
          </c:val>
          <c:extLst>
            <c:ext xmlns:c16="http://schemas.microsoft.com/office/drawing/2014/chart" uri="{C3380CC4-5D6E-409C-BE32-E72D297353CC}">
              <c16:uniqueId val="{00000000-CC7D-413B-BDC6-62D6E7DECDF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- 5Jan22'!$M$2:$M$5</c:f>
              <c:numCache>
                <c:formatCode>0.00E+00</c:formatCode>
                <c:ptCount val="4"/>
                <c:pt idx="0">
                  <c:v>39254175266700.797</c:v>
                </c:pt>
                <c:pt idx="1">
                  <c:v>44666208800455.195</c:v>
                </c:pt>
                <c:pt idx="2">
                  <c:v>32095807612820.934</c:v>
                </c:pt>
                <c:pt idx="3">
                  <c:v>7254787139641.5996</c:v>
                </c:pt>
              </c:numCache>
            </c:numRef>
          </c:val>
          <c:extLst>
            <c:ext xmlns:c16="http://schemas.microsoft.com/office/drawing/2014/chart" uri="{C3380CC4-5D6E-409C-BE32-E72D297353CC}">
              <c16:uniqueId val="{00000001-CC7D-413B-BDC6-62D6E7DECDF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Jan 5th, 2022</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- 5Jan22'!$G$2:$G$5</c:f>
              <c:numCache>
                <c:formatCode>0.00E+00</c:formatCode>
                <c:ptCount val="4"/>
                <c:pt idx="0">
                  <c:v>1928666.6666666667</c:v>
                </c:pt>
                <c:pt idx="1">
                  <c:v>1434466.6666666665</c:v>
                </c:pt>
                <c:pt idx="2">
                  <c:v>2684200</c:v>
                </c:pt>
                <c:pt idx="3">
                  <c:v>2128333.3333333335</c:v>
                </c:pt>
              </c:numCache>
            </c:numRef>
          </c:val>
          <c:extLst>
            <c:ext xmlns:c16="http://schemas.microsoft.com/office/drawing/2014/chart" uri="{C3380CC4-5D6E-409C-BE32-E72D297353CC}">
              <c16:uniqueId val="{00000000-8BA8-42F7-AB90-794BD5CE160C}"/>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- 5Jan22'!$J$2:$J$5</c:f>
              <c:numCache>
                <c:formatCode>0.00E+00</c:formatCode>
                <c:ptCount val="4"/>
                <c:pt idx="0">
                  <c:v>1769600</c:v>
                </c:pt>
                <c:pt idx="1">
                  <c:v>1101733.3333333333</c:v>
                </c:pt>
                <c:pt idx="2">
                  <c:v>1199266.6666666667</c:v>
                </c:pt>
                <c:pt idx="3">
                  <c:v>72266.666666666672</c:v>
                </c:pt>
              </c:numCache>
            </c:numRef>
          </c:val>
          <c:extLst>
            <c:ext xmlns:c16="http://schemas.microsoft.com/office/drawing/2014/chart" uri="{C3380CC4-5D6E-409C-BE32-E72D297353CC}">
              <c16:uniqueId val="{00000001-8BA8-42F7-AB90-794BD5CE160C}"/>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Jan 5th, 2022</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- 5Jan22'!$L$2:$L$5</c:f>
              <c:numCache>
                <c:formatCode>0.00E+00</c:formatCode>
                <c:ptCount val="4"/>
                <c:pt idx="0">
                  <c:v>42782673691442.672</c:v>
                </c:pt>
                <c:pt idx="1">
                  <c:v>58155803870228.398</c:v>
                </c:pt>
                <c:pt idx="2">
                  <c:v>71836872639669.203</c:v>
                </c:pt>
                <c:pt idx="3">
                  <c:v>213661512392120</c:v>
                </c:pt>
              </c:numCache>
            </c:numRef>
          </c:val>
          <c:extLst>
            <c:ext xmlns:c16="http://schemas.microsoft.com/office/drawing/2014/chart" uri="{C3380CC4-5D6E-409C-BE32-E72D297353CC}">
              <c16:uniqueId val="{00000000-C6A1-4A63-AA63-0D0E653B3CF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- 5Jan22'!$D$2:$D$5</c:f>
              <c:strCache>
                <c:ptCount val="4"/>
                <c:pt idx="0">
                  <c:v>FH 01/05/22</c:v>
                </c:pt>
                <c:pt idx="1">
                  <c:v>HS 01/05/22</c:v>
                </c:pt>
                <c:pt idx="2">
                  <c:v>JT 01/05/22</c:v>
                </c:pt>
                <c:pt idx="3">
                  <c:v>RB 01/05/22</c:v>
                </c:pt>
              </c:strCache>
            </c:strRef>
          </c:cat>
          <c:val>
            <c:numRef>
              <c:f>'Weekly Results - 5Jan22'!$M$2:$M$5</c:f>
              <c:numCache>
                <c:formatCode>0.00E+00</c:formatCode>
                <c:ptCount val="4"/>
                <c:pt idx="0">
                  <c:v>39254175266700.797</c:v>
                </c:pt>
                <c:pt idx="1">
                  <c:v>44666208800455.195</c:v>
                </c:pt>
                <c:pt idx="2">
                  <c:v>32095807612820.934</c:v>
                </c:pt>
                <c:pt idx="3">
                  <c:v>7254787139641.5996</c:v>
                </c:pt>
              </c:numCache>
            </c:numRef>
          </c:val>
          <c:extLst>
            <c:ext xmlns:c16="http://schemas.microsoft.com/office/drawing/2014/chart" uri="{C3380CC4-5D6E-409C-BE32-E72D297353CC}">
              <c16:uniqueId val="{00000001-C6A1-4A63-AA63-0D0E653B3CF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Dec</a:t>
            </a:r>
            <a:r>
              <a:rPr lang="en-US" baseline="0"/>
              <a:t> 29th</a:t>
            </a:r>
            <a:r>
              <a:rPr lang="en-US"/>
              <a: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- 29Dec21'!$G$2:$G$5</c:f>
              <c:numCache>
                <c:formatCode>0.00E+00</c:formatCode>
                <c:ptCount val="4"/>
                <c:pt idx="0">
                  <c:v>1094800</c:v>
                </c:pt>
                <c:pt idx="1">
                  <c:v>2127866.6666666665</c:v>
                </c:pt>
                <c:pt idx="2">
                  <c:v>227200</c:v>
                </c:pt>
                <c:pt idx="3">
                  <c:v>1761733.3333333333</c:v>
                </c:pt>
              </c:numCache>
            </c:numRef>
          </c:val>
          <c:extLst>
            <c:ext xmlns:c16="http://schemas.microsoft.com/office/drawing/2014/chart" uri="{C3380CC4-5D6E-409C-BE32-E72D297353CC}">
              <c16:uniqueId val="{00000000-3809-4187-9340-C0B5F631149B}"/>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- 29Dec21'!$J$2:$J$5</c:f>
              <c:numCache>
                <c:formatCode>0.00E+00</c:formatCode>
                <c:ptCount val="4"/>
                <c:pt idx="0">
                  <c:v>73466.666666666672</c:v>
                </c:pt>
                <c:pt idx="1">
                  <c:v>169000</c:v>
                </c:pt>
                <c:pt idx="2">
                  <c:v>23600</c:v>
                </c:pt>
                <c:pt idx="3">
                  <c:v>95600</c:v>
                </c:pt>
              </c:numCache>
            </c:numRef>
          </c:val>
          <c:extLst>
            <c:ext xmlns:c16="http://schemas.microsoft.com/office/drawing/2014/chart" uri="{C3380CC4-5D6E-409C-BE32-E72D297353CC}">
              <c16:uniqueId val="{00000001-3809-4187-9340-C0B5F631149B}"/>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- 29Dec21'!$L$2:$L$5</c:f>
              <c:numCache>
                <c:formatCode>0.00E+00</c:formatCode>
                <c:ptCount val="4"/>
                <c:pt idx="0">
                  <c:v>24285415394430.398</c:v>
                </c:pt>
                <c:pt idx="1">
                  <c:v>86267460516333.594</c:v>
                </c:pt>
                <c:pt idx="2">
                  <c:v>6080522115987.1992</c:v>
                </c:pt>
                <c:pt idx="3">
                  <c:v>176858860656982.41</c:v>
                </c:pt>
              </c:numCache>
            </c:numRef>
          </c:val>
          <c:extLst>
            <c:ext xmlns:c16="http://schemas.microsoft.com/office/drawing/2014/chart" uri="{C3380CC4-5D6E-409C-BE32-E72D297353CC}">
              <c16:uniqueId val="{00000000-8DDE-488A-8E5A-B797C5A70FC1}"/>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- 29Dec21'!$M$2:$M$5</c:f>
              <c:numCache>
                <c:formatCode>0.00E+00</c:formatCode>
                <c:ptCount val="4"/>
                <c:pt idx="0">
                  <c:v>1629675299273.0669</c:v>
                </c:pt>
                <c:pt idx="1">
                  <c:v>6851557503882.001</c:v>
                </c:pt>
                <c:pt idx="2">
                  <c:v>631603529653.59998</c:v>
                </c:pt>
                <c:pt idx="3">
                  <c:v>9597199961481.5996</c:v>
                </c:pt>
              </c:numCache>
            </c:numRef>
          </c:val>
          <c:extLst>
            <c:ext xmlns:c16="http://schemas.microsoft.com/office/drawing/2014/chart" uri="{C3380CC4-5D6E-409C-BE32-E72D297353CC}">
              <c16:uniqueId val="{00000001-8DDE-488A-8E5A-B797C5A70FC1}"/>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Dec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- 29Dec21'!$G$2:$G$5</c:f>
              <c:numCache>
                <c:formatCode>0.00E+00</c:formatCode>
                <c:ptCount val="4"/>
                <c:pt idx="0">
                  <c:v>1094800</c:v>
                </c:pt>
                <c:pt idx="1">
                  <c:v>2127866.6666666665</c:v>
                </c:pt>
                <c:pt idx="2">
                  <c:v>227200</c:v>
                </c:pt>
                <c:pt idx="3">
                  <c:v>1761733.3333333333</c:v>
                </c:pt>
              </c:numCache>
            </c:numRef>
          </c:val>
          <c:extLst>
            <c:ext xmlns:c16="http://schemas.microsoft.com/office/drawing/2014/chart" uri="{C3380CC4-5D6E-409C-BE32-E72D297353CC}">
              <c16:uniqueId val="{00000000-3233-4AD4-9A85-8ECEEA85F4B3}"/>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- 29Dec21'!$J$2:$J$5</c:f>
              <c:numCache>
                <c:formatCode>0.00E+00</c:formatCode>
                <c:ptCount val="4"/>
                <c:pt idx="0">
                  <c:v>73466.666666666672</c:v>
                </c:pt>
                <c:pt idx="1">
                  <c:v>169000</c:v>
                </c:pt>
                <c:pt idx="2">
                  <c:v>23600</c:v>
                </c:pt>
                <c:pt idx="3">
                  <c:v>95600</c:v>
                </c:pt>
              </c:numCache>
            </c:numRef>
          </c:val>
          <c:extLst>
            <c:ext xmlns:c16="http://schemas.microsoft.com/office/drawing/2014/chart" uri="{C3380CC4-5D6E-409C-BE32-E72D297353CC}">
              <c16:uniqueId val="{00000001-3233-4AD4-9A85-8ECEEA85F4B3}"/>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29th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- 29Dec21'!$L$2:$L$5</c:f>
              <c:numCache>
                <c:formatCode>0.00E+00</c:formatCode>
                <c:ptCount val="4"/>
                <c:pt idx="0">
                  <c:v>24285415394430.398</c:v>
                </c:pt>
                <c:pt idx="1">
                  <c:v>86267460516333.594</c:v>
                </c:pt>
                <c:pt idx="2">
                  <c:v>6080522115987.1992</c:v>
                </c:pt>
                <c:pt idx="3">
                  <c:v>176858860656982.41</c:v>
                </c:pt>
              </c:numCache>
            </c:numRef>
          </c:val>
          <c:extLst>
            <c:ext xmlns:c16="http://schemas.microsoft.com/office/drawing/2014/chart" uri="{C3380CC4-5D6E-409C-BE32-E72D297353CC}">
              <c16:uniqueId val="{00000000-0EB9-46CD-896A-0E4E10A117CB}"/>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- 29Dec21'!$D$2:$D$5</c:f>
              <c:strCache>
                <c:ptCount val="4"/>
                <c:pt idx="0">
                  <c:v>FH 12/29/21</c:v>
                </c:pt>
                <c:pt idx="1">
                  <c:v>HS 12/29/21</c:v>
                </c:pt>
                <c:pt idx="2">
                  <c:v>JT 12/29/21</c:v>
                </c:pt>
                <c:pt idx="3">
                  <c:v>RB 12/29/21</c:v>
                </c:pt>
              </c:strCache>
            </c:strRef>
          </c:cat>
          <c:val>
            <c:numRef>
              <c:f>'Weekly Results - 29Dec21'!$M$2:$M$5</c:f>
              <c:numCache>
                <c:formatCode>0.00E+00</c:formatCode>
                <c:ptCount val="4"/>
                <c:pt idx="0">
                  <c:v>1629675299273.0669</c:v>
                </c:pt>
                <c:pt idx="1">
                  <c:v>6851557503882.001</c:v>
                </c:pt>
                <c:pt idx="2">
                  <c:v>631603529653.59998</c:v>
                </c:pt>
                <c:pt idx="3">
                  <c:v>9597199961481.5996</c:v>
                </c:pt>
              </c:numCache>
            </c:numRef>
          </c:val>
          <c:extLst>
            <c:ext xmlns:c16="http://schemas.microsoft.com/office/drawing/2014/chart" uri="{C3380CC4-5D6E-409C-BE32-E72D297353CC}">
              <c16:uniqueId val="{00000001-0EB9-46CD-896A-0E4E10A117CB}"/>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Dec</a:t>
            </a:r>
            <a:r>
              <a:rPr lang="en-US" baseline="0"/>
              <a:t> 22nd</a:t>
            </a:r>
            <a:r>
              <a:rPr lang="en-US"/>
              <a: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- 22Dec21'!$G$2:$G$5</c:f>
              <c:numCache>
                <c:formatCode>0.00E+00</c:formatCode>
                <c:ptCount val="4"/>
                <c:pt idx="0">
                  <c:v>1518000</c:v>
                </c:pt>
                <c:pt idx="1">
                  <c:v>792933.33333333349</c:v>
                </c:pt>
                <c:pt idx="2">
                  <c:v>958933.33333333337</c:v>
                </c:pt>
                <c:pt idx="3">
                  <c:v>1163466.6666666667</c:v>
                </c:pt>
              </c:numCache>
            </c:numRef>
          </c:val>
          <c:extLst>
            <c:ext xmlns:c16="http://schemas.microsoft.com/office/drawing/2014/chart" uri="{C3380CC4-5D6E-409C-BE32-E72D297353CC}">
              <c16:uniqueId val="{00000000-3473-44D3-A087-79BD7457C664}"/>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- 22Dec21'!$J$2:$J$5</c:f>
              <c:numCache>
                <c:formatCode>0.00E+00</c:formatCode>
                <c:ptCount val="4"/>
                <c:pt idx="0">
                  <c:v>84266.666666666672</c:v>
                </c:pt>
                <c:pt idx="1">
                  <c:v>59266.666666666664</c:v>
                </c:pt>
                <c:pt idx="2">
                  <c:v>74933.333333333328</c:v>
                </c:pt>
                <c:pt idx="3">
                  <c:v>106533.33333333334</c:v>
                </c:pt>
              </c:numCache>
            </c:numRef>
          </c:val>
          <c:extLst>
            <c:ext xmlns:c16="http://schemas.microsoft.com/office/drawing/2014/chart" uri="{C3380CC4-5D6E-409C-BE32-E72D297353CC}">
              <c16:uniqueId val="{00000001-3473-44D3-A087-79BD7457C664}"/>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May 11th, 2022</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- 11May22'!$D$2:$D$5</c:f>
              <c:strCache>
                <c:ptCount val="4"/>
                <c:pt idx="0">
                  <c:v>FH 5/11/22</c:v>
                </c:pt>
                <c:pt idx="1">
                  <c:v>HS5/11/22</c:v>
                </c:pt>
                <c:pt idx="2">
                  <c:v>JT 5/11/22</c:v>
                </c:pt>
                <c:pt idx="3">
                  <c:v>RB 5/11/22</c:v>
                </c:pt>
              </c:strCache>
            </c:strRef>
          </c:cat>
          <c:val>
            <c:numRef>
              <c:f>'Weekly Results - 11May22'!$G$2:$G$5</c:f>
              <c:numCache>
                <c:formatCode>0.00E+00</c:formatCode>
                <c:ptCount val="4"/>
                <c:pt idx="0">
                  <c:v>26266.666666666668</c:v>
                </c:pt>
                <c:pt idx="1">
                  <c:v>150800</c:v>
                </c:pt>
                <c:pt idx="2">
                  <c:v>122066.66666666667</c:v>
                </c:pt>
                <c:pt idx="3">
                  <c:v>12666.666666666666</c:v>
                </c:pt>
              </c:numCache>
            </c:numRef>
          </c:val>
          <c:extLst>
            <c:ext xmlns:c16="http://schemas.microsoft.com/office/drawing/2014/chart" uri="{C3380CC4-5D6E-409C-BE32-E72D297353CC}">
              <c16:uniqueId val="{00000000-BF27-4FF6-B23F-3F12417E3EB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- 11May22'!$D$2:$D$5</c:f>
              <c:strCache>
                <c:ptCount val="4"/>
                <c:pt idx="0">
                  <c:v>FH 5/11/22</c:v>
                </c:pt>
                <c:pt idx="1">
                  <c:v>HS5/11/22</c:v>
                </c:pt>
                <c:pt idx="2">
                  <c:v>JT 5/11/22</c:v>
                </c:pt>
                <c:pt idx="3">
                  <c:v>RB 5/11/22</c:v>
                </c:pt>
              </c:strCache>
            </c:strRef>
          </c:cat>
          <c:val>
            <c:numRef>
              <c:f>'Weekly Results - 11May22'!$J$2:$J$5</c:f>
              <c:numCache>
                <c:formatCode>0.00E+00</c:formatCode>
                <c:ptCount val="4"/>
                <c:pt idx="0">
                  <c:v>9400</c:v>
                </c:pt>
                <c:pt idx="1">
                  <c:v>75533.333333333328</c:v>
                </c:pt>
                <c:pt idx="2">
                  <c:v>81333.333333333328</c:v>
                </c:pt>
                <c:pt idx="3">
                  <c:v>2133.3333333333335</c:v>
                </c:pt>
              </c:numCache>
            </c:numRef>
          </c:val>
          <c:extLst>
            <c:ext xmlns:c16="http://schemas.microsoft.com/office/drawing/2014/chart" uri="{C3380CC4-5D6E-409C-BE32-E72D297353CC}">
              <c16:uniqueId val="{00000001-BF27-4FF6-B23F-3F12417E3EB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- 22Dec21'!$L$2:$L$5</c:f>
              <c:numCache>
                <c:formatCode>0.00E+00</c:formatCode>
                <c:ptCount val="4"/>
                <c:pt idx="0">
                  <c:v>33673054958664</c:v>
                </c:pt>
                <c:pt idx="1">
                  <c:v>32146913195728.805</c:v>
                </c:pt>
                <c:pt idx="2">
                  <c:v>25663799916772.266</c:v>
                </c:pt>
                <c:pt idx="3">
                  <c:v>116799395905004.8</c:v>
                </c:pt>
              </c:numCache>
            </c:numRef>
          </c:val>
          <c:extLst>
            <c:ext xmlns:c16="http://schemas.microsoft.com/office/drawing/2014/chart" uri="{C3380CC4-5D6E-409C-BE32-E72D297353CC}">
              <c16:uniqueId val="{00000000-A719-4382-B100-1A2BFEF48413}"/>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- 22Dec21'!$M$2:$M$5</c:f>
              <c:numCache>
                <c:formatCode>0.00E+00</c:formatCode>
                <c:ptCount val="4"/>
                <c:pt idx="0">
                  <c:v>1869246441271.4668</c:v>
                </c:pt>
                <c:pt idx="1">
                  <c:v>2402774998402.7998</c:v>
                </c:pt>
                <c:pt idx="2">
                  <c:v>2005430416188.2664</c:v>
                </c:pt>
                <c:pt idx="3">
                  <c:v>10694787683715.199</c:v>
                </c:pt>
              </c:numCache>
            </c:numRef>
          </c:val>
          <c:extLst>
            <c:ext xmlns:c16="http://schemas.microsoft.com/office/drawing/2014/chart" uri="{C3380CC4-5D6E-409C-BE32-E72D297353CC}">
              <c16:uniqueId val="{00000001-A719-4382-B100-1A2BFEF48413}"/>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Dec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- 22Dec21'!$G$2:$G$5</c:f>
              <c:numCache>
                <c:formatCode>0.00E+00</c:formatCode>
                <c:ptCount val="4"/>
                <c:pt idx="0">
                  <c:v>1518000</c:v>
                </c:pt>
                <c:pt idx="1">
                  <c:v>792933.33333333349</c:v>
                </c:pt>
                <c:pt idx="2">
                  <c:v>958933.33333333337</c:v>
                </c:pt>
                <c:pt idx="3">
                  <c:v>1163466.6666666667</c:v>
                </c:pt>
              </c:numCache>
            </c:numRef>
          </c:val>
          <c:extLst>
            <c:ext xmlns:c16="http://schemas.microsoft.com/office/drawing/2014/chart" uri="{C3380CC4-5D6E-409C-BE32-E72D297353CC}">
              <c16:uniqueId val="{00000000-5F83-4652-A99A-DB30432683E4}"/>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- 22Dec21'!$J$2:$J$5</c:f>
              <c:numCache>
                <c:formatCode>0.00E+00</c:formatCode>
                <c:ptCount val="4"/>
                <c:pt idx="0">
                  <c:v>84266.666666666672</c:v>
                </c:pt>
                <c:pt idx="1">
                  <c:v>59266.666666666664</c:v>
                </c:pt>
                <c:pt idx="2">
                  <c:v>74933.333333333328</c:v>
                </c:pt>
                <c:pt idx="3">
                  <c:v>106533.33333333334</c:v>
                </c:pt>
              </c:numCache>
            </c:numRef>
          </c:val>
          <c:extLst>
            <c:ext xmlns:c16="http://schemas.microsoft.com/office/drawing/2014/chart" uri="{C3380CC4-5D6E-409C-BE32-E72D297353CC}">
              <c16:uniqueId val="{00000001-5F83-4652-A99A-DB30432683E4}"/>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22nd</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- 22Dec21'!$L$2:$L$5</c:f>
              <c:numCache>
                <c:formatCode>0.00E+00</c:formatCode>
                <c:ptCount val="4"/>
                <c:pt idx="0">
                  <c:v>33673054958664</c:v>
                </c:pt>
                <c:pt idx="1">
                  <c:v>32146913195728.805</c:v>
                </c:pt>
                <c:pt idx="2">
                  <c:v>25663799916772.266</c:v>
                </c:pt>
                <c:pt idx="3">
                  <c:v>116799395905004.8</c:v>
                </c:pt>
              </c:numCache>
            </c:numRef>
          </c:val>
          <c:extLst>
            <c:ext xmlns:c16="http://schemas.microsoft.com/office/drawing/2014/chart" uri="{C3380CC4-5D6E-409C-BE32-E72D297353CC}">
              <c16:uniqueId val="{00000000-A640-4459-B47F-94EB0AE27C34}"/>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- 22Dec21'!$D$2:$D$5</c:f>
              <c:strCache>
                <c:ptCount val="4"/>
                <c:pt idx="0">
                  <c:v>FH 12/22/21</c:v>
                </c:pt>
                <c:pt idx="1">
                  <c:v>HS 12/22/21</c:v>
                </c:pt>
                <c:pt idx="2">
                  <c:v>JT 12/22/21</c:v>
                </c:pt>
                <c:pt idx="3">
                  <c:v>RB 12/22/21</c:v>
                </c:pt>
              </c:strCache>
            </c:strRef>
          </c:cat>
          <c:val>
            <c:numRef>
              <c:f>'Weekly Results - 22Dec21'!$M$2:$M$5</c:f>
              <c:numCache>
                <c:formatCode>0.00E+00</c:formatCode>
                <c:ptCount val="4"/>
                <c:pt idx="0">
                  <c:v>1869246441271.4668</c:v>
                </c:pt>
                <c:pt idx="1">
                  <c:v>2402774998402.7998</c:v>
                </c:pt>
                <c:pt idx="2">
                  <c:v>2005430416188.2664</c:v>
                </c:pt>
                <c:pt idx="3">
                  <c:v>10694787683715.199</c:v>
                </c:pt>
              </c:numCache>
            </c:numRef>
          </c:val>
          <c:extLst>
            <c:ext xmlns:c16="http://schemas.microsoft.com/office/drawing/2014/chart" uri="{C3380CC4-5D6E-409C-BE32-E72D297353CC}">
              <c16:uniqueId val="{00000001-A640-4459-B47F-94EB0AE27C34}"/>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Dec</a:t>
            </a:r>
            <a:r>
              <a:rPr lang="en-US" baseline="0"/>
              <a:t> 8th</a:t>
            </a:r>
            <a:r>
              <a:rPr lang="en-US"/>
              <a: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- 08Dec21'!$G$2:$G$5</c:f>
              <c:numCache>
                <c:formatCode>0.00E+00</c:formatCode>
                <c:ptCount val="4"/>
                <c:pt idx="0">
                  <c:v>967733.33333333337</c:v>
                </c:pt>
                <c:pt idx="1">
                  <c:v>395133.33333333337</c:v>
                </c:pt>
                <c:pt idx="2">
                  <c:v>43266.666666666672</c:v>
                </c:pt>
                <c:pt idx="3">
                  <c:v>360199.99999999994</c:v>
                </c:pt>
              </c:numCache>
            </c:numRef>
          </c:val>
          <c:extLst>
            <c:ext xmlns:c16="http://schemas.microsoft.com/office/drawing/2014/chart" uri="{C3380CC4-5D6E-409C-BE32-E72D297353CC}">
              <c16:uniqueId val="{00000000-D87A-4BB2-92A6-366A436291F0}"/>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- 08Dec21'!$J$2:$J$5</c:f>
              <c:numCache>
                <c:formatCode>0.00E+00</c:formatCode>
                <c:ptCount val="4"/>
                <c:pt idx="0">
                  <c:v>159666.66666666666</c:v>
                </c:pt>
                <c:pt idx="1">
                  <c:v>81266.666666666672</c:v>
                </c:pt>
                <c:pt idx="2">
                  <c:v>14400</c:v>
                </c:pt>
                <c:pt idx="3">
                  <c:v>153733.33333333334</c:v>
                </c:pt>
              </c:numCache>
            </c:numRef>
          </c:val>
          <c:extLst>
            <c:ext xmlns:c16="http://schemas.microsoft.com/office/drawing/2014/chart" uri="{C3380CC4-5D6E-409C-BE32-E72D297353CC}">
              <c16:uniqueId val="{00000001-D87A-4BB2-92A6-366A436291F0}"/>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- 08Dec21'!$L$2:$L$5</c:f>
              <c:numCache>
                <c:formatCode>0.00E+00</c:formatCode>
                <c:ptCount val="4"/>
                <c:pt idx="0">
                  <c:v>21466757390424.535</c:v>
                </c:pt>
                <c:pt idx="1">
                  <c:v>16019400917360.402</c:v>
                </c:pt>
                <c:pt idx="2">
                  <c:v>1157939804364.9333</c:v>
                </c:pt>
                <c:pt idx="3">
                  <c:v>36160161361147.188</c:v>
                </c:pt>
              </c:numCache>
            </c:numRef>
          </c:val>
          <c:extLst>
            <c:ext xmlns:c16="http://schemas.microsoft.com/office/drawing/2014/chart" uri="{C3380CC4-5D6E-409C-BE32-E72D297353CC}">
              <c16:uniqueId val="{00000000-A4FE-4452-A5A9-1D95C093A0D6}"/>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- 08Dec21'!$M$2:$M$5</c:f>
              <c:numCache>
                <c:formatCode>0.00E+00</c:formatCode>
                <c:ptCount val="4"/>
                <c:pt idx="0">
                  <c:v>3541807932630.6665</c:v>
                </c:pt>
                <c:pt idx="1">
                  <c:v>3294693726718.8003</c:v>
                </c:pt>
                <c:pt idx="2">
                  <c:v>385385204534.39996</c:v>
                </c:pt>
                <c:pt idx="3">
                  <c:v>15433154191894.398</c:v>
                </c:pt>
              </c:numCache>
            </c:numRef>
          </c:val>
          <c:extLst>
            <c:ext xmlns:c16="http://schemas.microsoft.com/office/drawing/2014/chart" uri="{C3380CC4-5D6E-409C-BE32-E72D297353CC}">
              <c16:uniqueId val="{00000001-A4FE-4452-A5A9-1D95C093A0D6}"/>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Dec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- 08Dec21'!$G$2:$G$5</c:f>
              <c:numCache>
                <c:formatCode>0.00E+00</c:formatCode>
                <c:ptCount val="4"/>
                <c:pt idx="0">
                  <c:v>967733.33333333337</c:v>
                </c:pt>
                <c:pt idx="1">
                  <c:v>395133.33333333337</c:v>
                </c:pt>
                <c:pt idx="2">
                  <c:v>43266.666666666672</c:v>
                </c:pt>
                <c:pt idx="3">
                  <c:v>360199.99999999994</c:v>
                </c:pt>
              </c:numCache>
            </c:numRef>
          </c:val>
          <c:extLst>
            <c:ext xmlns:c16="http://schemas.microsoft.com/office/drawing/2014/chart" uri="{C3380CC4-5D6E-409C-BE32-E72D297353CC}">
              <c16:uniqueId val="{00000000-294E-4C0C-960C-96DE4724852A}"/>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- 08Dec21'!$J$2:$J$5</c:f>
              <c:numCache>
                <c:formatCode>0.00E+00</c:formatCode>
                <c:ptCount val="4"/>
                <c:pt idx="0">
                  <c:v>159666.66666666666</c:v>
                </c:pt>
                <c:pt idx="1">
                  <c:v>81266.666666666672</c:v>
                </c:pt>
                <c:pt idx="2">
                  <c:v>14400</c:v>
                </c:pt>
                <c:pt idx="3">
                  <c:v>153733.33333333334</c:v>
                </c:pt>
              </c:numCache>
            </c:numRef>
          </c:val>
          <c:extLst>
            <c:ext xmlns:c16="http://schemas.microsoft.com/office/drawing/2014/chart" uri="{C3380CC4-5D6E-409C-BE32-E72D297353CC}">
              <c16:uniqueId val="{00000001-294E-4C0C-960C-96DE4724852A}"/>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8th</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- 08Dec21'!$L$2:$L$5</c:f>
              <c:numCache>
                <c:formatCode>0.00E+00</c:formatCode>
                <c:ptCount val="4"/>
                <c:pt idx="0">
                  <c:v>21466757390424.535</c:v>
                </c:pt>
                <c:pt idx="1">
                  <c:v>16019400917360.402</c:v>
                </c:pt>
                <c:pt idx="2">
                  <c:v>1157939804364.9333</c:v>
                </c:pt>
                <c:pt idx="3">
                  <c:v>36160161361147.188</c:v>
                </c:pt>
              </c:numCache>
            </c:numRef>
          </c:val>
          <c:extLst>
            <c:ext xmlns:c16="http://schemas.microsoft.com/office/drawing/2014/chart" uri="{C3380CC4-5D6E-409C-BE32-E72D297353CC}">
              <c16:uniqueId val="{00000000-4755-4A9B-B933-AEEDAF89DCA6}"/>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- 08Dec21'!$D$2:$D$5</c:f>
              <c:strCache>
                <c:ptCount val="4"/>
                <c:pt idx="0">
                  <c:v>FH 12/8/21</c:v>
                </c:pt>
                <c:pt idx="1">
                  <c:v>HS 12/8/21</c:v>
                </c:pt>
                <c:pt idx="2">
                  <c:v>JT 12/8/21</c:v>
                </c:pt>
                <c:pt idx="3">
                  <c:v>RB 12/8/21</c:v>
                </c:pt>
              </c:strCache>
            </c:strRef>
          </c:cat>
          <c:val>
            <c:numRef>
              <c:f>'Weekly Results - 08Dec21'!$M$2:$M$5</c:f>
              <c:numCache>
                <c:formatCode>0.00E+00</c:formatCode>
                <c:ptCount val="4"/>
                <c:pt idx="0">
                  <c:v>3541807932630.6665</c:v>
                </c:pt>
                <c:pt idx="1">
                  <c:v>3294693726718.8003</c:v>
                </c:pt>
                <c:pt idx="2">
                  <c:v>385385204534.39996</c:v>
                </c:pt>
                <c:pt idx="3">
                  <c:v>15433154191894.398</c:v>
                </c:pt>
              </c:numCache>
            </c:numRef>
          </c:val>
          <c:extLst>
            <c:ext xmlns:c16="http://schemas.microsoft.com/office/drawing/2014/chart" uri="{C3380CC4-5D6E-409C-BE32-E72D297353CC}">
              <c16:uniqueId val="{00000001-4755-4A9B-B933-AEEDAF89DCA6}"/>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Results - Dec</a:t>
            </a:r>
            <a:r>
              <a:rPr lang="en-US" baseline="0"/>
              <a:t> 1st</a:t>
            </a:r>
            <a:r>
              <a:rPr lang="en-US"/>
              <a:t>, 2021</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- 01Dec21'!$G$2:$G$5</c:f>
              <c:numCache>
                <c:formatCode>0.00E+00</c:formatCode>
                <c:ptCount val="4"/>
                <c:pt idx="0">
                  <c:v>954200</c:v>
                </c:pt>
                <c:pt idx="1">
                  <c:v>1230400</c:v>
                </c:pt>
                <c:pt idx="2">
                  <c:v>34666.666666666664</c:v>
                </c:pt>
                <c:pt idx="3">
                  <c:v>355333.33333333331</c:v>
                </c:pt>
              </c:numCache>
            </c:numRef>
          </c:val>
          <c:extLst>
            <c:ext xmlns:c16="http://schemas.microsoft.com/office/drawing/2014/chart" uri="{C3380CC4-5D6E-409C-BE32-E72D297353CC}">
              <c16:uniqueId val="{00000000-20DF-4853-BA05-9E01592012F3}"/>
            </c:ext>
          </c:extLst>
        </c:ser>
        <c:ser>
          <c:idx val="1"/>
          <c:order val="1"/>
          <c:tx>
            <c:v>N2</c:v>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- 01Dec21'!$J$2:$J$5</c:f>
              <c:numCache>
                <c:formatCode>0.00E+00</c:formatCode>
                <c:ptCount val="4"/>
                <c:pt idx="0">
                  <c:v>317000</c:v>
                </c:pt>
                <c:pt idx="1">
                  <c:v>434000</c:v>
                </c:pt>
                <c:pt idx="2">
                  <c:v>2200</c:v>
                </c:pt>
                <c:pt idx="3">
                  <c:v>150333.33333333334</c:v>
                </c:pt>
              </c:numCache>
            </c:numRef>
          </c:val>
          <c:extLst>
            <c:ext xmlns:c16="http://schemas.microsoft.com/office/drawing/2014/chart" uri="{C3380CC4-5D6E-409C-BE32-E72D297353CC}">
              <c16:uniqueId val="{00000001-20DF-4853-BA05-9E01592012F3}"/>
            </c:ext>
          </c:extLst>
        </c:ser>
        <c:dLbls>
          <c:dLblPos val="inEnd"/>
          <c:showLegendKey val="0"/>
          <c:showVal val="1"/>
          <c:showCatName val="0"/>
          <c:showSerName val="0"/>
          <c:showPercent val="0"/>
          <c:showBubbleSize val="0"/>
        </c:dLbls>
        <c:gapWidth val="41"/>
        <c:axId val="672655408"/>
        <c:axId val="672656064"/>
      </c:barChart>
      <c:catAx>
        <c:axId val="6726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1"/>
        <c:axPos val="l"/>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en-US" sz="1400"/>
                  <a:t>Copies SARS-CoV-2 L</a:t>
                </a:r>
                <a:r>
                  <a:rPr lang="en-US" sz="1400" baseline="30000"/>
                  <a:t>-1</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crossAx val="672655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Results - </a:t>
            </a:r>
            <a:r>
              <a:rPr lang="en-US" sz="1600" b="1" i="0" u="none" strike="noStrike" baseline="0">
                <a:effectLst/>
              </a:rPr>
              <a:t>Dec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N1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- 01Dec21'!$L$2:$L$5</c:f>
              <c:numCache>
                <c:formatCode>0.00E+00</c:formatCode>
                <c:ptCount val="4"/>
                <c:pt idx="0">
                  <c:v>21166554045821.598</c:v>
                </c:pt>
                <c:pt idx="1">
                  <c:v>49882581969091.203</c:v>
                </c:pt>
                <c:pt idx="2">
                  <c:v>927779196101.33325</c:v>
                </c:pt>
                <c:pt idx="3">
                  <c:v>35671600972592</c:v>
                </c:pt>
              </c:numCache>
            </c:numRef>
          </c:val>
          <c:extLst>
            <c:ext xmlns:c16="http://schemas.microsoft.com/office/drawing/2014/chart" uri="{C3380CC4-5D6E-409C-BE32-E72D297353CC}">
              <c16:uniqueId val="{00000000-06A4-483A-B2EE-46D3D85A448E}"/>
            </c:ext>
          </c:extLst>
        </c:ser>
        <c:ser>
          <c:idx val="1"/>
          <c:order val="1"/>
          <c:tx>
            <c:v>N2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- 01Dec21'!$M$2:$M$5</c:f>
              <c:numCache>
                <c:formatCode>0.00E+00</c:formatCode>
                <c:ptCount val="4"/>
                <c:pt idx="0">
                  <c:v>7031856667916</c:v>
                </c:pt>
                <c:pt idx="1">
                  <c:v>17595124004052</c:v>
                </c:pt>
                <c:pt idx="2">
                  <c:v>58878295137.199997</c:v>
                </c:pt>
                <c:pt idx="3">
                  <c:v>15091831180712</c:v>
                </c:pt>
              </c:numCache>
            </c:numRef>
          </c:val>
          <c:extLst>
            <c:ext xmlns:c16="http://schemas.microsoft.com/office/drawing/2014/chart" uri="{C3380CC4-5D6E-409C-BE32-E72D297353CC}">
              <c16:uniqueId val="{00000001-06A4-483A-B2EE-46D3D85A448E}"/>
            </c:ext>
          </c:extLst>
        </c:ser>
        <c:dLbls>
          <c:dLblPos val="inEnd"/>
          <c:showLegendKey val="0"/>
          <c:showVal val="1"/>
          <c:showCatName val="0"/>
          <c:showSerName val="0"/>
          <c:showPercent val="0"/>
          <c:showBubbleSize val="0"/>
        </c:dLbls>
        <c:gapWidth val="100"/>
        <c:overlap val="-24"/>
        <c:axId val="672655408"/>
        <c:axId val="672656064"/>
      </c:barChart>
      <c:catAx>
        <c:axId val="6726554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6064"/>
        <c:crosses val="autoZero"/>
        <c:auto val="1"/>
        <c:lblAlgn val="ctr"/>
        <c:lblOffset val="100"/>
        <c:noMultiLvlLbl val="0"/>
      </c:catAx>
      <c:valAx>
        <c:axId val="672656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r>
                  <a:rPr lang="en-US" sz="1400"/>
                  <a:t>Copies SARS-CoV-2 MGD-1</a:t>
                </a:r>
              </a:p>
            </c:rich>
          </c:tx>
          <c:overlay val="0"/>
          <c:spPr>
            <a:noFill/>
            <a:ln>
              <a:noFill/>
            </a:ln>
            <a:effectLst/>
          </c:spPr>
          <c:txPr>
            <a:bodyPr rot="-54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67265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Results - </a:t>
            </a:r>
            <a:r>
              <a:rPr lang="en-US" sz="1600" b="1" i="0" u="none" strike="noStrike" cap="none" normalizeH="0" baseline="0">
                <a:effectLst/>
              </a:rPr>
              <a:t>Dec 1st,</a:t>
            </a:r>
            <a:r>
              <a:rPr lang="en-US"/>
              <a:t> 2021</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v>N1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- 01Dec21'!$G$2:$G$5</c:f>
              <c:numCache>
                <c:formatCode>0.00E+00</c:formatCode>
                <c:ptCount val="4"/>
                <c:pt idx="0">
                  <c:v>954200</c:v>
                </c:pt>
                <c:pt idx="1">
                  <c:v>1230400</c:v>
                </c:pt>
                <c:pt idx="2">
                  <c:v>34666.666666666664</c:v>
                </c:pt>
                <c:pt idx="3">
                  <c:v>355333.33333333331</c:v>
                </c:pt>
              </c:numCache>
            </c:numRef>
          </c:val>
          <c:extLst>
            <c:ext xmlns:c16="http://schemas.microsoft.com/office/drawing/2014/chart" uri="{C3380CC4-5D6E-409C-BE32-E72D297353CC}">
              <c16:uniqueId val="{00000000-173E-4B54-B622-EDE80253C997}"/>
            </c:ext>
          </c:extLst>
        </c:ser>
        <c:ser>
          <c:idx val="1"/>
          <c:order val="1"/>
          <c:tx>
            <c:v>N2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'Weekly Results - 01Dec21'!$D$2:$D$5</c:f>
              <c:strCache>
                <c:ptCount val="4"/>
                <c:pt idx="0">
                  <c:v>FH 12/1/21</c:v>
                </c:pt>
                <c:pt idx="1">
                  <c:v>HS 12/1/21</c:v>
                </c:pt>
                <c:pt idx="2">
                  <c:v>JT 12/1/21</c:v>
                </c:pt>
                <c:pt idx="3">
                  <c:v>RB 12/1/21</c:v>
                </c:pt>
              </c:strCache>
            </c:strRef>
          </c:cat>
          <c:val>
            <c:numRef>
              <c:f>'Weekly Results - 01Dec21'!$J$2:$J$5</c:f>
              <c:numCache>
                <c:formatCode>0.00E+00</c:formatCode>
                <c:ptCount val="4"/>
                <c:pt idx="0">
                  <c:v>317000</c:v>
                </c:pt>
                <c:pt idx="1">
                  <c:v>434000</c:v>
                </c:pt>
                <c:pt idx="2">
                  <c:v>2200</c:v>
                </c:pt>
                <c:pt idx="3">
                  <c:v>150333.33333333334</c:v>
                </c:pt>
              </c:numCache>
            </c:numRef>
          </c:val>
          <c:extLst>
            <c:ext xmlns:c16="http://schemas.microsoft.com/office/drawing/2014/chart" uri="{C3380CC4-5D6E-409C-BE32-E72D297353CC}">
              <c16:uniqueId val="{00000001-173E-4B54-B622-EDE80253C997}"/>
            </c:ext>
          </c:extLst>
        </c:ser>
        <c:dLbls>
          <c:dLblPos val="inEnd"/>
          <c:showLegendKey val="0"/>
          <c:showVal val="1"/>
          <c:showCatName val="0"/>
          <c:showSerName val="0"/>
          <c:showPercent val="0"/>
          <c:showBubbleSize val="0"/>
        </c:dLbls>
        <c:gapWidth val="267"/>
        <c:overlap val="-43"/>
        <c:axId val="672655408"/>
        <c:axId val="672656064"/>
      </c:barChart>
      <c:catAx>
        <c:axId val="6726554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72656064"/>
        <c:crosses val="autoZero"/>
        <c:auto val="1"/>
        <c:lblAlgn val="ctr"/>
        <c:lblOffset val="100"/>
        <c:noMultiLvlLbl val="0"/>
      </c:catAx>
      <c:valAx>
        <c:axId val="672656064"/>
        <c:scaling>
          <c:logBase val="10"/>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Copies SARS-CoV-2 L-1</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72655408"/>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0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4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5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7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8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9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0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3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3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3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4" Type="http://schemas.openxmlformats.org/officeDocument/2006/relationships/chart" Target="../charts/chart4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 Id="rId4" Type="http://schemas.openxmlformats.org/officeDocument/2006/relationships/chart" Target="../charts/chart4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4" Type="http://schemas.openxmlformats.org/officeDocument/2006/relationships/chart" Target="../charts/chart48.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 Id="rId4" Type="http://schemas.openxmlformats.org/officeDocument/2006/relationships/chart" Target="../charts/chart5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chart" Target="../charts/chart56.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 Id="rId4" Type="http://schemas.openxmlformats.org/officeDocument/2006/relationships/chart" Target="../charts/chart6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63.xml"/><Relationship Id="rId2" Type="http://schemas.openxmlformats.org/officeDocument/2006/relationships/chart" Target="../charts/chart62.xml"/><Relationship Id="rId1" Type="http://schemas.openxmlformats.org/officeDocument/2006/relationships/chart" Target="../charts/chart61.xml"/><Relationship Id="rId4" Type="http://schemas.openxmlformats.org/officeDocument/2006/relationships/chart" Target="../charts/chart64.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67.xml"/><Relationship Id="rId2" Type="http://schemas.openxmlformats.org/officeDocument/2006/relationships/chart" Target="../charts/chart66.xml"/><Relationship Id="rId1" Type="http://schemas.openxmlformats.org/officeDocument/2006/relationships/chart" Target="../charts/chart65.xml"/><Relationship Id="rId4" Type="http://schemas.openxmlformats.org/officeDocument/2006/relationships/chart" Target="../charts/chart68.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 Id="rId4" Type="http://schemas.openxmlformats.org/officeDocument/2006/relationships/chart" Target="../charts/chart72.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75.xml"/><Relationship Id="rId2" Type="http://schemas.openxmlformats.org/officeDocument/2006/relationships/chart" Target="../charts/chart74.xml"/><Relationship Id="rId1" Type="http://schemas.openxmlformats.org/officeDocument/2006/relationships/chart" Target="../charts/chart73.xml"/><Relationship Id="rId4" Type="http://schemas.openxmlformats.org/officeDocument/2006/relationships/chart" Target="../charts/chart7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79.xml"/><Relationship Id="rId2" Type="http://schemas.openxmlformats.org/officeDocument/2006/relationships/chart" Target="../charts/chart78.xml"/><Relationship Id="rId1" Type="http://schemas.openxmlformats.org/officeDocument/2006/relationships/chart" Target="../charts/chart77.xml"/><Relationship Id="rId4" Type="http://schemas.openxmlformats.org/officeDocument/2006/relationships/chart" Target="../charts/chart80.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 Id="rId4" Type="http://schemas.openxmlformats.org/officeDocument/2006/relationships/chart" Target="../charts/chart84.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87.xml"/><Relationship Id="rId2" Type="http://schemas.openxmlformats.org/officeDocument/2006/relationships/chart" Target="../charts/chart86.xml"/><Relationship Id="rId1" Type="http://schemas.openxmlformats.org/officeDocument/2006/relationships/chart" Target="../charts/chart85.xml"/><Relationship Id="rId4" Type="http://schemas.openxmlformats.org/officeDocument/2006/relationships/chart" Target="../charts/chart88.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91.xml"/><Relationship Id="rId2" Type="http://schemas.openxmlformats.org/officeDocument/2006/relationships/chart" Target="../charts/chart90.xml"/><Relationship Id="rId1" Type="http://schemas.openxmlformats.org/officeDocument/2006/relationships/chart" Target="../charts/chart89.xml"/><Relationship Id="rId4" Type="http://schemas.openxmlformats.org/officeDocument/2006/relationships/chart" Target="../charts/chart92.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 Id="rId4" Type="http://schemas.openxmlformats.org/officeDocument/2006/relationships/chart" Target="../charts/chart96.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99.xml"/><Relationship Id="rId2" Type="http://schemas.openxmlformats.org/officeDocument/2006/relationships/chart" Target="../charts/chart98.xml"/><Relationship Id="rId1" Type="http://schemas.openxmlformats.org/officeDocument/2006/relationships/chart" Target="../charts/chart97.xml"/><Relationship Id="rId4" Type="http://schemas.openxmlformats.org/officeDocument/2006/relationships/chart" Target="../charts/chart100.xml"/></Relationships>
</file>

<file path=xl/drawings/_rels/drawing26.xml.rels><?xml version="1.0" encoding="UTF-8" standalone="yes"?>
<Relationships xmlns="http://schemas.openxmlformats.org/package/2006/relationships"><Relationship Id="rId3" Type="http://schemas.openxmlformats.org/officeDocument/2006/relationships/chart" Target="../charts/chart103.xml"/><Relationship Id="rId2" Type="http://schemas.openxmlformats.org/officeDocument/2006/relationships/chart" Target="../charts/chart102.xml"/><Relationship Id="rId1" Type="http://schemas.openxmlformats.org/officeDocument/2006/relationships/chart" Target="../charts/chart101.xml"/><Relationship Id="rId4" Type="http://schemas.openxmlformats.org/officeDocument/2006/relationships/chart" Target="../charts/chart104.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 Id="rId4" Type="http://schemas.openxmlformats.org/officeDocument/2006/relationships/chart" Target="../charts/chart108.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111.xml"/><Relationship Id="rId2" Type="http://schemas.openxmlformats.org/officeDocument/2006/relationships/chart" Target="../charts/chart110.xml"/><Relationship Id="rId1" Type="http://schemas.openxmlformats.org/officeDocument/2006/relationships/chart" Target="../charts/chart109.xml"/><Relationship Id="rId4" Type="http://schemas.openxmlformats.org/officeDocument/2006/relationships/chart" Target="../charts/chart112.xml"/></Relationships>
</file>

<file path=xl/drawings/_rels/drawing29.xml.rels><?xml version="1.0" encoding="UTF-8" standalone="yes"?>
<Relationships xmlns="http://schemas.openxmlformats.org/package/2006/relationships"><Relationship Id="rId3" Type="http://schemas.openxmlformats.org/officeDocument/2006/relationships/chart" Target="../charts/chart115.xml"/><Relationship Id="rId2" Type="http://schemas.openxmlformats.org/officeDocument/2006/relationships/chart" Target="../charts/chart114.xml"/><Relationship Id="rId1" Type="http://schemas.openxmlformats.org/officeDocument/2006/relationships/chart" Target="../charts/chart113.xml"/><Relationship Id="rId4" Type="http://schemas.openxmlformats.org/officeDocument/2006/relationships/chart" Target="../charts/chart11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 Id="rId4" Type="http://schemas.openxmlformats.org/officeDocument/2006/relationships/chart" Target="../charts/chart120.xml"/></Relationships>
</file>

<file path=xl/drawings/_rels/drawing31.xml.rels><?xml version="1.0" encoding="UTF-8" standalone="yes"?>
<Relationships xmlns="http://schemas.openxmlformats.org/package/2006/relationships"><Relationship Id="rId3" Type="http://schemas.openxmlformats.org/officeDocument/2006/relationships/chart" Target="../charts/chart123.xml"/><Relationship Id="rId2" Type="http://schemas.openxmlformats.org/officeDocument/2006/relationships/chart" Target="../charts/chart122.xml"/><Relationship Id="rId1" Type="http://schemas.openxmlformats.org/officeDocument/2006/relationships/chart" Target="../charts/chart121.xml"/><Relationship Id="rId4" Type="http://schemas.openxmlformats.org/officeDocument/2006/relationships/chart" Target="../charts/chart124.xml"/></Relationships>
</file>

<file path=xl/drawings/_rels/drawing32.xml.rels><?xml version="1.0" encoding="UTF-8" standalone="yes"?>
<Relationships xmlns="http://schemas.openxmlformats.org/package/2006/relationships"><Relationship Id="rId3" Type="http://schemas.openxmlformats.org/officeDocument/2006/relationships/chart" Target="../charts/chart127.xml"/><Relationship Id="rId2" Type="http://schemas.openxmlformats.org/officeDocument/2006/relationships/chart" Target="../charts/chart126.xml"/><Relationship Id="rId1" Type="http://schemas.openxmlformats.org/officeDocument/2006/relationships/chart" Target="../charts/chart125.xml"/><Relationship Id="rId4" Type="http://schemas.openxmlformats.org/officeDocument/2006/relationships/chart" Target="../charts/chart128.xml"/></Relationships>
</file>

<file path=xl/drawings/_rels/drawing33.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 Id="rId4" Type="http://schemas.openxmlformats.org/officeDocument/2006/relationships/chart" Target="../charts/chart132.xml"/></Relationships>
</file>

<file path=xl/drawings/_rels/drawing34.xml.rels><?xml version="1.0" encoding="UTF-8" standalone="yes"?>
<Relationships xmlns="http://schemas.openxmlformats.org/package/2006/relationships"><Relationship Id="rId3" Type="http://schemas.openxmlformats.org/officeDocument/2006/relationships/chart" Target="../charts/chart135.xml"/><Relationship Id="rId2" Type="http://schemas.openxmlformats.org/officeDocument/2006/relationships/chart" Target="../charts/chart134.xml"/><Relationship Id="rId1" Type="http://schemas.openxmlformats.org/officeDocument/2006/relationships/chart" Target="../charts/chart133.xml"/><Relationship Id="rId4" Type="http://schemas.openxmlformats.org/officeDocument/2006/relationships/chart" Target="../charts/chart136.xml"/></Relationships>
</file>

<file path=xl/drawings/_rels/drawing35.xml.rels><?xml version="1.0" encoding="UTF-8" standalone="yes"?>
<Relationships xmlns="http://schemas.openxmlformats.org/package/2006/relationships"><Relationship Id="rId3" Type="http://schemas.openxmlformats.org/officeDocument/2006/relationships/chart" Target="../charts/chart139.xml"/><Relationship Id="rId2" Type="http://schemas.openxmlformats.org/officeDocument/2006/relationships/chart" Target="../charts/chart138.xml"/><Relationship Id="rId1" Type="http://schemas.openxmlformats.org/officeDocument/2006/relationships/chart" Target="../charts/chart137.xml"/><Relationship Id="rId4" Type="http://schemas.openxmlformats.org/officeDocument/2006/relationships/chart" Target="../charts/chart140.xml"/></Relationships>
</file>

<file path=xl/drawings/_rels/drawing36.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 Id="rId4" Type="http://schemas.openxmlformats.org/officeDocument/2006/relationships/chart" Target="../charts/chart144.xml"/></Relationships>
</file>

<file path=xl/drawings/_rels/drawing37.xml.rels><?xml version="1.0" encoding="UTF-8" standalone="yes"?>
<Relationships xmlns="http://schemas.openxmlformats.org/package/2006/relationships"><Relationship Id="rId3" Type="http://schemas.openxmlformats.org/officeDocument/2006/relationships/chart" Target="../charts/chart147.xml"/><Relationship Id="rId2" Type="http://schemas.openxmlformats.org/officeDocument/2006/relationships/chart" Target="../charts/chart146.xml"/><Relationship Id="rId1" Type="http://schemas.openxmlformats.org/officeDocument/2006/relationships/chart" Target="../charts/chart145.xml"/><Relationship Id="rId4" Type="http://schemas.openxmlformats.org/officeDocument/2006/relationships/chart" Target="../charts/chart148.xml"/></Relationships>
</file>

<file path=xl/drawings/_rels/drawing38.xml.rels><?xml version="1.0" encoding="UTF-8" standalone="yes"?>
<Relationships xmlns="http://schemas.openxmlformats.org/package/2006/relationships"><Relationship Id="rId3" Type="http://schemas.openxmlformats.org/officeDocument/2006/relationships/chart" Target="../charts/chart151.xml"/><Relationship Id="rId2" Type="http://schemas.openxmlformats.org/officeDocument/2006/relationships/chart" Target="../charts/chart150.xml"/><Relationship Id="rId1" Type="http://schemas.openxmlformats.org/officeDocument/2006/relationships/chart" Target="../charts/chart149.xml"/><Relationship Id="rId4" Type="http://schemas.openxmlformats.org/officeDocument/2006/relationships/chart" Target="../charts/chart152.xml"/></Relationships>
</file>

<file path=xl/drawings/_rels/drawing39.xml.rels><?xml version="1.0" encoding="UTF-8" standalone="yes"?>
<Relationships xmlns="http://schemas.openxmlformats.org/package/2006/relationships"><Relationship Id="rId3" Type="http://schemas.openxmlformats.org/officeDocument/2006/relationships/chart" Target="../charts/chart155.xml"/><Relationship Id="rId2" Type="http://schemas.openxmlformats.org/officeDocument/2006/relationships/chart" Target="../charts/chart154.xml"/><Relationship Id="rId1" Type="http://schemas.openxmlformats.org/officeDocument/2006/relationships/chart" Target="../charts/chart153.xml"/><Relationship Id="rId4" Type="http://schemas.openxmlformats.org/officeDocument/2006/relationships/chart" Target="../charts/chart15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40.xml.rels><?xml version="1.0" encoding="UTF-8" standalone="yes"?>
<Relationships xmlns="http://schemas.openxmlformats.org/package/2006/relationships"><Relationship Id="rId3" Type="http://schemas.openxmlformats.org/officeDocument/2006/relationships/chart" Target="../charts/chart159.xml"/><Relationship Id="rId2" Type="http://schemas.openxmlformats.org/officeDocument/2006/relationships/chart" Target="../charts/chart158.xml"/><Relationship Id="rId1" Type="http://schemas.openxmlformats.org/officeDocument/2006/relationships/chart" Target="../charts/chart157.xml"/><Relationship Id="rId4" Type="http://schemas.openxmlformats.org/officeDocument/2006/relationships/chart" Target="../charts/chart160.xml"/></Relationships>
</file>

<file path=xl/drawings/_rels/drawing41.xml.rels><?xml version="1.0" encoding="UTF-8" standalone="yes"?>
<Relationships xmlns="http://schemas.openxmlformats.org/package/2006/relationships"><Relationship Id="rId3" Type="http://schemas.openxmlformats.org/officeDocument/2006/relationships/chart" Target="../charts/chart163.xml"/><Relationship Id="rId2" Type="http://schemas.openxmlformats.org/officeDocument/2006/relationships/chart" Target="../charts/chart162.xml"/><Relationship Id="rId1" Type="http://schemas.openxmlformats.org/officeDocument/2006/relationships/chart" Target="../charts/chart161.xml"/><Relationship Id="rId4" Type="http://schemas.openxmlformats.org/officeDocument/2006/relationships/chart" Target="../charts/chart164.xml"/></Relationships>
</file>

<file path=xl/drawings/_rels/drawing42.xml.rels><?xml version="1.0" encoding="UTF-8" standalone="yes"?>
<Relationships xmlns="http://schemas.openxmlformats.org/package/2006/relationships"><Relationship Id="rId3" Type="http://schemas.openxmlformats.org/officeDocument/2006/relationships/chart" Target="../charts/chart167.xml"/><Relationship Id="rId2" Type="http://schemas.openxmlformats.org/officeDocument/2006/relationships/chart" Target="../charts/chart166.xml"/><Relationship Id="rId1" Type="http://schemas.openxmlformats.org/officeDocument/2006/relationships/chart" Target="../charts/chart165.xml"/><Relationship Id="rId4" Type="http://schemas.openxmlformats.org/officeDocument/2006/relationships/chart" Target="../charts/chart168.xml"/></Relationships>
</file>

<file path=xl/drawings/_rels/drawing43.xml.rels><?xml version="1.0" encoding="UTF-8" standalone="yes"?>
<Relationships xmlns="http://schemas.openxmlformats.org/package/2006/relationships"><Relationship Id="rId3" Type="http://schemas.openxmlformats.org/officeDocument/2006/relationships/chart" Target="../charts/chart171.xml"/><Relationship Id="rId2" Type="http://schemas.openxmlformats.org/officeDocument/2006/relationships/chart" Target="../charts/chart170.xml"/><Relationship Id="rId1" Type="http://schemas.openxmlformats.org/officeDocument/2006/relationships/chart" Target="../charts/chart169.xml"/><Relationship Id="rId4" Type="http://schemas.openxmlformats.org/officeDocument/2006/relationships/chart" Target="../charts/chart172.xml"/></Relationships>
</file>

<file path=xl/drawings/_rels/drawing44.xml.rels><?xml version="1.0" encoding="UTF-8" standalone="yes"?>
<Relationships xmlns="http://schemas.openxmlformats.org/package/2006/relationships"><Relationship Id="rId3" Type="http://schemas.openxmlformats.org/officeDocument/2006/relationships/chart" Target="../charts/chart175.xml"/><Relationship Id="rId2" Type="http://schemas.openxmlformats.org/officeDocument/2006/relationships/chart" Target="../charts/chart174.xml"/><Relationship Id="rId1" Type="http://schemas.openxmlformats.org/officeDocument/2006/relationships/chart" Target="../charts/chart173.xml"/><Relationship Id="rId4" Type="http://schemas.openxmlformats.org/officeDocument/2006/relationships/chart" Target="../charts/chart176.xml"/></Relationships>
</file>

<file path=xl/drawings/_rels/drawing45.xml.rels><?xml version="1.0" encoding="UTF-8" standalone="yes"?>
<Relationships xmlns="http://schemas.openxmlformats.org/package/2006/relationships"><Relationship Id="rId3" Type="http://schemas.openxmlformats.org/officeDocument/2006/relationships/chart" Target="../charts/chart179.xml"/><Relationship Id="rId2" Type="http://schemas.openxmlformats.org/officeDocument/2006/relationships/chart" Target="../charts/chart178.xml"/><Relationship Id="rId1" Type="http://schemas.openxmlformats.org/officeDocument/2006/relationships/chart" Target="../charts/chart177.xml"/><Relationship Id="rId4" Type="http://schemas.openxmlformats.org/officeDocument/2006/relationships/chart" Target="../charts/chart180.xml"/></Relationships>
</file>

<file path=xl/drawings/_rels/drawing46.xml.rels><?xml version="1.0" encoding="UTF-8" standalone="yes"?>
<Relationships xmlns="http://schemas.openxmlformats.org/package/2006/relationships"><Relationship Id="rId3" Type="http://schemas.openxmlformats.org/officeDocument/2006/relationships/chart" Target="../charts/chart183.xml"/><Relationship Id="rId2" Type="http://schemas.openxmlformats.org/officeDocument/2006/relationships/chart" Target="../charts/chart182.xml"/><Relationship Id="rId1" Type="http://schemas.openxmlformats.org/officeDocument/2006/relationships/chart" Target="../charts/chart181.xml"/><Relationship Id="rId4" Type="http://schemas.openxmlformats.org/officeDocument/2006/relationships/chart" Target="../charts/chart184.xml"/></Relationships>
</file>

<file path=xl/drawings/_rels/drawing47.xml.rels><?xml version="1.0" encoding="UTF-8" standalone="yes"?>
<Relationships xmlns="http://schemas.openxmlformats.org/package/2006/relationships"><Relationship Id="rId3" Type="http://schemas.openxmlformats.org/officeDocument/2006/relationships/chart" Target="../charts/chart187.xml"/><Relationship Id="rId2" Type="http://schemas.openxmlformats.org/officeDocument/2006/relationships/chart" Target="../charts/chart186.xml"/><Relationship Id="rId1" Type="http://schemas.openxmlformats.org/officeDocument/2006/relationships/chart" Target="../charts/chart185.xml"/><Relationship Id="rId4" Type="http://schemas.openxmlformats.org/officeDocument/2006/relationships/chart" Target="../charts/chart188.xml"/></Relationships>
</file>

<file path=xl/drawings/_rels/drawing48.xml.rels><?xml version="1.0" encoding="UTF-8" standalone="yes"?>
<Relationships xmlns="http://schemas.openxmlformats.org/package/2006/relationships"><Relationship Id="rId2" Type="http://schemas.openxmlformats.org/officeDocument/2006/relationships/chart" Target="../charts/chart190.xml"/><Relationship Id="rId1" Type="http://schemas.openxmlformats.org/officeDocument/2006/relationships/chart" Target="../charts/chart189.xml"/></Relationships>
</file>

<file path=xl/drawings/_rels/drawing49.xml.rels><?xml version="1.0" encoding="UTF-8" standalone="yes"?>
<Relationships xmlns="http://schemas.openxmlformats.org/package/2006/relationships"><Relationship Id="rId3" Type="http://schemas.openxmlformats.org/officeDocument/2006/relationships/chart" Target="../charts/chart193.xml"/><Relationship Id="rId2" Type="http://schemas.openxmlformats.org/officeDocument/2006/relationships/chart" Target="../charts/chart192.xml"/><Relationship Id="rId1" Type="http://schemas.openxmlformats.org/officeDocument/2006/relationships/chart" Target="../charts/chart191.xml"/><Relationship Id="rId4" Type="http://schemas.openxmlformats.org/officeDocument/2006/relationships/chart" Target="../charts/chart19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50.xml.rels><?xml version="1.0" encoding="UTF-8" standalone="yes"?>
<Relationships xmlns="http://schemas.openxmlformats.org/package/2006/relationships"><Relationship Id="rId3" Type="http://schemas.openxmlformats.org/officeDocument/2006/relationships/chart" Target="../charts/chart197.xml"/><Relationship Id="rId2" Type="http://schemas.openxmlformats.org/officeDocument/2006/relationships/chart" Target="../charts/chart196.xml"/><Relationship Id="rId1" Type="http://schemas.openxmlformats.org/officeDocument/2006/relationships/chart" Target="../charts/chart195.xml"/><Relationship Id="rId4" Type="http://schemas.openxmlformats.org/officeDocument/2006/relationships/chart" Target="../charts/chart198.xml"/></Relationships>
</file>

<file path=xl/drawings/_rels/drawing51.xml.rels><?xml version="1.0" encoding="UTF-8" standalone="yes"?>
<Relationships xmlns="http://schemas.openxmlformats.org/package/2006/relationships"><Relationship Id="rId3" Type="http://schemas.openxmlformats.org/officeDocument/2006/relationships/chart" Target="../charts/chart201.xml"/><Relationship Id="rId2" Type="http://schemas.openxmlformats.org/officeDocument/2006/relationships/chart" Target="../charts/chart200.xml"/><Relationship Id="rId1" Type="http://schemas.openxmlformats.org/officeDocument/2006/relationships/chart" Target="../charts/chart199.xml"/><Relationship Id="rId4" Type="http://schemas.openxmlformats.org/officeDocument/2006/relationships/chart" Target="../charts/chart202.xml"/></Relationships>
</file>

<file path=xl/drawings/_rels/drawing52.xml.rels><?xml version="1.0" encoding="UTF-8" standalone="yes"?>
<Relationships xmlns="http://schemas.openxmlformats.org/package/2006/relationships"><Relationship Id="rId3" Type="http://schemas.openxmlformats.org/officeDocument/2006/relationships/chart" Target="../charts/chart205.xml"/><Relationship Id="rId2" Type="http://schemas.openxmlformats.org/officeDocument/2006/relationships/chart" Target="../charts/chart204.xml"/><Relationship Id="rId1" Type="http://schemas.openxmlformats.org/officeDocument/2006/relationships/chart" Target="../charts/chart203.xml"/><Relationship Id="rId4" Type="http://schemas.openxmlformats.org/officeDocument/2006/relationships/chart" Target="../charts/chart206.xml"/></Relationships>
</file>

<file path=xl/drawings/_rels/drawing53.xml.rels><?xml version="1.0" encoding="UTF-8" standalone="yes"?>
<Relationships xmlns="http://schemas.openxmlformats.org/package/2006/relationships"><Relationship Id="rId3" Type="http://schemas.openxmlformats.org/officeDocument/2006/relationships/chart" Target="../charts/chart209.xml"/><Relationship Id="rId2" Type="http://schemas.openxmlformats.org/officeDocument/2006/relationships/chart" Target="../charts/chart208.xml"/><Relationship Id="rId1" Type="http://schemas.openxmlformats.org/officeDocument/2006/relationships/chart" Target="../charts/chart207.xml"/><Relationship Id="rId4" Type="http://schemas.openxmlformats.org/officeDocument/2006/relationships/chart" Target="../charts/chart210.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213.xml"/><Relationship Id="rId2" Type="http://schemas.openxmlformats.org/officeDocument/2006/relationships/chart" Target="../charts/chart212.xml"/><Relationship Id="rId1" Type="http://schemas.openxmlformats.org/officeDocument/2006/relationships/chart" Target="../charts/chart211.xml"/><Relationship Id="rId4" Type="http://schemas.openxmlformats.org/officeDocument/2006/relationships/chart" Target="../charts/chart214.xml"/></Relationships>
</file>

<file path=xl/drawings/_rels/drawing55.xml.rels><?xml version="1.0" encoding="UTF-8" standalone="yes"?>
<Relationships xmlns="http://schemas.openxmlformats.org/package/2006/relationships"><Relationship Id="rId2" Type="http://schemas.openxmlformats.org/officeDocument/2006/relationships/chart" Target="../charts/chart216.xml"/><Relationship Id="rId1" Type="http://schemas.openxmlformats.org/officeDocument/2006/relationships/chart" Target="../charts/chart215.xml"/></Relationships>
</file>

<file path=xl/drawings/_rels/drawing56.xml.rels><?xml version="1.0" encoding="UTF-8" standalone="yes"?>
<Relationships xmlns="http://schemas.openxmlformats.org/package/2006/relationships"><Relationship Id="rId2" Type="http://schemas.openxmlformats.org/officeDocument/2006/relationships/chart" Target="../charts/chart218.xml"/><Relationship Id="rId1" Type="http://schemas.openxmlformats.org/officeDocument/2006/relationships/chart" Target="../charts/chart217.xml"/></Relationships>
</file>

<file path=xl/drawings/_rels/drawing57.xml.rels><?xml version="1.0" encoding="UTF-8" standalone="yes"?>
<Relationships xmlns="http://schemas.openxmlformats.org/package/2006/relationships"><Relationship Id="rId2" Type="http://schemas.openxmlformats.org/officeDocument/2006/relationships/chart" Target="../charts/chart220.xml"/><Relationship Id="rId1" Type="http://schemas.openxmlformats.org/officeDocument/2006/relationships/chart" Target="../charts/chart219.xml"/></Relationships>
</file>

<file path=xl/drawings/_rels/drawing58.xml.rels><?xml version="1.0" encoding="UTF-8" standalone="yes"?>
<Relationships xmlns="http://schemas.openxmlformats.org/package/2006/relationships"><Relationship Id="rId2" Type="http://schemas.openxmlformats.org/officeDocument/2006/relationships/chart" Target="../charts/chart222.xml"/><Relationship Id="rId1" Type="http://schemas.openxmlformats.org/officeDocument/2006/relationships/chart" Target="../charts/chart221.xml"/></Relationships>
</file>

<file path=xl/drawings/_rels/drawing59.xml.rels><?xml version="1.0" encoding="UTF-8" standalone="yes"?>
<Relationships xmlns="http://schemas.openxmlformats.org/package/2006/relationships"><Relationship Id="rId3" Type="http://schemas.openxmlformats.org/officeDocument/2006/relationships/chart" Target="../charts/chart225.xml"/><Relationship Id="rId2" Type="http://schemas.openxmlformats.org/officeDocument/2006/relationships/chart" Target="../charts/chart224.xml"/><Relationship Id="rId1" Type="http://schemas.openxmlformats.org/officeDocument/2006/relationships/chart" Target="../charts/chart223.xml"/><Relationship Id="rId5" Type="http://schemas.openxmlformats.org/officeDocument/2006/relationships/chart" Target="../charts/chart227.xml"/><Relationship Id="rId4" Type="http://schemas.openxmlformats.org/officeDocument/2006/relationships/chart" Target="../charts/chart22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60.xml.rels><?xml version="1.0" encoding="UTF-8" standalone="yes"?>
<Relationships xmlns="http://schemas.openxmlformats.org/package/2006/relationships"><Relationship Id="rId3" Type="http://schemas.openxmlformats.org/officeDocument/2006/relationships/chart" Target="../charts/chart230.xml"/><Relationship Id="rId2" Type="http://schemas.openxmlformats.org/officeDocument/2006/relationships/chart" Target="../charts/chart229.xml"/><Relationship Id="rId1" Type="http://schemas.openxmlformats.org/officeDocument/2006/relationships/chart" Target="../charts/chart228.xml"/><Relationship Id="rId5" Type="http://schemas.openxmlformats.org/officeDocument/2006/relationships/chart" Target="../charts/chart232.xml"/><Relationship Id="rId4" Type="http://schemas.openxmlformats.org/officeDocument/2006/relationships/chart" Target="../charts/chart23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4" Type="http://schemas.openxmlformats.org/officeDocument/2006/relationships/chart" Target="../charts/chart2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 Id="rId4"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4"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66B33D3B-DFC7-0D47-881E-1C8E74D6F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86ADFC5F-AE72-4F44-963A-9D270AA7ABB1}"/>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49480</xdr:rowOff>
    </xdr:from>
    <xdr:to>
      <xdr:col>6</xdr:col>
      <xdr:colOff>742208</xdr:colOff>
      <xdr:row>45</xdr:row>
      <xdr:rowOff>3521</xdr:rowOff>
    </xdr:to>
    <xdr:graphicFrame macro="">
      <xdr:nvGraphicFramePr>
        <xdr:cNvPr id="4" name="Chart 3">
          <a:extLst>
            <a:ext uri="{FF2B5EF4-FFF2-40B4-BE49-F238E27FC236}">
              <a16:creationId xmlns:a16="http://schemas.microsoft.com/office/drawing/2014/main" id="{61860F37-674E-1443-A1AF-7E93E7B9D02F}"/>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B028B1EA-8CB1-DA40-8504-FC13EEE4036F}"/>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4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4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4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5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5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5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6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6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6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7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7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7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8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8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8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9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9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9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A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A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A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B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B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B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C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C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C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D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D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D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4C27ABAE-7BA8-BD49-BFFC-2EBCEC4B7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33B71684-93D1-A649-91CA-5703814D5AE3}"/>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49480</xdr:rowOff>
    </xdr:from>
    <xdr:to>
      <xdr:col>6</xdr:col>
      <xdr:colOff>742208</xdr:colOff>
      <xdr:row>45</xdr:row>
      <xdr:rowOff>3521</xdr:rowOff>
    </xdr:to>
    <xdr:graphicFrame macro="">
      <xdr:nvGraphicFramePr>
        <xdr:cNvPr id="4" name="Chart 3">
          <a:extLst>
            <a:ext uri="{FF2B5EF4-FFF2-40B4-BE49-F238E27FC236}">
              <a16:creationId xmlns:a16="http://schemas.microsoft.com/office/drawing/2014/main" id="{938779D8-13A5-7D4B-968E-8E977D9F35F9}"/>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7C09C1C3-70AE-0D4C-AF1F-24BE7CCBFA09}"/>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E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E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E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F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F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F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0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0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0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1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1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1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2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2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2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300-000003000000}"/>
            </a:ext>
            <a:ext uri="{147F2762-F138-4A5C-976F-8EAC2B608ADB}">
              <a16:predDERef xmlns:a16="http://schemas.microsoft.com/office/drawing/2014/main" pre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300-000004000000}"/>
            </a:ext>
            <a:ext uri="{147F2762-F138-4A5C-976F-8EAC2B608ADB}">
              <a16:predDERef xmlns:a16="http://schemas.microsoft.com/office/drawing/2014/main" pre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300-000005000000}"/>
            </a:ext>
            <a:ext uri="{147F2762-F138-4A5C-976F-8EAC2B608ADB}">
              <a16:predDERef xmlns:a16="http://schemas.microsoft.com/office/drawing/2014/main" pre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400-000003000000}"/>
            </a:ext>
            <a:ext uri="{147F2762-F138-4A5C-976F-8EAC2B608ADB}">
              <a16:predDERef xmlns:a16="http://schemas.microsoft.com/office/drawing/2014/main" pre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400-000004000000}"/>
            </a:ext>
            <a:ext uri="{147F2762-F138-4A5C-976F-8EAC2B608ADB}">
              <a16:predDERef xmlns:a16="http://schemas.microsoft.com/office/drawing/2014/main" pre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400-000005000000}"/>
            </a:ext>
            <a:ext uri="{147F2762-F138-4A5C-976F-8EAC2B608ADB}">
              <a16:predDERef xmlns:a16="http://schemas.microsoft.com/office/drawing/2014/main" pre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500-000003000000}"/>
            </a:ext>
            <a:ext uri="{147F2762-F138-4A5C-976F-8EAC2B608ADB}">
              <a16:predDERef xmlns:a16="http://schemas.microsoft.com/office/drawing/2014/main" pre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500-000004000000}"/>
            </a:ext>
            <a:ext uri="{147F2762-F138-4A5C-976F-8EAC2B608ADB}">
              <a16:predDERef xmlns:a16="http://schemas.microsoft.com/office/drawing/2014/main" pre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500-000005000000}"/>
            </a:ext>
            <a:ext uri="{147F2762-F138-4A5C-976F-8EAC2B608ADB}">
              <a16:predDERef xmlns:a16="http://schemas.microsoft.com/office/drawing/2014/main" pre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600-000003000000}"/>
            </a:ext>
            <a:ext uri="{147F2762-F138-4A5C-976F-8EAC2B608ADB}">
              <a16:predDERef xmlns:a16="http://schemas.microsoft.com/office/drawing/2014/main" pre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600-000004000000}"/>
            </a:ext>
            <a:ext uri="{147F2762-F138-4A5C-976F-8EAC2B608ADB}">
              <a16:predDERef xmlns:a16="http://schemas.microsoft.com/office/drawing/2014/main" pre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600-000005000000}"/>
            </a:ext>
            <a:ext uri="{147F2762-F138-4A5C-976F-8EAC2B608ADB}">
              <a16:predDERef xmlns:a16="http://schemas.microsoft.com/office/drawing/2014/main" pre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700-000003000000}"/>
            </a:ext>
            <a:ext uri="{147F2762-F138-4A5C-976F-8EAC2B608ADB}">
              <a16:predDERef xmlns:a16="http://schemas.microsoft.com/office/drawing/2014/main" pre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700-000004000000}"/>
            </a:ext>
            <a:ext uri="{147F2762-F138-4A5C-976F-8EAC2B608ADB}">
              <a16:predDERef xmlns:a16="http://schemas.microsoft.com/office/drawing/2014/main" pre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700-000005000000}"/>
            </a:ext>
            <a:ext uri="{147F2762-F138-4A5C-976F-8EAC2B608ADB}">
              <a16:predDERef xmlns:a16="http://schemas.microsoft.com/office/drawing/2014/main" pre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A3E3FBE7-89E1-4DB3-8F89-71BB9213C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B38470FB-FFF1-4EB1-A5D0-997F5E2A1571}"/>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49480</xdr:rowOff>
    </xdr:from>
    <xdr:to>
      <xdr:col>6</xdr:col>
      <xdr:colOff>742208</xdr:colOff>
      <xdr:row>45</xdr:row>
      <xdr:rowOff>3521</xdr:rowOff>
    </xdr:to>
    <xdr:graphicFrame macro="">
      <xdr:nvGraphicFramePr>
        <xdr:cNvPr id="4" name="Chart 3">
          <a:extLst>
            <a:ext uri="{FF2B5EF4-FFF2-40B4-BE49-F238E27FC236}">
              <a16:creationId xmlns:a16="http://schemas.microsoft.com/office/drawing/2014/main" id="{312FF6FE-BCCC-4911-B096-12E83B29958A}"/>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1F2C6FB1-E220-45FC-BE15-0B3E1281949B}"/>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800-000003000000}"/>
            </a:ext>
            <a:ext uri="{147F2762-F138-4A5C-976F-8EAC2B608ADB}">
              <a16:predDERef xmlns:a16="http://schemas.microsoft.com/office/drawing/2014/main" pre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800-000004000000}"/>
            </a:ext>
            <a:ext uri="{147F2762-F138-4A5C-976F-8EAC2B608ADB}">
              <a16:predDERef xmlns:a16="http://schemas.microsoft.com/office/drawing/2014/main" pre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800-000005000000}"/>
            </a:ext>
            <a:ext uri="{147F2762-F138-4A5C-976F-8EAC2B608ADB}">
              <a16:predDERef xmlns:a16="http://schemas.microsoft.com/office/drawing/2014/main" pre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900-000003000000}"/>
            </a:ext>
            <a:ext uri="{147F2762-F138-4A5C-976F-8EAC2B608ADB}">
              <a16:predDERef xmlns:a16="http://schemas.microsoft.com/office/drawing/2014/main" pre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900-000004000000}"/>
            </a:ext>
            <a:ext uri="{147F2762-F138-4A5C-976F-8EAC2B608ADB}">
              <a16:predDERef xmlns:a16="http://schemas.microsoft.com/office/drawing/2014/main" pre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900-000005000000}"/>
            </a:ext>
            <a:ext uri="{147F2762-F138-4A5C-976F-8EAC2B608ADB}">
              <a16:predDERef xmlns:a16="http://schemas.microsoft.com/office/drawing/2014/main" pre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A00-000003000000}"/>
            </a:ext>
            <a:ext uri="{147F2762-F138-4A5C-976F-8EAC2B608ADB}">
              <a16:predDERef xmlns:a16="http://schemas.microsoft.com/office/drawing/2014/main" pre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A00-000004000000}"/>
            </a:ext>
            <a:ext uri="{147F2762-F138-4A5C-976F-8EAC2B608ADB}">
              <a16:predDERef xmlns:a16="http://schemas.microsoft.com/office/drawing/2014/main" pre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A00-000005000000}"/>
            </a:ext>
            <a:ext uri="{147F2762-F138-4A5C-976F-8EAC2B608ADB}">
              <a16:predDERef xmlns:a16="http://schemas.microsoft.com/office/drawing/2014/main" pre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B00-000003000000}"/>
            </a:ext>
            <a:ext uri="{147F2762-F138-4A5C-976F-8EAC2B608ADB}">
              <a16:predDERef xmlns:a16="http://schemas.microsoft.com/office/drawing/2014/main" pre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B00-000004000000}"/>
            </a:ext>
            <a:ext uri="{147F2762-F138-4A5C-976F-8EAC2B608ADB}">
              <a16:predDERef xmlns:a16="http://schemas.microsoft.com/office/drawing/2014/main" pre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B00-000005000000}"/>
            </a:ext>
            <a:ext uri="{147F2762-F138-4A5C-976F-8EAC2B608ADB}">
              <a16:predDERef xmlns:a16="http://schemas.microsoft.com/office/drawing/2014/main" pre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C00-000003000000}"/>
            </a:ext>
            <a:ext uri="{147F2762-F138-4A5C-976F-8EAC2B608ADB}">
              <a16:predDERef xmlns:a16="http://schemas.microsoft.com/office/drawing/2014/main" pre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C00-000004000000}"/>
            </a:ext>
            <a:ext uri="{147F2762-F138-4A5C-976F-8EAC2B608ADB}">
              <a16:predDERef xmlns:a16="http://schemas.microsoft.com/office/drawing/2014/main" pre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C00-000005000000}"/>
            </a:ext>
            <a:ext uri="{147F2762-F138-4A5C-976F-8EAC2B608ADB}">
              <a16:predDERef xmlns:a16="http://schemas.microsoft.com/office/drawing/2014/main" pre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D00-000003000000}"/>
            </a:ext>
            <a:ext uri="{147F2762-F138-4A5C-976F-8EAC2B608ADB}">
              <a16:predDERef xmlns:a16="http://schemas.microsoft.com/office/drawing/2014/main" pre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D00-000004000000}"/>
            </a:ext>
            <a:ext uri="{147F2762-F138-4A5C-976F-8EAC2B608ADB}">
              <a16:predDERef xmlns:a16="http://schemas.microsoft.com/office/drawing/2014/main" pre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D00-000005000000}"/>
            </a:ext>
            <a:ext uri="{147F2762-F138-4A5C-976F-8EAC2B608ADB}">
              <a16:predDERef xmlns:a16="http://schemas.microsoft.com/office/drawing/2014/main" pre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E00-000003000000}"/>
            </a:ext>
            <a:ext uri="{147F2762-F138-4A5C-976F-8EAC2B608ADB}">
              <a16:predDERef xmlns:a16="http://schemas.microsoft.com/office/drawing/2014/main" pre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E00-000004000000}"/>
            </a:ext>
            <a:ext uri="{147F2762-F138-4A5C-976F-8EAC2B608ADB}">
              <a16:predDERef xmlns:a16="http://schemas.microsoft.com/office/drawing/2014/main" pre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E00-000005000000}"/>
            </a:ext>
            <a:ext uri="{147F2762-F138-4A5C-976F-8EAC2B608ADB}">
              <a16:predDERef xmlns:a16="http://schemas.microsoft.com/office/drawing/2014/main" pre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1F00-000003000000}"/>
            </a:ext>
            <a:ext uri="{147F2762-F138-4A5C-976F-8EAC2B608ADB}">
              <a16:predDERef xmlns:a16="http://schemas.microsoft.com/office/drawing/2014/main" pre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1F00-000004000000}"/>
            </a:ext>
            <a:ext uri="{147F2762-F138-4A5C-976F-8EAC2B608ADB}">
              <a16:predDERef xmlns:a16="http://schemas.microsoft.com/office/drawing/2014/main" pre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1F00-000005000000}"/>
            </a:ext>
            <a:ext uri="{147F2762-F138-4A5C-976F-8EAC2B608ADB}">
              <a16:predDERef xmlns:a16="http://schemas.microsoft.com/office/drawing/2014/main" pre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000-000003000000}"/>
            </a:ext>
            <a:ext uri="{147F2762-F138-4A5C-976F-8EAC2B608ADB}">
              <a16:predDERef xmlns:a16="http://schemas.microsoft.com/office/drawing/2014/main" pre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000-000004000000}"/>
            </a:ext>
            <a:ext uri="{147F2762-F138-4A5C-976F-8EAC2B608ADB}">
              <a16:predDERef xmlns:a16="http://schemas.microsoft.com/office/drawing/2014/main" pre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000-000005000000}"/>
            </a:ext>
            <a:ext uri="{147F2762-F138-4A5C-976F-8EAC2B608ADB}">
              <a16:predDERef xmlns:a16="http://schemas.microsoft.com/office/drawing/2014/main" pre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100-000003000000}"/>
            </a:ext>
            <a:ext uri="{147F2762-F138-4A5C-976F-8EAC2B608ADB}">
              <a16:predDERef xmlns:a16="http://schemas.microsoft.com/office/drawing/2014/main" pre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100-000004000000}"/>
            </a:ext>
            <a:ext uri="{147F2762-F138-4A5C-976F-8EAC2B608ADB}">
              <a16:predDERef xmlns:a16="http://schemas.microsoft.com/office/drawing/2014/main" pre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100-000005000000}"/>
            </a:ext>
            <a:ext uri="{147F2762-F138-4A5C-976F-8EAC2B608ADB}">
              <a16:predDERef xmlns:a16="http://schemas.microsoft.com/office/drawing/2014/main" pred="{00000000-0008-0000-0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A17FEC30-B334-423C-A843-0CC585B81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4262D7F1-0EAD-40D9-AA04-AE3B8794BB86}"/>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49480</xdr:rowOff>
    </xdr:from>
    <xdr:to>
      <xdr:col>6</xdr:col>
      <xdr:colOff>742208</xdr:colOff>
      <xdr:row>45</xdr:row>
      <xdr:rowOff>3521</xdr:rowOff>
    </xdr:to>
    <xdr:graphicFrame macro="">
      <xdr:nvGraphicFramePr>
        <xdr:cNvPr id="4" name="Chart 3">
          <a:extLst>
            <a:ext uri="{FF2B5EF4-FFF2-40B4-BE49-F238E27FC236}">
              <a16:creationId xmlns:a16="http://schemas.microsoft.com/office/drawing/2014/main" id="{0B9B9CAF-548D-44F8-9565-20A69C610CAE}"/>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F9B7C834-352D-428A-B32F-D0FEA80BE758}"/>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200-000003000000}"/>
            </a:ext>
            <a:ext uri="{147F2762-F138-4A5C-976F-8EAC2B608ADB}">
              <a16:predDERef xmlns:a16="http://schemas.microsoft.com/office/drawing/2014/main" pre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200-000004000000}"/>
            </a:ext>
            <a:ext uri="{147F2762-F138-4A5C-976F-8EAC2B608ADB}">
              <a16:predDERef xmlns:a16="http://schemas.microsoft.com/office/drawing/2014/main" pre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200-000005000000}"/>
            </a:ext>
            <a:ext uri="{147F2762-F138-4A5C-976F-8EAC2B608ADB}">
              <a16:predDERef xmlns:a16="http://schemas.microsoft.com/office/drawing/2014/main" pre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300-000003000000}"/>
            </a:ext>
            <a:ext uri="{147F2762-F138-4A5C-976F-8EAC2B608ADB}">
              <a16:predDERef xmlns:a16="http://schemas.microsoft.com/office/drawing/2014/main" pre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300-000004000000}"/>
            </a:ext>
            <a:ext uri="{147F2762-F138-4A5C-976F-8EAC2B608ADB}">
              <a16:predDERef xmlns:a16="http://schemas.microsoft.com/office/drawing/2014/main" pre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300-000005000000}"/>
            </a:ext>
            <a:ext uri="{147F2762-F138-4A5C-976F-8EAC2B608ADB}">
              <a16:predDERef xmlns:a16="http://schemas.microsoft.com/office/drawing/2014/main" pred="{00000000-0008-0000-1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400-000003000000}"/>
            </a:ext>
            <a:ext uri="{147F2762-F138-4A5C-976F-8EAC2B608ADB}">
              <a16:predDERef xmlns:a16="http://schemas.microsoft.com/office/drawing/2014/main" pre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400-000004000000}"/>
            </a:ext>
            <a:ext uri="{147F2762-F138-4A5C-976F-8EAC2B608ADB}">
              <a16:predDERef xmlns:a16="http://schemas.microsoft.com/office/drawing/2014/main" pred="{00000000-0008-0000-1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400-000005000000}"/>
            </a:ext>
            <a:ext uri="{147F2762-F138-4A5C-976F-8EAC2B608ADB}">
              <a16:predDERef xmlns:a16="http://schemas.microsoft.com/office/drawing/2014/main" pred="{00000000-0008-0000-1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500-000003000000}"/>
            </a:ext>
            <a:ext uri="{147F2762-F138-4A5C-976F-8EAC2B608ADB}">
              <a16:predDERef xmlns:a16="http://schemas.microsoft.com/office/drawing/2014/main" pre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500-000004000000}"/>
            </a:ext>
            <a:ext uri="{147F2762-F138-4A5C-976F-8EAC2B608ADB}">
              <a16:predDERef xmlns:a16="http://schemas.microsoft.com/office/drawing/2014/main" pred="{00000000-0008-0000-1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500-000005000000}"/>
            </a:ext>
            <a:ext uri="{147F2762-F138-4A5C-976F-8EAC2B608ADB}">
              <a16:predDERef xmlns:a16="http://schemas.microsoft.com/office/drawing/2014/main" pred="{00000000-0008-0000-1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600-000003000000}"/>
            </a:ext>
            <a:ext uri="{147F2762-F138-4A5C-976F-8EAC2B608ADB}">
              <a16:predDERef xmlns:a16="http://schemas.microsoft.com/office/drawing/2014/main" pre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600-000004000000}"/>
            </a:ext>
            <a:ext uri="{147F2762-F138-4A5C-976F-8EAC2B608ADB}">
              <a16:predDERef xmlns:a16="http://schemas.microsoft.com/office/drawing/2014/main" pred="{00000000-0008-0000-1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600-000005000000}"/>
            </a:ext>
            <a:ext uri="{147F2762-F138-4A5C-976F-8EAC2B608ADB}">
              <a16:predDERef xmlns:a16="http://schemas.microsoft.com/office/drawing/2014/main" pred="{00000000-0008-0000-1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700-000003000000}"/>
            </a:ext>
            <a:ext uri="{147F2762-F138-4A5C-976F-8EAC2B608ADB}">
              <a16:predDERef xmlns:a16="http://schemas.microsoft.com/office/drawing/2014/main" pre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700-000004000000}"/>
            </a:ext>
            <a:ext uri="{147F2762-F138-4A5C-976F-8EAC2B608ADB}">
              <a16:predDERef xmlns:a16="http://schemas.microsoft.com/office/drawing/2014/main" pred="{00000000-0008-0000-1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700-000005000000}"/>
            </a:ext>
            <a:ext uri="{147F2762-F138-4A5C-976F-8EAC2B608ADB}">
              <a16:predDERef xmlns:a16="http://schemas.microsoft.com/office/drawing/2014/main" pred="{00000000-0008-0000-1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800-000003000000}"/>
            </a:ext>
            <a:ext uri="{147F2762-F138-4A5C-976F-8EAC2B608ADB}">
              <a16:predDERef xmlns:a16="http://schemas.microsoft.com/office/drawing/2014/main" pre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800-000004000000}"/>
            </a:ext>
            <a:ext uri="{147F2762-F138-4A5C-976F-8EAC2B608ADB}">
              <a16:predDERef xmlns:a16="http://schemas.microsoft.com/office/drawing/2014/main" pre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800-000005000000}"/>
            </a:ext>
            <a:ext uri="{147F2762-F138-4A5C-976F-8EAC2B608ADB}">
              <a16:predDERef xmlns:a16="http://schemas.microsoft.com/office/drawing/2014/main" pred="{00000000-0008-0000-1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900-000003000000}"/>
            </a:ext>
            <a:ext uri="{147F2762-F138-4A5C-976F-8EAC2B608ADB}">
              <a16:predDERef xmlns:a16="http://schemas.microsoft.com/office/drawing/2014/main" pre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900-000004000000}"/>
            </a:ext>
            <a:ext uri="{147F2762-F138-4A5C-976F-8EAC2B608ADB}">
              <a16:predDERef xmlns:a16="http://schemas.microsoft.com/office/drawing/2014/main" pred="{00000000-0008-0000-1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900-000005000000}"/>
            </a:ext>
            <a:ext uri="{147F2762-F138-4A5C-976F-8EAC2B608ADB}">
              <a16:predDERef xmlns:a16="http://schemas.microsoft.com/office/drawing/2014/main" pred="{00000000-0008-0000-1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10</xdr:col>
      <xdr:colOff>599515</xdr:colOff>
      <xdr:row>1</xdr:row>
      <xdr:rowOff>12326</xdr:rowOff>
    </xdr:from>
    <xdr:to>
      <xdr:col>26</xdr:col>
      <xdr:colOff>435428</xdr:colOff>
      <xdr:row>21</xdr:row>
      <xdr:rowOff>179294</xdr:rowOff>
    </xdr:to>
    <xdr:graphicFrame macro="">
      <xdr:nvGraphicFramePr>
        <xdr:cNvPr id="6" name="Chart 5">
          <a:extLst>
            <a:ext uri="{FF2B5EF4-FFF2-40B4-BE49-F238E27FC236}">
              <a16:creationId xmlns:a16="http://schemas.microsoft.com/office/drawing/2014/main" id="{00000000-0008-0000-2A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23</xdr:row>
      <xdr:rowOff>0</xdr:rowOff>
    </xdr:from>
    <xdr:to>
      <xdr:col>26</xdr:col>
      <xdr:colOff>448234</xdr:colOff>
      <xdr:row>43</xdr:row>
      <xdr:rowOff>166968</xdr:rowOff>
    </xdr:to>
    <xdr:graphicFrame macro="">
      <xdr:nvGraphicFramePr>
        <xdr:cNvPr id="8" name="Chart 7">
          <a:extLst>
            <a:ext uri="{FF2B5EF4-FFF2-40B4-BE49-F238E27FC236}">
              <a16:creationId xmlns:a16="http://schemas.microsoft.com/office/drawing/2014/main" id="{00000000-0008-0000-2A00-000008000000}"/>
            </a:ext>
            <a:ext uri="{147F2762-F138-4A5C-976F-8EAC2B608ADB}">
              <a16:predDERef xmlns:a16="http://schemas.microsoft.com/office/drawing/2014/main" pred="{00000000-0008-0000-1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B00-000003000000}"/>
            </a:ext>
            <a:ext uri="{147F2762-F138-4A5C-976F-8EAC2B608ADB}">
              <a16:predDERef xmlns:a16="http://schemas.microsoft.com/office/drawing/2014/main" pre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B00-000004000000}"/>
            </a:ext>
            <a:ext uri="{147F2762-F138-4A5C-976F-8EAC2B608ADB}">
              <a16:predDERef xmlns:a16="http://schemas.microsoft.com/office/drawing/2014/main" pre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B00-000005000000}"/>
            </a:ext>
            <a:ext uri="{147F2762-F138-4A5C-976F-8EAC2B608ADB}">
              <a16:predDERef xmlns:a16="http://schemas.microsoft.com/office/drawing/2014/main" pre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3F23B1AA-9AAC-49B3-A1E0-BC4BBB8FC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EBE2A62E-5FAA-49FD-9647-4193076387B4}"/>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49480</xdr:rowOff>
    </xdr:from>
    <xdr:to>
      <xdr:col>6</xdr:col>
      <xdr:colOff>742208</xdr:colOff>
      <xdr:row>45</xdr:row>
      <xdr:rowOff>3521</xdr:rowOff>
    </xdr:to>
    <xdr:graphicFrame macro="">
      <xdr:nvGraphicFramePr>
        <xdr:cNvPr id="4" name="Chart 3">
          <a:extLst>
            <a:ext uri="{FF2B5EF4-FFF2-40B4-BE49-F238E27FC236}">
              <a16:creationId xmlns:a16="http://schemas.microsoft.com/office/drawing/2014/main" id="{AFA0B8F9-1F44-496B-9B4C-0C99844F4456}"/>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E25995A5-DCDA-4FA4-97C0-F9F6BFEED2F3}"/>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C00-000003000000}"/>
            </a:ext>
            <a:ext uri="{147F2762-F138-4A5C-976F-8EAC2B608ADB}">
              <a16:predDERef xmlns:a16="http://schemas.microsoft.com/office/drawing/2014/main" pre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C00-000004000000}"/>
            </a:ext>
            <a:ext uri="{147F2762-F138-4A5C-976F-8EAC2B608ADB}">
              <a16:predDERef xmlns:a16="http://schemas.microsoft.com/office/drawing/2014/main" pre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C00-000005000000}"/>
            </a:ext>
            <a:ext uri="{147F2762-F138-4A5C-976F-8EAC2B608ADB}">
              <a16:predDERef xmlns:a16="http://schemas.microsoft.com/office/drawing/2014/main" pre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D00-000003000000}"/>
            </a:ext>
            <a:ext uri="{147F2762-F138-4A5C-976F-8EAC2B608ADB}">
              <a16:predDERef xmlns:a16="http://schemas.microsoft.com/office/drawing/2014/main" pre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D00-000004000000}"/>
            </a:ext>
            <a:ext uri="{147F2762-F138-4A5C-976F-8EAC2B608ADB}">
              <a16:predDERef xmlns:a16="http://schemas.microsoft.com/office/drawing/2014/main" pred="{00000000-0008-0000-1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D00-000005000000}"/>
            </a:ext>
            <a:ext uri="{147F2762-F138-4A5C-976F-8EAC2B608ADB}">
              <a16:predDERef xmlns:a16="http://schemas.microsoft.com/office/drawing/2014/main" pred="{00000000-0008-0000-1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E00-000003000000}"/>
            </a:ext>
            <a:ext uri="{147F2762-F138-4A5C-976F-8EAC2B608ADB}">
              <a16:predDERef xmlns:a16="http://schemas.microsoft.com/office/drawing/2014/main" pred="{00000000-0008-0000-1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E00-000004000000}"/>
            </a:ext>
            <a:ext uri="{147F2762-F138-4A5C-976F-8EAC2B608ADB}">
              <a16:predDERef xmlns:a16="http://schemas.microsoft.com/office/drawing/2014/main" pred="{00000000-0008-0000-1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E00-000005000000}"/>
            </a:ext>
            <a:ext uri="{147F2762-F138-4A5C-976F-8EAC2B608ADB}">
              <a16:predDERef xmlns:a16="http://schemas.microsoft.com/office/drawing/2014/main" pred="{00000000-0008-0000-1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2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2F00-000003000000}"/>
            </a:ext>
            <a:ext uri="{147F2762-F138-4A5C-976F-8EAC2B608ADB}">
              <a16:predDERef xmlns:a16="http://schemas.microsoft.com/office/drawing/2014/main" pred="{00000000-0008-0000-1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2F00-000004000000}"/>
            </a:ext>
            <a:ext uri="{147F2762-F138-4A5C-976F-8EAC2B608ADB}">
              <a16:predDERef xmlns:a16="http://schemas.microsoft.com/office/drawing/2014/main" pred="{00000000-0008-0000-1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2F00-000005000000}"/>
            </a:ext>
            <a:ext uri="{147F2762-F138-4A5C-976F-8EAC2B608ADB}">
              <a16:predDERef xmlns:a16="http://schemas.microsoft.com/office/drawing/2014/main" pred="{00000000-0008-0000-1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3000-000003000000}"/>
            </a:ext>
            <a:ext uri="{147F2762-F138-4A5C-976F-8EAC2B608ADB}">
              <a16:predDERef xmlns:a16="http://schemas.microsoft.com/office/drawing/2014/main" pre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3000-000004000000}"/>
            </a:ext>
            <a:ext uri="{147F2762-F138-4A5C-976F-8EAC2B608ADB}">
              <a16:predDERef xmlns:a16="http://schemas.microsoft.com/office/drawing/2014/main" pred="{00000000-0008-0000-1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3000-000005000000}"/>
            </a:ext>
            <a:ext uri="{147F2762-F138-4A5C-976F-8EAC2B608ADB}">
              <a16:predDERef xmlns:a16="http://schemas.microsoft.com/office/drawing/2014/main" pred="{00000000-0008-0000-1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3100-000003000000}"/>
            </a:ext>
            <a:ext uri="{147F2762-F138-4A5C-976F-8EAC2B608ADB}">
              <a16:predDERef xmlns:a16="http://schemas.microsoft.com/office/drawing/2014/main" pre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3200-000003000000}"/>
            </a:ext>
            <a:ext uri="{147F2762-F138-4A5C-976F-8EAC2B608ADB}">
              <a16:predDERef xmlns:a16="http://schemas.microsoft.com/office/drawing/2014/main" pre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3300-000003000000}"/>
            </a:ext>
            <a:ext uri="{147F2762-F138-4A5C-976F-8EAC2B608ADB}">
              <a16:predDERef xmlns:a16="http://schemas.microsoft.com/office/drawing/2014/main" pre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4" name="Chart 3">
          <a:extLst>
            <a:ext uri="{FF2B5EF4-FFF2-40B4-BE49-F238E27FC236}">
              <a16:creationId xmlns:a16="http://schemas.microsoft.com/office/drawing/2014/main" id="{00000000-0008-0000-3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3400-000003000000}"/>
            </a:ext>
            <a:ext uri="{147F2762-F138-4A5C-976F-8EAC2B608ADB}">
              <a16:predDERef xmlns:a16="http://schemas.microsoft.com/office/drawing/2014/main" pre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9.xml><?xml version="1.0" encoding="utf-8"?>
<xdr:wsDr xmlns:xdr="http://schemas.openxmlformats.org/drawingml/2006/spreadsheetDrawing" xmlns:a="http://schemas.openxmlformats.org/drawingml/2006/main">
  <xdr:twoCellAnchor>
    <xdr:from>
      <xdr:col>0</xdr:col>
      <xdr:colOff>16328</xdr:colOff>
      <xdr:row>20</xdr:row>
      <xdr:rowOff>13607</xdr:rowOff>
    </xdr:from>
    <xdr:to>
      <xdr:col>6</xdr:col>
      <xdr:colOff>261257</xdr:colOff>
      <xdr:row>39</xdr:row>
      <xdr:rowOff>51707</xdr:rowOff>
    </xdr:to>
    <xdr:graphicFrame macro="">
      <xdr:nvGraphicFramePr>
        <xdr:cNvPr id="2" name="Chart 1">
          <a:extLst>
            <a:ext uri="{FF2B5EF4-FFF2-40B4-BE49-F238E27FC236}">
              <a16:creationId xmlns:a16="http://schemas.microsoft.com/office/drawing/2014/main" id="{00000000-0008-0000-3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601436</xdr:colOff>
      <xdr:row>21</xdr:row>
      <xdr:rowOff>8164</xdr:rowOff>
    </xdr:from>
    <xdr:to>
      <xdr:col>16</xdr:col>
      <xdr:colOff>125186</xdr:colOff>
      <xdr:row>40</xdr:row>
      <xdr:rowOff>46264</xdr:rowOff>
    </xdr:to>
    <xdr:graphicFrame macro="">
      <xdr:nvGraphicFramePr>
        <xdr:cNvPr id="3" name="Chart 2">
          <a:extLst>
            <a:ext uri="{FF2B5EF4-FFF2-40B4-BE49-F238E27FC236}">
              <a16:creationId xmlns:a16="http://schemas.microsoft.com/office/drawing/2014/main" id="{00000000-0008-0000-3500-000003000000}"/>
            </a:ext>
            <a:ext uri="{147F2762-F138-4A5C-976F-8EAC2B608ADB}">
              <a16:predDERef xmlns:a16="http://schemas.microsoft.com/office/drawing/2014/main" pre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601435</xdr:colOff>
      <xdr:row>21</xdr:row>
      <xdr:rowOff>16327</xdr:rowOff>
    </xdr:from>
    <xdr:to>
      <xdr:col>26</xdr:col>
      <xdr:colOff>125185</xdr:colOff>
      <xdr:row>40</xdr:row>
      <xdr:rowOff>54427</xdr:rowOff>
    </xdr:to>
    <xdr:graphicFrame macro="">
      <xdr:nvGraphicFramePr>
        <xdr:cNvPr id="4" name="Chart 3">
          <a:extLst>
            <a:ext uri="{FF2B5EF4-FFF2-40B4-BE49-F238E27FC236}">
              <a16:creationId xmlns:a16="http://schemas.microsoft.com/office/drawing/2014/main" id="{00000000-0008-0000-3500-000004000000}"/>
            </a:ext>
            <a:ext uri="{147F2762-F138-4A5C-976F-8EAC2B608ADB}">
              <a16:predDERef xmlns:a16="http://schemas.microsoft.com/office/drawing/2014/main" pre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302078</xdr:colOff>
      <xdr:row>20</xdr:row>
      <xdr:rowOff>164647</xdr:rowOff>
    </xdr:from>
    <xdr:to>
      <xdr:col>36</xdr:col>
      <xdr:colOff>547006</xdr:colOff>
      <xdr:row>40</xdr:row>
      <xdr:rowOff>12247</xdr:rowOff>
    </xdr:to>
    <xdr:graphicFrame macro="">
      <xdr:nvGraphicFramePr>
        <xdr:cNvPr id="5" name="Chart 4">
          <a:extLst>
            <a:ext uri="{FF2B5EF4-FFF2-40B4-BE49-F238E27FC236}">
              <a16:creationId xmlns:a16="http://schemas.microsoft.com/office/drawing/2014/main" id="{00000000-0008-0000-3500-000005000000}"/>
            </a:ext>
            <a:ext uri="{147F2762-F138-4A5C-976F-8EAC2B608ADB}">
              <a16:predDERef xmlns:a16="http://schemas.microsoft.com/office/drawing/2014/main" pre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13607</xdr:colOff>
      <xdr:row>41</xdr:row>
      <xdr:rowOff>186417</xdr:rowOff>
    </xdr:from>
    <xdr:to>
      <xdr:col>20</xdr:col>
      <xdr:colOff>40821</xdr:colOff>
      <xdr:row>65</xdr:row>
      <xdr:rowOff>149679</xdr:rowOff>
    </xdr:to>
    <xdr:graphicFrame macro="">
      <xdr:nvGraphicFramePr>
        <xdr:cNvPr id="6" name="Chart 5">
          <a:extLst>
            <a:ext uri="{FF2B5EF4-FFF2-40B4-BE49-F238E27FC236}">
              <a16:creationId xmlns:a16="http://schemas.microsoft.com/office/drawing/2014/main" id="{00000000-0008-0000-3500-000006000000}"/>
            </a:ext>
            <a:ext uri="{147F2762-F138-4A5C-976F-8EAC2B608ADB}">
              <a16:predDERef xmlns:a16="http://schemas.microsoft.com/office/drawing/2014/main" pred="{00000000-0008-0000-2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0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49480</xdr:rowOff>
    </xdr:from>
    <xdr:to>
      <xdr:col>6</xdr:col>
      <xdr:colOff>742208</xdr:colOff>
      <xdr:row>45</xdr:row>
      <xdr:rowOff>3521</xdr:rowOff>
    </xdr:to>
    <xdr:graphicFrame macro="">
      <xdr:nvGraphicFramePr>
        <xdr:cNvPr id="4" name="Chart 3">
          <a:extLst>
            <a:ext uri="{FF2B5EF4-FFF2-40B4-BE49-F238E27FC236}">
              <a16:creationId xmlns:a16="http://schemas.microsoft.com/office/drawing/2014/main" id="{00000000-0008-0000-00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0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8</xdr:col>
      <xdr:colOff>0</xdr:colOff>
      <xdr:row>59</xdr:row>
      <xdr:rowOff>190499</xdr:rowOff>
    </xdr:from>
    <xdr:to>
      <xdr:col>16</xdr:col>
      <xdr:colOff>0</xdr:colOff>
      <xdr:row>79</xdr:row>
      <xdr:rowOff>180974</xdr:rowOff>
    </xdr:to>
    <xdr:graphicFrame macro="">
      <xdr:nvGraphicFramePr>
        <xdr:cNvPr id="2" name="Chart 1">
          <a:extLst>
            <a:ext uri="{FF2B5EF4-FFF2-40B4-BE49-F238E27FC236}">
              <a16:creationId xmlns:a16="http://schemas.microsoft.com/office/drawing/2014/main" id="{00000000-0008-0000-3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34</xdr:row>
      <xdr:rowOff>0</xdr:rowOff>
    </xdr:from>
    <xdr:to>
      <xdr:col>13</xdr:col>
      <xdr:colOff>0</xdr:colOff>
      <xdr:row>48</xdr:row>
      <xdr:rowOff>76200</xdr:rowOff>
    </xdr:to>
    <xdr:graphicFrame macro="">
      <xdr:nvGraphicFramePr>
        <xdr:cNvPr id="4" name="Chart 3">
          <a:extLst>
            <a:ext uri="{FF2B5EF4-FFF2-40B4-BE49-F238E27FC236}">
              <a16:creationId xmlns:a16="http://schemas.microsoft.com/office/drawing/2014/main" id="{00000000-0008-0000-3600-000004000000}"/>
            </a:ext>
            <a:ext uri="{147F2762-F138-4A5C-976F-8EAC2B608ADB}">
              <a16:predDERef xmlns:a16="http://schemas.microsoft.com/office/drawing/2014/main" pre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34</xdr:row>
      <xdr:rowOff>0</xdr:rowOff>
    </xdr:from>
    <xdr:to>
      <xdr:col>19</xdr:col>
      <xdr:colOff>0</xdr:colOff>
      <xdr:row>48</xdr:row>
      <xdr:rowOff>76200</xdr:rowOff>
    </xdr:to>
    <xdr:graphicFrame macro="">
      <xdr:nvGraphicFramePr>
        <xdr:cNvPr id="5" name="Chart 4">
          <a:extLst>
            <a:ext uri="{FF2B5EF4-FFF2-40B4-BE49-F238E27FC236}">
              <a16:creationId xmlns:a16="http://schemas.microsoft.com/office/drawing/2014/main" id="{00000000-0008-0000-3600-000005000000}"/>
            </a:ext>
            <a:ext uri="{147F2762-F138-4A5C-976F-8EAC2B608ADB}">
              <a16:predDERef xmlns:a16="http://schemas.microsoft.com/office/drawing/2014/main" pre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34</xdr:row>
      <xdr:rowOff>0</xdr:rowOff>
    </xdr:from>
    <xdr:to>
      <xdr:col>25</xdr:col>
      <xdr:colOff>0</xdr:colOff>
      <xdr:row>48</xdr:row>
      <xdr:rowOff>76200</xdr:rowOff>
    </xdr:to>
    <xdr:graphicFrame macro="">
      <xdr:nvGraphicFramePr>
        <xdr:cNvPr id="6" name="Chart 5">
          <a:extLst>
            <a:ext uri="{FF2B5EF4-FFF2-40B4-BE49-F238E27FC236}">
              <a16:creationId xmlns:a16="http://schemas.microsoft.com/office/drawing/2014/main" id="{00000000-0008-0000-3600-000006000000}"/>
            </a:ext>
            <a:ext uri="{147F2762-F138-4A5C-976F-8EAC2B608ADB}">
              <a16:predDERef xmlns:a16="http://schemas.microsoft.com/office/drawing/2014/main" pred="{00000000-0008-0000-2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0</xdr:colOff>
      <xdr:row>34</xdr:row>
      <xdr:rowOff>0</xdr:rowOff>
    </xdr:from>
    <xdr:to>
      <xdr:col>31</xdr:col>
      <xdr:colOff>0</xdr:colOff>
      <xdr:row>48</xdr:row>
      <xdr:rowOff>76200</xdr:rowOff>
    </xdr:to>
    <xdr:graphicFrame macro="">
      <xdr:nvGraphicFramePr>
        <xdr:cNvPr id="7" name="Chart 6">
          <a:extLst>
            <a:ext uri="{FF2B5EF4-FFF2-40B4-BE49-F238E27FC236}">
              <a16:creationId xmlns:a16="http://schemas.microsoft.com/office/drawing/2014/main" id="{00000000-0008-0000-3600-000007000000}"/>
            </a:ext>
            <a:ext uri="{147F2762-F138-4A5C-976F-8EAC2B608ADB}">
              <a16:predDERef xmlns:a16="http://schemas.microsoft.com/office/drawing/2014/main" pred="{00000000-0008-0000-2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1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49480</xdr:rowOff>
    </xdr:from>
    <xdr:to>
      <xdr:col>6</xdr:col>
      <xdr:colOff>742208</xdr:colOff>
      <xdr:row>45</xdr:row>
      <xdr:rowOff>3521</xdr:rowOff>
    </xdr:to>
    <xdr:graphicFrame macro="">
      <xdr:nvGraphicFramePr>
        <xdr:cNvPr id="4" name="Chart 3">
          <a:extLst>
            <a:ext uri="{FF2B5EF4-FFF2-40B4-BE49-F238E27FC236}">
              <a16:creationId xmlns:a16="http://schemas.microsoft.com/office/drawing/2014/main" id="{00000000-0008-0000-01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1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2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2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2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119062</xdr:colOff>
      <xdr:row>8</xdr:row>
      <xdr:rowOff>61912</xdr:rowOff>
    </xdr:from>
    <xdr:to>
      <xdr:col>6</xdr:col>
      <xdr:colOff>723900</xdr:colOff>
      <xdr:row>26</xdr:row>
      <xdr:rowOff>57150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0</xdr:rowOff>
    </xdr:from>
    <xdr:to>
      <xdr:col>16</xdr:col>
      <xdr:colOff>414338</xdr:colOff>
      <xdr:row>25</xdr:row>
      <xdr:rowOff>185738</xdr:rowOff>
    </xdr:to>
    <xdr:graphicFrame macro="">
      <xdr:nvGraphicFramePr>
        <xdr:cNvPr id="3" name="Chart 2">
          <a:extLst>
            <a:ext uri="{FF2B5EF4-FFF2-40B4-BE49-F238E27FC236}">
              <a16:creationId xmlns:a16="http://schemas.microsoft.com/office/drawing/2014/main" id="{00000000-0008-0000-0300-000003000000}"/>
            </a:ext>
            <a:ext uri="{147F2762-F138-4A5C-976F-8EAC2B608ADB}">
              <a16:predDERef xmlns:a16="http://schemas.microsoft.com/office/drawing/2014/main" pred="{F1CC6099-CA6C-4FD5-AE65-80CFE23E7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132522</xdr:colOff>
      <xdr:row>27</xdr:row>
      <xdr:rowOff>8283</xdr:rowOff>
    </xdr:from>
    <xdr:to>
      <xdr:col>6</xdr:col>
      <xdr:colOff>737360</xdr:colOff>
      <xdr:row>45</xdr:row>
      <xdr:rowOff>3521</xdr:rowOff>
    </xdr:to>
    <xdr:graphicFrame macro="">
      <xdr:nvGraphicFramePr>
        <xdr:cNvPr id="4" name="Chart 3">
          <a:extLst>
            <a:ext uri="{FF2B5EF4-FFF2-40B4-BE49-F238E27FC236}">
              <a16:creationId xmlns:a16="http://schemas.microsoft.com/office/drawing/2014/main" id="{00000000-0008-0000-0300-000004000000}"/>
            </a:ext>
            <a:ext uri="{147F2762-F138-4A5C-976F-8EAC2B608ADB}">
              <a16:predDERef xmlns:a16="http://schemas.microsoft.com/office/drawing/2014/main" pred="{6E26F8AD-0DE9-41B8-A1AB-14961088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27</xdr:row>
      <xdr:rowOff>0</xdr:rowOff>
    </xdr:from>
    <xdr:to>
      <xdr:col>16</xdr:col>
      <xdr:colOff>414338</xdr:colOff>
      <xdr:row>44</xdr:row>
      <xdr:rowOff>185738</xdr:rowOff>
    </xdr:to>
    <xdr:graphicFrame macro="">
      <xdr:nvGraphicFramePr>
        <xdr:cNvPr id="5" name="Chart 4">
          <a:extLst>
            <a:ext uri="{FF2B5EF4-FFF2-40B4-BE49-F238E27FC236}">
              <a16:creationId xmlns:a16="http://schemas.microsoft.com/office/drawing/2014/main" id="{00000000-0008-0000-0300-000005000000}"/>
            </a:ext>
            <a:ext uri="{147F2762-F138-4A5C-976F-8EAC2B608ADB}">
              <a16:predDERef xmlns:a16="http://schemas.microsoft.com/office/drawing/2014/main" pred="{A8707A9C-AAD1-4FAE-9944-D8520B719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ezzari, Melissa" id="{A2490EB5-5427-46CE-8339-1C826F5FEB20}" userId="Mezzari, Melissa"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95903211-7347-0E4D-90E4-F98D092AEAB6}" name="Table881011121314151617181920212223242526272829303132333435363738394142434446474849505152535455565758596061626364" displayName="Table881011121314151617181920212223242526272829303132333435363738394142434446474849505152535455565758596061626364" ref="A1:M7" totalsRowShown="0" headerRowDxfId="611">
  <autoFilter ref="A1:M7" xr:uid="{00000000-0009-0000-0100-00003A000000}"/>
  <sortState xmlns:xlrd2="http://schemas.microsoft.com/office/spreadsheetml/2017/richdata2" ref="A2:I5">
    <sortCondition ref="A1:A5"/>
  </sortState>
  <tableColumns count="13">
    <tableColumn id="11" xr3:uid="{4E221CC2-2342-A54F-AAF7-BF8D08BCC9EF}" name="WWTP Site" dataDxfId="610"/>
    <tableColumn id="8" xr3:uid="{971C96FA-DDF4-F54B-995A-B3ADF18C8DE1}" name="Date Collected" dataDxfId="609"/>
    <tableColumn id="1" xr3:uid="{8166DB55-3951-8C49-A052-F2D412D1DFDA}" name="Sample ID" dataDxfId="608"/>
    <tableColumn id="10" xr3:uid="{837EFC77-17B8-784B-AF55-207AA4BB04AB}" name="Sample Name" dataDxfId="607"/>
    <tableColumn id="2" xr3:uid="{580B12A1-4729-E344-8380-E16E7D8A95DD}" name="N1 Cт " dataDxfId="606"/>
    <tableColumn id="3" xr3:uid="{1A065E15-207D-064B-B761-8401AF05EB96}" name="Quantity for 10 ul volume into PCR (N1)"/>
    <tableColumn id="4" xr3:uid="{FFD33D5F-6995-B24B-B816-3DFB9F3E823B}" name="Copies/ L of wastewater (N1)" dataDxfId="605">
      <calculatedColumnFormula>(F2*100000)/150</calculatedColumnFormula>
    </tableColumn>
    <tableColumn id="5" xr3:uid="{31E6CC40-C01E-6A45-BFCF-DC8EEAEEA26E}" name="N2 CT"/>
    <tableColumn id="6" xr3:uid="{D065CC24-FFC8-204B-8076-BB93932D34DC}" name="Quantity for 10 ul volume into PCR (N2)"/>
    <tableColumn id="7" xr3:uid="{C3A029C9-D63B-2943-AB35-753879059370}" name="Copies/ L of wastewater (N2)" dataDxfId="604">
      <calculatedColumnFormula>(I2*100000)/150</calculatedColumnFormula>
    </tableColumn>
    <tableColumn id="9" xr3:uid="{55217ABD-7799-1F40-83FE-37CE0E9DA3AF}" name="AVG Flowrate (MGD)"/>
    <tableColumn id="12" xr3:uid="{EB1A44D2-E06A-4347-B714-778008521B95}" name="Copies/MGD (N1)" dataDxfId="603">
      <calculatedColumnFormula>G2*K2*3785411.8</calculatedColumnFormula>
    </tableColumn>
    <tableColumn id="13" xr3:uid="{EB38BA21-B726-A241-90DE-DC72263836B8}" name="Copies/MGD (N2)" dataDxfId="602">
      <calculatedColumnFormula>J2*K2*3785411.8</calculatedColumnFormula>
    </tableColumn>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04000000}" name="Table881011121314151617181920212223242526272829303132333435363738394142434446474849505152535455" displayName="Table881011121314151617181920212223242526272829303132333435363738394142434446474849505152535455" ref="A1:M7" totalsRowShown="0" headerRowDxfId="521">
  <autoFilter ref="A1:M7" xr:uid="{00000000-0009-0000-0100-000036000000}"/>
  <sortState xmlns:xlrd2="http://schemas.microsoft.com/office/spreadsheetml/2017/richdata2" ref="A2:I5">
    <sortCondition ref="A1:A5"/>
  </sortState>
  <tableColumns count="13">
    <tableColumn id="11" xr3:uid="{00000000-0010-0000-0400-00000B000000}" name="WWTP Site" dataDxfId="520"/>
    <tableColumn id="8" xr3:uid="{00000000-0010-0000-0400-000008000000}" name="Date Collected" dataDxfId="519"/>
    <tableColumn id="1" xr3:uid="{00000000-0010-0000-0400-000001000000}" name="Sample ID" dataDxfId="518"/>
    <tableColumn id="10" xr3:uid="{00000000-0010-0000-0400-00000A000000}" name="Sample Name" dataDxfId="517"/>
    <tableColumn id="2" xr3:uid="{00000000-0010-0000-0400-000002000000}" name="N1 Cт " dataDxfId="516"/>
    <tableColumn id="3" xr3:uid="{00000000-0010-0000-0400-000003000000}" name="Quantity for 10 ul volume into PCR (N1)"/>
    <tableColumn id="4" xr3:uid="{00000000-0010-0000-0400-000004000000}" name="Copies/ L of wastewater (N1)" dataDxfId="515">
      <calculatedColumnFormula>(F2*100000)/150</calculatedColumnFormula>
    </tableColumn>
    <tableColumn id="5" xr3:uid="{00000000-0010-0000-0400-000005000000}" name="N2 CT"/>
    <tableColumn id="6" xr3:uid="{00000000-0010-0000-0400-000006000000}" name="Quantity for 10 ul volume into PCR (N2)"/>
    <tableColumn id="7" xr3:uid="{00000000-0010-0000-0400-000007000000}" name="Copies/ L of wastewater (N2)" dataDxfId="514">
      <calculatedColumnFormula>(I2*100000)/150</calculatedColumnFormula>
    </tableColumn>
    <tableColumn id="9" xr3:uid="{00000000-0010-0000-0400-000009000000}" name="AVG Flowrate (MGD)"/>
    <tableColumn id="12" xr3:uid="{00000000-0010-0000-0400-00000C000000}" name="Copies/MGD (N1)" dataDxfId="513">
      <calculatedColumnFormula>G2*K2*3785411.8</calculatedColumnFormula>
    </tableColumn>
    <tableColumn id="13" xr3:uid="{00000000-0010-0000-0400-00000D000000}" name="Copies/MGD (N2)" dataDxfId="512">
      <calculatedColumnFormula>J2*K2*3785411.8</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05000000}" name="Table8810111213141516171819202122232425262728293031323334353637383941424344464748495051525354" displayName="Table8810111213141516171819202122232425262728293031323334353637383941424344464748495051525354" ref="A1:M7" totalsRowShown="0" headerRowDxfId="511">
  <autoFilter ref="A1:M7" xr:uid="{00000000-0009-0000-0100-000035000000}"/>
  <sortState xmlns:xlrd2="http://schemas.microsoft.com/office/spreadsheetml/2017/richdata2" ref="A2:I5">
    <sortCondition ref="A1:A5"/>
  </sortState>
  <tableColumns count="13">
    <tableColumn id="11" xr3:uid="{00000000-0010-0000-0500-00000B000000}" name="WWTP Site" dataDxfId="510"/>
    <tableColumn id="8" xr3:uid="{00000000-0010-0000-0500-000008000000}" name="Date Collected" dataDxfId="509"/>
    <tableColumn id="1" xr3:uid="{00000000-0010-0000-0500-000001000000}" name="Sample ID" dataDxfId="508"/>
    <tableColumn id="10" xr3:uid="{00000000-0010-0000-0500-00000A000000}" name="Sample Name" dataDxfId="507"/>
    <tableColumn id="2" xr3:uid="{00000000-0010-0000-0500-000002000000}" name="N1 Cт " dataDxfId="506"/>
    <tableColumn id="3" xr3:uid="{00000000-0010-0000-0500-000003000000}" name="Quantity for 10 ul volume into PCR (N1)"/>
    <tableColumn id="4" xr3:uid="{00000000-0010-0000-0500-000004000000}" name="Copies/ L of wastewater (N1)" dataDxfId="505">
      <calculatedColumnFormula>(F2*100000)/150</calculatedColumnFormula>
    </tableColumn>
    <tableColumn id="5" xr3:uid="{00000000-0010-0000-0500-000005000000}" name="N2 CT"/>
    <tableColumn id="6" xr3:uid="{00000000-0010-0000-0500-000006000000}" name="Quantity for 10 ul volume into PCR (N2)"/>
    <tableColumn id="7" xr3:uid="{00000000-0010-0000-0500-000007000000}" name="Copies/ L of wastewater (N2)" dataDxfId="504">
      <calculatedColumnFormula>(I2*100000)/150</calculatedColumnFormula>
    </tableColumn>
    <tableColumn id="9" xr3:uid="{00000000-0010-0000-0500-000009000000}" name="AVG Flowrate (MGD)"/>
    <tableColumn id="12" xr3:uid="{00000000-0010-0000-0500-00000C000000}" name="Copies/MGD (N1)" dataDxfId="503">
      <calculatedColumnFormula>G2*K2*3785411.8</calculatedColumnFormula>
    </tableColumn>
    <tableColumn id="13" xr3:uid="{00000000-0010-0000-0500-00000D000000}" name="Copies/MGD (N2)" dataDxfId="502">
      <calculatedColumnFormula>J2*K2*3785411.8</calculatedColumnFormula>
    </tableColumn>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06000000}" name="Table88101112131415161718192021222324252627282930313233343536373839414243444647484950515253" displayName="Table88101112131415161718192021222324252627282930313233343536373839414243444647484950515253" ref="A1:M7" totalsRowShown="0" headerRowDxfId="501">
  <autoFilter ref="A1:M7" xr:uid="{00000000-0009-0000-0100-000034000000}"/>
  <sortState xmlns:xlrd2="http://schemas.microsoft.com/office/spreadsheetml/2017/richdata2" ref="A2:I5">
    <sortCondition ref="A1:A5"/>
  </sortState>
  <tableColumns count="13">
    <tableColumn id="11" xr3:uid="{00000000-0010-0000-0600-00000B000000}" name="WWTP Site" dataDxfId="500"/>
    <tableColumn id="8" xr3:uid="{00000000-0010-0000-0600-000008000000}" name="Date Collected" dataDxfId="499"/>
    <tableColumn id="1" xr3:uid="{00000000-0010-0000-0600-000001000000}" name="Sample ID" dataDxfId="498"/>
    <tableColumn id="10" xr3:uid="{00000000-0010-0000-0600-00000A000000}" name="Sample Name" dataDxfId="497"/>
    <tableColumn id="2" xr3:uid="{00000000-0010-0000-0600-000002000000}" name="N1 Cт " dataDxfId="496"/>
    <tableColumn id="3" xr3:uid="{00000000-0010-0000-0600-000003000000}" name="Quantity for 10 ul volume into PCR (N1)"/>
    <tableColumn id="4" xr3:uid="{00000000-0010-0000-0600-000004000000}" name="Copies/ L of wastewater (N1)" dataDxfId="495">
      <calculatedColumnFormula>(F2*100000)/150</calculatedColumnFormula>
    </tableColumn>
    <tableColumn id="5" xr3:uid="{00000000-0010-0000-0600-000005000000}" name="N2 CT"/>
    <tableColumn id="6" xr3:uid="{00000000-0010-0000-0600-000006000000}" name="Quantity for 10 ul volume into PCR (N2)"/>
    <tableColumn id="7" xr3:uid="{00000000-0010-0000-0600-000007000000}" name="Copies/ L of wastewater (N2)" dataDxfId="494">
      <calculatedColumnFormula>(I2*100000)/150</calculatedColumnFormula>
    </tableColumn>
    <tableColumn id="9" xr3:uid="{00000000-0010-0000-0600-000009000000}" name="AVG Flowrate (MGD)"/>
    <tableColumn id="12" xr3:uid="{00000000-0010-0000-0600-00000C000000}" name="Copies/MGD (N1)" dataDxfId="493">
      <calculatedColumnFormula>G2*K2*3785411.8</calculatedColumnFormula>
    </tableColumn>
    <tableColumn id="13" xr3:uid="{00000000-0010-0000-0600-00000D000000}" name="Copies/MGD (N2)" dataDxfId="492">
      <calculatedColumnFormula>J2*K2*3785411.8</calculatedColumnFormula>
    </tableColumn>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07000000}" name="Table881011121314151617181920212223242526272829303132333435363738394142434446474849505152" displayName="Table881011121314151617181920212223242526272829303132333435363738394142434446474849505152" ref="A1:M7" totalsRowShown="0" headerRowDxfId="491">
  <autoFilter ref="A1:M7" xr:uid="{00000000-0009-0000-0100-000033000000}"/>
  <sortState xmlns:xlrd2="http://schemas.microsoft.com/office/spreadsheetml/2017/richdata2" ref="A2:I5">
    <sortCondition ref="A1:A5"/>
  </sortState>
  <tableColumns count="13">
    <tableColumn id="11" xr3:uid="{00000000-0010-0000-0700-00000B000000}" name="WWTP Site" dataDxfId="490"/>
    <tableColumn id="8" xr3:uid="{00000000-0010-0000-0700-000008000000}" name="Date Collected" dataDxfId="489"/>
    <tableColumn id="1" xr3:uid="{00000000-0010-0000-0700-000001000000}" name="Sample ID" dataDxfId="488"/>
    <tableColumn id="10" xr3:uid="{00000000-0010-0000-0700-00000A000000}" name="Sample Name" dataDxfId="487"/>
    <tableColumn id="2" xr3:uid="{00000000-0010-0000-0700-000002000000}" name="N1 Cт " dataDxfId="486"/>
    <tableColumn id="3" xr3:uid="{00000000-0010-0000-0700-000003000000}" name="Quantity for 10 ul volume into PCR (N1)"/>
    <tableColumn id="4" xr3:uid="{00000000-0010-0000-0700-000004000000}" name="Copies/ L of wastewater (N1)" dataDxfId="485">
      <calculatedColumnFormula>(F2*100000)/150</calculatedColumnFormula>
    </tableColumn>
    <tableColumn id="5" xr3:uid="{00000000-0010-0000-0700-000005000000}" name="N2 CT"/>
    <tableColumn id="6" xr3:uid="{00000000-0010-0000-0700-000006000000}" name="Quantity for 10 ul volume into PCR (N2)"/>
    <tableColumn id="7" xr3:uid="{00000000-0010-0000-0700-000007000000}" name="Copies/ L of wastewater (N2)" dataDxfId="484">
      <calculatedColumnFormula>(I2*100000)/150</calculatedColumnFormula>
    </tableColumn>
    <tableColumn id="9" xr3:uid="{00000000-0010-0000-0700-000009000000}" name="AVG Flowrate (MGD)"/>
    <tableColumn id="12" xr3:uid="{00000000-0010-0000-0700-00000C000000}" name="Copies/MGD (N1)" dataDxfId="483">
      <calculatedColumnFormula>G2*K2*3785411.8</calculatedColumnFormula>
    </tableColumn>
    <tableColumn id="13" xr3:uid="{00000000-0010-0000-0700-00000D000000}" name="Copies/MGD (N2)" dataDxfId="482">
      <calculatedColumnFormula>J2*K2*3785411.8</calculatedColumnFormula>
    </tableColumn>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08000000}" name="Table8810111213141516171819202122232425262728293031323334353637383941424344464748495051" displayName="Table8810111213141516171819202122232425262728293031323334353637383941424344464748495051" ref="A1:M7" totalsRowShown="0" headerRowDxfId="481">
  <autoFilter ref="A1:M7" xr:uid="{00000000-0009-0000-0100-000032000000}"/>
  <sortState xmlns:xlrd2="http://schemas.microsoft.com/office/spreadsheetml/2017/richdata2" ref="A2:I5">
    <sortCondition ref="A1:A5"/>
  </sortState>
  <tableColumns count="13">
    <tableColumn id="11" xr3:uid="{00000000-0010-0000-0800-00000B000000}" name="WWTP Site" dataDxfId="480"/>
    <tableColumn id="8" xr3:uid="{00000000-0010-0000-0800-000008000000}" name="Date Collected" dataDxfId="479"/>
    <tableColumn id="1" xr3:uid="{00000000-0010-0000-0800-000001000000}" name="Sample ID" dataDxfId="478"/>
    <tableColumn id="10" xr3:uid="{00000000-0010-0000-0800-00000A000000}" name="Sample Name" dataDxfId="477"/>
    <tableColumn id="2" xr3:uid="{00000000-0010-0000-0800-000002000000}" name="N1 Cт " dataDxfId="476"/>
    <tableColumn id="3" xr3:uid="{00000000-0010-0000-0800-000003000000}" name="Quantity for 10 ul volume into PCR (N1)"/>
    <tableColumn id="4" xr3:uid="{00000000-0010-0000-0800-000004000000}" name="Copies/ L of wastewater (N1)" dataDxfId="475">
      <calculatedColumnFormula>(F2*100000)/150</calculatedColumnFormula>
    </tableColumn>
    <tableColumn id="5" xr3:uid="{00000000-0010-0000-0800-000005000000}" name="N2 CT"/>
    <tableColumn id="6" xr3:uid="{00000000-0010-0000-0800-000006000000}" name="Quantity for 10 ul volume into PCR (N2)"/>
    <tableColumn id="7" xr3:uid="{00000000-0010-0000-0800-000007000000}" name="Copies/ L of wastewater (N2)" dataDxfId="474">
      <calculatedColumnFormula>(I2*100000)/150</calculatedColumnFormula>
    </tableColumn>
    <tableColumn id="9" xr3:uid="{00000000-0010-0000-0800-000009000000}" name="AVG Flowrate (MGD)"/>
    <tableColumn id="12" xr3:uid="{00000000-0010-0000-0800-00000C000000}" name="Copies/MGD (N1)" dataDxfId="473">
      <calculatedColumnFormula>G2*K2*3785411.8</calculatedColumnFormula>
    </tableColumn>
    <tableColumn id="13" xr3:uid="{00000000-0010-0000-0800-00000D000000}" name="Copies/MGD (N2)" dataDxfId="472">
      <calculatedColumnFormula>J2*K2*3785411.8</calculatedColumnFormula>
    </tableColumn>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09000000}" name="Table88101112131415161718192021222324252627282930313233343536373839414243444647484950" displayName="Table88101112131415161718192021222324252627282930313233343536373839414243444647484950" ref="A1:M7" totalsRowShown="0" headerRowDxfId="471">
  <autoFilter ref="A1:M7" xr:uid="{00000000-0009-0000-0100-000031000000}"/>
  <sortState xmlns:xlrd2="http://schemas.microsoft.com/office/spreadsheetml/2017/richdata2" ref="A2:I5">
    <sortCondition ref="A1:A5"/>
  </sortState>
  <tableColumns count="13">
    <tableColumn id="11" xr3:uid="{00000000-0010-0000-0900-00000B000000}" name="WWTP Site" dataDxfId="470"/>
    <tableColumn id="8" xr3:uid="{00000000-0010-0000-0900-000008000000}" name="Date Collected" dataDxfId="469"/>
    <tableColumn id="1" xr3:uid="{00000000-0010-0000-0900-000001000000}" name="Sample ID" dataDxfId="468"/>
    <tableColumn id="10" xr3:uid="{00000000-0010-0000-0900-00000A000000}" name="Sample Name" dataDxfId="467"/>
    <tableColumn id="2" xr3:uid="{00000000-0010-0000-0900-000002000000}" name="N1 Cт " dataDxfId="466"/>
    <tableColumn id="3" xr3:uid="{00000000-0010-0000-0900-000003000000}" name="Quantity for 10 ul volume into PCR (N1)"/>
    <tableColumn id="4" xr3:uid="{00000000-0010-0000-0900-000004000000}" name="Copies/ L of wastewater (N1)" dataDxfId="465">
      <calculatedColumnFormula>(F2*100000)/150</calculatedColumnFormula>
    </tableColumn>
    <tableColumn id="5" xr3:uid="{00000000-0010-0000-0900-000005000000}" name="N2 CT"/>
    <tableColumn id="6" xr3:uid="{00000000-0010-0000-0900-000006000000}" name="Quantity for 10 ul volume into PCR (N2)"/>
    <tableColumn id="7" xr3:uid="{00000000-0010-0000-0900-000007000000}" name="Copies/ L of wastewater (N2)" dataDxfId="464">
      <calculatedColumnFormula>(I2*100000)/150</calculatedColumnFormula>
    </tableColumn>
    <tableColumn id="9" xr3:uid="{00000000-0010-0000-0900-000009000000}" name="AVG Flowrate (MGD)"/>
    <tableColumn id="12" xr3:uid="{00000000-0010-0000-0900-00000C000000}" name="Copies/MGD (N1)" dataDxfId="463">
      <calculatedColumnFormula>G2*K2*3785411.8</calculatedColumnFormula>
    </tableColumn>
    <tableColumn id="13" xr3:uid="{00000000-0010-0000-0900-00000D000000}" name="Copies/MGD (N2)" dataDxfId="462">
      <calculatedColumnFormula>J2*K2*3785411.8</calculatedColumnFormula>
    </tableColumn>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0A000000}" name="Table881011121314151617181920212223242526272829303132333435363738394142434446474849" displayName="Table881011121314151617181920212223242526272829303132333435363738394142434446474849" ref="A1:M7" totalsRowShown="0" headerRowDxfId="461">
  <autoFilter ref="A1:M7" xr:uid="{00000000-0009-0000-0100-000030000000}"/>
  <sortState xmlns:xlrd2="http://schemas.microsoft.com/office/spreadsheetml/2017/richdata2" ref="A2:I5">
    <sortCondition ref="A1:A5"/>
  </sortState>
  <tableColumns count="13">
    <tableColumn id="11" xr3:uid="{00000000-0010-0000-0A00-00000B000000}" name="WWTP Site" dataDxfId="460"/>
    <tableColumn id="8" xr3:uid="{00000000-0010-0000-0A00-000008000000}" name="Date Collected" dataDxfId="459"/>
    <tableColumn id="1" xr3:uid="{00000000-0010-0000-0A00-000001000000}" name="Sample ID" dataDxfId="458"/>
    <tableColumn id="10" xr3:uid="{00000000-0010-0000-0A00-00000A000000}" name="Sample Name" dataDxfId="457"/>
    <tableColumn id="2" xr3:uid="{00000000-0010-0000-0A00-000002000000}" name="N1 Cт " dataDxfId="456"/>
    <tableColumn id="3" xr3:uid="{00000000-0010-0000-0A00-000003000000}" name="Quantity for 10 ul volume into PCR (N1)"/>
    <tableColumn id="4" xr3:uid="{00000000-0010-0000-0A00-000004000000}" name="Copies/ L of wastewater (N1)" dataDxfId="455">
      <calculatedColumnFormula>(F2*100000)/150</calculatedColumnFormula>
    </tableColumn>
    <tableColumn id="5" xr3:uid="{00000000-0010-0000-0A00-000005000000}" name="N2 CT"/>
    <tableColumn id="6" xr3:uid="{00000000-0010-0000-0A00-000006000000}" name="Quantity for 10 ul volume into PCR (N2)"/>
    <tableColumn id="7" xr3:uid="{00000000-0010-0000-0A00-000007000000}" name="Copies/ L of wastewater (N2)" dataDxfId="454">
      <calculatedColumnFormula>(I2*100000)/150</calculatedColumnFormula>
    </tableColumn>
    <tableColumn id="9" xr3:uid="{00000000-0010-0000-0A00-000009000000}" name="AVG Flowrate (MGD)"/>
    <tableColumn id="12" xr3:uid="{00000000-0010-0000-0A00-00000C000000}" name="Copies/MGD (N1)" dataDxfId="453">
      <calculatedColumnFormula>G2*K2*3785411.8</calculatedColumnFormula>
    </tableColumn>
    <tableColumn id="13" xr3:uid="{00000000-0010-0000-0A00-00000D000000}" name="Copies/MGD (N2)" dataDxfId="452">
      <calculatedColumnFormula>J2*K2*3785411.8</calculatedColumnFormula>
    </tableColumn>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0B000000}" name="Table8810111213141516171819202122232425262728293031323334353637383941424344464748" displayName="Table8810111213141516171819202122232425262728293031323334353637383941424344464748" ref="A1:M7" totalsRowShown="0" headerRowDxfId="451">
  <autoFilter ref="A1:M7" xr:uid="{00000000-0009-0000-0100-00002F000000}"/>
  <sortState xmlns:xlrd2="http://schemas.microsoft.com/office/spreadsheetml/2017/richdata2" ref="A2:I5">
    <sortCondition ref="A1:A5"/>
  </sortState>
  <tableColumns count="13">
    <tableColumn id="11" xr3:uid="{00000000-0010-0000-0B00-00000B000000}" name="WWTP Site" dataDxfId="450"/>
    <tableColumn id="8" xr3:uid="{00000000-0010-0000-0B00-000008000000}" name="Date Collected" dataDxfId="449"/>
    <tableColumn id="1" xr3:uid="{00000000-0010-0000-0B00-000001000000}" name="Sample ID" dataDxfId="448"/>
    <tableColumn id="10" xr3:uid="{00000000-0010-0000-0B00-00000A000000}" name="Sample Name" dataDxfId="447"/>
    <tableColumn id="2" xr3:uid="{00000000-0010-0000-0B00-000002000000}" name="N1 Cт " dataDxfId="446"/>
    <tableColumn id="3" xr3:uid="{00000000-0010-0000-0B00-000003000000}" name="Quantity for 10 ul volume into PCR (N1)"/>
    <tableColumn id="4" xr3:uid="{00000000-0010-0000-0B00-000004000000}" name="Copies/ L of wastewater (N1)" dataDxfId="445">
      <calculatedColumnFormula>(F2*100000)/150</calculatedColumnFormula>
    </tableColumn>
    <tableColumn id="5" xr3:uid="{00000000-0010-0000-0B00-000005000000}" name="N2 CT"/>
    <tableColumn id="6" xr3:uid="{00000000-0010-0000-0B00-000006000000}" name="Quantity for 10 ul volume into PCR (N2)"/>
    <tableColumn id="7" xr3:uid="{00000000-0010-0000-0B00-000007000000}" name="Copies/ L of wastewater (N2)" dataDxfId="444">
      <calculatedColumnFormula>(I2*100000)/150</calculatedColumnFormula>
    </tableColumn>
    <tableColumn id="9" xr3:uid="{00000000-0010-0000-0B00-000009000000}" name="AVG Flowrate (MGD)"/>
    <tableColumn id="12" xr3:uid="{00000000-0010-0000-0B00-00000C000000}" name="Copies/MGD (N1)" dataDxfId="443">
      <calculatedColumnFormula>G2*K2*3785411.8</calculatedColumnFormula>
    </tableColumn>
    <tableColumn id="13" xr3:uid="{00000000-0010-0000-0B00-00000D000000}" name="Copies/MGD (N2)" dataDxfId="442">
      <calculatedColumnFormula>J2*K2*3785411.8</calculatedColumnFormula>
    </tableColumn>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0C000000}" name="Table88101112131415161718192021222324252627282930313233343536373839414243444647" displayName="Table88101112131415161718192021222324252627282930313233343536373839414243444647" ref="A1:M7" totalsRowShown="0" headerRowDxfId="441">
  <autoFilter ref="A1:M7" xr:uid="{00000000-0009-0000-0100-00002E000000}"/>
  <sortState xmlns:xlrd2="http://schemas.microsoft.com/office/spreadsheetml/2017/richdata2" ref="A2:I5">
    <sortCondition ref="A1:A5"/>
  </sortState>
  <tableColumns count="13">
    <tableColumn id="11" xr3:uid="{00000000-0010-0000-0C00-00000B000000}" name="WWTP Site" dataDxfId="440"/>
    <tableColumn id="8" xr3:uid="{00000000-0010-0000-0C00-000008000000}" name="Date Collected" dataDxfId="439"/>
    <tableColumn id="1" xr3:uid="{00000000-0010-0000-0C00-000001000000}" name="Sample ID" dataDxfId="438"/>
    <tableColumn id="10" xr3:uid="{00000000-0010-0000-0C00-00000A000000}" name="Sample Name" dataDxfId="437"/>
    <tableColumn id="2" xr3:uid="{00000000-0010-0000-0C00-000002000000}" name="N1 Cт " dataDxfId="436"/>
    <tableColumn id="3" xr3:uid="{00000000-0010-0000-0C00-000003000000}" name="Quantity for 10 ul volume into PCR (N1)"/>
    <tableColumn id="4" xr3:uid="{00000000-0010-0000-0C00-000004000000}" name="Copies/ L of wastewater (N1)" dataDxfId="435">
      <calculatedColumnFormula>(F2*100000)/150</calculatedColumnFormula>
    </tableColumn>
    <tableColumn id="5" xr3:uid="{00000000-0010-0000-0C00-000005000000}" name="N2 CT"/>
    <tableColumn id="6" xr3:uid="{00000000-0010-0000-0C00-000006000000}" name="Quantity for 10 ul volume into PCR (N2)"/>
    <tableColumn id="7" xr3:uid="{00000000-0010-0000-0C00-000007000000}" name="Copies/ L of wastewater (N2)" dataDxfId="434">
      <calculatedColumnFormula>(I2*100000)/150</calculatedColumnFormula>
    </tableColumn>
    <tableColumn id="9" xr3:uid="{00000000-0010-0000-0C00-000009000000}" name="AVG Flowrate (MGD)"/>
    <tableColumn id="12" xr3:uid="{00000000-0010-0000-0C00-00000C000000}" name="Copies/MGD (N1)" dataDxfId="433">
      <calculatedColumnFormula>G2*K2*3785411.8</calculatedColumnFormula>
    </tableColumn>
    <tableColumn id="13" xr3:uid="{00000000-0010-0000-0C00-00000D000000}" name="Copies/MGD (N2)" dataDxfId="432">
      <calculatedColumnFormula>J2*K2*3785411.8</calculatedColumnFormula>
    </tableColumn>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0D000000}" name="Table881011121314151617181920212223242526272829303132333435363738394142434446" displayName="Table881011121314151617181920212223242526272829303132333435363738394142434446" ref="A1:M7" totalsRowShown="0" headerRowDxfId="431">
  <autoFilter ref="A1:M7" xr:uid="{00000000-0009-0000-0100-00002D000000}"/>
  <sortState xmlns:xlrd2="http://schemas.microsoft.com/office/spreadsheetml/2017/richdata2" ref="A2:I5">
    <sortCondition ref="A1:A5"/>
  </sortState>
  <tableColumns count="13">
    <tableColumn id="11" xr3:uid="{00000000-0010-0000-0D00-00000B000000}" name="WWTP Site" dataDxfId="430"/>
    <tableColumn id="8" xr3:uid="{00000000-0010-0000-0D00-000008000000}" name="Date Collected" dataDxfId="429"/>
    <tableColumn id="1" xr3:uid="{00000000-0010-0000-0D00-000001000000}" name="Sample ID" dataDxfId="428"/>
    <tableColumn id="10" xr3:uid="{00000000-0010-0000-0D00-00000A000000}" name="Sample Name" dataDxfId="427"/>
    <tableColumn id="2" xr3:uid="{00000000-0010-0000-0D00-000002000000}" name="N1 Cт " dataDxfId="426"/>
    <tableColumn id="3" xr3:uid="{00000000-0010-0000-0D00-000003000000}" name="Quantity for 10 ul volume into PCR (N1)"/>
    <tableColumn id="4" xr3:uid="{00000000-0010-0000-0D00-000004000000}" name="Copies/ L of wastewater (N1)" dataDxfId="425">
      <calculatedColumnFormula>(F2*100000)/150</calculatedColumnFormula>
    </tableColumn>
    <tableColumn id="5" xr3:uid="{00000000-0010-0000-0D00-000005000000}" name="N2 CT"/>
    <tableColumn id="6" xr3:uid="{00000000-0010-0000-0D00-000006000000}" name="Quantity for 10 ul volume into PCR (N2)"/>
    <tableColumn id="7" xr3:uid="{00000000-0010-0000-0D00-000007000000}" name="Copies/ L of wastewater (N2)" dataDxfId="424">
      <calculatedColumnFormula>(I2*100000)/150</calculatedColumnFormula>
    </tableColumn>
    <tableColumn id="9" xr3:uid="{00000000-0010-0000-0D00-000009000000}" name="AVG Flowrate (MGD)"/>
    <tableColumn id="12" xr3:uid="{00000000-0010-0000-0D00-00000C000000}" name="Copies/MGD (N1)" dataDxfId="423">
      <calculatedColumnFormula>G2*K2*3785411.8</calculatedColumnFormula>
    </tableColumn>
    <tableColumn id="13" xr3:uid="{00000000-0010-0000-0D00-00000D000000}" name="Copies/MGD (N2)" dataDxfId="422">
      <calculatedColumnFormula>J2*K2*3785411.8</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FE30535B-D13D-3D4F-9DD8-0D4B15CA36C2}" name="Table8810111213141516171819202122232425262728293031323334353637383941424344464748495051525354555657585960616263" displayName="Table8810111213141516171819202122232425262728293031323334353637383941424344464748495051525354555657585960616263" ref="A1:M7" totalsRowShown="0" headerRowDxfId="601">
  <autoFilter ref="A1:M7" xr:uid="{00000000-0009-0000-0100-00003A000000}"/>
  <sortState xmlns:xlrd2="http://schemas.microsoft.com/office/spreadsheetml/2017/richdata2" ref="A2:I5">
    <sortCondition ref="A1:A5"/>
  </sortState>
  <tableColumns count="13">
    <tableColumn id="11" xr3:uid="{EC1A02A7-2C82-5648-90E9-AE3AD28031EE}" name="WWTP Site" dataDxfId="600"/>
    <tableColumn id="8" xr3:uid="{400BE770-10F6-6946-A755-63AAD6897F32}" name="Date Collected" dataDxfId="599"/>
    <tableColumn id="1" xr3:uid="{46AABE63-B9E3-E44E-B4C5-CF75E515E8C3}" name="Sample ID" dataDxfId="598"/>
    <tableColumn id="10" xr3:uid="{0574AEE9-CA55-C14B-B1C8-300532C09CFC}" name="Sample Name" dataDxfId="597"/>
    <tableColumn id="2" xr3:uid="{3897A750-8DE8-0A43-B35B-B67E46E90191}" name="N1 Cт " dataDxfId="596"/>
    <tableColumn id="3" xr3:uid="{57B15F33-3615-D040-AD62-6358ACBE8AB4}" name="Quantity for 10 ul volume into PCR (N1)"/>
    <tableColumn id="4" xr3:uid="{309B41D6-7593-6348-8E43-248292CCE9D0}" name="Copies/ L of wastewater (N1)" dataDxfId="595">
      <calculatedColumnFormula>(F2*100000)/150</calculatedColumnFormula>
    </tableColumn>
    <tableColumn id="5" xr3:uid="{941ACAA3-64EF-F64A-9361-80848870ACF8}" name="N2 CT"/>
    <tableColumn id="6" xr3:uid="{E05E3073-7D04-3745-9D85-40D8D98E829E}" name="Quantity for 10 ul volume into PCR (N2)"/>
    <tableColumn id="7" xr3:uid="{67ECBC70-346A-FA4A-A5C2-3CBED6544D6C}" name="Copies/ L of wastewater (N2)" dataDxfId="594">
      <calculatedColumnFormula>(I2*100000)/150</calculatedColumnFormula>
    </tableColumn>
    <tableColumn id="9" xr3:uid="{485D9319-9A55-8A42-B7D6-33812FEFC048}" name="AVG Flowrate (MGD)"/>
    <tableColumn id="12" xr3:uid="{0B22EB08-5F49-8A47-B915-B1AE777DD40E}" name="Copies/MGD (N1)" dataDxfId="593">
      <calculatedColumnFormula>G2*K2*3785411.8</calculatedColumnFormula>
    </tableColumn>
    <tableColumn id="13" xr3:uid="{BBC35E92-B54D-9445-9E1D-04A66951DF0A}" name="Copies/MGD (N2)" dataDxfId="592">
      <calculatedColumnFormula>J2*K2*3785411.8</calculatedColumnFormula>
    </tableColumn>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0E000000}" name="Table881011121314151617181920212223242526272829303132333435363738394142434445" displayName="Table881011121314151617181920212223242526272829303132333435363738394142434445" ref="A1:M7" totalsRowShown="0" headerRowDxfId="421">
  <autoFilter ref="A1:M7" xr:uid="{00000000-0009-0000-0100-00002C000000}"/>
  <sortState xmlns:xlrd2="http://schemas.microsoft.com/office/spreadsheetml/2017/richdata2" ref="A2:I5">
    <sortCondition ref="A1:A5"/>
  </sortState>
  <tableColumns count="13">
    <tableColumn id="11" xr3:uid="{00000000-0010-0000-0E00-00000B000000}" name="WWTP Site" dataDxfId="420"/>
    <tableColumn id="8" xr3:uid="{00000000-0010-0000-0E00-000008000000}" name="Date Collected" dataDxfId="419"/>
    <tableColumn id="1" xr3:uid="{00000000-0010-0000-0E00-000001000000}" name="Sample ID" dataDxfId="418"/>
    <tableColumn id="10" xr3:uid="{00000000-0010-0000-0E00-00000A000000}" name="Sample Name" dataDxfId="417"/>
    <tableColumn id="2" xr3:uid="{00000000-0010-0000-0E00-000002000000}" name="N1 Cт " dataDxfId="416"/>
    <tableColumn id="3" xr3:uid="{00000000-0010-0000-0E00-000003000000}" name="Quantity for 10 ul volume into PCR (N1)"/>
    <tableColumn id="4" xr3:uid="{00000000-0010-0000-0E00-000004000000}" name="Copies/ L of wastewater (N1)" dataDxfId="415">
      <calculatedColumnFormula>(F2*100000)/150</calculatedColumnFormula>
    </tableColumn>
    <tableColumn id="5" xr3:uid="{00000000-0010-0000-0E00-000005000000}" name="N2 CT"/>
    <tableColumn id="6" xr3:uid="{00000000-0010-0000-0E00-000006000000}" name="Quantity for 10 ul volume into PCR (N2)"/>
    <tableColumn id="7" xr3:uid="{00000000-0010-0000-0E00-000007000000}" name="Copies/ L of wastewater (N2)" dataDxfId="414">
      <calculatedColumnFormula>(I2*100000)/150</calculatedColumnFormula>
    </tableColumn>
    <tableColumn id="9" xr3:uid="{00000000-0010-0000-0E00-000009000000}" name="AVG Flowrate (MGD)"/>
    <tableColumn id="12" xr3:uid="{00000000-0010-0000-0E00-00000C000000}" name="Copies/MGD (N1)" dataDxfId="413">
      <calculatedColumnFormula>G2*K2*3785411.8</calculatedColumnFormula>
    </tableColumn>
    <tableColumn id="13" xr3:uid="{00000000-0010-0000-0E00-00000D000000}" name="Copies/MGD (N2)" dataDxfId="412">
      <calculatedColumnFormula>J2*K2*3785411.8</calculatedColumnFormula>
    </tableColumn>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0F000000}" name="Table8810111213141516171819202122232425262728293031323334353637383941424344" displayName="Table8810111213141516171819202122232425262728293031323334353637383941424344" ref="A1:M7" totalsRowShown="0" headerRowDxfId="411">
  <autoFilter ref="A1:M7" xr:uid="{00000000-0009-0000-0100-00002B000000}"/>
  <sortState xmlns:xlrd2="http://schemas.microsoft.com/office/spreadsheetml/2017/richdata2" ref="A2:I5">
    <sortCondition ref="A1:A5"/>
  </sortState>
  <tableColumns count="13">
    <tableColumn id="11" xr3:uid="{00000000-0010-0000-0F00-00000B000000}" name="WWTP Site" dataDxfId="410"/>
    <tableColumn id="8" xr3:uid="{00000000-0010-0000-0F00-000008000000}" name="Date Collected" dataDxfId="409"/>
    <tableColumn id="1" xr3:uid="{00000000-0010-0000-0F00-000001000000}" name="Sample ID" dataDxfId="408"/>
    <tableColumn id="10" xr3:uid="{00000000-0010-0000-0F00-00000A000000}" name="Sample Name" dataDxfId="407"/>
    <tableColumn id="2" xr3:uid="{00000000-0010-0000-0F00-000002000000}" name="N1 Cт " dataDxfId="406"/>
    <tableColumn id="3" xr3:uid="{00000000-0010-0000-0F00-000003000000}" name="Quantity for 10 ul volume into PCR (N1)"/>
    <tableColumn id="4" xr3:uid="{00000000-0010-0000-0F00-000004000000}" name="Copies/ L of wastewater (N1)" dataDxfId="405">
      <calculatedColumnFormula>(F2*100000)/150</calculatedColumnFormula>
    </tableColumn>
    <tableColumn id="5" xr3:uid="{00000000-0010-0000-0F00-000005000000}" name="N2 CT"/>
    <tableColumn id="6" xr3:uid="{00000000-0010-0000-0F00-000006000000}" name="Quantity for 10 ul volume into PCR (N2)"/>
    <tableColumn id="7" xr3:uid="{00000000-0010-0000-0F00-000007000000}" name="Copies/ L of wastewater (N2)" dataDxfId="404">
      <calculatedColumnFormula>(I2*100000)/150</calculatedColumnFormula>
    </tableColumn>
    <tableColumn id="9" xr3:uid="{00000000-0010-0000-0F00-000009000000}" name="AVG Flowrate (MGD)"/>
    <tableColumn id="12" xr3:uid="{00000000-0010-0000-0F00-00000C000000}" name="Copies/MGD (N1)" dataDxfId="403">
      <calculatedColumnFormula>G2*K2*3785411.8</calculatedColumnFormula>
    </tableColumn>
    <tableColumn id="13" xr3:uid="{00000000-0010-0000-0F00-00000D000000}" name="Copies/MGD (N2)" dataDxfId="402">
      <calculatedColumnFormula>J2*K2*3785411.8</calculatedColumnFormula>
    </tableColumn>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10000000}" name="Table88101112131415161718192021222324252627282930313233343536373839414243" displayName="Table88101112131415161718192021222324252627282930313233343536373839414243" ref="A1:M7" totalsRowShown="0" headerRowDxfId="401">
  <autoFilter ref="A1:M7" xr:uid="{00000000-0009-0000-0100-00002A000000}"/>
  <sortState xmlns:xlrd2="http://schemas.microsoft.com/office/spreadsheetml/2017/richdata2" ref="A2:I5">
    <sortCondition ref="A1:A5"/>
  </sortState>
  <tableColumns count="13">
    <tableColumn id="11" xr3:uid="{00000000-0010-0000-1000-00000B000000}" name="WWTP Site" dataDxfId="400"/>
    <tableColumn id="8" xr3:uid="{00000000-0010-0000-1000-000008000000}" name="Date Collected" dataDxfId="399"/>
    <tableColumn id="1" xr3:uid="{00000000-0010-0000-1000-000001000000}" name="Sample ID" dataDxfId="398"/>
    <tableColumn id="10" xr3:uid="{00000000-0010-0000-1000-00000A000000}" name="Sample Name" dataDxfId="397"/>
    <tableColumn id="2" xr3:uid="{00000000-0010-0000-1000-000002000000}" name="N1 Cт " dataDxfId="396"/>
    <tableColumn id="3" xr3:uid="{00000000-0010-0000-1000-000003000000}" name="Quantity for 10 ul volume into PCR (N1)"/>
    <tableColumn id="4" xr3:uid="{00000000-0010-0000-1000-000004000000}" name="Copies/ L of wastewater (N1)" dataDxfId="395">
      <calculatedColumnFormula>(F2*100000)/150</calculatedColumnFormula>
    </tableColumn>
    <tableColumn id="5" xr3:uid="{00000000-0010-0000-1000-000005000000}" name="N2 CT"/>
    <tableColumn id="6" xr3:uid="{00000000-0010-0000-1000-000006000000}" name="Quantity for 10 ul volume into PCR (N2)"/>
    <tableColumn id="7" xr3:uid="{00000000-0010-0000-1000-000007000000}" name="Copies/ L of wastewater (N2)" dataDxfId="394">
      <calculatedColumnFormula>(I2*100000)/150</calculatedColumnFormula>
    </tableColumn>
    <tableColumn id="9" xr3:uid="{00000000-0010-0000-1000-000009000000}" name="AVG Flowrate (MGD)"/>
    <tableColumn id="12" xr3:uid="{00000000-0010-0000-1000-00000C000000}" name="Copies/MGD (N1)" dataDxfId="393">
      <calculatedColumnFormula>G2*K2*3785411.8</calculatedColumnFormula>
    </tableColumn>
    <tableColumn id="13" xr3:uid="{00000000-0010-0000-1000-00000D000000}" name="Copies/MGD (N2)" dataDxfId="392">
      <calculatedColumnFormula>J2*K2*3785411.8</calculatedColumnFormula>
    </tableColumn>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11000000}" name="Table881011121314151617181920212223242526272829303132333435363738394142" displayName="Table881011121314151617181920212223242526272829303132333435363738394142" ref="A1:M7" totalsRowShown="0" headerRowDxfId="391">
  <autoFilter ref="A1:M7" xr:uid="{00000000-0009-0000-0100-000029000000}"/>
  <sortState xmlns:xlrd2="http://schemas.microsoft.com/office/spreadsheetml/2017/richdata2" ref="A2:I5">
    <sortCondition ref="A1:A5"/>
  </sortState>
  <tableColumns count="13">
    <tableColumn id="11" xr3:uid="{00000000-0010-0000-1100-00000B000000}" name="WWTP Site" dataDxfId="390"/>
    <tableColumn id="8" xr3:uid="{00000000-0010-0000-1100-000008000000}" name="Date Collected" dataDxfId="389"/>
    <tableColumn id="1" xr3:uid="{00000000-0010-0000-1100-000001000000}" name="Sample ID" dataDxfId="388"/>
    <tableColumn id="10" xr3:uid="{00000000-0010-0000-1100-00000A000000}" name="Sample Name" dataDxfId="387"/>
    <tableColumn id="2" xr3:uid="{00000000-0010-0000-1100-000002000000}" name="N1 Cт " dataDxfId="386"/>
    <tableColumn id="3" xr3:uid="{00000000-0010-0000-1100-000003000000}" name="Quantity for 10 ul volume into PCR (N1)"/>
    <tableColumn id="4" xr3:uid="{00000000-0010-0000-1100-000004000000}" name="Copies/ L of wastewater (N1)" dataDxfId="385">
      <calculatedColumnFormula>(F2*100000)/150</calculatedColumnFormula>
    </tableColumn>
    <tableColumn id="5" xr3:uid="{00000000-0010-0000-1100-000005000000}" name="N2 CT"/>
    <tableColumn id="6" xr3:uid="{00000000-0010-0000-1100-000006000000}" name="Quantity for 10 ul volume into PCR (N2)"/>
    <tableColumn id="7" xr3:uid="{00000000-0010-0000-1100-000007000000}" name="Copies/ L of wastewater (N2)" dataDxfId="384">
      <calculatedColumnFormula>(I2*100000)/150</calculatedColumnFormula>
    </tableColumn>
    <tableColumn id="9" xr3:uid="{00000000-0010-0000-1100-000009000000}" name="AVG Flowrate (MGD)"/>
    <tableColumn id="12" xr3:uid="{00000000-0010-0000-1100-00000C000000}" name="Copies/MGD (N1)" dataDxfId="383">
      <calculatedColumnFormula>G2*K2*3785411.8</calculatedColumnFormula>
    </tableColumn>
    <tableColumn id="13" xr3:uid="{00000000-0010-0000-1100-00000D000000}" name="Copies/MGD (N2)" dataDxfId="382">
      <calculatedColumnFormula>J2*K2*3785411.8</calculatedColumnFormula>
    </tableColumn>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12000000}" name="Table8810111213141516171819202122232425262728293031323334353637383941" displayName="Table8810111213141516171819202122232425262728293031323334353637383941" ref="A1:M7" totalsRowShown="0" headerRowDxfId="381">
  <autoFilter ref="A1:M7" xr:uid="{00000000-0009-0000-0100-000028000000}"/>
  <sortState xmlns:xlrd2="http://schemas.microsoft.com/office/spreadsheetml/2017/richdata2" ref="A2:I5">
    <sortCondition ref="A1:A5"/>
  </sortState>
  <tableColumns count="13">
    <tableColumn id="11" xr3:uid="{00000000-0010-0000-1200-00000B000000}" name="WWTP Site" dataDxfId="380"/>
    <tableColumn id="8" xr3:uid="{00000000-0010-0000-1200-000008000000}" name="Date Collected" dataDxfId="379"/>
    <tableColumn id="1" xr3:uid="{00000000-0010-0000-1200-000001000000}" name="Sample ID" dataDxfId="378"/>
    <tableColumn id="10" xr3:uid="{00000000-0010-0000-1200-00000A000000}" name="Sample Name" dataDxfId="377"/>
    <tableColumn id="2" xr3:uid="{00000000-0010-0000-1200-000002000000}" name="N1 Cт " dataDxfId="376"/>
    <tableColumn id="3" xr3:uid="{00000000-0010-0000-1200-000003000000}" name="Quantity for 10 ul volume into PCR (N1)"/>
    <tableColumn id="4" xr3:uid="{00000000-0010-0000-1200-000004000000}" name="Copies/ L of wastewater (N1)" dataDxfId="375">
      <calculatedColumnFormula>(F2*100000)/150</calculatedColumnFormula>
    </tableColumn>
    <tableColumn id="5" xr3:uid="{00000000-0010-0000-1200-000005000000}" name="N2 CT"/>
    <tableColumn id="6" xr3:uid="{00000000-0010-0000-1200-000006000000}" name="Quantity for 10 ul volume into PCR (N2)"/>
    <tableColumn id="7" xr3:uid="{00000000-0010-0000-1200-000007000000}" name="Copies/ L of wastewater (N2)" dataDxfId="374">
      <calculatedColumnFormula>(I2*100000)/150</calculatedColumnFormula>
    </tableColumn>
    <tableColumn id="9" xr3:uid="{00000000-0010-0000-1200-000009000000}" name="AVG Flowrate (MGD)"/>
    <tableColumn id="12" xr3:uid="{00000000-0010-0000-1200-00000C000000}" name="Copies/MGD (N1)" dataDxfId="373">
      <calculatedColumnFormula>G2*K2*3785411.8</calculatedColumnFormula>
    </tableColumn>
    <tableColumn id="13" xr3:uid="{00000000-0010-0000-1200-00000D000000}" name="Copies/MGD (N2)" dataDxfId="372">
      <calculatedColumnFormula>J2*K2*3785411.8</calculatedColumnFormula>
    </tableColumn>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13000000}" name="Table88101112131415161718192021222324252627282930313233343536373839" displayName="Table88101112131415161718192021222324252627282930313233343536373839" ref="A1:M7" totalsRowShown="0" headerRowDxfId="371">
  <autoFilter ref="A1:M7" xr:uid="{00000000-0009-0000-0100-000026000000}"/>
  <sortState xmlns:xlrd2="http://schemas.microsoft.com/office/spreadsheetml/2017/richdata2" ref="A2:I5">
    <sortCondition ref="A1:A5"/>
  </sortState>
  <tableColumns count="13">
    <tableColumn id="11" xr3:uid="{00000000-0010-0000-1300-00000B000000}" name="WWTP Site" dataDxfId="370"/>
    <tableColumn id="8" xr3:uid="{00000000-0010-0000-1300-000008000000}" name="Date Collected" dataDxfId="369"/>
    <tableColumn id="1" xr3:uid="{00000000-0010-0000-1300-000001000000}" name="Sample ID" dataDxfId="368"/>
    <tableColumn id="10" xr3:uid="{00000000-0010-0000-1300-00000A000000}" name="Sample Name" dataDxfId="367"/>
    <tableColumn id="2" xr3:uid="{00000000-0010-0000-1300-000002000000}" name="N1 Cт " dataDxfId="366"/>
    <tableColumn id="3" xr3:uid="{00000000-0010-0000-1300-000003000000}" name="Quantity for 10 ul volume into PCR (N1)"/>
    <tableColumn id="4" xr3:uid="{00000000-0010-0000-1300-000004000000}" name="Copies/ L of wastewater (N1)" dataDxfId="365">
      <calculatedColumnFormula>(F2*100000)/150</calculatedColumnFormula>
    </tableColumn>
    <tableColumn id="5" xr3:uid="{00000000-0010-0000-1300-000005000000}" name="N2 CT"/>
    <tableColumn id="6" xr3:uid="{00000000-0010-0000-1300-000006000000}" name="Quantity for 10 ul volume into PCR (N2)"/>
    <tableColumn id="7" xr3:uid="{00000000-0010-0000-1300-000007000000}" name="Copies/ L of wastewater (N2)" dataDxfId="364">
      <calculatedColumnFormula>(I2*100000)/150</calculatedColumnFormula>
    </tableColumn>
    <tableColumn id="9" xr3:uid="{00000000-0010-0000-1300-000009000000}" name="AVG Flowrate (MGD)"/>
    <tableColumn id="12" xr3:uid="{00000000-0010-0000-1300-00000C000000}" name="Copies/MGD (N1)" dataDxfId="363">
      <calculatedColumnFormula>G2*K2*3785411.8</calculatedColumnFormula>
    </tableColumn>
    <tableColumn id="13" xr3:uid="{00000000-0010-0000-1300-00000D000000}" name="Copies/MGD (N2)" dataDxfId="362">
      <calculatedColumnFormula>J2*K2*3785411.8</calculatedColumnFormula>
    </tableColumn>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14000000}" name="Table881011121314151617181920212223242526272829303132333435363738" displayName="Table881011121314151617181920212223242526272829303132333435363738" ref="A1:M7" totalsRowShown="0" headerRowDxfId="361">
  <autoFilter ref="A1:M7" xr:uid="{00000000-0009-0000-0100-000025000000}"/>
  <sortState xmlns:xlrd2="http://schemas.microsoft.com/office/spreadsheetml/2017/richdata2" ref="A2:I5">
    <sortCondition ref="A1:A5"/>
  </sortState>
  <tableColumns count="13">
    <tableColumn id="11" xr3:uid="{00000000-0010-0000-1400-00000B000000}" name="WWTP Site" dataDxfId="360"/>
    <tableColumn id="8" xr3:uid="{00000000-0010-0000-1400-000008000000}" name="Date Collected" dataDxfId="359"/>
    <tableColumn id="1" xr3:uid="{00000000-0010-0000-1400-000001000000}" name="Sample ID" dataDxfId="358"/>
    <tableColumn id="10" xr3:uid="{00000000-0010-0000-1400-00000A000000}" name="Sample Name" dataDxfId="357"/>
    <tableColumn id="2" xr3:uid="{00000000-0010-0000-1400-000002000000}" name="N1 Cт " dataDxfId="356"/>
    <tableColumn id="3" xr3:uid="{00000000-0010-0000-1400-000003000000}" name="Quantity for 10 ul volume into PCR (N1)"/>
    <tableColumn id="4" xr3:uid="{00000000-0010-0000-1400-000004000000}" name="Copies/ L of wastewater (N1)" dataDxfId="355">
      <calculatedColumnFormula>(F2*100000)/150</calculatedColumnFormula>
    </tableColumn>
    <tableColumn id="5" xr3:uid="{00000000-0010-0000-1400-000005000000}" name="N2 CT"/>
    <tableColumn id="6" xr3:uid="{00000000-0010-0000-1400-000006000000}" name="Quantity for 10 ul volume into PCR (N2)"/>
    <tableColumn id="7" xr3:uid="{00000000-0010-0000-1400-000007000000}" name="Copies/ L of wastewater (N2)" dataDxfId="354">
      <calculatedColumnFormula>(I2*100000)/150</calculatedColumnFormula>
    </tableColumn>
    <tableColumn id="9" xr3:uid="{00000000-0010-0000-1400-000009000000}" name="AVG Flowrate (MGD)"/>
    <tableColumn id="12" xr3:uid="{00000000-0010-0000-1400-00000C000000}" name="Copies/MGD (N1)" dataDxfId="353">
      <calculatedColumnFormula>G2*K2*3785411.8</calculatedColumnFormula>
    </tableColumn>
    <tableColumn id="13" xr3:uid="{00000000-0010-0000-1400-00000D000000}" name="Copies/MGD (N2)" dataDxfId="352">
      <calculatedColumnFormula>J2*K2*3785411.8</calculatedColumnFormula>
    </tableColumn>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15000000}" name="Table881011121314151617181920212223242526272829303132333435363740" displayName="Table881011121314151617181920212223242526272829303132333435363740" ref="A1:M7" totalsRowShown="0" headerRowDxfId="351">
  <autoFilter ref="A1:M7" xr:uid="{00000000-0009-0000-0100-000027000000}"/>
  <sortState xmlns:xlrd2="http://schemas.microsoft.com/office/spreadsheetml/2017/richdata2" ref="A2:I5">
    <sortCondition ref="A1:A5"/>
  </sortState>
  <tableColumns count="13">
    <tableColumn id="11" xr3:uid="{00000000-0010-0000-1500-00000B000000}" name="WWTP Site" dataDxfId="350"/>
    <tableColumn id="8" xr3:uid="{00000000-0010-0000-1500-000008000000}" name="Date Collected" dataDxfId="349"/>
    <tableColumn id="1" xr3:uid="{00000000-0010-0000-1500-000001000000}" name="Sample ID" dataDxfId="348"/>
    <tableColumn id="10" xr3:uid="{00000000-0010-0000-1500-00000A000000}" name="Sample Name" dataDxfId="347"/>
    <tableColumn id="2" xr3:uid="{00000000-0010-0000-1500-000002000000}" name="N1 Cт " dataDxfId="346"/>
    <tableColumn id="3" xr3:uid="{00000000-0010-0000-1500-000003000000}" name="Quantity for 10 ul volume into PCR (N1)"/>
    <tableColumn id="4" xr3:uid="{00000000-0010-0000-1500-000004000000}" name="Copies/ L of wastewater (N1)" dataDxfId="345">
      <calculatedColumnFormula>(F2*100000)/150</calculatedColumnFormula>
    </tableColumn>
    <tableColumn id="5" xr3:uid="{00000000-0010-0000-1500-000005000000}" name="N2 CT"/>
    <tableColumn id="6" xr3:uid="{00000000-0010-0000-1500-000006000000}" name="Quantity for 10 ul volume into PCR (N2)"/>
    <tableColumn id="7" xr3:uid="{00000000-0010-0000-1500-000007000000}" name="Copies/ L of wastewater (N2)" dataDxfId="344">
      <calculatedColumnFormula>(I2*100000)/150</calculatedColumnFormula>
    </tableColumn>
    <tableColumn id="9" xr3:uid="{00000000-0010-0000-1500-000009000000}" name="AVG Flowrate (MGD)"/>
    <tableColumn id="12" xr3:uid="{00000000-0010-0000-1500-00000C000000}" name="Copies/MGD (N1)" dataDxfId="343">
      <calculatedColumnFormula>G2*K2*3785411.8</calculatedColumnFormula>
    </tableColumn>
    <tableColumn id="13" xr3:uid="{00000000-0010-0000-1500-00000D000000}" name="Copies/MGD (N2)" dataDxfId="342">
      <calculatedColumnFormula>J2*K2*3785411.8</calculatedColumnFormula>
    </tableColumn>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16000000}" name="Table8810111213141516171819202122232425262728293031323334353637" displayName="Table8810111213141516171819202122232425262728293031323334353637" ref="A1:M7" totalsRowShown="0" headerRowDxfId="341">
  <autoFilter ref="A1:M7" xr:uid="{00000000-0009-0000-0100-000024000000}"/>
  <sortState xmlns:xlrd2="http://schemas.microsoft.com/office/spreadsheetml/2017/richdata2" ref="A2:I5">
    <sortCondition ref="A1:A5"/>
  </sortState>
  <tableColumns count="13">
    <tableColumn id="11" xr3:uid="{00000000-0010-0000-1600-00000B000000}" name="WWTP Site" dataDxfId="340"/>
    <tableColumn id="8" xr3:uid="{00000000-0010-0000-1600-000008000000}" name="Date Collected" dataDxfId="339"/>
    <tableColumn id="1" xr3:uid="{00000000-0010-0000-1600-000001000000}" name="Sample ID" dataDxfId="338"/>
    <tableColumn id="10" xr3:uid="{00000000-0010-0000-1600-00000A000000}" name="Sample Name" dataDxfId="337"/>
    <tableColumn id="2" xr3:uid="{00000000-0010-0000-1600-000002000000}" name="N1 Cт " dataDxfId="336"/>
    <tableColumn id="3" xr3:uid="{00000000-0010-0000-1600-000003000000}" name="Quantity for 10 ul volume into PCR (N1)"/>
    <tableColumn id="4" xr3:uid="{00000000-0010-0000-1600-000004000000}" name="Copies/ L of wastewater (N1)" dataDxfId="335">
      <calculatedColumnFormula>(F2*100000)/150</calculatedColumnFormula>
    </tableColumn>
    <tableColumn id="5" xr3:uid="{00000000-0010-0000-1600-000005000000}" name="N2 CT"/>
    <tableColumn id="6" xr3:uid="{00000000-0010-0000-1600-000006000000}" name="Quantity for 10 ul volume into PCR (N2)"/>
    <tableColumn id="7" xr3:uid="{00000000-0010-0000-1600-000007000000}" name="Copies/ L of wastewater (N2)" dataDxfId="334">
      <calculatedColumnFormula>(I2*100000)/150</calculatedColumnFormula>
    </tableColumn>
    <tableColumn id="9" xr3:uid="{00000000-0010-0000-1600-000009000000}" name="AVG Flowrate (MGD)"/>
    <tableColumn id="12" xr3:uid="{00000000-0010-0000-1600-00000C000000}" name="Copies/MGD (N1)" dataDxfId="333">
      <calculatedColumnFormula>G2*K2*3785411.8</calculatedColumnFormula>
    </tableColumn>
    <tableColumn id="13" xr3:uid="{00000000-0010-0000-1600-00000D000000}" name="Copies/MGD (N2)" dataDxfId="332">
      <calculatedColumnFormula>J2*K2*3785411.8</calculatedColumnFormula>
    </tableColumn>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7000000}" name="Table88101112131415161718192021222324252627282930313233343536" displayName="Table88101112131415161718192021222324252627282930313233343536" ref="A1:M7" totalsRowShown="0" headerRowDxfId="331">
  <autoFilter ref="A1:M7" xr:uid="{00000000-0009-0000-0100-000023000000}"/>
  <sortState xmlns:xlrd2="http://schemas.microsoft.com/office/spreadsheetml/2017/richdata2" ref="A2:I5">
    <sortCondition ref="A1:A5"/>
  </sortState>
  <tableColumns count="13">
    <tableColumn id="11" xr3:uid="{00000000-0010-0000-1700-00000B000000}" name="WWTP Site" dataDxfId="330"/>
    <tableColumn id="8" xr3:uid="{00000000-0010-0000-1700-000008000000}" name="Date Collected" dataDxfId="329"/>
    <tableColumn id="1" xr3:uid="{00000000-0010-0000-1700-000001000000}" name="Sample ID" dataDxfId="328"/>
    <tableColumn id="10" xr3:uid="{00000000-0010-0000-1700-00000A000000}" name="Sample Name" dataDxfId="327"/>
    <tableColumn id="2" xr3:uid="{00000000-0010-0000-1700-000002000000}" name="N1 Cт " dataDxfId="326"/>
    <tableColumn id="3" xr3:uid="{00000000-0010-0000-1700-000003000000}" name="Quantity for 10 ul volume into PCR (N1)"/>
    <tableColumn id="4" xr3:uid="{00000000-0010-0000-1700-000004000000}" name="Copies/ L of wastewater (N1)" dataDxfId="325">
      <calculatedColumnFormula>(F2*100000)/150</calculatedColumnFormula>
    </tableColumn>
    <tableColumn id="5" xr3:uid="{00000000-0010-0000-1700-000005000000}" name="N2 CT"/>
    <tableColumn id="6" xr3:uid="{00000000-0010-0000-1700-000006000000}" name="Quantity for 10 ul volume into PCR (N2)"/>
    <tableColumn id="7" xr3:uid="{00000000-0010-0000-1700-000007000000}" name="Copies/ L of wastewater (N2)" dataDxfId="324">
      <calculatedColumnFormula>(I2*100000)/150</calculatedColumnFormula>
    </tableColumn>
    <tableColumn id="9" xr3:uid="{00000000-0010-0000-1700-000009000000}" name="AVG Flowrate (MGD)"/>
    <tableColumn id="12" xr3:uid="{00000000-0010-0000-1700-00000C000000}" name="Copies/MGD (N1)" dataDxfId="323">
      <calculatedColumnFormula>G2*K2*3785411.8</calculatedColumnFormula>
    </tableColumn>
    <tableColumn id="13" xr3:uid="{00000000-0010-0000-1700-00000D000000}" name="Copies/MGD (N2)" dataDxfId="322">
      <calculatedColumnFormula>J2*K2*3785411.8</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512C69E7-54AD-4B58-96E9-2C934D88E75D}" name="Table88101112131415161718192021222324252627282930313233343536373839414243444647484950515253545556575859606162" displayName="Table88101112131415161718192021222324252627282930313233343536373839414243444647484950515253545556575859606162" ref="A1:M7" totalsRowShown="0" headerRowDxfId="591">
  <autoFilter ref="A1:M7" xr:uid="{00000000-0009-0000-0100-00003A000000}"/>
  <sortState xmlns:xlrd2="http://schemas.microsoft.com/office/spreadsheetml/2017/richdata2" ref="A2:I5">
    <sortCondition ref="A1:A5"/>
  </sortState>
  <tableColumns count="13">
    <tableColumn id="11" xr3:uid="{1AAD85DA-6ADF-4067-A9D3-C765C30ED2C4}" name="WWTP Site" dataDxfId="590"/>
    <tableColumn id="8" xr3:uid="{A074E612-1D1A-43E3-B545-FBDCC3366F05}" name="Date Collected" dataDxfId="589"/>
    <tableColumn id="1" xr3:uid="{0EAE0676-CAC9-49D1-A8F6-86AA16C6A55D}" name="Sample ID" dataDxfId="588"/>
    <tableColumn id="10" xr3:uid="{F01CA722-E24F-4EEC-A893-6D35141AABD0}" name="Sample Name" dataDxfId="587"/>
    <tableColumn id="2" xr3:uid="{EAED319F-22CD-48D7-A014-460FF2D6F348}" name="N1 Cт " dataDxfId="586"/>
    <tableColumn id="3" xr3:uid="{1A11387C-E2BE-42FA-8EBC-D148FDB5DA69}" name="Quantity for 10 ul volume into PCR (N1)"/>
    <tableColumn id="4" xr3:uid="{21AE2BB5-6896-429E-90B1-43CBFC8F35DE}" name="Copies/ L of wastewater (N1)" dataDxfId="585">
      <calculatedColumnFormula>(F2*100000)/150</calculatedColumnFormula>
    </tableColumn>
    <tableColumn id="5" xr3:uid="{D5601C05-13A0-4E84-B6AF-6417D442231F}" name="N2 CT"/>
    <tableColumn id="6" xr3:uid="{344D44B0-E4F8-4BD8-A781-321D4C5A8379}" name="Quantity for 10 ul volume into PCR (N2)"/>
    <tableColumn id="7" xr3:uid="{578A4121-FDAF-46E5-914C-24D6DAA02176}" name="Copies/ L of wastewater (N2)" dataDxfId="584">
      <calculatedColumnFormula>(I2*100000)/150</calculatedColumnFormula>
    </tableColumn>
    <tableColumn id="9" xr3:uid="{F44ED773-0967-4479-BA6C-32C96FEEBC82}" name="AVG Flowrate (MGD)"/>
    <tableColumn id="12" xr3:uid="{11B0022E-B2C1-4876-B46C-F1587A8B989F}" name="Copies/MGD (N1)" dataDxfId="583">
      <calculatedColumnFormula>G2*K2*3785411.8</calculatedColumnFormula>
    </tableColumn>
    <tableColumn id="13" xr3:uid="{5661249F-0860-4BA0-835F-BC97065A4DA7}" name="Copies/MGD (N2)" dataDxfId="582">
      <calculatedColumnFormula>J2*K2*3785411.8</calculatedColumnFormula>
    </tableColumn>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8000000}" name="Table881011121314151617181920212223242526272829303132333435" displayName="Table881011121314151617181920212223242526272829303132333435" ref="A1:M7" totalsRowShown="0" headerRowDxfId="321">
  <autoFilter ref="A1:M7" xr:uid="{00000000-0009-0000-0100-000022000000}"/>
  <sortState xmlns:xlrd2="http://schemas.microsoft.com/office/spreadsheetml/2017/richdata2" ref="A2:I5">
    <sortCondition ref="A1:A5"/>
  </sortState>
  <tableColumns count="13">
    <tableColumn id="11" xr3:uid="{00000000-0010-0000-1800-00000B000000}" name="WWTP Site" dataDxfId="320"/>
    <tableColumn id="8" xr3:uid="{00000000-0010-0000-1800-000008000000}" name="Date Collected" dataDxfId="319"/>
    <tableColumn id="1" xr3:uid="{00000000-0010-0000-1800-000001000000}" name="Sample ID" dataDxfId="318"/>
    <tableColumn id="10" xr3:uid="{00000000-0010-0000-1800-00000A000000}" name="Sample Name" dataDxfId="317"/>
    <tableColumn id="2" xr3:uid="{00000000-0010-0000-1800-000002000000}" name="N1 Cт " dataDxfId="316"/>
    <tableColumn id="3" xr3:uid="{00000000-0010-0000-1800-000003000000}" name="Quantity for 10 ul volume into PCR (N1)"/>
    <tableColumn id="4" xr3:uid="{00000000-0010-0000-1800-000004000000}" name="Copies/ L of wastewater (N1)" dataDxfId="315">
      <calculatedColumnFormula>(F2*100000)/150</calculatedColumnFormula>
    </tableColumn>
    <tableColumn id="5" xr3:uid="{00000000-0010-0000-1800-000005000000}" name="N2 CT"/>
    <tableColumn id="6" xr3:uid="{00000000-0010-0000-1800-000006000000}" name="Quantity for 10 ul volume into PCR (N2)"/>
    <tableColumn id="7" xr3:uid="{00000000-0010-0000-1800-000007000000}" name="Copies/ L of wastewater (N2)" dataDxfId="314">
      <calculatedColumnFormula>(I2*100000)/150</calculatedColumnFormula>
    </tableColumn>
    <tableColumn id="9" xr3:uid="{00000000-0010-0000-1800-000009000000}" name="AVG Flowrate (MGD)"/>
    <tableColumn id="12" xr3:uid="{00000000-0010-0000-1800-00000C000000}" name="Copies/MGD (N1)" dataDxfId="313">
      <calculatedColumnFormula>G2*K2*3785411.8</calculatedColumnFormula>
    </tableColumn>
    <tableColumn id="13" xr3:uid="{00000000-0010-0000-1800-00000D000000}" name="Copies/MGD (N2)" dataDxfId="312">
      <calculatedColumnFormula>J2*K2*3785411.8</calculatedColumnFormula>
    </tableColumn>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9000000}" name="Table8810111213141516171819202122232425262728293031323334" displayName="Table8810111213141516171819202122232425262728293031323334" ref="A1:M7" totalsRowShown="0" headerRowDxfId="311">
  <autoFilter ref="A1:M7" xr:uid="{00000000-0009-0000-0100-000021000000}"/>
  <sortState xmlns:xlrd2="http://schemas.microsoft.com/office/spreadsheetml/2017/richdata2" ref="A2:I5">
    <sortCondition ref="A1:A5"/>
  </sortState>
  <tableColumns count="13">
    <tableColumn id="11" xr3:uid="{00000000-0010-0000-1900-00000B000000}" name="WWTP Site" dataDxfId="310"/>
    <tableColumn id="8" xr3:uid="{00000000-0010-0000-1900-000008000000}" name="Date Collected" dataDxfId="309"/>
    <tableColumn id="1" xr3:uid="{00000000-0010-0000-1900-000001000000}" name="Sample ID" dataDxfId="308"/>
    <tableColumn id="10" xr3:uid="{00000000-0010-0000-1900-00000A000000}" name="Sample Name" dataDxfId="307"/>
    <tableColumn id="2" xr3:uid="{00000000-0010-0000-1900-000002000000}" name="N1 Cт " dataDxfId="306"/>
    <tableColumn id="3" xr3:uid="{00000000-0010-0000-1900-000003000000}" name="Quantity for 10 ul volume into PCR (N1)"/>
    <tableColumn id="4" xr3:uid="{00000000-0010-0000-1900-000004000000}" name="Copies/ L of wastewater (N1)" dataDxfId="305">
      <calculatedColumnFormula>(F2*100000)/150</calculatedColumnFormula>
    </tableColumn>
    <tableColumn id="5" xr3:uid="{00000000-0010-0000-1900-000005000000}" name="N2 CT"/>
    <tableColumn id="6" xr3:uid="{00000000-0010-0000-1900-000006000000}" name="Quantity for 10 ul volume into PCR (N2)"/>
    <tableColumn id="7" xr3:uid="{00000000-0010-0000-1900-000007000000}" name="Copies/ L of wastewater (N2)" dataDxfId="304">
      <calculatedColumnFormula>(I2*100000)/150</calculatedColumnFormula>
    </tableColumn>
    <tableColumn id="9" xr3:uid="{00000000-0010-0000-1900-000009000000}" name="AVG Flowrate (MGD)"/>
    <tableColumn id="12" xr3:uid="{00000000-0010-0000-1900-00000C000000}" name="Copies/MGD (N1)" dataDxfId="303">
      <calculatedColumnFormula>G2*K2*3785411.8</calculatedColumnFormula>
    </tableColumn>
    <tableColumn id="13" xr3:uid="{00000000-0010-0000-1900-00000D000000}" name="Copies/MGD (N2)" dataDxfId="302">
      <calculatedColumnFormula>J2*K2*3785411.8</calculatedColumnFormula>
    </tableColumn>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A000000}" name="Table88101112131415161718192021222324252627282930313233" displayName="Table88101112131415161718192021222324252627282930313233" ref="A1:M7" totalsRowShown="0" headerRowDxfId="301">
  <autoFilter ref="A1:M7" xr:uid="{00000000-0009-0000-0100-000020000000}"/>
  <sortState xmlns:xlrd2="http://schemas.microsoft.com/office/spreadsheetml/2017/richdata2" ref="A2:I5">
    <sortCondition ref="A1:A5"/>
  </sortState>
  <tableColumns count="13">
    <tableColumn id="11" xr3:uid="{00000000-0010-0000-1A00-00000B000000}" name="WWTP Site" dataDxfId="300"/>
    <tableColumn id="8" xr3:uid="{00000000-0010-0000-1A00-000008000000}" name="Date Collected" dataDxfId="299"/>
    <tableColumn id="1" xr3:uid="{00000000-0010-0000-1A00-000001000000}" name="Sample ID" dataDxfId="298"/>
    <tableColumn id="10" xr3:uid="{00000000-0010-0000-1A00-00000A000000}" name="Sample Name" dataDxfId="297"/>
    <tableColumn id="2" xr3:uid="{00000000-0010-0000-1A00-000002000000}" name="N1 Cт " dataDxfId="296"/>
    <tableColumn id="3" xr3:uid="{00000000-0010-0000-1A00-000003000000}" name="Quantity for 10 ul volume into PCR (N1)"/>
    <tableColumn id="4" xr3:uid="{00000000-0010-0000-1A00-000004000000}" name="Copies/ L of wastewater (N1)" dataDxfId="295">
      <calculatedColumnFormula>(F2*100000)/150</calculatedColumnFormula>
    </tableColumn>
    <tableColumn id="5" xr3:uid="{00000000-0010-0000-1A00-000005000000}" name="N2 CT"/>
    <tableColumn id="6" xr3:uid="{00000000-0010-0000-1A00-000006000000}" name="Quantity for 10 ul volume into PCR (N2)"/>
    <tableColumn id="7" xr3:uid="{00000000-0010-0000-1A00-000007000000}" name="Copies/ L of wastewater (N2)" dataDxfId="294">
      <calculatedColumnFormula>(I2*100000)/150</calculatedColumnFormula>
    </tableColumn>
    <tableColumn id="9" xr3:uid="{00000000-0010-0000-1A00-000009000000}" name="AVG Flowrate (MGD)"/>
    <tableColumn id="12" xr3:uid="{00000000-0010-0000-1A00-00000C000000}" name="Copies/MGD (N1)" dataDxfId="293">
      <calculatedColumnFormula>G2*K2*3785411.8</calculatedColumnFormula>
    </tableColumn>
    <tableColumn id="13" xr3:uid="{00000000-0010-0000-1A00-00000D000000}" name="Copies/MGD (N2)" dataDxfId="292">
      <calculatedColumnFormula>J2*K2*3785411.8</calculatedColumnFormula>
    </tableColumn>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B000000}" name="Table881011121314151617181920212223242526272829303132" displayName="Table881011121314151617181920212223242526272829303132" ref="A1:M7" totalsRowShown="0" headerRowDxfId="291">
  <autoFilter ref="A1:M7" xr:uid="{00000000-0009-0000-0100-00001F000000}"/>
  <sortState xmlns:xlrd2="http://schemas.microsoft.com/office/spreadsheetml/2017/richdata2" ref="A2:I5">
    <sortCondition ref="A1:A5"/>
  </sortState>
  <tableColumns count="13">
    <tableColumn id="11" xr3:uid="{00000000-0010-0000-1B00-00000B000000}" name="WWTP Site" dataDxfId="290"/>
    <tableColumn id="8" xr3:uid="{00000000-0010-0000-1B00-000008000000}" name="Date Collected" dataDxfId="289"/>
    <tableColumn id="1" xr3:uid="{00000000-0010-0000-1B00-000001000000}" name="Sample ID" dataDxfId="288"/>
    <tableColumn id="10" xr3:uid="{00000000-0010-0000-1B00-00000A000000}" name="Sample Name" dataDxfId="287"/>
    <tableColumn id="2" xr3:uid="{00000000-0010-0000-1B00-000002000000}" name="N1 Cт " dataDxfId="286"/>
    <tableColumn id="3" xr3:uid="{00000000-0010-0000-1B00-000003000000}" name="Quantity for 10 ul volume into PCR (N1)"/>
    <tableColumn id="4" xr3:uid="{00000000-0010-0000-1B00-000004000000}" name="Copies/ L of wastewater (N1)" dataDxfId="285">
      <calculatedColumnFormula>(F2*100000)/150</calculatedColumnFormula>
    </tableColumn>
    <tableColumn id="5" xr3:uid="{00000000-0010-0000-1B00-000005000000}" name="N2 CT"/>
    <tableColumn id="6" xr3:uid="{00000000-0010-0000-1B00-000006000000}" name="Quantity for 10 ul volume into PCR (N2)"/>
    <tableColumn id="7" xr3:uid="{00000000-0010-0000-1B00-000007000000}" name="Copies/ L of wastewater (N2)" dataDxfId="284">
      <calculatedColumnFormula>(I2*100000)/150</calculatedColumnFormula>
    </tableColumn>
    <tableColumn id="9" xr3:uid="{00000000-0010-0000-1B00-000009000000}" name="AVG Flowrate (MGD)"/>
    <tableColumn id="12" xr3:uid="{00000000-0010-0000-1B00-00000C000000}" name="Copies/MGD (N1)" dataDxfId="283">
      <calculatedColumnFormula>G2*K2*3785411.8</calculatedColumnFormula>
    </tableColumn>
    <tableColumn id="13" xr3:uid="{00000000-0010-0000-1B00-00000D000000}" name="Copies/MGD (N2)" dataDxfId="282">
      <calculatedColumnFormula>J2*K2*3785411.8</calculatedColumnFormula>
    </tableColumn>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C000000}" name="Table8810111213141516171819202122232425262728293031" displayName="Table8810111213141516171819202122232425262728293031" ref="A1:M7" totalsRowShown="0" headerRowDxfId="281">
  <autoFilter ref="A1:M7" xr:uid="{00000000-0009-0000-0100-00001E000000}"/>
  <sortState xmlns:xlrd2="http://schemas.microsoft.com/office/spreadsheetml/2017/richdata2" ref="A2:I5">
    <sortCondition ref="A1:A5"/>
  </sortState>
  <tableColumns count="13">
    <tableColumn id="11" xr3:uid="{00000000-0010-0000-1C00-00000B000000}" name="WWTP Site" dataDxfId="280"/>
    <tableColumn id="8" xr3:uid="{00000000-0010-0000-1C00-000008000000}" name="Date Collected" dataDxfId="279"/>
    <tableColumn id="1" xr3:uid="{00000000-0010-0000-1C00-000001000000}" name="Sample ID" dataDxfId="278"/>
    <tableColumn id="10" xr3:uid="{00000000-0010-0000-1C00-00000A000000}" name="Sample Name" dataDxfId="277"/>
    <tableColumn id="2" xr3:uid="{00000000-0010-0000-1C00-000002000000}" name="N1 Cт " dataDxfId="276"/>
    <tableColumn id="3" xr3:uid="{00000000-0010-0000-1C00-000003000000}" name="Quantity for 10 ul volume into PCR (N1)"/>
    <tableColumn id="4" xr3:uid="{00000000-0010-0000-1C00-000004000000}" name="Copies/ L of wastewater (N1)" dataDxfId="275">
      <calculatedColumnFormula>(F2*100000)/150</calculatedColumnFormula>
    </tableColumn>
    <tableColumn id="5" xr3:uid="{00000000-0010-0000-1C00-000005000000}" name="N2 CT"/>
    <tableColumn id="6" xr3:uid="{00000000-0010-0000-1C00-000006000000}" name="Quantity for 10 ul volume into PCR (N2)"/>
    <tableColumn id="7" xr3:uid="{00000000-0010-0000-1C00-000007000000}" name="Copies/ L of wastewater (N2)" dataDxfId="274">
      <calculatedColumnFormula>(I2*100000)/150</calculatedColumnFormula>
    </tableColumn>
    <tableColumn id="9" xr3:uid="{00000000-0010-0000-1C00-000009000000}" name="AVG Flowrate (MGD)"/>
    <tableColumn id="12" xr3:uid="{00000000-0010-0000-1C00-00000C000000}" name="Copies/MGD (N1)" dataDxfId="273">
      <calculatedColumnFormula>G2*K2*3785411.8</calculatedColumnFormula>
    </tableColumn>
    <tableColumn id="13" xr3:uid="{00000000-0010-0000-1C00-00000D000000}" name="Copies/MGD (N2)" dataDxfId="272">
      <calculatedColumnFormula>J2*K2*3785411.8</calculatedColumnFormula>
    </tableColumn>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D000000}" name="Table88101112131415161718192021222324252627282930" displayName="Table88101112131415161718192021222324252627282930" ref="A1:M7" totalsRowShown="0" headerRowDxfId="271">
  <autoFilter ref="A1:M7" xr:uid="{00000000-0009-0000-0100-00001D000000}"/>
  <sortState xmlns:xlrd2="http://schemas.microsoft.com/office/spreadsheetml/2017/richdata2" ref="A2:I5">
    <sortCondition ref="A1:A5"/>
  </sortState>
  <tableColumns count="13">
    <tableColumn id="11" xr3:uid="{00000000-0010-0000-1D00-00000B000000}" name="WWTP Site" dataDxfId="270"/>
    <tableColumn id="8" xr3:uid="{00000000-0010-0000-1D00-000008000000}" name="Date Collected" dataDxfId="269"/>
    <tableColumn id="1" xr3:uid="{00000000-0010-0000-1D00-000001000000}" name="Sample ID" dataDxfId="268"/>
    <tableColumn id="10" xr3:uid="{00000000-0010-0000-1D00-00000A000000}" name="Sample Name" dataDxfId="267"/>
    <tableColumn id="2" xr3:uid="{00000000-0010-0000-1D00-000002000000}" name="N1 Cт " dataDxfId="266"/>
    <tableColumn id="3" xr3:uid="{00000000-0010-0000-1D00-000003000000}" name="Quantity for 10 ul volume into PCR (N1)"/>
    <tableColumn id="4" xr3:uid="{00000000-0010-0000-1D00-000004000000}" name="Copies/ L of wastewater (N1)" dataDxfId="265">
      <calculatedColumnFormula>(F2*100000)/150</calculatedColumnFormula>
    </tableColumn>
    <tableColumn id="5" xr3:uid="{00000000-0010-0000-1D00-000005000000}" name="N2 CT"/>
    <tableColumn id="6" xr3:uid="{00000000-0010-0000-1D00-000006000000}" name="Quantity for 10 ul volume into PCR (N2)"/>
    <tableColumn id="7" xr3:uid="{00000000-0010-0000-1D00-000007000000}" name="Copies/ L of wastewater (N2)" dataDxfId="264">
      <calculatedColumnFormula>(I2*100000)/150</calculatedColumnFormula>
    </tableColumn>
    <tableColumn id="9" xr3:uid="{00000000-0010-0000-1D00-000009000000}" name="AVG Flowrate (MGD)"/>
    <tableColumn id="12" xr3:uid="{00000000-0010-0000-1D00-00000C000000}" name="Copies/MGD (N1)" dataDxfId="263">
      <calculatedColumnFormula>G2*K2*3785411.8</calculatedColumnFormula>
    </tableColumn>
    <tableColumn id="13" xr3:uid="{00000000-0010-0000-1D00-00000D000000}" name="Copies/MGD (N2)" dataDxfId="262">
      <calculatedColumnFormula>J2*K2*3785411.8</calculatedColumnFormula>
    </tableColumn>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E000000}" name="Table881011121314151617181920212223242526272829" displayName="Table881011121314151617181920212223242526272829" ref="A1:M7" totalsRowShown="0" headerRowDxfId="261">
  <autoFilter ref="A1:M7" xr:uid="{00000000-0009-0000-0100-00001C000000}"/>
  <sortState xmlns:xlrd2="http://schemas.microsoft.com/office/spreadsheetml/2017/richdata2" ref="A2:I5">
    <sortCondition ref="A1:A5"/>
  </sortState>
  <tableColumns count="13">
    <tableColumn id="11" xr3:uid="{00000000-0010-0000-1E00-00000B000000}" name="WWTP Site" dataDxfId="260"/>
    <tableColumn id="8" xr3:uid="{00000000-0010-0000-1E00-000008000000}" name="Date Collected" dataDxfId="259"/>
    <tableColumn id="1" xr3:uid="{00000000-0010-0000-1E00-000001000000}" name="Sample ID" dataDxfId="258"/>
    <tableColumn id="10" xr3:uid="{00000000-0010-0000-1E00-00000A000000}" name="Sample Name" dataDxfId="257"/>
    <tableColumn id="2" xr3:uid="{00000000-0010-0000-1E00-000002000000}" name="N1 Cт " dataDxfId="256"/>
    <tableColumn id="3" xr3:uid="{00000000-0010-0000-1E00-000003000000}" name="Quantity for 10 ul volume into PCR (N1)"/>
    <tableColumn id="4" xr3:uid="{00000000-0010-0000-1E00-000004000000}" name="Copies/ L of wastewater (N1)" dataDxfId="255">
      <calculatedColumnFormula>(F2*100000)/150</calculatedColumnFormula>
    </tableColumn>
    <tableColumn id="5" xr3:uid="{00000000-0010-0000-1E00-000005000000}" name="N2 CT"/>
    <tableColumn id="6" xr3:uid="{00000000-0010-0000-1E00-000006000000}" name="Quantity for 10 ul volume into PCR (N2)"/>
    <tableColumn id="7" xr3:uid="{00000000-0010-0000-1E00-000007000000}" name="Copies/ L of wastewater (N2)" dataDxfId="254">
      <calculatedColumnFormula>(I2*100000)/150</calculatedColumnFormula>
    </tableColumn>
    <tableColumn id="9" xr3:uid="{00000000-0010-0000-1E00-000009000000}" name="AVG Flowrate (MGD)"/>
    <tableColumn id="12" xr3:uid="{00000000-0010-0000-1E00-00000C000000}" name="Copies/MGD (N1)" dataDxfId="253">
      <calculatedColumnFormula>G2*K2*3785411.8</calculatedColumnFormula>
    </tableColumn>
    <tableColumn id="13" xr3:uid="{00000000-0010-0000-1E00-00000D000000}" name="Copies/MGD (N2)" dataDxfId="252">
      <calculatedColumnFormula>J2*K2*3785411.8</calculatedColumnFormula>
    </tableColumn>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F000000}" name="Table8810111213141516171819202122232425262728" displayName="Table8810111213141516171819202122232425262728" ref="A1:M7" totalsRowShown="0" headerRowDxfId="251">
  <autoFilter ref="A1:M7" xr:uid="{00000000-0009-0000-0100-00001B000000}"/>
  <sortState xmlns:xlrd2="http://schemas.microsoft.com/office/spreadsheetml/2017/richdata2" ref="A2:I5">
    <sortCondition ref="A1:A5"/>
  </sortState>
  <tableColumns count="13">
    <tableColumn id="11" xr3:uid="{00000000-0010-0000-1F00-00000B000000}" name="WWTP Site" dataDxfId="250"/>
    <tableColumn id="8" xr3:uid="{00000000-0010-0000-1F00-000008000000}" name="Date Collected" dataDxfId="249"/>
    <tableColumn id="1" xr3:uid="{00000000-0010-0000-1F00-000001000000}" name="Sample ID" dataDxfId="248"/>
    <tableColumn id="10" xr3:uid="{00000000-0010-0000-1F00-00000A000000}" name="Sample Name" dataDxfId="247"/>
    <tableColumn id="2" xr3:uid="{00000000-0010-0000-1F00-000002000000}" name="N1 Cт " dataDxfId="246"/>
    <tableColumn id="3" xr3:uid="{00000000-0010-0000-1F00-000003000000}" name="Quantity for 10 ul volume into PCR (N1)"/>
    <tableColumn id="4" xr3:uid="{00000000-0010-0000-1F00-000004000000}" name="Copies/ L of wastewater (N1)" dataDxfId="245">
      <calculatedColumnFormula>(F2*100000)/150</calculatedColumnFormula>
    </tableColumn>
    <tableColumn id="5" xr3:uid="{00000000-0010-0000-1F00-000005000000}" name="N2 CT"/>
    <tableColumn id="6" xr3:uid="{00000000-0010-0000-1F00-000006000000}" name="Quantity for 10 ul volume into PCR (N2)"/>
    <tableColumn id="7" xr3:uid="{00000000-0010-0000-1F00-000007000000}" name="Copies/ L of wastewater (N2)" dataDxfId="244">
      <calculatedColumnFormula>(I2*100000)/150</calculatedColumnFormula>
    </tableColumn>
    <tableColumn id="9" xr3:uid="{00000000-0010-0000-1F00-000009000000}" name="AVG Flowrate (MGD)"/>
    <tableColumn id="12" xr3:uid="{00000000-0010-0000-1F00-00000C000000}" name="Copies/MGD (N1)" dataDxfId="243">
      <calculatedColumnFormula>G2*K2*3785411.8</calculatedColumnFormula>
    </tableColumn>
    <tableColumn id="13" xr3:uid="{00000000-0010-0000-1F00-00000D000000}" name="Copies/MGD (N2)" dataDxfId="242">
      <calculatedColumnFormula>J2*K2*3785411.8</calculatedColumnFormula>
    </tableColumn>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20000000}" name="Table88101112131415161718192021222324252627" displayName="Table88101112131415161718192021222324252627" ref="A1:M7" totalsRowShown="0" headerRowDxfId="241">
  <autoFilter ref="A1:M7" xr:uid="{00000000-0009-0000-0100-00001A000000}"/>
  <sortState xmlns:xlrd2="http://schemas.microsoft.com/office/spreadsheetml/2017/richdata2" ref="A2:I5">
    <sortCondition ref="A1:A5"/>
  </sortState>
  <tableColumns count="13">
    <tableColumn id="11" xr3:uid="{00000000-0010-0000-2000-00000B000000}" name="WWTP Site" dataDxfId="240"/>
    <tableColumn id="8" xr3:uid="{00000000-0010-0000-2000-000008000000}" name="Date Collected" dataDxfId="239"/>
    <tableColumn id="1" xr3:uid="{00000000-0010-0000-2000-000001000000}" name="Sample ID" dataDxfId="238"/>
    <tableColumn id="10" xr3:uid="{00000000-0010-0000-2000-00000A000000}" name="Sample Name" dataDxfId="237"/>
    <tableColumn id="2" xr3:uid="{00000000-0010-0000-2000-000002000000}" name="N1 Cт " dataDxfId="236"/>
    <tableColumn id="3" xr3:uid="{00000000-0010-0000-2000-000003000000}" name="Quantity for 10 ul volume into PCR (N1)"/>
    <tableColumn id="4" xr3:uid="{00000000-0010-0000-2000-000004000000}" name="Copies/ L of wastewater (N1)" dataDxfId="235">
      <calculatedColumnFormula>(F2*100000)/150</calculatedColumnFormula>
    </tableColumn>
    <tableColumn id="5" xr3:uid="{00000000-0010-0000-2000-000005000000}" name="N2 CT"/>
    <tableColumn id="6" xr3:uid="{00000000-0010-0000-2000-000006000000}" name="Quantity for 10 ul volume into PCR (N2)"/>
    <tableColumn id="7" xr3:uid="{00000000-0010-0000-2000-000007000000}" name="Copies/ L of wastewater (N2)" dataDxfId="234">
      <calculatedColumnFormula>(I2*100000)/150</calculatedColumnFormula>
    </tableColumn>
    <tableColumn id="9" xr3:uid="{00000000-0010-0000-2000-000009000000}" name="AVG Flowrate (MGD)"/>
    <tableColumn id="12" xr3:uid="{00000000-0010-0000-2000-00000C000000}" name="Copies/MGD (N1)" dataDxfId="233">
      <calculatedColumnFormula>G2*K2*3785411.8</calculatedColumnFormula>
    </tableColumn>
    <tableColumn id="13" xr3:uid="{00000000-0010-0000-2000-00000D000000}" name="Copies/MGD (N2)" dataDxfId="232">
      <calculatedColumnFormula>J2*K2*3785411.8</calculatedColumnFormula>
    </tableColumn>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21000000}" name="Table881011121314151617181920212223242526" displayName="Table881011121314151617181920212223242526" ref="A1:M7" totalsRowShown="0" headerRowDxfId="231">
  <autoFilter ref="A1:M7" xr:uid="{00000000-0009-0000-0100-000019000000}"/>
  <sortState xmlns:xlrd2="http://schemas.microsoft.com/office/spreadsheetml/2017/richdata2" ref="A2:I5">
    <sortCondition ref="A1:A5"/>
  </sortState>
  <tableColumns count="13">
    <tableColumn id="11" xr3:uid="{00000000-0010-0000-2100-00000B000000}" name="WWTP Site" dataDxfId="230"/>
    <tableColumn id="8" xr3:uid="{00000000-0010-0000-2100-000008000000}" name="Date Collected" dataDxfId="229"/>
    <tableColumn id="1" xr3:uid="{00000000-0010-0000-2100-000001000000}" name="Sample ID" dataDxfId="228"/>
    <tableColumn id="10" xr3:uid="{00000000-0010-0000-2100-00000A000000}" name="Sample Name" dataDxfId="227"/>
    <tableColumn id="2" xr3:uid="{00000000-0010-0000-2100-000002000000}" name="N1 Cт " dataDxfId="226"/>
    <tableColumn id="3" xr3:uid="{00000000-0010-0000-2100-000003000000}" name="Quantity for 10 ul volume into PCR (N1)"/>
    <tableColumn id="4" xr3:uid="{00000000-0010-0000-2100-000004000000}" name="Copies/ L of wastewater (N1)" dataDxfId="225">
      <calculatedColumnFormula>(F2*100000)/150</calculatedColumnFormula>
    </tableColumn>
    <tableColumn id="5" xr3:uid="{00000000-0010-0000-2100-000005000000}" name="N2 CT"/>
    <tableColumn id="6" xr3:uid="{00000000-0010-0000-2100-000006000000}" name="Quantity for 10 ul volume into PCR (N2)"/>
    <tableColumn id="7" xr3:uid="{00000000-0010-0000-2100-000007000000}" name="Copies/ L of wastewater (N2)" dataDxfId="224">
      <calculatedColumnFormula>(I2*100000)/150</calculatedColumnFormula>
    </tableColumn>
    <tableColumn id="9" xr3:uid="{00000000-0010-0000-2100-000009000000}" name="AVG Flowrate (MGD)"/>
    <tableColumn id="12" xr3:uid="{00000000-0010-0000-2100-00000C000000}" name="Copies/MGD (N1)" dataDxfId="223">
      <calculatedColumnFormula>G2*K2*3785411.8</calculatedColumnFormula>
    </tableColumn>
    <tableColumn id="13" xr3:uid="{00000000-0010-0000-2100-00000D000000}" name="Copies/MGD (N2)" dataDxfId="222">
      <calculatedColumnFormula>J2*K2*3785411.8</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9AA83792-5932-4F2F-966A-C79D75CD951F}" name="Table881011121314151617181920212223242526272829303132333435363738394142434446474849505152535455565758596061" displayName="Table881011121314151617181920212223242526272829303132333435363738394142434446474849505152535455565758596061" ref="A1:M7" totalsRowShown="0" headerRowDxfId="581">
  <autoFilter ref="A1:M7" xr:uid="{00000000-0009-0000-0100-00003A000000}"/>
  <sortState xmlns:xlrd2="http://schemas.microsoft.com/office/spreadsheetml/2017/richdata2" ref="A2:I5">
    <sortCondition ref="A1:A5"/>
  </sortState>
  <tableColumns count="13">
    <tableColumn id="11" xr3:uid="{0C2B6AEA-4F3A-4B45-B535-E93F4DB079F4}" name="WWTP Site" dataDxfId="580"/>
    <tableColumn id="8" xr3:uid="{9D33DB43-EE64-47C3-881F-46907E355F11}" name="Date Collected" dataDxfId="579"/>
    <tableColumn id="1" xr3:uid="{10E2642F-BFCD-42D3-A70B-9DD4A92D4F26}" name="Sample ID" dataDxfId="578"/>
    <tableColumn id="10" xr3:uid="{78F306B5-D3B1-41AA-B2AF-4BFE1BFB9B39}" name="Sample Name" dataDxfId="577"/>
    <tableColumn id="2" xr3:uid="{D8493A72-3E35-4228-8828-6ED3D0A3D593}" name="N1 Cт " dataDxfId="576"/>
    <tableColumn id="3" xr3:uid="{6AE1CFA9-C30F-4B1E-AC71-CD7447FBCB83}" name="Quantity for 10 ul volume into PCR (N1)"/>
    <tableColumn id="4" xr3:uid="{236788B3-CCBB-42AB-BFD8-C87033913D61}" name="Copies/ L of wastewater (N1)" dataDxfId="575">
      <calculatedColumnFormula>(F2*100000)/150</calculatedColumnFormula>
    </tableColumn>
    <tableColumn id="5" xr3:uid="{8A7CE86C-5067-4727-8CAD-F87B12DDC72A}" name="N2 CT"/>
    <tableColumn id="6" xr3:uid="{13B2FEFC-7542-49AF-A0DC-4949DE1E6793}" name="Quantity for 10 ul volume into PCR (N2)"/>
    <tableColumn id="7" xr3:uid="{B7B2E03D-3CA0-41A9-8417-F6DFCAF67A63}" name="Copies/ L of wastewater (N2)" dataDxfId="574">
      <calculatedColumnFormula>(I2*100000)/150</calculatedColumnFormula>
    </tableColumn>
    <tableColumn id="9" xr3:uid="{78B6AB97-A961-448E-AD52-070E16F34967}" name="AVG Flowrate (MGD)"/>
    <tableColumn id="12" xr3:uid="{F06572CF-7310-4F01-9B69-99E2D2444590}" name="Copies/MGD (N1)" dataDxfId="573">
      <calculatedColumnFormula>G2*K2*3785411.8</calculatedColumnFormula>
    </tableColumn>
    <tableColumn id="13" xr3:uid="{D9AF8C1F-EEDD-48D7-912E-0D8AABC2A75E}" name="Copies/MGD (N2)" dataDxfId="572">
      <calculatedColumnFormula>J2*K2*3785411.8</calculatedColumnFormula>
    </tableColumn>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22000000}" name="Table8810111213141516171819202122232425" displayName="Table8810111213141516171819202122232425" ref="A1:M7" totalsRowShown="0" headerRowDxfId="221">
  <autoFilter ref="A1:M7" xr:uid="{00000000-0009-0000-0100-000018000000}"/>
  <sortState xmlns:xlrd2="http://schemas.microsoft.com/office/spreadsheetml/2017/richdata2" ref="A2:I5">
    <sortCondition ref="A1:A5"/>
  </sortState>
  <tableColumns count="13">
    <tableColumn id="11" xr3:uid="{00000000-0010-0000-2200-00000B000000}" name="WWTP Site" dataDxfId="220"/>
    <tableColumn id="8" xr3:uid="{00000000-0010-0000-2200-000008000000}" name="Date Collected" dataDxfId="219"/>
    <tableColumn id="1" xr3:uid="{00000000-0010-0000-2200-000001000000}" name="Sample ID" dataDxfId="218"/>
    <tableColumn id="10" xr3:uid="{00000000-0010-0000-2200-00000A000000}" name="Sample Name" dataDxfId="217"/>
    <tableColumn id="2" xr3:uid="{00000000-0010-0000-2200-000002000000}" name="N1 Cт " dataDxfId="216"/>
    <tableColumn id="3" xr3:uid="{00000000-0010-0000-2200-000003000000}" name="Quantity for 10 ul volume into PCR (N1)"/>
    <tableColumn id="4" xr3:uid="{00000000-0010-0000-2200-000004000000}" name="Copies/ L of wastewater (N1)" dataDxfId="215">
      <calculatedColumnFormula>(F2*100000)/150</calculatedColumnFormula>
    </tableColumn>
    <tableColumn id="5" xr3:uid="{00000000-0010-0000-2200-000005000000}" name="N2 CT"/>
    <tableColumn id="6" xr3:uid="{00000000-0010-0000-2200-000006000000}" name="Quantity for 10 ul volume into PCR (N2)"/>
    <tableColumn id="7" xr3:uid="{00000000-0010-0000-2200-000007000000}" name="Copies/ L of wastewater (N2)" dataDxfId="214">
      <calculatedColumnFormula>(I2*100000)/150</calculatedColumnFormula>
    </tableColumn>
    <tableColumn id="9" xr3:uid="{00000000-0010-0000-2200-000009000000}" name="AVG Flowrate (MGD)"/>
    <tableColumn id="12" xr3:uid="{00000000-0010-0000-2200-00000C000000}" name="Copies/MGD (N1)" dataDxfId="213">
      <calculatedColumnFormula>G2*K2*3785411.8</calculatedColumnFormula>
    </tableColumn>
    <tableColumn id="13" xr3:uid="{00000000-0010-0000-2200-00000D000000}" name="Copies/MGD (N2)" dataDxfId="212">
      <calculatedColumnFormula>J2*K2*3785411.8</calculatedColumnFormula>
    </tableColumn>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23000000}" name="Table88101112131415161718192021222324" displayName="Table88101112131415161718192021222324" ref="A1:M7" totalsRowShown="0" headerRowDxfId="211">
  <autoFilter ref="A1:M7" xr:uid="{00000000-0009-0000-0100-000017000000}"/>
  <sortState xmlns:xlrd2="http://schemas.microsoft.com/office/spreadsheetml/2017/richdata2" ref="A2:I5">
    <sortCondition ref="A1:A5"/>
  </sortState>
  <tableColumns count="13">
    <tableColumn id="11" xr3:uid="{00000000-0010-0000-2300-00000B000000}" name="WWTP Site" dataDxfId="210"/>
    <tableColumn id="8" xr3:uid="{00000000-0010-0000-2300-000008000000}" name="Date Collected" dataDxfId="209"/>
    <tableColumn id="1" xr3:uid="{00000000-0010-0000-2300-000001000000}" name="Sample ID" dataDxfId="208"/>
    <tableColumn id="10" xr3:uid="{00000000-0010-0000-2300-00000A000000}" name="Sample Name" dataDxfId="207"/>
    <tableColumn id="2" xr3:uid="{00000000-0010-0000-2300-000002000000}" name="N1 Cт " dataDxfId="206"/>
    <tableColumn id="3" xr3:uid="{00000000-0010-0000-2300-000003000000}" name="Quantity for 10 ul volume into PCR (N1)"/>
    <tableColumn id="4" xr3:uid="{00000000-0010-0000-2300-000004000000}" name="Copies/ L of wastewater (N1)" dataDxfId="205">
      <calculatedColumnFormula>(F2*100000)/150</calculatedColumnFormula>
    </tableColumn>
    <tableColumn id="5" xr3:uid="{00000000-0010-0000-2300-000005000000}" name="N2 CT"/>
    <tableColumn id="6" xr3:uid="{00000000-0010-0000-2300-000006000000}" name="Quantity for 10 ul volume into PCR (N2)"/>
    <tableColumn id="7" xr3:uid="{00000000-0010-0000-2300-000007000000}" name="Copies/ L of wastewater (N2)" dataDxfId="204">
      <calculatedColumnFormula>(I2*100000)/150</calculatedColumnFormula>
    </tableColumn>
    <tableColumn id="9" xr3:uid="{00000000-0010-0000-2300-000009000000}" name="AVG Flowrate (MGD)"/>
    <tableColumn id="12" xr3:uid="{00000000-0010-0000-2300-00000C000000}" name="Copies/MGD (N1)" dataDxfId="203">
      <calculatedColumnFormula>G2*K2*3785411.8</calculatedColumnFormula>
    </tableColumn>
    <tableColumn id="13" xr3:uid="{00000000-0010-0000-2300-00000D000000}" name="Copies/MGD (N2)" dataDxfId="202">
      <calculatedColumnFormula>J2*K2*3785411.8</calculatedColumnFormula>
    </tableColumn>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24000000}" name="Table881011121314151617181920212223" displayName="Table881011121314151617181920212223" ref="A1:M7" totalsRowShown="0" headerRowDxfId="201">
  <autoFilter ref="A1:M7" xr:uid="{00000000-0009-0000-0100-000016000000}"/>
  <sortState xmlns:xlrd2="http://schemas.microsoft.com/office/spreadsheetml/2017/richdata2" ref="A2:I5">
    <sortCondition ref="A1:A5"/>
  </sortState>
  <tableColumns count="13">
    <tableColumn id="11" xr3:uid="{00000000-0010-0000-2400-00000B000000}" name="WWTP Site" dataDxfId="200"/>
    <tableColumn id="8" xr3:uid="{00000000-0010-0000-2400-000008000000}" name="Date Collected" dataDxfId="199"/>
    <tableColumn id="1" xr3:uid="{00000000-0010-0000-2400-000001000000}" name="Sample ID" dataDxfId="198"/>
    <tableColumn id="10" xr3:uid="{00000000-0010-0000-2400-00000A000000}" name="Sample Name" dataDxfId="197"/>
    <tableColumn id="2" xr3:uid="{00000000-0010-0000-2400-000002000000}" name="N1 Cт " dataDxfId="196"/>
    <tableColumn id="3" xr3:uid="{00000000-0010-0000-2400-000003000000}" name="Quantity for 10 ul volume into PCR (N1)"/>
    <tableColumn id="4" xr3:uid="{00000000-0010-0000-2400-000004000000}" name="Copies/ L of wastewater (N1)" dataDxfId="195">
      <calculatedColumnFormula>(F2*100000)/150</calculatedColumnFormula>
    </tableColumn>
    <tableColumn id="5" xr3:uid="{00000000-0010-0000-2400-000005000000}" name="N2 CT"/>
    <tableColumn id="6" xr3:uid="{00000000-0010-0000-2400-000006000000}" name="Quantity for 10 ul volume into PCR (N2)"/>
    <tableColumn id="7" xr3:uid="{00000000-0010-0000-2400-000007000000}" name="Copies/ L of wastewater (N2)" dataDxfId="194">
      <calculatedColumnFormula>(I2*100000)/150</calculatedColumnFormula>
    </tableColumn>
    <tableColumn id="9" xr3:uid="{00000000-0010-0000-2400-000009000000}" name="AVG Flowrate (MGD)"/>
    <tableColumn id="12" xr3:uid="{00000000-0010-0000-2400-00000C000000}" name="Copies/MGD (N1)" dataDxfId="193">
      <calculatedColumnFormula>G2*K2*3785411.8</calculatedColumnFormula>
    </tableColumn>
    <tableColumn id="13" xr3:uid="{00000000-0010-0000-2400-00000D000000}" name="Copies/MGD (N2)" dataDxfId="192">
      <calculatedColumnFormula>J2*K2*3785411.8</calculatedColumnFormula>
    </tableColumn>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25000000}" name="Table8810111213141516171819202122" displayName="Table8810111213141516171819202122" ref="A1:M7" totalsRowShown="0" headerRowDxfId="191">
  <autoFilter ref="A1:M7" xr:uid="{00000000-0009-0000-0100-000015000000}"/>
  <sortState xmlns:xlrd2="http://schemas.microsoft.com/office/spreadsheetml/2017/richdata2" ref="A2:I5">
    <sortCondition ref="A1:A5"/>
  </sortState>
  <tableColumns count="13">
    <tableColumn id="11" xr3:uid="{00000000-0010-0000-2500-00000B000000}" name="WWTP Site" dataDxfId="190"/>
    <tableColumn id="8" xr3:uid="{00000000-0010-0000-2500-000008000000}" name="Date Collected" dataDxfId="189"/>
    <tableColumn id="1" xr3:uid="{00000000-0010-0000-2500-000001000000}" name="Sample ID" dataDxfId="188"/>
    <tableColumn id="10" xr3:uid="{00000000-0010-0000-2500-00000A000000}" name="Sample Name" dataDxfId="187"/>
    <tableColumn id="2" xr3:uid="{00000000-0010-0000-2500-000002000000}" name="N1 Cт " dataDxfId="186"/>
    <tableColumn id="3" xr3:uid="{00000000-0010-0000-2500-000003000000}" name="Quantity for 10 ul volume into PCR (N1)"/>
    <tableColumn id="4" xr3:uid="{00000000-0010-0000-2500-000004000000}" name="Copies/ L of wastewater (N1)" dataDxfId="185">
      <calculatedColumnFormula>(F2*100000)/150</calculatedColumnFormula>
    </tableColumn>
    <tableColumn id="5" xr3:uid="{00000000-0010-0000-2500-000005000000}" name="N2 CT"/>
    <tableColumn id="6" xr3:uid="{00000000-0010-0000-2500-000006000000}" name="Quantity for 10 ul volume into PCR (N2)"/>
    <tableColumn id="7" xr3:uid="{00000000-0010-0000-2500-000007000000}" name="Copies/ L of wastewater (N2)" dataDxfId="184">
      <calculatedColumnFormula>(I2*100000)/150</calculatedColumnFormula>
    </tableColumn>
    <tableColumn id="9" xr3:uid="{00000000-0010-0000-2500-000009000000}" name="AVG Flowrate (MGD)"/>
    <tableColumn id="12" xr3:uid="{00000000-0010-0000-2500-00000C000000}" name="Copies/MGD (N1)" dataDxfId="183">
      <calculatedColumnFormula>G2*K2*3785411.8</calculatedColumnFormula>
    </tableColumn>
    <tableColumn id="13" xr3:uid="{00000000-0010-0000-2500-00000D000000}" name="Copies/MGD (N2)" dataDxfId="182">
      <calculatedColumnFormula>J2*K2*3785411.8</calculatedColumnFormula>
    </tableColumn>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26000000}" name="Table88101112131415161718192021" displayName="Table88101112131415161718192021" ref="A1:M7" totalsRowShown="0" headerRowDxfId="181">
  <autoFilter ref="A1:M7" xr:uid="{00000000-0009-0000-0100-000014000000}"/>
  <sortState xmlns:xlrd2="http://schemas.microsoft.com/office/spreadsheetml/2017/richdata2" ref="A2:I5">
    <sortCondition ref="A1:A5"/>
  </sortState>
  <tableColumns count="13">
    <tableColumn id="11" xr3:uid="{00000000-0010-0000-2600-00000B000000}" name="WWTP Site" dataDxfId="180"/>
    <tableColumn id="8" xr3:uid="{00000000-0010-0000-2600-000008000000}" name="Date Collected" dataDxfId="179"/>
    <tableColumn id="1" xr3:uid="{00000000-0010-0000-2600-000001000000}" name="Sample ID" dataDxfId="178"/>
    <tableColumn id="10" xr3:uid="{00000000-0010-0000-2600-00000A000000}" name="Sample Name" dataDxfId="177"/>
    <tableColumn id="2" xr3:uid="{00000000-0010-0000-2600-000002000000}" name="N1 Cт " dataDxfId="176"/>
    <tableColumn id="3" xr3:uid="{00000000-0010-0000-2600-000003000000}" name="Quantity for 10 ul volume into PCR (N1)"/>
    <tableColumn id="4" xr3:uid="{00000000-0010-0000-2600-000004000000}" name="Copies/ L of wastewater (N1)" dataDxfId="175">
      <calculatedColumnFormula>(F2*100000)/150</calculatedColumnFormula>
    </tableColumn>
    <tableColumn id="5" xr3:uid="{00000000-0010-0000-2600-000005000000}" name="N2 CT"/>
    <tableColumn id="6" xr3:uid="{00000000-0010-0000-2600-000006000000}" name="Quantity for 10 ul volume into PCR (N2)"/>
    <tableColumn id="7" xr3:uid="{00000000-0010-0000-2600-000007000000}" name="Copies/ L of wastewater (N2)" dataDxfId="174">
      <calculatedColumnFormula>(I2*100000)/150</calculatedColumnFormula>
    </tableColumn>
    <tableColumn id="9" xr3:uid="{00000000-0010-0000-2600-000009000000}" name="AVG Flowrate (MGD)"/>
    <tableColumn id="12" xr3:uid="{00000000-0010-0000-2600-00000C000000}" name="Copies/MGD (N1)" dataDxfId="173">
      <calculatedColumnFormula>G2*K2*3785411.8</calculatedColumnFormula>
    </tableColumn>
    <tableColumn id="13" xr3:uid="{00000000-0010-0000-2600-00000D000000}" name="Copies/MGD (N2)" dataDxfId="172">
      <calculatedColumnFormula>J2*K2*3785411.8</calculatedColumnFormula>
    </tableColumn>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27000000}" name="Table881011121314151617181920" displayName="Table881011121314151617181920" ref="A1:M7" totalsRowShown="0" headerRowDxfId="171">
  <autoFilter ref="A1:M7" xr:uid="{00000000-0009-0000-0100-000013000000}"/>
  <sortState xmlns:xlrd2="http://schemas.microsoft.com/office/spreadsheetml/2017/richdata2" ref="A2:I5">
    <sortCondition ref="A1:A5"/>
  </sortState>
  <tableColumns count="13">
    <tableColumn id="11" xr3:uid="{00000000-0010-0000-2700-00000B000000}" name="WWTP Site" dataDxfId="170"/>
    <tableColumn id="8" xr3:uid="{00000000-0010-0000-2700-000008000000}" name="Date Collected" dataDxfId="169"/>
    <tableColumn id="1" xr3:uid="{00000000-0010-0000-2700-000001000000}" name="Sample ID" dataDxfId="168"/>
    <tableColumn id="10" xr3:uid="{00000000-0010-0000-2700-00000A000000}" name="Sample Name" dataDxfId="167"/>
    <tableColumn id="2" xr3:uid="{00000000-0010-0000-2700-000002000000}" name="N1 Cт " dataDxfId="166"/>
    <tableColumn id="3" xr3:uid="{00000000-0010-0000-2700-000003000000}" name="Quantity for 10 ul volume into PCR (N1)"/>
    <tableColumn id="4" xr3:uid="{00000000-0010-0000-2700-000004000000}" name="Copies/ L of wastewater (N1)" dataDxfId="165">
      <calculatedColumnFormula>(F2*100000)/150</calculatedColumnFormula>
    </tableColumn>
    <tableColumn id="5" xr3:uid="{00000000-0010-0000-2700-000005000000}" name="N2 CT"/>
    <tableColumn id="6" xr3:uid="{00000000-0010-0000-2700-000006000000}" name="Quantity for 10 ul volume into PCR (N2)"/>
    <tableColumn id="7" xr3:uid="{00000000-0010-0000-2700-000007000000}" name="Copies/ L of wastewater (N2)" dataDxfId="164">
      <calculatedColumnFormula>(I2*100000)/150</calculatedColumnFormula>
    </tableColumn>
    <tableColumn id="9" xr3:uid="{00000000-0010-0000-2700-000009000000}" name="AVG Flowrate (MGD)"/>
    <tableColumn id="12" xr3:uid="{00000000-0010-0000-2700-00000C000000}" name="Copies/MGD (N1)" dataDxfId="163">
      <calculatedColumnFormula>G2*K2*3785411.8</calculatedColumnFormula>
    </tableColumn>
    <tableColumn id="13" xr3:uid="{00000000-0010-0000-2700-00000D000000}" name="Copies/MGD (N2)" dataDxfId="162">
      <calculatedColumnFormula>J2*K2*3785411.8</calculatedColumnFormula>
    </tableColumn>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28000000}" name="Table8810111213141516171819" displayName="Table8810111213141516171819" ref="A1:M7" totalsRowShown="0" headerRowDxfId="161">
  <autoFilter ref="A1:M7" xr:uid="{00000000-0009-0000-0100-000012000000}"/>
  <sortState xmlns:xlrd2="http://schemas.microsoft.com/office/spreadsheetml/2017/richdata2" ref="A2:I5">
    <sortCondition ref="A1:A5"/>
  </sortState>
  <tableColumns count="13">
    <tableColumn id="11" xr3:uid="{00000000-0010-0000-2800-00000B000000}" name="WWTP Site" dataDxfId="160"/>
    <tableColumn id="8" xr3:uid="{00000000-0010-0000-2800-000008000000}" name="Date Collected" dataDxfId="159"/>
    <tableColumn id="1" xr3:uid="{00000000-0010-0000-2800-000001000000}" name="Sample ID" dataDxfId="158"/>
    <tableColumn id="10" xr3:uid="{00000000-0010-0000-2800-00000A000000}" name="Sample Name" dataDxfId="157"/>
    <tableColumn id="2" xr3:uid="{00000000-0010-0000-2800-000002000000}" name="N1 Cт " dataDxfId="156"/>
    <tableColumn id="3" xr3:uid="{00000000-0010-0000-2800-000003000000}" name="Quantity for 10 ul volume into PCR (N1)"/>
    <tableColumn id="4" xr3:uid="{00000000-0010-0000-2800-000004000000}" name="Copies/ L of wastewater (N1)" dataDxfId="155">
      <calculatedColumnFormula>(F2*100000)/150</calculatedColumnFormula>
    </tableColumn>
    <tableColumn id="5" xr3:uid="{00000000-0010-0000-2800-000005000000}" name="N2 CT"/>
    <tableColumn id="6" xr3:uid="{00000000-0010-0000-2800-000006000000}" name="Quantity for 10 ul volume into PCR (N2)"/>
    <tableColumn id="7" xr3:uid="{00000000-0010-0000-2800-000007000000}" name="Copies/ L of wastewater (N2)" dataDxfId="154">
      <calculatedColumnFormula>(I2*100000)/150</calculatedColumnFormula>
    </tableColumn>
    <tableColumn id="9" xr3:uid="{00000000-0010-0000-2800-000009000000}" name="AVG Flowrate (MGD)"/>
    <tableColumn id="12" xr3:uid="{00000000-0010-0000-2800-00000C000000}" name="Copies/MGD (N1)" dataDxfId="153">
      <calculatedColumnFormula>G2*K2*3785411.8</calculatedColumnFormula>
    </tableColumn>
    <tableColumn id="13" xr3:uid="{00000000-0010-0000-2800-00000D000000}" name="Copies/MGD (N2)" dataDxfId="152">
      <calculatedColumnFormula>J2*K2*3785411.8</calculatedColumnFormula>
    </tableColumn>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29000000}" name="Table88101112131415161718" displayName="Table88101112131415161718" ref="A1:M7" totalsRowShown="0" headerRowDxfId="151">
  <autoFilter ref="A1:M7" xr:uid="{00000000-0009-0000-0100-000011000000}"/>
  <sortState xmlns:xlrd2="http://schemas.microsoft.com/office/spreadsheetml/2017/richdata2" ref="A2:I5">
    <sortCondition ref="A1:A5"/>
  </sortState>
  <tableColumns count="13">
    <tableColumn id="11" xr3:uid="{00000000-0010-0000-2900-00000B000000}" name="WWTP Site" dataDxfId="150"/>
    <tableColumn id="8" xr3:uid="{00000000-0010-0000-2900-000008000000}" name="Date Collected" dataDxfId="149"/>
    <tableColumn id="1" xr3:uid="{00000000-0010-0000-2900-000001000000}" name="Sample ID" dataDxfId="148"/>
    <tableColumn id="10" xr3:uid="{00000000-0010-0000-2900-00000A000000}" name="Sample Name" dataDxfId="147"/>
    <tableColumn id="2" xr3:uid="{00000000-0010-0000-2900-000002000000}" name="N1 Cт " dataDxfId="146"/>
    <tableColumn id="3" xr3:uid="{00000000-0010-0000-2900-000003000000}" name="Quantity for 10 ul volume into PCR (N1)"/>
    <tableColumn id="4" xr3:uid="{00000000-0010-0000-2900-000004000000}" name="Copies/ L of wastewater (N1)" dataDxfId="145">
      <calculatedColumnFormula>(F2*100000)/150</calculatedColumnFormula>
    </tableColumn>
    <tableColumn id="5" xr3:uid="{00000000-0010-0000-2900-000005000000}" name="N2 CT"/>
    <tableColumn id="6" xr3:uid="{00000000-0010-0000-2900-000006000000}" name="Quantity for 10 ul volume into PCR (N2)"/>
    <tableColumn id="7" xr3:uid="{00000000-0010-0000-2900-000007000000}" name="Copies/ L of wastewater (N2)" dataDxfId="144">
      <calculatedColumnFormula>(I2*100000)/150</calculatedColumnFormula>
    </tableColumn>
    <tableColumn id="9" xr3:uid="{00000000-0010-0000-2900-000009000000}" name="AVG Flowrate (MGD)"/>
    <tableColumn id="12" xr3:uid="{00000000-0010-0000-2900-00000C000000}" name="Copies/MGD (N1)" dataDxfId="143">
      <calculatedColumnFormula>G2*K2*3785411.8</calculatedColumnFormula>
    </tableColumn>
    <tableColumn id="13" xr3:uid="{00000000-0010-0000-2900-00000D000000}" name="Copies/MGD (N2)" dataDxfId="142">
      <calculatedColumnFormula>J2*K2*3785411.8</calculatedColumnFormula>
    </tableColumn>
  </tableColumns>
  <tableStyleInfo name="TableStyleLight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2A000000}" name="Table881011121314151617" displayName="Table881011121314151617" ref="A1:M7" totalsRowShown="0" headerRowDxfId="141">
  <autoFilter ref="A1:M7" xr:uid="{00000000-0009-0000-0100-000010000000}"/>
  <sortState xmlns:xlrd2="http://schemas.microsoft.com/office/spreadsheetml/2017/richdata2" ref="A2:I5">
    <sortCondition ref="A1:A5"/>
  </sortState>
  <tableColumns count="13">
    <tableColumn id="11" xr3:uid="{00000000-0010-0000-2A00-00000B000000}" name="WWTP Site" dataDxfId="140"/>
    <tableColumn id="8" xr3:uid="{00000000-0010-0000-2A00-000008000000}" name="Date Collected" dataDxfId="139"/>
    <tableColumn id="1" xr3:uid="{00000000-0010-0000-2A00-000001000000}" name="Sample ID" dataDxfId="138"/>
    <tableColumn id="10" xr3:uid="{00000000-0010-0000-2A00-00000A000000}" name="Sample Name" dataDxfId="137"/>
    <tableColumn id="2" xr3:uid="{00000000-0010-0000-2A00-000002000000}" name="N1 Cт " dataDxfId="136"/>
    <tableColumn id="3" xr3:uid="{00000000-0010-0000-2A00-000003000000}" name="Quantity for 10 ul volume into PCR (N1)"/>
    <tableColumn id="4" xr3:uid="{00000000-0010-0000-2A00-000004000000}" name="Copies/ L of wastewater (N1)" dataDxfId="135">
      <calculatedColumnFormula>(F2*100000)/150</calculatedColumnFormula>
    </tableColumn>
    <tableColumn id="5" xr3:uid="{00000000-0010-0000-2A00-000005000000}" name="N2 CT"/>
    <tableColumn id="6" xr3:uid="{00000000-0010-0000-2A00-000006000000}" name="Quantity for 10 ul volume into PCR (N2)"/>
    <tableColumn id="7" xr3:uid="{00000000-0010-0000-2A00-000007000000}" name="Copies/ L of wastewater (N2)" dataDxfId="134">
      <calculatedColumnFormula>(I2*100000)/150</calculatedColumnFormula>
    </tableColumn>
    <tableColumn id="9" xr3:uid="{00000000-0010-0000-2A00-000009000000}" name="AVG Flowrate (MGD)"/>
    <tableColumn id="12" xr3:uid="{00000000-0010-0000-2A00-00000C000000}" name="Copies/MGD (N1)" dataDxfId="133">
      <calculatedColumnFormula>G2*K2*3785411.8</calculatedColumnFormula>
    </tableColumn>
    <tableColumn id="13" xr3:uid="{00000000-0010-0000-2A00-00000D000000}" name="Copies/MGD (N2)" dataDxfId="132">
      <calculatedColumnFormula>J2*K2*3785411.8</calculatedColumnFormula>
    </tableColumn>
  </tableColumns>
  <tableStyleInfo name="TableStyleLight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2B000000}" name="Table8810111213141516" displayName="Table8810111213141516" ref="A1:M7" totalsRowShown="0" headerRowDxfId="131">
  <autoFilter ref="A1:M7" xr:uid="{00000000-0009-0000-0100-00000F000000}"/>
  <sortState xmlns:xlrd2="http://schemas.microsoft.com/office/spreadsheetml/2017/richdata2" ref="A2:I5">
    <sortCondition ref="A1:A5"/>
  </sortState>
  <tableColumns count="13">
    <tableColumn id="11" xr3:uid="{00000000-0010-0000-2B00-00000B000000}" name="WWTP Site" dataDxfId="130"/>
    <tableColumn id="8" xr3:uid="{00000000-0010-0000-2B00-000008000000}" name="Date Collected" dataDxfId="129"/>
    <tableColumn id="1" xr3:uid="{00000000-0010-0000-2B00-000001000000}" name="Sample ID" dataDxfId="128"/>
    <tableColumn id="10" xr3:uid="{00000000-0010-0000-2B00-00000A000000}" name="Sample Name" dataDxfId="127"/>
    <tableColumn id="2" xr3:uid="{00000000-0010-0000-2B00-000002000000}" name="N1 Cт " dataDxfId="126"/>
    <tableColumn id="3" xr3:uid="{00000000-0010-0000-2B00-000003000000}" name="Quantity for 10 ul volume into PCR (N1)"/>
    <tableColumn id="4" xr3:uid="{00000000-0010-0000-2B00-000004000000}" name="Copies/ L of wastewater (N1)" dataDxfId="125">
      <calculatedColumnFormula>(F2*100000)/150</calculatedColumnFormula>
    </tableColumn>
    <tableColumn id="5" xr3:uid="{00000000-0010-0000-2B00-000005000000}" name="N2 CT"/>
    <tableColumn id="6" xr3:uid="{00000000-0010-0000-2B00-000006000000}" name="Quantity for 10 ul volume into PCR (N2)"/>
    <tableColumn id="7" xr3:uid="{00000000-0010-0000-2B00-000007000000}" name="Copies/ L of wastewater (N2)" dataDxfId="124">
      <calculatedColumnFormula>(I2*100000)/150</calculatedColumnFormula>
    </tableColumn>
    <tableColumn id="9" xr3:uid="{00000000-0010-0000-2B00-000009000000}" name="AVG Flowrate (MGD)"/>
    <tableColumn id="12" xr3:uid="{00000000-0010-0000-2B00-00000C000000}" name="Copies/MGD (N1)" dataDxfId="123">
      <calculatedColumnFormula>G2*K2*3785411.8</calculatedColumnFormula>
    </tableColumn>
    <tableColumn id="13" xr3:uid="{00000000-0010-0000-2B00-00000D000000}" name="Copies/MGD (N2)" dataDxfId="122">
      <calculatedColumnFormula>J2*K2*3785411.8</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DC82718A-7EB7-40FB-ACEE-FC88E4B59272}" name="Table8810111213141516171819202122232425262728293031323334353637383941424344464748495051525354555657585960" displayName="Table8810111213141516171819202122232425262728293031323334353637383941424344464748495051525354555657585960" ref="A1:M7" totalsRowShown="0" headerRowDxfId="571">
  <autoFilter ref="A1:M7" xr:uid="{00000000-0009-0000-0100-00003A000000}"/>
  <sortState xmlns:xlrd2="http://schemas.microsoft.com/office/spreadsheetml/2017/richdata2" ref="A2:I5">
    <sortCondition ref="A1:A5"/>
  </sortState>
  <tableColumns count="13">
    <tableColumn id="11" xr3:uid="{1EC0C295-5CC0-4FEF-B3AC-000682FE7E2A}" name="WWTP Site" dataDxfId="570"/>
    <tableColumn id="8" xr3:uid="{25F91EFC-7906-4534-A71E-9DFE045ED676}" name="Date Collected" dataDxfId="569"/>
    <tableColumn id="1" xr3:uid="{C93E400D-0FC9-495C-B48F-5E872D0396D8}" name="Sample ID" dataDxfId="568"/>
    <tableColumn id="10" xr3:uid="{A4F36054-E10C-43F5-AEBB-96B15453BA65}" name="Sample Name" dataDxfId="567"/>
    <tableColumn id="2" xr3:uid="{80E38D61-857E-484C-85D0-FD39BB893342}" name="N1 Cт " dataDxfId="566"/>
    <tableColumn id="3" xr3:uid="{3BA63BEB-C413-4CE2-9BA7-A410503C9704}" name="Quantity for 10 ul volume into PCR (N1)"/>
    <tableColumn id="4" xr3:uid="{A4075620-36D0-4C53-B468-6832D0F66E21}" name="Copies/ L of wastewater (N1)" dataDxfId="565">
      <calculatedColumnFormula>(F2*100000)/150</calculatedColumnFormula>
    </tableColumn>
    <tableColumn id="5" xr3:uid="{EC57B8BE-490D-48F1-B5B0-275F97AA0E90}" name="N2 CT"/>
    <tableColumn id="6" xr3:uid="{747E6423-458F-4239-8BC2-229622540AD1}" name="Quantity for 10 ul volume into PCR (N2)"/>
    <tableColumn id="7" xr3:uid="{448E6B2E-7643-40A9-91BC-FEBAB07F3273}" name="Copies/ L of wastewater (N2)" dataDxfId="564">
      <calculatedColumnFormula>(I2*100000)/150</calculatedColumnFormula>
    </tableColumn>
    <tableColumn id="9" xr3:uid="{ADEBBD41-33FC-404A-B276-828B49E2A201}" name="AVG Flowrate (MGD)"/>
    <tableColumn id="12" xr3:uid="{85B7DD90-8CD2-4531-98E3-F13A2FEB3404}" name="Copies/MGD (N1)" dataDxfId="563">
      <calculatedColumnFormula>G2*K2*3785411.8</calculatedColumnFormula>
    </tableColumn>
    <tableColumn id="13" xr3:uid="{C096500D-2C69-49C8-88E1-19E2DD81E245}" name="Copies/MGD (N2)" dataDxfId="562">
      <calculatedColumnFormula>J2*K2*3785411.8</calculatedColumnFormula>
    </tableColumn>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2C000000}" name="Table88101112131415" displayName="Table88101112131415" ref="A1:M7" totalsRowShown="0" headerRowDxfId="121">
  <autoFilter ref="A1:M7" xr:uid="{00000000-0009-0000-0100-00000E000000}"/>
  <sortState xmlns:xlrd2="http://schemas.microsoft.com/office/spreadsheetml/2017/richdata2" ref="A2:I5">
    <sortCondition ref="A1:A5"/>
  </sortState>
  <tableColumns count="13">
    <tableColumn id="11" xr3:uid="{00000000-0010-0000-2C00-00000B000000}" name="WWTP Site" dataDxfId="120"/>
    <tableColumn id="8" xr3:uid="{00000000-0010-0000-2C00-000008000000}" name="Date Collected" dataDxfId="119"/>
    <tableColumn id="1" xr3:uid="{00000000-0010-0000-2C00-000001000000}" name="Sample ID" dataDxfId="118"/>
    <tableColumn id="10" xr3:uid="{00000000-0010-0000-2C00-00000A000000}" name="Sample Name" dataDxfId="117"/>
    <tableColumn id="2" xr3:uid="{00000000-0010-0000-2C00-000002000000}" name="N1 Cт " dataDxfId="116"/>
    <tableColumn id="3" xr3:uid="{00000000-0010-0000-2C00-000003000000}" name="Quantity for 10 ul volume into PCR (N1)"/>
    <tableColumn id="4" xr3:uid="{00000000-0010-0000-2C00-000004000000}" name="Copies/ L of wastewater (N1)" dataDxfId="115">
      <calculatedColumnFormula>(F2*100000)/150</calculatedColumnFormula>
    </tableColumn>
    <tableColumn id="5" xr3:uid="{00000000-0010-0000-2C00-000005000000}" name="N2 CT"/>
    <tableColumn id="6" xr3:uid="{00000000-0010-0000-2C00-000006000000}" name="Quantity for 10 ul volume into PCR (N2)"/>
    <tableColumn id="7" xr3:uid="{00000000-0010-0000-2C00-000007000000}" name="Copies/ L of wastewater (N2)" dataDxfId="114">
      <calculatedColumnFormula>(I2*100000)/150</calculatedColumnFormula>
    </tableColumn>
    <tableColumn id="9" xr3:uid="{00000000-0010-0000-2C00-000009000000}" name="AVG Flowrate (MGD)"/>
    <tableColumn id="12" xr3:uid="{00000000-0010-0000-2C00-00000C000000}" name="Copies/MGD (N1)" dataDxfId="113">
      <calculatedColumnFormula>G2*K2*3785411.8</calculatedColumnFormula>
    </tableColumn>
    <tableColumn id="13" xr3:uid="{00000000-0010-0000-2C00-00000D000000}" name="Copies/MGD (N2)" dataDxfId="112">
      <calculatedColumnFormula>J2*K2*3785411.8</calculatedColumnFormula>
    </tableColumn>
  </tableColumns>
  <tableStyleInfo name="TableStyleLight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2D000000}" name="Table881011121314" displayName="Table881011121314" ref="A1:M7" totalsRowShown="0" headerRowDxfId="111">
  <autoFilter ref="A1:M7" xr:uid="{00000000-0009-0000-0100-00000D000000}"/>
  <sortState xmlns:xlrd2="http://schemas.microsoft.com/office/spreadsheetml/2017/richdata2" ref="A2:I5">
    <sortCondition ref="A1:A5"/>
  </sortState>
  <tableColumns count="13">
    <tableColumn id="11" xr3:uid="{00000000-0010-0000-2D00-00000B000000}" name="WWTP Site" dataDxfId="110"/>
    <tableColumn id="8" xr3:uid="{00000000-0010-0000-2D00-000008000000}" name="Date Collected" dataDxfId="109"/>
    <tableColumn id="1" xr3:uid="{00000000-0010-0000-2D00-000001000000}" name="Sample ID" dataDxfId="108"/>
    <tableColumn id="10" xr3:uid="{00000000-0010-0000-2D00-00000A000000}" name="Sample Name" dataDxfId="107"/>
    <tableColumn id="2" xr3:uid="{00000000-0010-0000-2D00-000002000000}" name="N1 Cт " dataDxfId="106"/>
    <tableColumn id="3" xr3:uid="{00000000-0010-0000-2D00-000003000000}" name="Quantity for 10 ul volume into PCR (N1)"/>
    <tableColumn id="4" xr3:uid="{00000000-0010-0000-2D00-000004000000}" name="Copies/ L of wastewater (N1)" dataDxfId="105">
      <calculatedColumnFormula>(F2*100000)/150</calculatedColumnFormula>
    </tableColumn>
    <tableColumn id="5" xr3:uid="{00000000-0010-0000-2D00-000005000000}" name="N2 CT"/>
    <tableColumn id="6" xr3:uid="{00000000-0010-0000-2D00-000006000000}" name="Quantity for 10 ul volume into PCR (N2)"/>
    <tableColumn id="7" xr3:uid="{00000000-0010-0000-2D00-000007000000}" name="Copies/ L of wastewater (N2)" dataDxfId="104">
      <calculatedColumnFormula>(I2*100000)/150</calculatedColumnFormula>
    </tableColumn>
    <tableColumn id="9" xr3:uid="{00000000-0010-0000-2D00-000009000000}" name="AVG Flowrate (MGD)"/>
    <tableColumn id="12" xr3:uid="{00000000-0010-0000-2D00-00000C000000}" name="Copies/MGD (N1)" dataDxfId="103">
      <calculatedColumnFormula>G2*K2*3785411.8</calculatedColumnFormula>
    </tableColumn>
    <tableColumn id="13" xr3:uid="{00000000-0010-0000-2D00-00000D000000}" name="Copies/MGD (N2)" dataDxfId="102">
      <calculatedColumnFormula>J2*K2*3785411.8</calculatedColumnFormula>
    </tableColumn>
  </tableColumns>
  <tableStyleInfo name="TableStyleLight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2E000000}" name="Table8810111213" displayName="Table8810111213" ref="A1:M7" totalsRowShown="0" headerRowDxfId="101">
  <autoFilter ref="A1:M7" xr:uid="{00000000-0009-0000-0100-00000C000000}"/>
  <sortState xmlns:xlrd2="http://schemas.microsoft.com/office/spreadsheetml/2017/richdata2" ref="A2:I5">
    <sortCondition ref="A1:A5"/>
  </sortState>
  <tableColumns count="13">
    <tableColumn id="11" xr3:uid="{00000000-0010-0000-2E00-00000B000000}" name="WWTP Site" dataDxfId="100"/>
    <tableColumn id="8" xr3:uid="{00000000-0010-0000-2E00-000008000000}" name="Date Collected" dataDxfId="99"/>
    <tableColumn id="1" xr3:uid="{00000000-0010-0000-2E00-000001000000}" name="Sample ID" dataDxfId="98"/>
    <tableColumn id="10" xr3:uid="{00000000-0010-0000-2E00-00000A000000}" name="Sample Name" dataDxfId="97"/>
    <tableColumn id="2" xr3:uid="{00000000-0010-0000-2E00-000002000000}" name="N1 Cт " dataDxfId="96"/>
    <tableColumn id="3" xr3:uid="{00000000-0010-0000-2E00-000003000000}" name="Quantity for 10 ul volume into PCR (N1)"/>
    <tableColumn id="4" xr3:uid="{00000000-0010-0000-2E00-000004000000}" name="Copies/ L of wastewater (N1)" dataDxfId="95">
      <calculatedColumnFormula>(F2*100000)/150</calculatedColumnFormula>
    </tableColumn>
    <tableColumn id="5" xr3:uid="{00000000-0010-0000-2E00-000005000000}" name="N2 CT"/>
    <tableColumn id="6" xr3:uid="{00000000-0010-0000-2E00-000006000000}" name="Quantity for 10 ul volume into PCR (N2)"/>
    <tableColumn id="7" xr3:uid="{00000000-0010-0000-2E00-000007000000}" name="Copies/ L of wastewater (N2)" dataDxfId="94">
      <calculatedColumnFormula>(I2*100000)/150</calculatedColumnFormula>
    </tableColumn>
    <tableColumn id="9" xr3:uid="{00000000-0010-0000-2E00-000009000000}" name="AVG Flowrate (MGD)"/>
    <tableColumn id="12" xr3:uid="{00000000-0010-0000-2E00-00000C000000}" name="Copies/MGD (N1)" dataDxfId="93">
      <calculatedColumnFormula>G2*K2*3785411.8</calculatedColumnFormula>
    </tableColumn>
    <tableColumn id="13" xr3:uid="{00000000-0010-0000-2E00-00000D000000}" name="Copies/MGD (N2)" dataDxfId="92">
      <calculatedColumnFormula>J2*K2*3785411.8</calculatedColumnFormula>
    </tableColumn>
  </tableColumns>
  <tableStyleInfo name="TableStyleLight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2F000000}" name="Table88101112" displayName="Table88101112" ref="A1:M7" totalsRowShown="0" headerRowDxfId="91">
  <autoFilter ref="A1:M7" xr:uid="{00000000-0009-0000-0100-00000B000000}"/>
  <sortState xmlns:xlrd2="http://schemas.microsoft.com/office/spreadsheetml/2017/richdata2" ref="A2:I5">
    <sortCondition ref="A1:A5"/>
  </sortState>
  <tableColumns count="13">
    <tableColumn id="11" xr3:uid="{00000000-0010-0000-2F00-00000B000000}" name="WWTP Site" dataDxfId="90"/>
    <tableColumn id="8" xr3:uid="{00000000-0010-0000-2F00-000008000000}" name="Date Collected" dataDxfId="89"/>
    <tableColumn id="1" xr3:uid="{00000000-0010-0000-2F00-000001000000}" name="Sample ID" dataDxfId="88"/>
    <tableColumn id="10" xr3:uid="{00000000-0010-0000-2F00-00000A000000}" name="Sample Name" dataDxfId="87"/>
    <tableColumn id="2" xr3:uid="{00000000-0010-0000-2F00-000002000000}" name="N1 Cт " dataDxfId="86"/>
    <tableColumn id="3" xr3:uid="{00000000-0010-0000-2F00-000003000000}" name="Quantity for 10 ul volume into PCR (N1)"/>
    <tableColumn id="4" xr3:uid="{00000000-0010-0000-2F00-000004000000}" name="Copies/ L of wastewater (N1)" dataDxfId="85">
      <calculatedColumnFormula>(F2*100000)/150</calculatedColumnFormula>
    </tableColumn>
    <tableColumn id="5" xr3:uid="{00000000-0010-0000-2F00-000005000000}" name="N2 CT"/>
    <tableColumn id="6" xr3:uid="{00000000-0010-0000-2F00-000006000000}" name="Quantity for 10 ul volume into PCR (N2)"/>
    <tableColumn id="7" xr3:uid="{00000000-0010-0000-2F00-000007000000}" name="Copies/ L of wastewater (N2)" dataDxfId="84">
      <calculatedColumnFormula>(I2*100000)/150</calculatedColumnFormula>
    </tableColumn>
    <tableColumn id="9" xr3:uid="{00000000-0010-0000-2F00-000009000000}" name="AVG Flowrate (MGD)"/>
    <tableColumn id="12" xr3:uid="{00000000-0010-0000-2F00-00000C000000}" name="Copies/MGD (N1)" dataDxfId="83">
      <calculatedColumnFormula>G2*K2*3785411.8</calculatedColumnFormula>
    </tableColumn>
    <tableColumn id="13" xr3:uid="{00000000-0010-0000-2F00-00000D000000}" name="Copies/MGD (N2)" dataDxfId="82">
      <calculatedColumnFormula>J2*K2*3785411.8</calculatedColumnFormula>
    </tableColumn>
  </tableColumns>
  <tableStyleInfo name="TableStyleLight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30000000}" name="Table881011" displayName="Table881011" ref="A1:M7" totalsRowShown="0" headerRowDxfId="81">
  <autoFilter ref="A1:M7" xr:uid="{00000000-0009-0000-0100-00000A000000}"/>
  <sortState xmlns:xlrd2="http://schemas.microsoft.com/office/spreadsheetml/2017/richdata2" ref="A2:I5">
    <sortCondition ref="A1:A5"/>
  </sortState>
  <tableColumns count="13">
    <tableColumn id="11" xr3:uid="{00000000-0010-0000-3000-00000B000000}" name="WWTP Site" dataDxfId="80"/>
    <tableColumn id="8" xr3:uid="{00000000-0010-0000-3000-000008000000}" name="Date Collected" dataDxfId="79"/>
    <tableColumn id="1" xr3:uid="{00000000-0010-0000-3000-000001000000}" name="Sample ID" dataDxfId="78"/>
    <tableColumn id="10" xr3:uid="{00000000-0010-0000-3000-00000A000000}" name="Sample Name" dataDxfId="77"/>
    <tableColumn id="2" xr3:uid="{00000000-0010-0000-3000-000002000000}" name="N1 Cт " dataDxfId="76"/>
    <tableColumn id="3" xr3:uid="{00000000-0010-0000-3000-000003000000}" name="Quantity for 10 ul volume into PCR (N1)"/>
    <tableColumn id="4" xr3:uid="{00000000-0010-0000-3000-000004000000}" name="Copies/ L of wastewater (N1)" dataDxfId="75">
      <calculatedColumnFormula>(F2*100000)/150</calculatedColumnFormula>
    </tableColumn>
    <tableColumn id="5" xr3:uid="{00000000-0010-0000-3000-000005000000}" name="N2 CT"/>
    <tableColumn id="6" xr3:uid="{00000000-0010-0000-3000-000006000000}" name="Quantity for 10 ul volume into PCR (N2)"/>
    <tableColumn id="7" xr3:uid="{00000000-0010-0000-3000-000007000000}" name="Copies/ L of wastewater (N2)" dataDxfId="74">
      <calculatedColumnFormula>(I2*100000)/150</calculatedColumnFormula>
    </tableColumn>
    <tableColumn id="9" xr3:uid="{00000000-0010-0000-3000-000009000000}" name="AVG Flowrate (MGD)"/>
    <tableColumn id="12" xr3:uid="{00000000-0010-0000-3000-00000C000000}" name="Copies/MGD (N1)" dataDxfId="73">
      <calculatedColumnFormula>G2*K2*3785411.8</calculatedColumnFormula>
    </tableColumn>
    <tableColumn id="13" xr3:uid="{00000000-0010-0000-3000-00000D000000}" name="Copies/MGD (N2)" dataDxfId="72">
      <calculatedColumnFormula>J2*K2*3785411.8</calculatedColumnFormula>
    </tableColumn>
  </tableColumns>
  <tableStyleInfo name="TableStyleLight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31000000}" name="Table8810" displayName="Table8810" ref="A1:M7" totalsRowShown="0" headerRowDxfId="71">
  <autoFilter ref="A1:M7" xr:uid="{00000000-0009-0000-0100-000009000000}"/>
  <sortState xmlns:xlrd2="http://schemas.microsoft.com/office/spreadsheetml/2017/richdata2" ref="A2:I5">
    <sortCondition ref="A1:A5"/>
  </sortState>
  <tableColumns count="13">
    <tableColumn id="11" xr3:uid="{00000000-0010-0000-3100-00000B000000}" name="WWTP Site" dataDxfId="70"/>
    <tableColumn id="8" xr3:uid="{00000000-0010-0000-3100-000008000000}" name="Date Collected" dataDxfId="69"/>
    <tableColumn id="1" xr3:uid="{00000000-0010-0000-3100-000001000000}" name="Sample ID" dataDxfId="68"/>
    <tableColumn id="10" xr3:uid="{00000000-0010-0000-3100-00000A000000}" name="Sample Name" dataDxfId="67"/>
    <tableColumn id="2" xr3:uid="{00000000-0010-0000-3100-000002000000}" name="N1 Cт " dataDxfId="66"/>
    <tableColumn id="3" xr3:uid="{00000000-0010-0000-3100-000003000000}" name="Quantity for 10 ul volume into PCR (N1)"/>
    <tableColumn id="4" xr3:uid="{00000000-0010-0000-3100-000004000000}" name="Copies/ L of wastewater (N1)" dataDxfId="65">
      <calculatedColumnFormula>(F2*100000)/150</calculatedColumnFormula>
    </tableColumn>
    <tableColumn id="5" xr3:uid="{00000000-0010-0000-3100-000005000000}" name="N2 CT"/>
    <tableColumn id="6" xr3:uid="{00000000-0010-0000-3100-000006000000}" name="Quantity for 10 ul volume into PCR (N2)"/>
    <tableColumn id="7" xr3:uid="{00000000-0010-0000-3100-000007000000}" name="Copies/ L of wastewater (N2)" dataDxfId="64">
      <calculatedColumnFormula>(I2*100000)/150</calculatedColumnFormula>
    </tableColumn>
    <tableColumn id="9" xr3:uid="{00000000-0010-0000-3100-000009000000}" name="AVG Flowrate (MGD)"/>
    <tableColumn id="12" xr3:uid="{00000000-0010-0000-3100-00000C000000}" name="Copies/MGD (N1)" dataDxfId="63">
      <calculatedColumnFormula>G2*K2*3785411.8</calculatedColumnFormula>
    </tableColumn>
    <tableColumn id="13" xr3:uid="{00000000-0010-0000-3100-00000D000000}" name="Copies/MGD (N2)" dataDxfId="62">
      <calculatedColumnFormula>J2*K2*3785411.8</calculatedColumnFormula>
    </tableColumn>
  </tableColumns>
  <tableStyleInfo name="TableStyleLight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32000000}" name="Table88" displayName="Table88" ref="A1:M7" totalsRowShown="0" headerRowDxfId="61" tableBorderDxfId="60">
  <autoFilter ref="A1:M7" xr:uid="{00000000-0009-0000-0100-000007000000}"/>
  <sortState xmlns:xlrd2="http://schemas.microsoft.com/office/spreadsheetml/2017/richdata2" ref="A2:I5">
    <sortCondition ref="A1:A5"/>
  </sortState>
  <tableColumns count="13">
    <tableColumn id="11" xr3:uid="{00000000-0010-0000-3200-00000B000000}" name="WWTP Site" dataDxfId="59"/>
    <tableColumn id="8" xr3:uid="{00000000-0010-0000-3200-000008000000}" name="Date Collected" dataDxfId="58"/>
    <tableColumn id="1" xr3:uid="{00000000-0010-0000-3200-000001000000}" name="Sample ID" dataDxfId="57"/>
    <tableColumn id="10" xr3:uid="{00000000-0010-0000-3200-00000A000000}" name="Sample Name" dataDxfId="56"/>
    <tableColumn id="2" xr3:uid="{00000000-0010-0000-3200-000002000000}" name="N1 Cт " dataDxfId="55"/>
    <tableColumn id="3" xr3:uid="{00000000-0010-0000-3200-000003000000}" name="Quantity for 10 ul volume into PCR (N1)"/>
    <tableColumn id="4" xr3:uid="{00000000-0010-0000-3200-000004000000}" name="Copies/ L of wastewater (N1)" dataDxfId="54">
      <calculatedColumnFormula>(F2*100000)/150</calculatedColumnFormula>
    </tableColumn>
    <tableColumn id="5" xr3:uid="{00000000-0010-0000-3200-000005000000}" name="N2 CT"/>
    <tableColumn id="6" xr3:uid="{00000000-0010-0000-3200-000006000000}" name="Quantity for 10 ul volume into PCR (N2)"/>
    <tableColumn id="7" xr3:uid="{00000000-0010-0000-3200-000007000000}" name="Copies/ L of wastewater (N2)" dataDxfId="53">
      <calculatedColumnFormula>(I2*100000)/150</calculatedColumnFormula>
    </tableColumn>
    <tableColumn id="9" xr3:uid="{00000000-0010-0000-3200-000009000000}" name="AVG Flowrate (MGD)"/>
    <tableColumn id="12" xr3:uid="{00000000-0010-0000-3200-00000C000000}" name="Copies/MGD (N1)" dataDxfId="52">
      <calculatedColumnFormula>G2*K2*3785411.8</calculatedColumnFormula>
    </tableColumn>
    <tableColumn id="13" xr3:uid="{00000000-0010-0000-3200-00000D000000}" name="Copies/MGD (N2)" dataDxfId="51">
      <calculatedColumnFormula>J2*K2*3785411.8</calculatedColumnFormula>
    </tableColumn>
  </tableColumns>
  <tableStyleInfo name="TableStyleLight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33000000}" name="Table8" displayName="Table8" ref="A1:M7" totalsRowShown="0" headerRowDxfId="50" tableBorderDxfId="49">
  <autoFilter ref="A1:M7" xr:uid="{00000000-0009-0000-0100-000008000000}"/>
  <sortState xmlns:xlrd2="http://schemas.microsoft.com/office/spreadsheetml/2017/richdata2" ref="B2:J5">
    <sortCondition ref="B1:B5"/>
  </sortState>
  <tableColumns count="13">
    <tableColumn id="11" xr3:uid="{00000000-0010-0000-3300-00000B000000}" name="WWTP Site" dataDxfId="48"/>
    <tableColumn id="8" xr3:uid="{00000000-0010-0000-3300-000008000000}" name="Date Collected" dataDxfId="47"/>
    <tableColumn id="1" xr3:uid="{00000000-0010-0000-3300-000001000000}" name="Sample ID" dataDxfId="46"/>
    <tableColumn id="10" xr3:uid="{00000000-0010-0000-3300-00000A000000}" name="Sample Name" dataDxfId="45"/>
    <tableColumn id="2" xr3:uid="{00000000-0010-0000-3300-000002000000}" name="N1 Cт " dataDxfId="44"/>
    <tableColumn id="3" xr3:uid="{00000000-0010-0000-3300-000003000000}" name="Quantity for 10 ul volume into PCR (N1)"/>
    <tableColumn id="4" xr3:uid="{00000000-0010-0000-3300-000004000000}" name="Copies/ L of wastewater (N1)" dataDxfId="43">
      <calculatedColumnFormula>(F2*100000)/150</calculatedColumnFormula>
    </tableColumn>
    <tableColumn id="5" xr3:uid="{00000000-0010-0000-3300-000005000000}" name="N2 CT"/>
    <tableColumn id="6" xr3:uid="{00000000-0010-0000-3300-000006000000}" name="Quantity for 10 ul volume into PCR (N2)"/>
    <tableColumn id="7" xr3:uid="{00000000-0010-0000-3300-000007000000}" name="Copies/ L of wastewater (N2)" dataDxfId="42">
      <calculatedColumnFormula>(I2*100000)/150</calculatedColumnFormula>
    </tableColumn>
    <tableColumn id="9" xr3:uid="{00000000-0010-0000-3300-000009000000}" name="AVG Flowrate (MGD)"/>
    <tableColumn id="12" xr3:uid="{00000000-0010-0000-3300-00000C000000}" name="Copies/MGD (N1)" dataDxfId="41">
      <calculatedColumnFormula>G2*K2*3785411.8</calculatedColumnFormula>
    </tableColumn>
    <tableColumn id="13" xr3:uid="{00000000-0010-0000-3300-00000D000000}" name="Copies/MGD (N2)" dataDxfId="40">
      <calculatedColumnFormula>J2*K2*3785411.8</calculatedColumnFormula>
    </tableColumn>
  </tableColumns>
  <tableStyleInfo name="TableStyleLight1"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34000000}" name="Table1" displayName="Table1" ref="C2:G99" totalsRowShown="0" headerRowDxfId="39" dataDxfId="38" tableBorderDxfId="37">
  <autoFilter ref="C2:G99" xr:uid="{00000000-0009-0000-0100-000001000000}"/>
  <sortState xmlns:xlrd2="http://schemas.microsoft.com/office/spreadsheetml/2017/richdata2" ref="C3:G99">
    <sortCondition ref="D2:D99"/>
  </sortState>
  <tableColumns count="5">
    <tableColumn id="1" xr3:uid="{00000000-0010-0000-3400-000001000000}" name="Sample Point WWTP RAW" dataDxfId="36"/>
    <tableColumn id="2" xr3:uid="{00000000-0010-0000-3400-000002000000}" name="Date Collected" dataDxfId="35"/>
    <tableColumn id="3" xr3:uid="{00000000-0010-0000-3400-000003000000}" name="Concat" dataDxfId="34"/>
    <tableColumn id="4" xr3:uid="{00000000-0010-0000-3400-000004000000}" name="AVG N1" dataDxfId="33"/>
    <tableColumn id="5" xr3:uid="{00000000-0010-0000-3400-000005000000}" name="AVG N2" dataDxfId="32"/>
  </tableColumns>
  <tableStyleInfo name="TableStyleLight1"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35000000}" name="Table2" displayName="Table2" ref="I2:M25" totalsRowShown="0" headerRowDxfId="31" tableBorderDxfId="30">
  <autoFilter ref="I2:M25" xr:uid="{00000000-0009-0000-0100-000002000000}"/>
  <tableColumns count="5">
    <tableColumn id="1" xr3:uid="{00000000-0010-0000-3500-000001000000}" name="Sample Point WWTP RAW" dataDxfId="29"/>
    <tableColumn id="2" xr3:uid="{00000000-0010-0000-3500-000002000000}" name="Date Collected" dataDxfId="28"/>
    <tableColumn id="3" xr3:uid="{00000000-0010-0000-3500-000003000000}" name="Concat" dataDxfId="27"/>
    <tableColumn id="4" xr3:uid="{00000000-0010-0000-3500-000004000000}" name="AVG N1" dataDxfId="26"/>
    <tableColumn id="5" xr3:uid="{00000000-0010-0000-3500-000005000000}" name="AVG N2" dataDxfId="25"/>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00000000}" name="Table88101112131415161718192021222324252627282930313233343536373839414243444647484950515253545556575859" displayName="Table88101112131415161718192021222324252627282930313233343536373839414243444647484950515253545556575859" ref="A1:M7" totalsRowShown="0" headerRowDxfId="561">
  <autoFilter ref="A1:M7" xr:uid="{00000000-0009-0000-0100-00003A000000}"/>
  <sortState xmlns:xlrd2="http://schemas.microsoft.com/office/spreadsheetml/2017/richdata2" ref="A2:I5">
    <sortCondition ref="A1:A5"/>
  </sortState>
  <tableColumns count="13">
    <tableColumn id="11" xr3:uid="{00000000-0010-0000-0000-00000B000000}" name="WWTP Site" dataDxfId="560"/>
    <tableColumn id="8" xr3:uid="{00000000-0010-0000-0000-000008000000}" name="Date Collected" dataDxfId="559"/>
    <tableColumn id="1" xr3:uid="{00000000-0010-0000-0000-000001000000}" name="Sample ID" dataDxfId="558"/>
    <tableColumn id="10" xr3:uid="{00000000-0010-0000-0000-00000A000000}" name="Sample Name" dataDxfId="557"/>
    <tableColumn id="2" xr3:uid="{00000000-0010-0000-0000-000002000000}" name="N1 Cт " dataDxfId="556"/>
    <tableColumn id="3" xr3:uid="{00000000-0010-0000-0000-000003000000}" name="Quantity for 10 ul volume into PCR (N1)"/>
    <tableColumn id="4" xr3:uid="{00000000-0010-0000-0000-000004000000}" name="Copies/ L of wastewater (N1)" dataDxfId="555">
      <calculatedColumnFormula>(F2*100000)/150</calculatedColumnFormula>
    </tableColumn>
    <tableColumn id="5" xr3:uid="{00000000-0010-0000-0000-000005000000}" name="N2 CT"/>
    <tableColumn id="6" xr3:uid="{00000000-0010-0000-0000-000006000000}" name="Quantity for 10 ul volume into PCR (N2)"/>
    <tableColumn id="7" xr3:uid="{00000000-0010-0000-0000-000007000000}" name="Copies/ L of wastewater (N2)" dataDxfId="554">
      <calculatedColumnFormula>(I2*100000)/150</calculatedColumnFormula>
    </tableColumn>
    <tableColumn id="9" xr3:uid="{00000000-0010-0000-0000-000009000000}" name="AVG Flowrate (MGD)"/>
    <tableColumn id="12" xr3:uid="{00000000-0010-0000-0000-00000C000000}" name="Copies/MGD (N1)" dataDxfId="553">
      <calculatedColumnFormula>G2*K2*3785411.8</calculatedColumnFormula>
    </tableColumn>
    <tableColumn id="13" xr3:uid="{00000000-0010-0000-0000-00000D000000}" name="Copies/MGD (N2)" dataDxfId="552">
      <calculatedColumnFormula>J2*K2*3785411.8</calculatedColumnFormula>
    </tableColumn>
  </tableColumns>
  <tableStyleInfo name="TableStyleLight1"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36000000}" name="Table3" displayName="Table3" ref="O2:S26" totalsRowShown="0" headerRowDxfId="24" tableBorderDxfId="23">
  <autoFilter ref="O2:S26" xr:uid="{00000000-0009-0000-0100-000003000000}"/>
  <tableColumns count="5">
    <tableColumn id="1" xr3:uid="{00000000-0010-0000-3600-000001000000}" name="Sample Point WWTP RAW" dataDxfId="22"/>
    <tableColumn id="2" xr3:uid="{00000000-0010-0000-3600-000002000000}" name="Date Collected" dataDxfId="21"/>
    <tableColumn id="3" xr3:uid="{00000000-0010-0000-3600-000003000000}" name="Concat" dataDxfId="20"/>
    <tableColumn id="4" xr3:uid="{00000000-0010-0000-3600-000004000000}" name="AVG N1" dataDxfId="19"/>
    <tableColumn id="5" xr3:uid="{00000000-0010-0000-3600-000005000000}" name="AVG N2" dataDxfId="18"/>
  </tableColumns>
  <tableStyleInfo name="TableStyleLight3"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37000000}" name="Table4" displayName="Table4" ref="U2:Y25" totalsRowShown="0" headerRowDxfId="17" tableBorderDxfId="16">
  <autoFilter ref="U2:Y25" xr:uid="{00000000-0009-0000-0100-000004000000}"/>
  <tableColumns count="5">
    <tableColumn id="1" xr3:uid="{00000000-0010-0000-3700-000001000000}" name="Sample Point WWTP RAW" dataDxfId="15"/>
    <tableColumn id="2" xr3:uid="{00000000-0010-0000-3700-000002000000}" name="Date Collected" dataDxfId="14"/>
    <tableColumn id="3" xr3:uid="{00000000-0010-0000-3700-000003000000}" name="Concat" dataDxfId="13"/>
    <tableColumn id="4" xr3:uid="{00000000-0010-0000-3700-000004000000}" name="AVG N1" dataDxfId="12"/>
    <tableColumn id="5" xr3:uid="{00000000-0010-0000-3700-000005000000}" name="AVG N2" dataDxfId="11"/>
  </tableColumns>
  <tableStyleInfo name="TableStyleLight5"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38000000}" name="Table5" displayName="Table5" ref="AA2:AE25" totalsRowShown="0" headerRowDxfId="10" tableBorderDxfId="9">
  <autoFilter ref="AA2:AE25" xr:uid="{00000000-0009-0000-0100-000005000000}"/>
  <tableColumns count="5">
    <tableColumn id="1" xr3:uid="{00000000-0010-0000-3800-000001000000}" name="Sample Point WWTP RAW" dataDxfId="8"/>
    <tableColumn id="2" xr3:uid="{00000000-0010-0000-3800-000002000000}" name="Date Collected" dataDxfId="7"/>
    <tableColumn id="3" xr3:uid="{00000000-0010-0000-3800-000003000000}" name="Concat" dataDxfId="6"/>
    <tableColumn id="4" xr3:uid="{00000000-0010-0000-3800-000004000000}" name="AVG N1" dataDxfId="5"/>
    <tableColumn id="5" xr3:uid="{00000000-0010-0000-3800-000005000000}" name="AVG N2" dataDxfId="4"/>
  </tableColumns>
  <tableStyleInfo name="TableStyleLight7"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39000000}" name="Table6" displayName="Table6" ref="A2:B99" totalsRowShown="0" headerRowDxfId="3" dataDxfId="2">
  <autoFilter ref="A2:B99" xr:uid="{00000000-0009-0000-0100-000006000000}"/>
  <tableColumns count="2">
    <tableColumn id="1" xr3:uid="{00000000-0010-0000-3900-000001000000}" name="EP ID" dataDxfId="1"/>
    <tableColumn id="2" xr3:uid="{00000000-0010-0000-3900-000002000000}" name="CMMR ID" dataDxfId="0"/>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01000000}" name="Table881011121314151617181920212223242526272829303132333435363738394142434446474849505152535455565758" displayName="Table881011121314151617181920212223242526272829303132333435363738394142434446474849505152535455565758" ref="A1:M7" totalsRowShown="0" headerRowDxfId="551">
  <autoFilter ref="A1:M7" xr:uid="{00000000-0009-0000-0100-000039000000}"/>
  <sortState xmlns:xlrd2="http://schemas.microsoft.com/office/spreadsheetml/2017/richdata2" ref="A2:I5">
    <sortCondition ref="A1:A5"/>
  </sortState>
  <tableColumns count="13">
    <tableColumn id="11" xr3:uid="{00000000-0010-0000-0100-00000B000000}" name="WWTP Site" dataDxfId="550"/>
    <tableColumn id="8" xr3:uid="{00000000-0010-0000-0100-000008000000}" name="Date Collected" dataDxfId="549"/>
    <tableColumn id="1" xr3:uid="{00000000-0010-0000-0100-000001000000}" name="Sample ID" dataDxfId="548"/>
    <tableColumn id="10" xr3:uid="{00000000-0010-0000-0100-00000A000000}" name="Sample Name" dataDxfId="547"/>
    <tableColumn id="2" xr3:uid="{00000000-0010-0000-0100-000002000000}" name="N1 Cт " dataDxfId="546"/>
    <tableColumn id="3" xr3:uid="{00000000-0010-0000-0100-000003000000}" name="Quantity for 10 ul volume into PCR (N1)"/>
    <tableColumn id="4" xr3:uid="{00000000-0010-0000-0100-000004000000}" name="Copies/ L of wastewater (N1)" dataDxfId="545">
      <calculatedColumnFormula>(F2*100000)/150</calculatedColumnFormula>
    </tableColumn>
    <tableColumn id="5" xr3:uid="{00000000-0010-0000-0100-000005000000}" name="N2 CT"/>
    <tableColumn id="6" xr3:uid="{00000000-0010-0000-0100-000006000000}" name="Quantity for 10 ul volume into PCR (N2)"/>
    <tableColumn id="7" xr3:uid="{00000000-0010-0000-0100-000007000000}" name="Copies/ L of wastewater (N2)" dataDxfId="544">
      <calculatedColumnFormula>(I2*100000)/150</calculatedColumnFormula>
    </tableColumn>
    <tableColumn id="9" xr3:uid="{00000000-0010-0000-0100-000009000000}" name="AVG Flowrate (MGD)"/>
    <tableColumn id="12" xr3:uid="{00000000-0010-0000-0100-00000C000000}" name="Copies/MGD (N1)" dataDxfId="543">
      <calculatedColumnFormula>G2*K2*3785411.8</calculatedColumnFormula>
    </tableColumn>
    <tableColumn id="13" xr3:uid="{00000000-0010-0000-0100-00000D000000}" name="Copies/MGD (N2)" dataDxfId="542">
      <calculatedColumnFormula>J2*K2*3785411.8</calculatedColumnFormula>
    </tableColumn>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02000000}" name="Table8810111213141516171819202122232425262728293031323334353637383941424344464748495051525354555657" displayName="Table8810111213141516171819202122232425262728293031323334353637383941424344464748495051525354555657" ref="A1:M7" totalsRowShown="0" headerRowDxfId="541">
  <autoFilter ref="A1:M7" xr:uid="{00000000-0009-0000-0100-000038000000}"/>
  <sortState xmlns:xlrd2="http://schemas.microsoft.com/office/spreadsheetml/2017/richdata2" ref="A2:I5">
    <sortCondition ref="A1:A5"/>
  </sortState>
  <tableColumns count="13">
    <tableColumn id="11" xr3:uid="{00000000-0010-0000-0200-00000B000000}" name="WWTP Site" dataDxfId="540"/>
    <tableColumn id="8" xr3:uid="{00000000-0010-0000-0200-000008000000}" name="Date Collected" dataDxfId="539"/>
    <tableColumn id="1" xr3:uid="{00000000-0010-0000-0200-000001000000}" name="Sample ID" dataDxfId="538"/>
    <tableColumn id="10" xr3:uid="{00000000-0010-0000-0200-00000A000000}" name="Sample Name" dataDxfId="537"/>
    <tableColumn id="2" xr3:uid="{00000000-0010-0000-0200-000002000000}" name="N1 Cт " dataDxfId="536"/>
    <tableColumn id="3" xr3:uid="{00000000-0010-0000-0200-000003000000}" name="Quantity for 10 ul volume into PCR (N1)"/>
    <tableColumn id="4" xr3:uid="{00000000-0010-0000-0200-000004000000}" name="Copies/ L of wastewater (N1)" dataDxfId="535">
      <calculatedColumnFormula>(F2*100000)/150</calculatedColumnFormula>
    </tableColumn>
    <tableColumn id="5" xr3:uid="{00000000-0010-0000-0200-000005000000}" name="N2 CT"/>
    <tableColumn id="6" xr3:uid="{00000000-0010-0000-0200-000006000000}" name="Quantity for 10 ul volume into PCR (N2)"/>
    <tableColumn id="7" xr3:uid="{00000000-0010-0000-0200-000007000000}" name="Copies/ L of wastewater (N2)" dataDxfId="534">
      <calculatedColumnFormula>(I2*100000)/150</calculatedColumnFormula>
    </tableColumn>
    <tableColumn id="9" xr3:uid="{00000000-0010-0000-0200-000009000000}" name="AVG Flowrate (MGD)"/>
    <tableColumn id="12" xr3:uid="{00000000-0010-0000-0200-00000C000000}" name="Copies/MGD (N1)" dataDxfId="533">
      <calculatedColumnFormula>G2*K2*3785411.8</calculatedColumnFormula>
    </tableColumn>
    <tableColumn id="13" xr3:uid="{00000000-0010-0000-0200-00000D000000}" name="Copies/MGD (N2)" dataDxfId="532">
      <calculatedColumnFormula>J2*K2*3785411.8</calculatedColumnFormula>
    </tableColumn>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03000000}" name="Table88101112131415161718192021222324252627282930313233343536373839414243444647484950515253545556" displayName="Table88101112131415161718192021222324252627282930313233343536373839414243444647484950515253545556" ref="A1:M7" totalsRowShown="0" headerRowDxfId="531">
  <autoFilter ref="A1:M7" xr:uid="{00000000-0009-0000-0100-000037000000}"/>
  <sortState xmlns:xlrd2="http://schemas.microsoft.com/office/spreadsheetml/2017/richdata2" ref="A2:I5">
    <sortCondition ref="A1:A5"/>
  </sortState>
  <tableColumns count="13">
    <tableColumn id="11" xr3:uid="{00000000-0010-0000-0300-00000B000000}" name="WWTP Site" dataDxfId="530"/>
    <tableColumn id="8" xr3:uid="{00000000-0010-0000-0300-000008000000}" name="Date Collected" dataDxfId="529"/>
    <tableColumn id="1" xr3:uid="{00000000-0010-0000-0300-000001000000}" name="Sample ID" dataDxfId="528"/>
    <tableColumn id="10" xr3:uid="{00000000-0010-0000-0300-00000A000000}" name="Sample Name" dataDxfId="527"/>
    <tableColumn id="2" xr3:uid="{00000000-0010-0000-0300-000002000000}" name="N1 Cт " dataDxfId="526"/>
    <tableColumn id="3" xr3:uid="{00000000-0010-0000-0300-000003000000}" name="Quantity for 10 ul volume into PCR (N1)"/>
    <tableColumn id="4" xr3:uid="{00000000-0010-0000-0300-000004000000}" name="Copies/ L of wastewater (N1)" dataDxfId="525">
      <calculatedColumnFormula>(F2*100000)/150</calculatedColumnFormula>
    </tableColumn>
    <tableColumn id="5" xr3:uid="{00000000-0010-0000-0300-000005000000}" name="N2 CT"/>
    <tableColumn id="6" xr3:uid="{00000000-0010-0000-0300-000006000000}" name="Quantity for 10 ul volume into PCR (N2)"/>
    <tableColumn id="7" xr3:uid="{00000000-0010-0000-0300-000007000000}" name="Copies/ L of wastewater (N2)" dataDxfId="524">
      <calculatedColumnFormula>(I2*100000)/150</calculatedColumnFormula>
    </tableColumn>
    <tableColumn id="9" xr3:uid="{00000000-0010-0000-0300-000009000000}" name="AVG Flowrate (MGD)"/>
    <tableColumn id="12" xr3:uid="{00000000-0010-0000-0300-00000C000000}" name="Copies/MGD (N1)" dataDxfId="523">
      <calculatedColumnFormula>G2*K2*3785411.8</calculatedColumnFormula>
    </tableColumn>
    <tableColumn id="13" xr3:uid="{00000000-0010-0000-0300-00000D000000}" name="Copies/MGD (N2)" dataDxfId="522">
      <calculatedColumnFormula>J2*K2*3785411.8</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7" dT="2020-08-28T01:08:56.75" personId="{A2490EB5-5427-46CE-8339-1C826F5FEB20}" id="{9E89B8DF-A719-40BF-8CFF-42F3DA9C8824}">
    <text>#20-22434A</text>
  </threadedComment>
  <threadedComment ref="A20" dT="2020-08-27T23:09:10.95" personId="{A2490EB5-5427-46CE-8339-1C826F5FEB20}" id="{38D9993F-5423-4642-9065-EAE7BB64C65B}">
    <text>#20-22434A</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table" Target="../tables/table29.xml"/><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table" Target="../tables/table35.xml"/><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table" Target="../tables/table36.xml"/><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table" Target="../tables/table39.xml"/><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table" Target="../tables/table40.xml"/><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table" Target="../tables/table41.xml"/><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3" Type="http://schemas.openxmlformats.org/officeDocument/2006/relationships/table" Target="../tables/table42.xml"/><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table" Target="../tables/table43.xml"/><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3" Type="http://schemas.openxmlformats.org/officeDocument/2006/relationships/table" Target="../tables/table45.xml"/><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table" Target="../tables/table46.xml"/><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3" Type="http://schemas.openxmlformats.org/officeDocument/2006/relationships/table" Target="../tables/table47.xml"/><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3" Type="http://schemas.openxmlformats.org/officeDocument/2006/relationships/table" Target="../tables/table48.xml"/><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3" Type="http://schemas.openxmlformats.org/officeDocument/2006/relationships/table" Target="../tables/table49.xml"/><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3" Type="http://schemas.openxmlformats.org/officeDocument/2006/relationships/table" Target="../tables/table50.xml"/><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table" Target="../tables/table51.xml"/><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3" Type="http://schemas.openxmlformats.org/officeDocument/2006/relationships/table" Target="../tables/table52.xml"/><Relationship Id="rId2" Type="http://schemas.openxmlformats.org/officeDocument/2006/relationships/drawing" Target="../drawings/drawing53.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3" Type="http://schemas.openxmlformats.org/officeDocument/2006/relationships/table" Target="../tables/table53.xml"/><Relationship Id="rId2" Type="http://schemas.openxmlformats.org/officeDocument/2006/relationships/drawing" Target="../drawings/drawing54.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table" Target="../tables/table54.xml"/><Relationship Id="rId2" Type="http://schemas.openxmlformats.org/officeDocument/2006/relationships/drawing" Target="../drawings/drawing55.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3" Type="http://schemas.openxmlformats.org/officeDocument/2006/relationships/table" Target="../tables/table55.xml"/><Relationship Id="rId2" Type="http://schemas.openxmlformats.org/officeDocument/2006/relationships/drawing" Target="../drawings/drawing56.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3" Type="http://schemas.openxmlformats.org/officeDocument/2006/relationships/table" Target="../tables/table56.xml"/><Relationship Id="rId2" Type="http://schemas.openxmlformats.org/officeDocument/2006/relationships/drawing" Target="../drawings/drawing57.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3" Type="http://schemas.openxmlformats.org/officeDocument/2006/relationships/table" Target="../tables/table57.xml"/><Relationship Id="rId2" Type="http://schemas.openxmlformats.org/officeDocument/2006/relationships/drawing" Target="../drawings/drawing58.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8" Type="http://schemas.openxmlformats.org/officeDocument/2006/relationships/table" Target="../tables/table62.xml"/><Relationship Id="rId3" Type="http://schemas.openxmlformats.org/officeDocument/2006/relationships/vmlDrawing" Target="../drawings/vmlDrawing1.vml"/><Relationship Id="rId7" Type="http://schemas.openxmlformats.org/officeDocument/2006/relationships/table" Target="../tables/table61.xml"/><Relationship Id="rId2" Type="http://schemas.openxmlformats.org/officeDocument/2006/relationships/drawing" Target="../drawings/drawing60.xml"/><Relationship Id="rId1" Type="http://schemas.openxmlformats.org/officeDocument/2006/relationships/printerSettings" Target="../printerSettings/printerSettings59.bin"/><Relationship Id="rId6" Type="http://schemas.openxmlformats.org/officeDocument/2006/relationships/table" Target="../tables/table60.xml"/><Relationship Id="rId11" Type="http://schemas.microsoft.com/office/2017/10/relationships/threadedComment" Target="../threadedComments/threadedComment1.xml"/><Relationship Id="rId5" Type="http://schemas.openxmlformats.org/officeDocument/2006/relationships/table" Target="../tables/table59.xml"/><Relationship Id="rId10" Type="http://schemas.openxmlformats.org/officeDocument/2006/relationships/comments" Target="../comments1.xml"/><Relationship Id="rId4" Type="http://schemas.openxmlformats.org/officeDocument/2006/relationships/table" Target="../tables/table58.xml"/><Relationship Id="rId9" Type="http://schemas.openxmlformats.org/officeDocument/2006/relationships/table" Target="../tables/table6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BEE8F-136F-544E-9AA2-A6DAFDBF9C76}">
  <dimension ref="A1:O9"/>
  <sheetViews>
    <sheetView tabSelected="1" zoomScaleNormal="100" workbookViewId="0">
      <selection activeCell="C5" sqref="C5"/>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44706</v>
      </c>
      <c r="C2" s="14" t="s">
        <v>14</v>
      </c>
      <c r="D2" s="2" t="s">
        <v>15</v>
      </c>
      <c r="E2" s="76">
        <v>31.6</v>
      </c>
      <c r="F2" s="76">
        <v>484.6</v>
      </c>
      <c r="G2" s="15">
        <f>(F2*100000)/150</f>
        <v>323066.66666666669</v>
      </c>
      <c r="H2" s="74">
        <v>32.4</v>
      </c>
      <c r="I2" s="74">
        <v>269.39999999999998</v>
      </c>
      <c r="J2" s="15">
        <f>(I2*100000)/150</f>
        <v>179599.99999999997</v>
      </c>
      <c r="K2" s="72">
        <v>5.86</v>
      </c>
      <c r="L2" s="15">
        <f>G2*K2*3785411.8</f>
        <v>7166430581013.8672</v>
      </c>
      <c r="M2" s="15">
        <f>J2*K2*3785411.8</f>
        <v>3983979361380.7998</v>
      </c>
      <c r="O2" s="48" t="s">
        <v>16</v>
      </c>
    </row>
    <row r="3" spans="1:15">
      <c r="A3" s="5" t="s">
        <v>17</v>
      </c>
      <c r="B3" s="5">
        <v>44706</v>
      </c>
      <c r="C3" s="14" t="s">
        <v>18</v>
      </c>
      <c r="D3" s="2" t="s">
        <v>19</v>
      </c>
      <c r="E3" s="74">
        <v>33.6</v>
      </c>
      <c r="F3" s="74">
        <v>106.5</v>
      </c>
      <c r="G3" s="15">
        <f>(F3*100000)/150</f>
        <v>71000</v>
      </c>
      <c r="H3" s="74">
        <v>36.200000000000003</v>
      </c>
      <c r="I3" s="74">
        <v>15.6</v>
      </c>
      <c r="J3" s="15">
        <f>(I3*100000)/150</f>
        <v>10400</v>
      </c>
      <c r="K3" s="72">
        <v>10.71</v>
      </c>
      <c r="L3" s="15">
        <f t="shared" ref="L3:L4" si="0">G3*K3*3785411.8</f>
        <v>2878464986838.0005</v>
      </c>
      <c r="M3" s="15">
        <f t="shared" ref="M3:M4" si="1">J3*K3*3785411.8</f>
        <v>421634307931.20001</v>
      </c>
      <c r="O3" s="48"/>
    </row>
    <row r="4" spans="1:15">
      <c r="A4" s="5" t="s">
        <v>20</v>
      </c>
      <c r="B4" s="5">
        <v>44706</v>
      </c>
      <c r="C4" s="14" t="s">
        <v>21</v>
      </c>
      <c r="D4" s="2" t="s">
        <v>22</v>
      </c>
      <c r="E4" s="74">
        <v>32.6</v>
      </c>
      <c r="F4" s="74">
        <v>218.9</v>
      </c>
      <c r="G4" s="15">
        <f>(F4*100000)/150</f>
        <v>145933.33333333334</v>
      </c>
      <c r="H4" s="74">
        <v>33</v>
      </c>
      <c r="I4" s="74">
        <v>163.9</v>
      </c>
      <c r="J4" s="15">
        <f>(I4*100000)/150</f>
        <v>109266.66666666667</v>
      </c>
      <c r="K4" s="72">
        <v>7.07</v>
      </c>
      <c r="L4" s="15">
        <f t="shared" si="0"/>
        <v>3905593577434.2666</v>
      </c>
      <c r="M4" s="15">
        <f t="shared" si="1"/>
        <v>2924288658480.9331</v>
      </c>
    </row>
    <row r="5" spans="1:15">
      <c r="A5" s="5" t="s">
        <v>23</v>
      </c>
      <c r="B5" s="5">
        <v>44706</v>
      </c>
      <c r="C5" s="14" t="s">
        <v>24</v>
      </c>
      <c r="D5" s="2" t="s">
        <v>25</v>
      </c>
      <c r="E5" s="74">
        <v>32.200000000000003</v>
      </c>
      <c r="F5" s="74">
        <v>301.89999999999998</v>
      </c>
      <c r="G5" s="15">
        <f>(F5*100000)/150</f>
        <v>201266.66666666663</v>
      </c>
      <c r="H5" s="74">
        <v>32.700000000000003</v>
      </c>
      <c r="I5" s="74">
        <v>206.2</v>
      </c>
      <c r="J5" s="15">
        <f>(I5*100000)/150</f>
        <v>137466.66666666666</v>
      </c>
      <c r="K5" s="72">
        <v>26.52</v>
      </c>
      <c r="L5" s="15">
        <f>G5*K5*3785411.8</f>
        <v>20204983740385.594</v>
      </c>
      <c r="M5" s="15">
        <f>J5*K5*3785411.8</f>
        <v>13800157824668.797</v>
      </c>
    </row>
    <row r="6" spans="1:15">
      <c r="A6" s="2" t="s">
        <v>26</v>
      </c>
      <c r="B6" s="2"/>
      <c r="C6" s="2"/>
      <c r="D6" s="2"/>
      <c r="E6" s="2"/>
      <c r="G6" s="15">
        <f>AVERAGE(G2:G5)</f>
        <v>185316.66666666666</v>
      </c>
      <c r="J6" s="45">
        <f>AVERAGE(J2:J5)</f>
        <v>109183.33333333331</v>
      </c>
      <c r="L6" s="15">
        <f>AVERAGE(L2:L5)</f>
        <v>8538868221417.9316</v>
      </c>
      <c r="M6" s="15">
        <f>AVERAGE(M2:M5)</f>
        <v>5282515038115.4326</v>
      </c>
    </row>
    <row r="7" spans="1:15">
      <c r="A7" s="2" t="s">
        <v>27</v>
      </c>
      <c r="B7" s="2"/>
      <c r="C7" s="2"/>
      <c r="D7" s="2"/>
      <c r="E7" s="2"/>
      <c r="G7" s="15">
        <f>STDEV(G2:G5)</f>
        <v>106221.17212405166</v>
      </c>
      <c r="J7" s="45">
        <f>STDEV(J2:J5)</f>
        <v>71918.026895852716</v>
      </c>
      <c r="L7" s="15">
        <f>STDEV(L2:L5)</f>
        <v>7989351977962.5205</v>
      </c>
      <c r="M7" s="15">
        <f>STDEV(M2:M5)</f>
        <v>5871565000740.3652</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9"/>
  <sheetViews>
    <sheetView topLeftCell="A10" zoomScale="77" zoomScaleNormal="77" workbookViewId="0">
      <selection activeCell="G36" sqref="G36"/>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44643</v>
      </c>
      <c r="C2" s="14" t="s">
        <v>92</v>
      </c>
      <c r="D2" s="2" t="s">
        <v>93</v>
      </c>
      <c r="E2">
        <v>36.700000000000003</v>
      </c>
      <c r="F2">
        <v>11</v>
      </c>
      <c r="G2" s="15">
        <f>(F2*100000)/150</f>
        <v>7333.333333333333</v>
      </c>
      <c r="H2">
        <v>36.799999999999997</v>
      </c>
      <c r="I2">
        <v>14.3</v>
      </c>
      <c r="J2" s="15">
        <f>(I2*100000)/150</f>
        <v>9533.3333333333339</v>
      </c>
      <c r="K2" s="72">
        <v>5.86</v>
      </c>
      <c r="L2" s="15">
        <f>G2*K2*3785411.8</f>
        <v>162671763085.33334</v>
      </c>
      <c r="M2" s="15">
        <f>J2*K2*3785411.8</f>
        <v>211473292010.93335</v>
      </c>
      <c r="O2" s="48" t="s">
        <v>16</v>
      </c>
    </row>
    <row r="3" spans="1:15">
      <c r="A3" s="5" t="s">
        <v>17</v>
      </c>
      <c r="B3" s="5">
        <v>44643</v>
      </c>
      <c r="C3" s="14" t="s">
        <v>94</v>
      </c>
      <c r="D3" s="2" t="s">
        <v>95</v>
      </c>
      <c r="E3">
        <v>35.6</v>
      </c>
      <c r="F3">
        <v>24.1</v>
      </c>
      <c r="G3" s="15">
        <f>(F3*100000)/150</f>
        <v>16066.666666666666</v>
      </c>
      <c r="H3">
        <v>37.299999999999997</v>
      </c>
      <c r="I3">
        <v>10.3</v>
      </c>
      <c r="J3" s="15">
        <f>(I3*100000)/150</f>
        <v>6866.6666666666679</v>
      </c>
      <c r="K3" s="72">
        <v>10.71</v>
      </c>
      <c r="L3" s="15">
        <f t="shared" ref="L3:L4" si="0">G3*K3*3785411.8</f>
        <v>651370950073.19995</v>
      </c>
      <c r="M3" s="15">
        <f t="shared" ref="M3:M4" si="1">J3*K3*3785411.8</f>
        <v>278386754595.60004</v>
      </c>
      <c r="O3" s="48"/>
    </row>
    <row r="4" spans="1:15">
      <c r="A4" s="5" t="s">
        <v>20</v>
      </c>
      <c r="B4" s="5">
        <v>44643</v>
      </c>
      <c r="C4" s="14" t="s">
        <v>96</v>
      </c>
      <c r="D4" s="2" t="s">
        <v>97</v>
      </c>
      <c r="E4">
        <v>35.1</v>
      </c>
      <c r="F4">
        <v>35.5</v>
      </c>
      <c r="G4" s="15">
        <f>(F4*100000)/150</f>
        <v>23666.666666666668</v>
      </c>
      <c r="H4">
        <v>39.6</v>
      </c>
      <c r="I4">
        <v>1.2</v>
      </c>
      <c r="J4" s="15">
        <f>(I4*100000)/150</f>
        <v>800</v>
      </c>
      <c r="K4" s="72">
        <v>7.07</v>
      </c>
      <c r="L4" s="15">
        <f t="shared" si="0"/>
        <v>633387720415.33337</v>
      </c>
      <c r="M4" s="15">
        <f t="shared" si="1"/>
        <v>21410289140.799999</v>
      </c>
    </row>
    <row r="5" spans="1:15">
      <c r="A5" s="5" t="s">
        <v>23</v>
      </c>
      <c r="B5" s="5">
        <v>44643</v>
      </c>
      <c r="C5" s="14" t="s">
        <v>98</v>
      </c>
      <c r="D5" s="2" t="s">
        <v>99</v>
      </c>
      <c r="E5">
        <v>37.1</v>
      </c>
      <c r="F5">
        <v>7.7</v>
      </c>
      <c r="G5" s="15">
        <f>(F5*100000)/150</f>
        <v>5133.333333333333</v>
      </c>
      <c r="H5">
        <v>38.799999999999997</v>
      </c>
      <c r="I5">
        <v>3.5</v>
      </c>
      <c r="J5" s="15">
        <f>(I5*100000)/150</f>
        <v>2333.3333333333335</v>
      </c>
      <c r="K5" s="72">
        <v>26.52</v>
      </c>
      <c r="L5" s="15">
        <f>G5*K5*3785411.8</f>
        <v>515330820804.79999</v>
      </c>
      <c r="M5" s="15">
        <f>J5*K5*3785411.8</f>
        <v>234241282184</v>
      </c>
    </row>
    <row r="6" spans="1:15">
      <c r="A6" s="2" t="s">
        <v>26</v>
      </c>
      <c r="B6" s="2"/>
      <c r="C6" s="2"/>
      <c r="D6" s="2"/>
      <c r="E6" s="2"/>
      <c r="G6" s="15">
        <f>AVERAGE(G2:G5)</f>
        <v>13050.000000000002</v>
      </c>
      <c r="J6" s="45">
        <f>AVERAGE(J2:J5)</f>
        <v>4883.333333333333</v>
      </c>
      <c r="L6" s="15">
        <f>AVERAGE(L2:L5)</f>
        <v>490690313594.66669</v>
      </c>
      <c r="M6" s="15">
        <f>AVERAGE(M2:M5)</f>
        <v>186377904482.83334</v>
      </c>
    </row>
    <row r="7" spans="1:15">
      <c r="A7" s="2" t="s">
        <v>27</v>
      </c>
      <c r="B7" s="2"/>
      <c r="C7" s="2"/>
      <c r="D7" s="2"/>
      <c r="E7" s="2"/>
      <c r="G7" s="15">
        <f>STDEV(G2:G5)</f>
        <v>8508.1877776209913</v>
      </c>
      <c r="J7" s="45">
        <f>STDEV(J2:J5)</f>
        <v>4030.3937864772083</v>
      </c>
      <c r="L7" s="15">
        <f>STDEV(L2:L5)</f>
        <v>226851009053.89127</v>
      </c>
      <c r="M7" s="15">
        <f>STDEV(M2:M5)</f>
        <v>113432247047.6844</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9"/>
  <sheetViews>
    <sheetView zoomScale="77" zoomScaleNormal="77" workbookViewId="0">
      <selection activeCell="Q6" sqref="Q6"/>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44636</v>
      </c>
      <c r="C2" s="14" t="s">
        <v>100</v>
      </c>
      <c r="D2" s="2" t="s">
        <v>101</v>
      </c>
      <c r="E2">
        <v>34.9</v>
      </c>
      <c r="F2">
        <v>39.9</v>
      </c>
      <c r="G2" s="15">
        <f>(F2*100000)/150</f>
        <v>26600</v>
      </c>
      <c r="H2">
        <v>36.200000000000003</v>
      </c>
      <c r="I2">
        <v>23.6</v>
      </c>
      <c r="J2" s="15">
        <f>(I2*100000)/150</f>
        <v>15733.333333333334</v>
      </c>
      <c r="K2" s="72">
        <v>5.86</v>
      </c>
      <c r="L2" s="15">
        <f>G2*K2*3785411.8</f>
        <v>590054849736.79993</v>
      </c>
      <c r="M2" s="15">
        <f>J2*K2*3785411.8</f>
        <v>349004873528.53333</v>
      </c>
      <c r="O2" s="48" t="s">
        <v>16</v>
      </c>
    </row>
    <row r="3" spans="1:15">
      <c r="A3" s="5" t="s">
        <v>17</v>
      </c>
      <c r="B3" s="5">
        <v>44636</v>
      </c>
      <c r="C3" s="14" t="s">
        <v>102</v>
      </c>
      <c r="D3" s="2" t="s">
        <v>103</v>
      </c>
      <c r="E3">
        <v>36.5</v>
      </c>
      <c r="F3">
        <v>12.8</v>
      </c>
      <c r="G3" s="15">
        <f>(F3*100000)/150</f>
        <v>8533.3333333333339</v>
      </c>
      <c r="H3">
        <v>39.6</v>
      </c>
      <c r="I3">
        <v>2</v>
      </c>
      <c r="J3" s="15">
        <f>(I3*100000)/150</f>
        <v>1333.3333333333333</v>
      </c>
      <c r="K3" s="72">
        <v>10.71</v>
      </c>
      <c r="L3" s="15">
        <f t="shared" ref="L3:L4" si="0">G3*K3*3785411.8</f>
        <v>345956355225.60004</v>
      </c>
      <c r="M3" s="15">
        <f t="shared" ref="M3" si="1">J3*K3*3785411.8</f>
        <v>54055680504</v>
      </c>
      <c r="O3" s="48"/>
    </row>
    <row r="4" spans="1:15">
      <c r="A4" s="5" t="s">
        <v>20</v>
      </c>
      <c r="B4" s="5">
        <v>44636</v>
      </c>
      <c r="C4" s="14" t="s">
        <v>104</v>
      </c>
      <c r="D4" s="2" t="s">
        <v>105</v>
      </c>
      <c r="E4">
        <v>35.700000000000003</v>
      </c>
      <c r="F4">
        <v>21.8</v>
      </c>
      <c r="G4" s="15">
        <f>(F4*100000)/150</f>
        <v>14533.333333333334</v>
      </c>
      <c r="J4" s="15">
        <f>(I4*100000)/150</f>
        <v>0</v>
      </c>
      <c r="K4" s="72">
        <v>7.07</v>
      </c>
      <c r="L4" s="15">
        <f t="shared" si="0"/>
        <v>388953586057.86664</v>
      </c>
      <c r="M4" s="15"/>
    </row>
    <row r="5" spans="1:15">
      <c r="A5" s="5" t="s">
        <v>23</v>
      </c>
      <c r="B5" s="5">
        <v>44636</v>
      </c>
      <c r="C5" s="14" t="s">
        <v>106</v>
      </c>
      <c r="D5" s="2" t="s">
        <v>107</v>
      </c>
      <c r="E5">
        <v>36.5</v>
      </c>
      <c r="F5">
        <v>12.1</v>
      </c>
      <c r="G5" s="15">
        <f>(F5*100000)/150</f>
        <v>8066.666666666667</v>
      </c>
      <c r="H5">
        <v>39.799999999999997</v>
      </c>
      <c r="I5">
        <v>1.7</v>
      </c>
      <c r="J5" s="15">
        <f>(I5*100000)/150</f>
        <v>1133.3333333333333</v>
      </c>
      <c r="K5" s="72">
        <v>26.52</v>
      </c>
      <c r="L5" s="15">
        <f>G5*K5*3785411.8</f>
        <v>809805575550.3999</v>
      </c>
      <c r="M5" s="15">
        <f>J5*K5*3785411.8</f>
        <v>113774337060.79999</v>
      </c>
    </row>
    <row r="6" spans="1:15">
      <c r="A6" s="2" t="s">
        <v>26</v>
      </c>
      <c r="B6" s="2"/>
      <c r="C6" s="2"/>
      <c r="D6" s="2"/>
      <c r="E6" s="2"/>
      <c r="G6" s="15">
        <f>AVERAGE(G2:G5)</f>
        <v>14433.333333333334</v>
      </c>
      <c r="J6" s="45">
        <f>AVERAGE(J2:J5)</f>
        <v>4550</v>
      </c>
      <c r="L6" s="15">
        <f>AVERAGE(L2:L5)</f>
        <v>533692591642.66663</v>
      </c>
      <c r="M6" s="15">
        <f>AVERAGE(M2:M5)</f>
        <v>172278297031.11111</v>
      </c>
    </row>
    <row r="7" spans="1:15">
      <c r="A7" s="2" t="s">
        <v>27</v>
      </c>
      <c r="B7" s="2"/>
      <c r="C7" s="2"/>
      <c r="D7" s="2"/>
      <c r="E7" s="2"/>
      <c r="G7" s="15">
        <f>STDEV(G2:G5)</f>
        <v>8629.0637232981844</v>
      </c>
      <c r="J7" s="45">
        <f>STDEV(J2:J5)</f>
        <v>7478.636239315294</v>
      </c>
      <c r="L7" s="15">
        <f>STDEV(L2:L5)</f>
        <v>212610252356.7663</v>
      </c>
      <c r="M7" s="15">
        <f>STDEV(M2:M5)</f>
        <v>155935216085.43622</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9"/>
  <sheetViews>
    <sheetView zoomScale="77" zoomScaleNormal="77" workbookViewId="0">
      <selection activeCell="J6" sqref="J6"/>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44629</v>
      </c>
      <c r="C2" s="14" t="s">
        <v>108</v>
      </c>
      <c r="D2" s="2" t="s">
        <v>109</v>
      </c>
      <c r="E2">
        <v>35.299999999999997</v>
      </c>
      <c r="F2">
        <v>29.4</v>
      </c>
      <c r="G2" s="15">
        <f>(F2*100000)/150</f>
        <v>19600</v>
      </c>
      <c r="H2">
        <v>35.299999999999997</v>
      </c>
      <c r="I2">
        <v>44.7</v>
      </c>
      <c r="J2" s="15">
        <f>(I2*100000)/150</f>
        <v>29800</v>
      </c>
      <c r="K2" s="72">
        <v>5.86</v>
      </c>
      <c r="L2" s="15">
        <f>G2*K2*3785411.8</f>
        <v>434777257700.79999</v>
      </c>
      <c r="M2" s="15">
        <f>J2*K2*3785411.8</f>
        <v>661038891810.40002</v>
      </c>
      <c r="O2" s="48" t="s">
        <v>16</v>
      </c>
    </row>
    <row r="3" spans="1:15">
      <c r="A3" s="5" t="s">
        <v>17</v>
      </c>
      <c r="B3" s="5">
        <v>44629</v>
      </c>
      <c r="C3" s="14" t="s">
        <v>110</v>
      </c>
      <c r="D3" s="2" t="s">
        <v>111</v>
      </c>
      <c r="E3">
        <v>35</v>
      </c>
      <c r="F3">
        <v>37.200000000000003</v>
      </c>
      <c r="G3" s="15">
        <f>(F3*100000)/150</f>
        <v>24800.000000000004</v>
      </c>
      <c r="H3">
        <v>39</v>
      </c>
      <c r="I3">
        <v>3.2</v>
      </c>
      <c r="J3" s="15">
        <f>(I3*100000)/150</f>
        <v>2133.3333333333335</v>
      </c>
      <c r="K3" s="72">
        <v>10.71</v>
      </c>
      <c r="L3" s="15">
        <f t="shared" ref="L3:L4" si="0">G3*K3*3785411.8</f>
        <v>1005435657374.4001</v>
      </c>
      <c r="M3" s="15">
        <f t="shared" ref="M3:M4" si="1">J3*K3*3785411.8</f>
        <v>86489088806.400009</v>
      </c>
      <c r="O3" s="48"/>
    </row>
    <row r="4" spans="1:15">
      <c r="A4" s="5" t="s">
        <v>20</v>
      </c>
      <c r="B4" s="5">
        <v>44629</v>
      </c>
      <c r="C4" s="14" t="s">
        <v>112</v>
      </c>
      <c r="D4" s="2" t="s">
        <v>113</v>
      </c>
      <c r="E4">
        <v>36.700000000000003</v>
      </c>
      <c r="F4">
        <v>11</v>
      </c>
      <c r="G4" s="15">
        <f>(F4*100000)/150</f>
        <v>7333.333333333333</v>
      </c>
      <c r="H4">
        <v>38.6</v>
      </c>
      <c r="I4">
        <v>4</v>
      </c>
      <c r="J4" s="15">
        <f>(I4*100000)/150</f>
        <v>2666.6666666666665</v>
      </c>
      <c r="K4" s="72">
        <v>7.07</v>
      </c>
      <c r="L4" s="15">
        <f t="shared" si="0"/>
        <v>196260983790.66666</v>
      </c>
      <c r="M4" s="15">
        <f t="shared" si="1"/>
        <v>71367630469.333328</v>
      </c>
    </row>
    <row r="5" spans="1:15">
      <c r="A5" s="5" t="s">
        <v>23</v>
      </c>
      <c r="B5" s="5">
        <v>44629</v>
      </c>
      <c r="C5" s="14" t="s">
        <v>114</v>
      </c>
      <c r="D5" s="2" t="s">
        <v>115</v>
      </c>
      <c r="E5">
        <v>36.1</v>
      </c>
      <c r="F5">
        <v>16.5</v>
      </c>
      <c r="G5" s="15">
        <f>(F5*100000)/150</f>
        <v>11000</v>
      </c>
      <c r="H5">
        <v>37.299999999999997</v>
      </c>
      <c r="I5">
        <v>10.4</v>
      </c>
      <c r="J5" s="15">
        <f>(I5*100000)/150</f>
        <v>6933.333333333333</v>
      </c>
      <c r="K5" s="72">
        <v>26.52</v>
      </c>
      <c r="L5" s="15">
        <f>G5*K5*3785411.8</f>
        <v>1104280330296</v>
      </c>
      <c r="M5" s="15">
        <f>J5*K5*3785411.8</f>
        <v>696031238489.59998</v>
      </c>
    </row>
    <row r="6" spans="1:15">
      <c r="A6" s="2" t="s">
        <v>26</v>
      </c>
      <c r="B6" s="2"/>
      <c r="C6" s="2"/>
      <c r="D6" s="2"/>
      <c r="E6" s="2"/>
      <c r="G6" s="15">
        <f>AVERAGE(G2:G5)</f>
        <v>15683.333333333334</v>
      </c>
      <c r="J6" s="45">
        <f>AVERAGE(J2:J5)</f>
        <v>10383.333333333334</v>
      </c>
      <c r="L6" s="15">
        <f>AVERAGE(L2:L5)</f>
        <v>685188557290.4668</v>
      </c>
      <c r="M6" s="15">
        <f>AVERAGE(M2:M5)</f>
        <v>378731712393.93335</v>
      </c>
    </row>
    <row r="7" spans="1:15">
      <c r="A7" s="2" t="s">
        <v>27</v>
      </c>
      <c r="B7" s="2"/>
      <c r="C7" s="2"/>
      <c r="D7" s="2"/>
      <c r="E7" s="2"/>
      <c r="G7" s="15">
        <f>STDEV(G2:G5)</f>
        <v>7960.5276207045526</v>
      </c>
      <c r="J7" s="45">
        <f>STDEV(J2:J5)</f>
        <v>13121.469542812765</v>
      </c>
      <c r="L7" s="15">
        <f>STDEV(L2:L5)</f>
        <v>439678712396.40338</v>
      </c>
      <c r="M7" s="15">
        <f>STDEV(M2:M5)</f>
        <v>346532712601.70746</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
  <sheetViews>
    <sheetView zoomScale="77" zoomScaleNormal="77" workbookViewId="0">
      <selection activeCell="T29" sqref="T29"/>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44622</v>
      </c>
      <c r="C2" s="14" t="s">
        <v>116</v>
      </c>
      <c r="D2" s="2" t="s">
        <v>117</v>
      </c>
      <c r="E2">
        <v>36.4</v>
      </c>
      <c r="F2">
        <v>13.5</v>
      </c>
      <c r="G2" s="15">
        <f>(F2*100000)/150</f>
        <v>9000</v>
      </c>
      <c r="H2">
        <v>37.4</v>
      </c>
      <c r="I2">
        <v>9.5</v>
      </c>
      <c r="J2" s="15">
        <f>(I2*100000)/150</f>
        <v>6333.333333333333</v>
      </c>
      <c r="K2" s="72">
        <v>5.86</v>
      </c>
      <c r="L2" s="15">
        <f>G2*K2*3785411.8</f>
        <v>199642618332</v>
      </c>
      <c r="M2" s="15">
        <f>J2*K2*3785411.8</f>
        <v>140489249937.33334</v>
      </c>
      <c r="O2" s="48" t="s">
        <v>16</v>
      </c>
    </row>
    <row r="3" spans="1:15">
      <c r="A3" s="5" t="s">
        <v>17</v>
      </c>
      <c r="B3" s="5">
        <v>44622</v>
      </c>
      <c r="C3" s="14" t="s">
        <v>118</v>
      </c>
      <c r="D3" s="2" t="s">
        <v>119</v>
      </c>
      <c r="E3">
        <v>35</v>
      </c>
      <c r="F3">
        <v>36.5</v>
      </c>
      <c r="G3" s="15">
        <f>(F3*100000)/150</f>
        <v>24333.333333333332</v>
      </c>
      <c r="H3">
        <v>36.200000000000003</v>
      </c>
      <c r="I3">
        <v>23</v>
      </c>
      <c r="J3" s="15">
        <f>(I3*100000)/150</f>
        <v>15333.333333333334</v>
      </c>
      <c r="K3" s="72">
        <v>10.71</v>
      </c>
      <c r="L3" s="15">
        <f t="shared" ref="L3:L4" si="0">G3*K3*3785411.8</f>
        <v>986516169198</v>
      </c>
      <c r="M3" s="15">
        <f t="shared" ref="M3:M4" si="1">J3*K3*3785411.8</f>
        <v>621640325796.00012</v>
      </c>
      <c r="O3" s="48"/>
    </row>
    <row r="4" spans="1:15">
      <c r="A4" s="5" t="s">
        <v>20</v>
      </c>
      <c r="B4" s="5">
        <v>44622</v>
      </c>
      <c r="C4" s="14" t="s">
        <v>120</v>
      </c>
      <c r="D4" s="2" t="s">
        <v>121</v>
      </c>
      <c r="E4">
        <v>36.299999999999997</v>
      </c>
      <c r="F4">
        <v>14.3</v>
      </c>
      <c r="G4" s="15">
        <f>(F4*100000)/150</f>
        <v>9533.3333333333339</v>
      </c>
      <c r="H4">
        <v>39.4</v>
      </c>
      <c r="I4">
        <v>2.2999999999999998</v>
      </c>
      <c r="J4" s="15">
        <f>(I4*100000)/150</f>
        <v>1533.333333333333</v>
      </c>
      <c r="K4" s="72">
        <v>7.07</v>
      </c>
      <c r="L4" s="15">
        <f t="shared" si="0"/>
        <v>255139278927.86667</v>
      </c>
      <c r="M4" s="15">
        <f t="shared" si="1"/>
        <v>41036387519.866653</v>
      </c>
    </row>
    <row r="5" spans="1:15">
      <c r="A5" s="5" t="s">
        <v>23</v>
      </c>
      <c r="B5" s="5">
        <v>44622</v>
      </c>
      <c r="C5" s="14" t="s">
        <v>122</v>
      </c>
      <c r="D5" s="2" t="s">
        <v>123</v>
      </c>
      <c r="E5">
        <v>38.299999999999997</v>
      </c>
      <c r="F5">
        <v>3.3</v>
      </c>
      <c r="G5" s="15">
        <f>(F5*100000)/150</f>
        <v>2200</v>
      </c>
      <c r="H5">
        <v>39.9</v>
      </c>
      <c r="I5">
        <v>1.6</v>
      </c>
      <c r="J5" s="15">
        <f>(I5*100000)/150</f>
        <v>1066.6666666666667</v>
      </c>
      <c r="K5" s="72">
        <v>26.52</v>
      </c>
      <c r="L5" s="15">
        <f>G5*K5*3785411.8</f>
        <v>220856066059.19998</v>
      </c>
      <c r="M5" s="15">
        <f>J5*K5*3785411.8</f>
        <v>107081728998.39999</v>
      </c>
    </row>
    <row r="6" spans="1:15">
      <c r="A6" s="2" t="s">
        <v>26</v>
      </c>
      <c r="B6" s="2"/>
      <c r="C6" s="2"/>
      <c r="D6" s="2"/>
      <c r="E6" s="2"/>
      <c r="G6" s="15">
        <f>AVERAGE(G2:G5)</f>
        <v>11266.666666666666</v>
      </c>
      <c r="J6" s="45">
        <f>AVERAGE(J2:J5)</f>
        <v>6066.666666666667</v>
      </c>
      <c r="L6" s="15">
        <f>AVERAGE(L2:L5)</f>
        <v>415538533129.26666</v>
      </c>
      <c r="M6" s="15">
        <f>AVERAGE(M2:M5)</f>
        <v>227561923062.90005</v>
      </c>
    </row>
    <row r="7" spans="1:15">
      <c r="A7" s="2" t="s">
        <v>27</v>
      </c>
      <c r="B7" s="2"/>
      <c r="C7" s="2"/>
      <c r="D7" s="2"/>
      <c r="E7" s="2"/>
      <c r="G7" s="15">
        <f>STDEV(G2:G5)</f>
        <v>9328.8878301836248</v>
      </c>
      <c r="J7" s="45">
        <f>STDEV(J2:J5)</f>
        <v>6620.5068620998427</v>
      </c>
      <c r="L7" s="15">
        <f>STDEV(L2:L5)</f>
        <v>381337860105.55017</v>
      </c>
      <c r="M7" s="15">
        <f>STDEV(M2:M5)</f>
        <v>265949049304.14658</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9"/>
  <sheetViews>
    <sheetView zoomScale="77" zoomScaleNormal="77" workbookViewId="0">
      <selection activeCell="N6" sqref="N6"/>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44615</v>
      </c>
      <c r="C2" s="14" t="s">
        <v>124</v>
      </c>
      <c r="D2" s="2" t="s">
        <v>125</v>
      </c>
      <c r="E2">
        <v>35.700000000000003</v>
      </c>
      <c r="F2">
        <v>21.8</v>
      </c>
      <c r="G2" s="15">
        <f>(F2*100000)/150</f>
        <v>14533.333333333334</v>
      </c>
      <c r="H2">
        <v>38.799999999999997</v>
      </c>
      <c r="I2">
        <v>3.4</v>
      </c>
      <c r="J2" s="15">
        <f>(I2*100000)/150</f>
        <v>2266.6666666666665</v>
      </c>
      <c r="K2" s="72">
        <v>5.86</v>
      </c>
      <c r="L2" s="15">
        <f>G2*K2*3785411.8</f>
        <v>322385857750.93335</v>
      </c>
      <c r="M2" s="15">
        <f>J2*K2*3785411.8</f>
        <v>50280363135.46666</v>
      </c>
      <c r="O2" s="48" t="s">
        <v>16</v>
      </c>
    </row>
    <row r="3" spans="1:15">
      <c r="A3" s="5" t="s">
        <v>17</v>
      </c>
      <c r="B3" s="5">
        <v>44615</v>
      </c>
      <c r="C3" s="14" t="s">
        <v>126</v>
      </c>
      <c r="D3" s="2" t="s">
        <v>127</v>
      </c>
      <c r="E3">
        <v>33.6</v>
      </c>
      <c r="F3">
        <v>108.1</v>
      </c>
      <c r="G3" s="15">
        <f>(F3*100000)/150</f>
        <v>72066.666666666672</v>
      </c>
      <c r="H3">
        <v>35.799999999999997</v>
      </c>
      <c r="I3">
        <v>30.1</v>
      </c>
      <c r="J3" s="15">
        <f>(I3*100000)/150</f>
        <v>20066.666666666668</v>
      </c>
      <c r="K3" s="72">
        <v>10.71</v>
      </c>
      <c r="L3" s="15">
        <f t="shared" ref="L3:L4" si="0">G3*K3*3785411.8</f>
        <v>2921709531241.2002</v>
      </c>
      <c r="M3" s="15">
        <f t="shared" ref="M3:M4" si="1">J3*K3*3785411.8</f>
        <v>813537991585.20007</v>
      </c>
      <c r="O3" s="48"/>
    </row>
    <row r="4" spans="1:15">
      <c r="A4" s="5" t="s">
        <v>20</v>
      </c>
      <c r="B4" s="5">
        <v>44615</v>
      </c>
      <c r="C4" s="14" t="s">
        <v>128</v>
      </c>
      <c r="D4" s="2" t="s">
        <v>129</v>
      </c>
      <c r="E4">
        <v>35.5</v>
      </c>
      <c r="F4">
        <v>25.1</v>
      </c>
      <c r="G4" s="15">
        <f>(F4*100000)/150</f>
        <v>16733.333333333332</v>
      </c>
      <c r="H4">
        <v>36.799999999999997</v>
      </c>
      <c r="I4">
        <v>15.3</v>
      </c>
      <c r="J4" s="15">
        <f>(I4*100000)/150</f>
        <v>10200</v>
      </c>
      <c r="K4" s="72">
        <v>7.07</v>
      </c>
      <c r="L4" s="15">
        <f t="shared" si="0"/>
        <v>447831881195.06659</v>
      </c>
      <c r="M4" s="15">
        <f t="shared" si="1"/>
        <v>272981186545.19998</v>
      </c>
    </row>
    <row r="5" spans="1:15">
      <c r="A5" s="5" t="s">
        <v>23</v>
      </c>
      <c r="B5" s="5">
        <v>44615</v>
      </c>
      <c r="C5" s="14" t="s">
        <v>130</v>
      </c>
      <c r="D5" s="2" t="s">
        <v>131</v>
      </c>
      <c r="E5">
        <v>35.799999999999997</v>
      </c>
      <c r="F5">
        <v>20.8</v>
      </c>
      <c r="G5" s="15">
        <f>(F5*100000)/150</f>
        <v>13866.666666666666</v>
      </c>
      <c r="H5">
        <v>37.5</v>
      </c>
      <c r="I5">
        <v>9</v>
      </c>
      <c r="J5" s="15">
        <f>(I5*100000)/150</f>
        <v>6000</v>
      </c>
      <c r="K5" s="72">
        <v>26.52</v>
      </c>
      <c r="L5" s="15">
        <f>G5*K5*3785411.8</f>
        <v>1392062476979.2</v>
      </c>
      <c r="M5" s="15">
        <f>J5*K5*3785411.8</f>
        <v>602334725616</v>
      </c>
    </row>
    <row r="6" spans="1:15">
      <c r="A6" s="2" t="s">
        <v>26</v>
      </c>
      <c r="B6" s="2"/>
      <c r="C6" s="2"/>
      <c r="D6" s="2"/>
      <c r="E6" s="2"/>
      <c r="G6" s="15">
        <f>AVERAGE(G2:G5)</f>
        <v>29300</v>
      </c>
      <c r="J6" s="45">
        <f>AVERAGE(J2:J5)</f>
        <v>9633.3333333333339</v>
      </c>
      <c r="L6" s="15">
        <f>AVERAGE(L2:L5)</f>
        <v>1270997436791.6001</v>
      </c>
      <c r="M6" s="15">
        <f>AVERAGE(M2:M5)</f>
        <v>434783566720.46667</v>
      </c>
    </row>
    <row r="7" spans="1:15">
      <c r="A7" s="2" t="s">
        <v>27</v>
      </c>
      <c r="B7" s="2"/>
      <c r="C7" s="2"/>
      <c r="D7" s="2"/>
      <c r="E7" s="2"/>
      <c r="G7" s="15">
        <f>STDEV(G2:G5)</f>
        <v>28537.40884705029</v>
      </c>
      <c r="J7" s="45">
        <f>STDEV(J2:J5)</f>
        <v>7673.4269711440857</v>
      </c>
      <c r="L7" s="15">
        <f>STDEV(L2:L5)</f>
        <v>1199579457216.6233</v>
      </c>
      <c r="M7" s="15">
        <f>STDEV(M2:M5)</f>
        <v>339387207085.24097</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9"/>
  <sheetViews>
    <sheetView zoomScale="77" zoomScaleNormal="77" workbookViewId="0">
      <selection activeCell="J2" sqref="J2:J3"/>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44608</v>
      </c>
      <c r="C2" s="14" t="s">
        <v>124</v>
      </c>
      <c r="D2" s="2" t="s">
        <v>132</v>
      </c>
      <c r="E2">
        <v>32.799999999999997</v>
      </c>
      <c r="F2">
        <v>194.9</v>
      </c>
      <c r="G2" s="15">
        <f>(F2*100000)/150</f>
        <v>129933.33333333333</v>
      </c>
      <c r="H2">
        <v>34.799999999999997</v>
      </c>
      <c r="I2">
        <v>64.2</v>
      </c>
      <c r="J2" s="15">
        <f>(I2*100000)/150</f>
        <v>42800</v>
      </c>
      <c r="K2" s="72">
        <v>5.86</v>
      </c>
      <c r="L2" s="15">
        <f>G2*K2*3785411.8</f>
        <v>2882247875030.1333</v>
      </c>
      <c r="M2" s="15">
        <f>J2*K2*3785411.8</f>
        <v>949411562734.3999</v>
      </c>
      <c r="O2" s="48" t="s">
        <v>16</v>
      </c>
    </row>
    <row r="3" spans="1:15">
      <c r="A3" s="5" t="s">
        <v>17</v>
      </c>
      <c r="B3" s="5">
        <v>44608</v>
      </c>
      <c r="C3" s="14" t="s">
        <v>126</v>
      </c>
      <c r="D3" s="2" t="s">
        <v>133</v>
      </c>
      <c r="E3">
        <v>33</v>
      </c>
      <c r="F3">
        <v>169.7</v>
      </c>
      <c r="G3" s="15">
        <f>(F3*100000)/150</f>
        <v>113133.33333333333</v>
      </c>
      <c r="H3">
        <v>33.799999999999997</v>
      </c>
      <c r="I3">
        <v>125.1</v>
      </c>
      <c r="J3" s="15">
        <f>(I3*100000)/150</f>
        <v>83400</v>
      </c>
      <c r="K3" s="72">
        <v>10.71</v>
      </c>
      <c r="L3" s="15">
        <f t="shared" ref="L3:L4" si="0">G3*K3*3785411.8</f>
        <v>4586624490764.3994</v>
      </c>
      <c r="M3" s="15">
        <f t="shared" ref="M3:M4" si="1">J3*K3*3785411.8</f>
        <v>3381182815525.2002</v>
      </c>
      <c r="O3" s="48"/>
    </row>
    <row r="4" spans="1:15">
      <c r="A4" s="5" t="s">
        <v>20</v>
      </c>
      <c r="B4" s="5">
        <v>44608</v>
      </c>
      <c r="C4" s="14" t="s">
        <v>128</v>
      </c>
      <c r="D4" s="2" t="s">
        <v>134</v>
      </c>
      <c r="E4">
        <v>35.799999999999997</v>
      </c>
      <c r="F4">
        <v>20.100000000000001</v>
      </c>
      <c r="G4" s="15">
        <f>(F4*100000)/150</f>
        <v>13400.000000000002</v>
      </c>
      <c r="H4">
        <v>36.9</v>
      </c>
      <c r="I4">
        <v>14.3</v>
      </c>
      <c r="J4" s="15">
        <f>(I4*100000)/150</f>
        <v>9533.3333333333339</v>
      </c>
      <c r="K4" s="72">
        <v>7.07</v>
      </c>
      <c r="L4" s="15">
        <f t="shared" si="0"/>
        <v>358622343108.40002</v>
      </c>
      <c r="M4" s="15">
        <f t="shared" si="1"/>
        <v>255139278927.86667</v>
      </c>
    </row>
    <row r="5" spans="1:15">
      <c r="A5" s="5" t="s">
        <v>23</v>
      </c>
      <c r="B5" s="5">
        <v>44608</v>
      </c>
      <c r="C5" s="14" t="s">
        <v>130</v>
      </c>
      <c r="D5" s="2" t="s">
        <v>135</v>
      </c>
      <c r="E5">
        <v>36.200000000000003</v>
      </c>
      <c r="F5">
        <v>15.9</v>
      </c>
      <c r="G5" s="15">
        <f>(F5*100000)/150</f>
        <v>10600</v>
      </c>
      <c r="H5">
        <v>37.6</v>
      </c>
      <c r="I5">
        <v>8.3000000000000007</v>
      </c>
      <c r="J5" s="15">
        <f>(I5*100000)/150</f>
        <v>5533.3333333333339</v>
      </c>
      <c r="K5" s="72">
        <v>26.52</v>
      </c>
      <c r="L5" s="15">
        <f>G5*K5*3785411.8</f>
        <v>1064124681921.6</v>
      </c>
      <c r="M5" s="15">
        <f>J5*K5*3785411.8</f>
        <v>555486469179.19995</v>
      </c>
    </row>
    <row r="6" spans="1:15">
      <c r="A6" s="2" t="s">
        <v>26</v>
      </c>
      <c r="B6" s="2"/>
      <c r="C6" s="2"/>
      <c r="D6" s="2"/>
      <c r="E6" s="2"/>
      <c r="G6" s="15">
        <f>AVERAGE(G2:G5)</f>
        <v>66766.666666666657</v>
      </c>
      <c r="J6" s="45">
        <f>AVERAGE(J2:J5)</f>
        <v>35316.666666666672</v>
      </c>
      <c r="L6" s="15">
        <f>AVERAGE(L2:L5)</f>
        <v>2222904847706.1333</v>
      </c>
      <c r="M6" s="15">
        <f>AVERAGE(M2:M5)</f>
        <v>1285305031591.6667</v>
      </c>
    </row>
    <row r="7" spans="1:15">
      <c r="A7" s="2" t="s">
        <v>27</v>
      </c>
      <c r="B7" s="2"/>
      <c r="C7" s="2"/>
      <c r="D7" s="2"/>
      <c r="E7" s="2"/>
      <c r="G7" s="15">
        <f>STDEV(G2:G5)</f>
        <v>63620.2041050669</v>
      </c>
      <c r="J7" s="45">
        <f>STDEV(J2:J5)</f>
        <v>36147.081230460106</v>
      </c>
      <c r="L7" s="15">
        <f>STDEV(L2:L5)</f>
        <v>1900896675100.5605</v>
      </c>
      <c r="M7" s="15">
        <f>STDEV(M2:M5)</f>
        <v>1425880396995.751</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9"/>
  <sheetViews>
    <sheetView zoomScale="77" zoomScaleNormal="77" workbookViewId="0">
      <selection activeCell="N2" sqref="N2"/>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58.5"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44601</v>
      </c>
      <c r="C2" s="14" t="s">
        <v>136</v>
      </c>
      <c r="D2" s="2" t="s">
        <v>137</v>
      </c>
      <c r="E2">
        <v>33.799999999999997</v>
      </c>
      <c r="F2">
        <v>88.6</v>
      </c>
      <c r="G2" s="15">
        <f>(F2*100000)/150</f>
        <v>59066.666666666664</v>
      </c>
      <c r="H2">
        <v>34.4</v>
      </c>
      <c r="I2">
        <v>57.4</v>
      </c>
      <c r="J2" s="15">
        <f>(I2*100000)/150</f>
        <v>38266.666666666664</v>
      </c>
      <c r="K2" s="72">
        <v>5.86</v>
      </c>
      <c r="L2" s="15">
        <f>G2*K2*3785411.8</f>
        <v>1310247109941.8667</v>
      </c>
      <c r="M2" s="15">
        <f>J2*K2*3785411.8</f>
        <v>848850836463.46655</v>
      </c>
      <c r="O2" s="48" t="s">
        <v>16</v>
      </c>
    </row>
    <row r="3" spans="1:15">
      <c r="A3" s="5" t="s">
        <v>17</v>
      </c>
      <c r="B3" s="5">
        <v>44601</v>
      </c>
      <c r="C3" s="14" t="s">
        <v>138</v>
      </c>
      <c r="D3" s="2" t="s">
        <v>139</v>
      </c>
      <c r="E3">
        <v>32.1</v>
      </c>
      <c r="F3">
        <v>321.7</v>
      </c>
      <c r="G3" s="15">
        <f>(F3*100000)/150</f>
        <v>214466.66666666666</v>
      </c>
      <c r="H3">
        <v>32.5</v>
      </c>
      <c r="I3">
        <v>239.9</v>
      </c>
      <c r="J3" s="15">
        <f>(I3*100000)/150</f>
        <v>159933.33333333334</v>
      </c>
      <c r="K3" s="72">
        <v>10.71</v>
      </c>
      <c r="L3" s="15">
        <f t="shared" ref="L3:L4" si="0">G3*K3*3785411.8</f>
        <v>8694856209068.3994</v>
      </c>
      <c r="M3" s="15">
        <f t="shared" ref="M3:M4" si="1">J3*K3*3785411.8</f>
        <v>6483978876454.8008</v>
      </c>
      <c r="O3" s="48"/>
    </row>
    <row r="4" spans="1:15">
      <c r="A4" s="5" t="s">
        <v>20</v>
      </c>
      <c r="B4" s="5">
        <v>44601</v>
      </c>
      <c r="C4" s="14" t="s">
        <v>140</v>
      </c>
      <c r="D4" s="2" t="s">
        <v>141</v>
      </c>
      <c r="E4">
        <v>32.5</v>
      </c>
      <c r="F4">
        <v>240.4</v>
      </c>
      <c r="G4" s="15">
        <f>(F4*100000)/150</f>
        <v>160266.66666666666</v>
      </c>
      <c r="H4">
        <v>33.6</v>
      </c>
      <c r="I4">
        <v>109.2</v>
      </c>
      <c r="J4" s="15">
        <f>(I4*100000)/150</f>
        <v>72800</v>
      </c>
      <c r="K4" s="72">
        <v>7.07</v>
      </c>
      <c r="L4" s="15">
        <f t="shared" si="0"/>
        <v>4289194591206.9326</v>
      </c>
      <c r="M4" s="15">
        <f t="shared" si="1"/>
        <v>1948336311812.7998</v>
      </c>
    </row>
    <row r="5" spans="1:15">
      <c r="A5" s="5" t="s">
        <v>23</v>
      </c>
      <c r="B5" s="5">
        <v>44601</v>
      </c>
      <c r="C5" s="14" t="s">
        <v>142</v>
      </c>
      <c r="D5" s="2" t="s">
        <v>143</v>
      </c>
      <c r="E5">
        <v>31</v>
      </c>
      <c r="F5">
        <v>708.5</v>
      </c>
      <c r="G5" s="15">
        <f>(F5*100000)/150</f>
        <v>472333.33333333331</v>
      </c>
      <c r="H5">
        <v>31.2</v>
      </c>
      <c r="I5">
        <v>613.70000000000005</v>
      </c>
      <c r="J5" s="15">
        <f>(I5*100000)/150</f>
        <v>409133.33333333337</v>
      </c>
      <c r="K5" s="72">
        <v>26.52</v>
      </c>
      <c r="L5" s="15">
        <f>G5*K5*3785411.8</f>
        <v>47417128122104</v>
      </c>
      <c r="M5" s="15">
        <f>J5*K5*3785411.8</f>
        <v>41072535678948.797</v>
      </c>
    </row>
    <row r="6" spans="1:15">
      <c r="A6" s="2" t="s">
        <v>26</v>
      </c>
      <c r="B6" s="2"/>
      <c r="C6" s="2"/>
      <c r="D6" s="2"/>
      <c r="E6" s="2"/>
      <c r="G6" s="15">
        <f>AVERAGE(G2:G5)</f>
        <v>226533.33333333331</v>
      </c>
      <c r="J6" s="45">
        <f>AVERAGE(J2:J5)</f>
        <v>170033.33333333334</v>
      </c>
      <c r="L6" s="15">
        <f>AVERAGE(L2:L5)</f>
        <v>15427856508080.301</v>
      </c>
      <c r="M6" s="15">
        <f>AVERAGE(M2:M5)</f>
        <v>12588425425919.965</v>
      </c>
    </row>
    <row r="7" spans="1:15">
      <c r="A7" s="2" t="s">
        <v>27</v>
      </c>
      <c r="B7" s="2"/>
      <c r="C7" s="2"/>
      <c r="D7" s="2"/>
      <c r="E7" s="2"/>
      <c r="G7" s="15">
        <f>STDEV(G2:G5)</f>
        <v>176067.78997496018</v>
      </c>
      <c r="J7" s="45">
        <f>STDEV(J2:J5)</f>
        <v>167419.22983492227</v>
      </c>
      <c r="L7" s="15">
        <f>STDEV(L2:L5)</f>
        <v>21540840867517.129</v>
      </c>
      <c r="M7" s="15">
        <f>STDEV(M2:M5)</f>
        <v>19145390328392.664</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9"/>
  <sheetViews>
    <sheetView zoomScale="77" zoomScaleNormal="77" workbookViewId="0">
      <selection activeCell="G27" sqref="G27"/>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44594</v>
      </c>
      <c r="C2" s="14" t="s">
        <v>144</v>
      </c>
      <c r="D2" s="2" t="s">
        <v>145</v>
      </c>
      <c r="E2">
        <v>31.6</v>
      </c>
      <c r="F2">
        <v>454.6</v>
      </c>
      <c r="G2" s="15">
        <f>(F2*100000)/150</f>
        <v>303066.66666666669</v>
      </c>
      <c r="H2">
        <v>32.4</v>
      </c>
      <c r="I2">
        <v>251</v>
      </c>
      <c r="J2" s="15">
        <f>(I2*100000)/150</f>
        <v>167333.33333333334</v>
      </c>
      <c r="K2" s="72">
        <v>5.86</v>
      </c>
      <c r="L2" s="15">
        <f>G2*K2*3785411.8</f>
        <v>6722780318053.8672</v>
      </c>
      <c r="M2" s="15">
        <f>J2*K2*3785411.8</f>
        <v>3711873866765.3335</v>
      </c>
      <c r="O2" s="48" t="s">
        <v>16</v>
      </c>
    </row>
    <row r="3" spans="1:15">
      <c r="A3" s="5" t="s">
        <v>17</v>
      </c>
      <c r="B3" s="5">
        <v>44594</v>
      </c>
      <c r="C3" s="14" t="s">
        <v>146</v>
      </c>
      <c r="D3" s="2" t="s">
        <v>147</v>
      </c>
      <c r="E3">
        <v>31</v>
      </c>
      <c r="F3">
        <v>736.6</v>
      </c>
      <c r="G3" s="15">
        <f>(F3*100000)/150</f>
        <v>491066.66666666669</v>
      </c>
      <c r="H3">
        <v>31.7</v>
      </c>
      <c r="I3">
        <v>438.9</v>
      </c>
      <c r="J3" s="15">
        <f>(I3*100000)/150</f>
        <v>292600</v>
      </c>
      <c r="K3" s="72">
        <v>10.71</v>
      </c>
      <c r="L3" s="15">
        <f t="shared" ref="L3:L4" si="0">G3*K3*3785411.8</f>
        <v>19908707129623.203</v>
      </c>
      <c r="M3" s="15">
        <f t="shared" ref="M3:M4" si="1">J3*K3*3785411.8</f>
        <v>11862519086602.801</v>
      </c>
      <c r="O3" s="48"/>
    </row>
    <row r="4" spans="1:15">
      <c r="A4" s="5" t="s">
        <v>20</v>
      </c>
      <c r="B4" s="5">
        <v>44594</v>
      </c>
      <c r="C4" s="14" t="s">
        <v>148</v>
      </c>
      <c r="D4" s="2" t="s">
        <v>149</v>
      </c>
      <c r="E4">
        <v>32.4</v>
      </c>
      <c r="F4">
        <v>263.60000000000002</v>
      </c>
      <c r="G4" s="15">
        <f>(F4*100000)/150</f>
        <v>175733.33333333337</v>
      </c>
      <c r="H4">
        <v>32.9</v>
      </c>
      <c r="I4">
        <v>180.5</v>
      </c>
      <c r="J4" s="15">
        <f>(I4*100000)/150</f>
        <v>120333.33333333333</v>
      </c>
      <c r="K4" s="72">
        <v>7.07</v>
      </c>
      <c r="L4" s="15">
        <f t="shared" si="0"/>
        <v>4703126847929.0674</v>
      </c>
      <c r="M4" s="15">
        <f t="shared" si="1"/>
        <v>3220464324928.6665</v>
      </c>
    </row>
    <row r="5" spans="1:15">
      <c r="A5" s="5" t="s">
        <v>23</v>
      </c>
      <c r="B5" s="5">
        <v>44594</v>
      </c>
      <c r="C5" s="14" t="s">
        <v>150</v>
      </c>
      <c r="D5" s="2" t="s">
        <v>151</v>
      </c>
      <c r="E5">
        <v>31.1</v>
      </c>
      <c r="F5">
        <v>689.3</v>
      </c>
      <c r="G5" s="15">
        <f>(F5*100000)/150</f>
        <v>459533.33333333331</v>
      </c>
      <c r="H5">
        <v>31.6</v>
      </c>
      <c r="I5">
        <v>483.9</v>
      </c>
      <c r="J5" s="15">
        <f>(I5*100000)/150</f>
        <v>322600</v>
      </c>
      <c r="K5" s="72">
        <v>26.52</v>
      </c>
      <c r="L5" s="15">
        <f>G5*K5*3785411.8</f>
        <v>46132147374123.195</v>
      </c>
      <c r="M5" s="15">
        <f>J5*K5*3785411.8</f>
        <v>32385530413953.598</v>
      </c>
    </row>
    <row r="6" spans="1:15">
      <c r="A6" s="2" t="s">
        <v>26</v>
      </c>
      <c r="B6" s="2"/>
      <c r="C6" s="2"/>
      <c r="D6" s="2"/>
      <c r="E6" s="2"/>
      <c r="G6" s="15">
        <f>AVERAGE(G2:G5)</f>
        <v>357350</v>
      </c>
      <c r="J6" s="45">
        <f>AVERAGE(J2:J5)</f>
        <v>225716.66666666669</v>
      </c>
      <c r="L6" s="15">
        <f>AVERAGE(L2:L5)</f>
        <v>19366690417432.332</v>
      </c>
      <c r="M6" s="15">
        <f>AVERAGE(M2:M5)</f>
        <v>12795096923062.6</v>
      </c>
    </row>
    <row r="7" spans="1:15">
      <c r="A7" s="2" t="s">
        <v>27</v>
      </c>
      <c r="B7" s="2"/>
      <c r="C7" s="2"/>
      <c r="D7" s="2"/>
      <c r="E7" s="2"/>
      <c r="G7" s="15">
        <f>STDEV(G2:G5)</f>
        <v>146347.61636191694</v>
      </c>
      <c r="J7" s="45">
        <f>STDEV(J2:J5)</f>
        <v>97252.285510609043</v>
      </c>
      <c r="L7" s="15">
        <f>STDEV(L2:L5)</f>
        <v>19075045018512.133</v>
      </c>
      <c r="M7" s="15">
        <f>STDEV(M2:M5)</f>
        <v>13648361516579.918</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9"/>
  <sheetViews>
    <sheetView zoomScale="77" zoomScaleNormal="77" workbookViewId="0">
      <selection activeCell="U7" sqref="U7"/>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44587</v>
      </c>
      <c r="C2" s="14" t="s">
        <v>152</v>
      </c>
      <c r="D2" s="2" t="s">
        <v>153</v>
      </c>
      <c r="E2">
        <v>30.4</v>
      </c>
      <c r="F2">
        <v>1134.0999999999999</v>
      </c>
      <c r="G2" s="15">
        <f>(F2*100000)/150</f>
        <v>756066.66666666651</v>
      </c>
      <c r="H2">
        <v>31.2</v>
      </c>
      <c r="I2">
        <v>833.9</v>
      </c>
      <c r="J2" s="15">
        <f>(I2*100000)/150</f>
        <v>555933.33333333337</v>
      </c>
      <c r="K2" s="72">
        <v>5.86</v>
      </c>
      <c r="L2" s="15">
        <f>G2*K2*3785411.8</f>
        <v>16771458774097.863</v>
      </c>
      <c r="M2" s="15">
        <f>J2*K2*3785411.8</f>
        <v>12331998476078.135</v>
      </c>
      <c r="O2" s="48" t="s">
        <v>16</v>
      </c>
    </row>
    <row r="3" spans="1:15">
      <c r="A3" s="5" t="s">
        <v>17</v>
      </c>
      <c r="B3" s="5">
        <v>44587</v>
      </c>
      <c r="C3" s="14" t="s">
        <v>154</v>
      </c>
      <c r="D3" s="2" t="s">
        <v>155</v>
      </c>
      <c r="E3">
        <v>30.4</v>
      </c>
      <c r="F3">
        <v>1163.5</v>
      </c>
      <c r="G3" s="15">
        <f>(F3*100000)/150</f>
        <v>775666.66666666663</v>
      </c>
      <c r="H3">
        <v>31.3</v>
      </c>
      <c r="I3">
        <v>803.8</v>
      </c>
      <c r="J3" s="15">
        <f>(I3*100000)/150</f>
        <v>535866.66666666663</v>
      </c>
      <c r="K3" s="72">
        <v>10.71</v>
      </c>
      <c r="L3" s="15">
        <f t="shared" ref="L3:L4" si="0">G3*K3*3785411.8</f>
        <v>31446892133202</v>
      </c>
      <c r="M3" s="15">
        <f t="shared" ref="M3:M4" si="1">J3*K3*3785411.8</f>
        <v>21724977994557.598</v>
      </c>
      <c r="O3" s="48"/>
    </row>
    <row r="4" spans="1:15">
      <c r="A4" s="5" t="s">
        <v>20</v>
      </c>
      <c r="B4" s="5">
        <v>44587</v>
      </c>
      <c r="C4" s="14" t="s">
        <v>156</v>
      </c>
      <c r="D4" s="2" t="s">
        <v>157</v>
      </c>
      <c r="E4">
        <v>30.9</v>
      </c>
      <c r="F4">
        <v>794.2</v>
      </c>
      <c r="G4" s="15">
        <f>(F4*100000)/150</f>
        <v>529466.66666666663</v>
      </c>
      <c r="H4">
        <v>32.1</v>
      </c>
      <c r="I4">
        <v>444.4</v>
      </c>
      <c r="J4" s="15">
        <f>(I4*100000)/150</f>
        <v>296266.66666666669</v>
      </c>
      <c r="K4" s="72">
        <v>7.07</v>
      </c>
      <c r="L4" s="15">
        <f t="shared" si="0"/>
        <v>14170043029686.131</v>
      </c>
      <c r="M4" s="15">
        <f t="shared" si="1"/>
        <v>7928943745142.9336</v>
      </c>
    </row>
    <row r="5" spans="1:15">
      <c r="A5" s="5" t="s">
        <v>23</v>
      </c>
      <c r="B5" s="5">
        <v>44587</v>
      </c>
      <c r="C5" s="14" t="s">
        <v>158</v>
      </c>
      <c r="D5" s="2" t="s">
        <v>159</v>
      </c>
      <c r="E5">
        <v>29.4</v>
      </c>
      <c r="F5">
        <v>2327.6999999999998</v>
      </c>
      <c r="G5" s="15">
        <f>(F5*100000)/150</f>
        <v>1551799.9999999998</v>
      </c>
      <c r="H5">
        <v>30</v>
      </c>
      <c r="I5">
        <v>1998.5</v>
      </c>
      <c r="J5" s="15">
        <f>(I5*100000)/150</f>
        <v>1332333.3333333333</v>
      </c>
      <c r="K5" s="72">
        <v>26.52</v>
      </c>
      <c r="L5" s="15">
        <f>G5*K5*3785411.8</f>
        <v>155783837868484.75</v>
      </c>
      <c r="M5" s="15">
        <f>J5*K5*3785411.8</f>
        <v>133751772127064</v>
      </c>
    </row>
    <row r="6" spans="1:15">
      <c r="A6" s="2" t="s">
        <v>26</v>
      </c>
      <c r="B6" s="2"/>
      <c r="C6" s="2"/>
      <c r="D6" s="2"/>
      <c r="E6" s="2"/>
      <c r="G6" s="15">
        <f>AVERAGE(G2:G5)</f>
        <v>903249.99999999977</v>
      </c>
      <c r="J6" s="45">
        <f>AVERAGE(J2:J5)</f>
        <v>680100</v>
      </c>
      <c r="L6" s="15">
        <f>AVERAGE(L2:L5)</f>
        <v>54543057951367.688</v>
      </c>
      <c r="M6" s="15">
        <f>AVERAGE(M2:M5)</f>
        <v>43934423085710.672</v>
      </c>
    </row>
    <row r="7" spans="1:15">
      <c r="A7" s="2" t="s">
        <v>27</v>
      </c>
      <c r="B7" s="2"/>
      <c r="C7" s="2"/>
      <c r="D7" s="2"/>
      <c r="E7" s="2"/>
      <c r="G7" s="15">
        <f>STDEV(G2:G5)</f>
        <v>446568.96568291815</v>
      </c>
      <c r="J7" s="45">
        <f>STDEV(J2:J5)</f>
        <v>450539.29330838035</v>
      </c>
      <c r="L7" s="15">
        <f>STDEV(L2:L5)</f>
        <v>67921038547225.281</v>
      </c>
      <c r="M7" s="15">
        <f>STDEV(M2:M5)</f>
        <v>60154034012205.68</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9"/>
  <sheetViews>
    <sheetView zoomScale="77" zoomScaleNormal="77" workbookViewId="0">
      <selection activeCell="G49" sqref="G49"/>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44580</v>
      </c>
      <c r="C2" s="14" t="s">
        <v>160</v>
      </c>
      <c r="D2" s="2" t="s">
        <v>161</v>
      </c>
      <c r="E2">
        <v>31.9</v>
      </c>
      <c r="F2">
        <v>365.8</v>
      </c>
      <c r="G2" s="15">
        <f>(F2*100000)/150</f>
        <v>243866.66666666666</v>
      </c>
      <c r="H2">
        <v>33.200000000000003</v>
      </c>
      <c r="I2">
        <v>194.5</v>
      </c>
      <c r="J2" s="15">
        <f>(I2*100000)/150</f>
        <v>129666.66666666667</v>
      </c>
      <c r="K2" s="72">
        <v>5.86</v>
      </c>
      <c r="L2" s="15">
        <f>G2*K2*3785411.8</f>
        <v>5409575539692.2666</v>
      </c>
      <c r="M2" s="15">
        <f>J2*K2*3785411.8</f>
        <v>2876332538190.667</v>
      </c>
      <c r="O2" s="48" t="s">
        <v>16</v>
      </c>
    </row>
    <row r="3" spans="1:15">
      <c r="A3" s="5" t="s">
        <v>17</v>
      </c>
      <c r="B3" s="5">
        <v>44580</v>
      </c>
      <c r="C3" s="14" t="s">
        <v>162</v>
      </c>
      <c r="D3" s="2" t="s">
        <v>163</v>
      </c>
      <c r="E3">
        <v>29.5</v>
      </c>
      <c r="F3">
        <v>2170.8000000000002</v>
      </c>
      <c r="G3" s="15">
        <f>(F3*100000)/150</f>
        <v>1447200.0000000002</v>
      </c>
      <c r="H3">
        <v>29.5</v>
      </c>
      <c r="I3">
        <v>2879.1</v>
      </c>
      <c r="J3" s="15">
        <f>(I3*100000)/150</f>
        <v>1919400</v>
      </c>
      <c r="K3" s="72">
        <v>10.71</v>
      </c>
      <c r="L3" s="15">
        <f t="shared" ref="L3:L4" si="0">G3*K3*3785411.8</f>
        <v>58672035619041.609</v>
      </c>
      <c r="M3" s="15">
        <f t="shared" ref="M3:M4" si="1">J3*K3*3785411.8</f>
        <v>77815854869533.203</v>
      </c>
      <c r="O3" s="48"/>
    </row>
    <row r="4" spans="1:15">
      <c r="A4" s="5" t="s">
        <v>20</v>
      </c>
      <c r="B4" s="5">
        <v>44580</v>
      </c>
      <c r="C4" s="14" t="s">
        <v>164</v>
      </c>
      <c r="D4" s="2" t="s">
        <v>165</v>
      </c>
      <c r="E4">
        <v>32.200000000000003</v>
      </c>
      <c r="F4">
        <v>305.60000000000002</v>
      </c>
      <c r="G4" s="15">
        <f>(F4*100000)/150</f>
        <v>203733.33333333337</v>
      </c>
      <c r="H4">
        <v>32.4</v>
      </c>
      <c r="I4">
        <v>351.9</v>
      </c>
      <c r="J4" s="15">
        <f>(I4*100000)/150</f>
        <v>234600</v>
      </c>
      <c r="K4" s="72">
        <v>7.07</v>
      </c>
      <c r="L4" s="15">
        <f t="shared" si="0"/>
        <v>5452486967857.0674</v>
      </c>
      <c r="M4" s="15">
        <f t="shared" si="1"/>
        <v>6278567290539.5996</v>
      </c>
    </row>
    <row r="5" spans="1:15">
      <c r="A5" s="5" t="s">
        <v>23</v>
      </c>
      <c r="B5" s="5">
        <v>44580</v>
      </c>
      <c r="C5" s="14" t="s">
        <v>166</v>
      </c>
      <c r="D5" s="2" t="s">
        <v>167</v>
      </c>
      <c r="E5">
        <v>30</v>
      </c>
      <c r="F5">
        <v>1497.6</v>
      </c>
      <c r="G5" s="15">
        <f>(F5*100000)/150</f>
        <v>998400</v>
      </c>
      <c r="H5">
        <v>30.1</v>
      </c>
      <c r="I5">
        <v>1810.7</v>
      </c>
      <c r="J5" s="15">
        <f>(I5*100000)/150</f>
        <v>1207133.3333333333</v>
      </c>
      <c r="K5" s="72">
        <v>26.52</v>
      </c>
      <c r="L5" s="15">
        <f>G5*K5*3785411.8</f>
        <v>100228498342502.39</v>
      </c>
      <c r="M5" s="15">
        <f>J5*K5*3785411.8</f>
        <v>121183054185876.78</v>
      </c>
    </row>
    <row r="6" spans="1:15">
      <c r="A6" s="2" t="s">
        <v>26</v>
      </c>
      <c r="B6" s="2"/>
      <c r="C6" s="2"/>
      <c r="D6" s="2"/>
      <c r="E6" s="2"/>
      <c r="G6" s="15">
        <f>AVERAGE(G2:G5)</f>
        <v>723300.00000000012</v>
      </c>
      <c r="J6" s="45">
        <f>AVERAGE(J2:J5)</f>
        <v>872700</v>
      </c>
      <c r="L6" s="15">
        <f>AVERAGE(L2:L5)</f>
        <v>42440649117273.336</v>
      </c>
      <c r="M6" s="15">
        <f>AVERAGE(M2:M5)</f>
        <v>52038452221035.063</v>
      </c>
    </row>
    <row r="7" spans="1:15">
      <c r="A7" s="2" t="s">
        <v>27</v>
      </c>
      <c r="B7" s="2"/>
      <c r="C7" s="2"/>
      <c r="D7" s="2"/>
      <c r="E7" s="2"/>
      <c r="G7" s="15">
        <f>STDEV(G2:G5)</f>
        <v>605397.13197818119</v>
      </c>
      <c r="J7" s="45">
        <f>STDEV(J2:J5)</f>
        <v>849842.47342059191</v>
      </c>
      <c r="L7" s="15">
        <f>STDEV(L2:L5)</f>
        <v>45979408345284.75</v>
      </c>
      <c r="M7" s="15">
        <f>STDEV(M2:M5)</f>
        <v>57608829036128.641</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0AAA3-E4F9-814A-BCAC-1A0961ED78C2}">
  <dimension ref="A1:O9"/>
  <sheetViews>
    <sheetView zoomScaleNormal="100" workbookViewId="0">
      <selection activeCell="F5" sqref="F5"/>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44699</v>
      </c>
      <c r="C2" s="14" t="s">
        <v>28</v>
      </c>
      <c r="D2" s="2" t="s">
        <v>29</v>
      </c>
      <c r="E2" s="76">
        <v>34.200000000000003</v>
      </c>
      <c r="F2" s="76">
        <v>70.7</v>
      </c>
      <c r="G2" s="15">
        <f>(F2*100000)/150</f>
        <v>47133.333333333336</v>
      </c>
      <c r="H2" s="74">
        <v>35.9</v>
      </c>
      <c r="I2" s="74">
        <v>18.8</v>
      </c>
      <c r="J2" s="15">
        <f>(I2*100000)/150</f>
        <v>12533.333333333334</v>
      </c>
      <c r="K2" s="72">
        <v>5.86</v>
      </c>
      <c r="L2" s="15">
        <f>G2*K2*3785411.8</f>
        <v>1045535786375.7334</v>
      </c>
      <c r="M2" s="15">
        <f>J2*K2*3785411.8</f>
        <v>278020831454.93335</v>
      </c>
      <c r="O2" s="48" t="s">
        <v>16</v>
      </c>
    </row>
    <row r="3" spans="1:15">
      <c r="A3" s="5" t="s">
        <v>17</v>
      </c>
      <c r="B3" s="5">
        <v>44699</v>
      </c>
      <c r="C3" s="14" t="s">
        <v>30</v>
      </c>
      <c r="D3" s="2" t="s">
        <v>31</v>
      </c>
      <c r="E3" s="74">
        <v>35.299999999999997</v>
      </c>
      <c r="F3" s="74">
        <v>30.9</v>
      </c>
      <c r="G3" s="15">
        <f>(F3*100000)/150</f>
        <v>20600</v>
      </c>
      <c r="H3" s="74">
        <v>37</v>
      </c>
      <c r="I3" s="74">
        <v>8.6</v>
      </c>
      <c r="J3" s="15">
        <f>(I3*100000)/150</f>
        <v>5733.333333333333</v>
      </c>
      <c r="K3" s="72">
        <v>10.71</v>
      </c>
      <c r="L3" s="15">
        <f t="shared" ref="L3:L4" si="0">G3*K3*3785411.8</f>
        <v>835160263786.80005</v>
      </c>
      <c r="M3" s="15">
        <f t="shared" ref="M3:M4" si="1">J3*K3*3785411.8</f>
        <v>232439426167.19998</v>
      </c>
      <c r="O3" s="48"/>
    </row>
    <row r="4" spans="1:15">
      <c r="A4" s="5" t="s">
        <v>20</v>
      </c>
      <c r="B4" s="5">
        <v>44699</v>
      </c>
      <c r="C4" s="14" t="s">
        <v>32</v>
      </c>
      <c r="D4" s="2" t="s">
        <v>33</v>
      </c>
      <c r="E4" s="74">
        <v>33.700000000000003</v>
      </c>
      <c r="F4" s="74">
        <v>101.2</v>
      </c>
      <c r="G4" s="15">
        <f>(F4*100000)/150</f>
        <v>67466.666666666672</v>
      </c>
      <c r="H4" s="74">
        <v>35.6</v>
      </c>
      <c r="I4" s="74">
        <v>24.7</v>
      </c>
      <c r="J4" s="15">
        <f>(I4*100000)/150</f>
        <v>16466.666666666668</v>
      </c>
      <c r="K4" s="72">
        <v>7.07</v>
      </c>
      <c r="L4" s="15">
        <f t="shared" si="0"/>
        <v>1805601050874.1333</v>
      </c>
      <c r="M4" s="15">
        <f t="shared" si="1"/>
        <v>440695118148.13336</v>
      </c>
    </row>
    <row r="5" spans="1:15">
      <c r="A5" s="5" t="s">
        <v>23</v>
      </c>
      <c r="B5" s="5">
        <v>44699</v>
      </c>
      <c r="C5" s="14" t="s">
        <v>34</v>
      </c>
      <c r="D5" s="2" t="s">
        <v>35</v>
      </c>
      <c r="E5" s="74">
        <v>33.4</v>
      </c>
      <c r="F5" s="74">
        <v>128.19999999999999</v>
      </c>
      <c r="G5" s="15">
        <f>(F5*100000)/150</f>
        <v>85466.666666666657</v>
      </c>
      <c r="H5" s="74">
        <v>34.6</v>
      </c>
      <c r="I5" s="74">
        <v>50.2</v>
      </c>
      <c r="J5" s="15">
        <f>(I5*100000)/150</f>
        <v>33466.666666666664</v>
      </c>
      <c r="K5" s="72">
        <v>26.52</v>
      </c>
      <c r="L5" s="15">
        <f>G5*K5*3785411.8</f>
        <v>8579923535996.7979</v>
      </c>
      <c r="M5" s="15">
        <f>J5*K5*3785411.8</f>
        <v>3359689247324.7993</v>
      </c>
    </row>
    <row r="6" spans="1:15">
      <c r="A6" s="2" t="s">
        <v>26</v>
      </c>
      <c r="B6" s="2"/>
      <c r="C6" s="2"/>
      <c r="D6" s="2"/>
      <c r="E6" s="2"/>
      <c r="G6" s="15">
        <f>AVERAGE(G2:G5)</f>
        <v>55166.666666666664</v>
      </c>
      <c r="J6" s="45">
        <f>AVERAGE(J2:J5)</f>
        <v>17050</v>
      </c>
      <c r="L6" s="15">
        <f>AVERAGE(L2:L5)</f>
        <v>3066555159258.3662</v>
      </c>
      <c r="M6" s="15">
        <f>AVERAGE(M2:M5)</f>
        <v>1077711155773.7665</v>
      </c>
    </row>
    <row r="7" spans="1:15">
      <c r="A7" s="2" t="s">
        <v>27</v>
      </c>
      <c r="B7" s="2"/>
      <c r="C7" s="2"/>
      <c r="D7" s="2"/>
      <c r="E7" s="2"/>
      <c r="G7" s="15">
        <f>STDEV(G2:G5)</f>
        <v>27861.376425013474</v>
      </c>
      <c r="J7" s="45">
        <f>STDEV(J2:J5)</f>
        <v>11808.393123035334</v>
      </c>
      <c r="L7" s="15">
        <f>STDEV(L2:L5)</f>
        <v>3699138575676.501</v>
      </c>
      <c r="M7" s="15">
        <f>STDEV(M2:M5)</f>
        <v>1523942513591.2437</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9"/>
  <sheetViews>
    <sheetView zoomScale="90" zoomScaleNormal="90" workbookViewId="0">
      <selection activeCell="R29" sqref="R29"/>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44574</v>
      </c>
      <c r="C2" s="14" t="s">
        <v>168</v>
      </c>
      <c r="D2" s="2" t="s">
        <v>169</v>
      </c>
      <c r="E2">
        <v>29.5</v>
      </c>
      <c r="F2">
        <v>2240.1999999999998</v>
      </c>
      <c r="G2" s="15">
        <f>(F2*100000)/150</f>
        <v>1493466.6666666665</v>
      </c>
      <c r="H2">
        <v>29.8</v>
      </c>
      <c r="I2">
        <v>2246.1</v>
      </c>
      <c r="J2" s="15">
        <f>(I2*100000)/150</f>
        <v>1497400</v>
      </c>
      <c r="K2" s="72">
        <v>5.86</v>
      </c>
      <c r="L2" s="15">
        <f>G2*K2*3785411.8</f>
        <v>33128843969433.063</v>
      </c>
      <c r="M2" s="15">
        <f>J2*K2*3785411.8</f>
        <v>33216095187815.199</v>
      </c>
      <c r="O2" s="48" t="s">
        <v>16</v>
      </c>
    </row>
    <row r="3" spans="1:15">
      <c r="A3" s="5" t="s">
        <v>17</v>
      </c>
      <c r="B3" s="5"/>
      <c r="C3" s="14"/>
      <c r="D3" s="2"/>
      <c r="G3" s="15"/>
      <c r="J3" s="15"/>
      <c r="K3" s="72"/>
      <c r="L3" s="15"/>
      <c r="M3" s="15"/>
      <c r="O3" s="48" t="s">
        <v>170</v>
      </c>
    </row>
    <row r="4" spans="1:15">
      <c r="A4" s="5" t="s">
        <v>20</v>
      </c>
      <c r="B4" s="5">
        <v>44574</v>
      </c>
      <c r="C4" s="14" t="s">
        <v>171</v>
      </c>
      <c r="D4" s="2" t="s">
        <v>172</v>
      </c>
      <c r="E4">
        <v>29.2</v>
      </c>
      <c r="F4">
        <v>2751.5</v>
      </c>
      <c r="G4" s="15">
        <f>(F4*100000)/150</f>
        <v>1834333.3333333333</v>
      </c>
      <c r="H4">
        <v>30</v>
      </c>
      <c r="I4">
        <v>1983.9</v>
      </c>
      <c r="J4" s="15">
        <f>(I4*100000)/150</f>
        <v>1322600</v>
      </c>
      <c r="K4" s="72">
        <v>7.07</v>
      </c>
      <c r="L4" s="15">
        <f t="shared" ref="L4" si="0">G4*K4*3785411.8</f>
        <v>49092008809092.664</v>
      </c>
      <c r="M4" s="15">
        <f t="shared" ref="M4" si="1">J4*K4*3785411.8</f>
        <v>35396560522027.602</v>
      </c>
    </row>
    <row r="5" spans="1:15">
      <c r="A5" s="5" t="s">
        <v>23</v>
      </c>
      <c r="B5" s="5">
        <v>44574</v>
      </c>
      <c r="C5" s="14" t="s">
        <v>173</v>
      </c>
      <c r="D5" s="2" t="s">
        <v>174</v>
      </c>
      <c r="E5">
        <v>29.3</v>
      </c>
      <c r="F5">
        <v>2696.2</v>
      </c>
      <c r="G5" s="15">
        <f>(F5*100000)/150</f>
        <v>1797466.6666666667</v>
      </c>
      <c r="H5">
        <v>29.6</v>
      </c>
      <c r="I5">
        <v>2568.6</v>
      </c>
      <c r="J5" s="15">
        <f>(I5*100000)/150</f>
        <v>1712400</v>
      </c>
      <c r="K5" s="72">
        <v>26.52</v>
      </c>
      <c r="L5" s="15">
        <f>G5*K5*3785411.8</f>
        <v>180446098578428.78</v>
      </c>
      <c r="M5" s="15">
        <f>J5*K5*3785411.8</f>
        <v>171906330690806.41</v>
      </c>
    </row>
    <row r="6" spans="1:15">
      <c r="A6" s="2" t="s">
        <v>26</v>
      </c>
      <c r="B6" s="2"/>
      <c r="C6" s="2"/>
      <c r="D6" s="2"/>
      <c r="E6" s="2"/>
      <c r="G6" s="15">
        <f>AVERAGE(G2:G5)</f>
        <v>1708422.2222222222</v>
      </c>
      <c r="J6" s="45">
        <f>AVERAGE(J2:J5)</f>
        <v>1510800</v>
      </c>
      <c r="L6" s="15">
        <f>AVERAGE(L2:L5)</f>
        <v>87555650452318.172</v>
      </c>
      <c r="M6" s="15">
        <f>AVERAGE(M2:M5)</f>
        <v>80172995466883.063</v>
      </c>
    </row>
    <row r="7" spans="1:15">
      <c r="A7" s="2" t="s">
        <v>27</v>
      </c>
      <c r="B7" s="2"/>
      <c r="C7" s="2"/>
      <c r="D7" s="2"/>
      <c r="E7" s="2"/>
      <c r="G7" s="15">
        <f>STDEV(G2:G5)</f>
        <v>187067.38338343741</v>
      </c>
      <c r="J7" s="45">
        <f>STDEV(J2:J5)</f>
        <v>195245.17919784857</v>
      </c>
      <c r="L7" s="15">
        <f>STDEV(L2:L5)</f>
        <v>80840473605284.938</v>
      </c>
      <c r="M7" s="15">
        <f>STDEV(M2:M5)</f>
        <v>79450879169125.297</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9"/>
  <sheetViews>
    <sheetView zoomScale="77" zoomScaleNormal="77" workbookViewId="0">
      <selection activeCell="O3" sqref="O3"/>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44566</v>
      </c>
      <c r="C2" s="14" t="s">
        <v>175</v>
      </c>
      <c r="D2" s="2" t="s">
        <v>176</v>
      </c>
      <c r="E2">
        <v>29.2</v>
      </c>
      <c r="F2">
        <v>2893</v>
      </c>
      <c r="G2" s="15">
        <f>(F2*100000)/150</f>
        <v>1928666.6666666667</v>
      </c>
      <c r="H2">
        <v>29.6</v>
      </c>
      <c r="I2">
        <v>2654.4</v>
      </c>
      <c r="J2" s="15">
        <f>(I2*100000)/150</f>
        <v>1769600</v>
      </c>
      <c r="K2" s="72">
        <v>5.86</v>
      </c>
      <c r="L2" s="15">
        <f>G2*K2*3785411.8</f>
        <v>42782673691442.672</v>
      </c>
      <c r="M2" s="15">
        <f>J2*K2*3785411.8</f>
        <v>39254175266700.797</v>
      </c>
      <c r="O2" s="48" t="s">
        <v>16</v>
      </c>
    </row>
    <row r="3" spans="1:15">
      <c r="A3" s="5" t="s">
        <v>17</v>
      </c>
      <c r="B3" s="5">
        <v>44566</v>
      </c>
      <c r="C3" s="14" t="s">
        <v>177</v>
      </c>
      <c r="D3" s="2" t="s">
        <v>178</v>
      </c>
      <c r="E3">
        <v>29.6</v>
      </c>
      <c r="F3">
        <v>2151.6999999999998</v>
      </c>
      <c r="G3" s="15">
        <f>(F3*100000)/150</f>
        <v>1434466.6666666665</v>
      </c>
      <c r="H3">
        <v>30.3</v>
      </c>
      <c r="I3">
        <v>1652.6</v>
      </c>
      <c r="J3" s="15">
        <f>(I3*100000)/150</f>
        <v>1101733.3333333333</v>
      </c>
      <c r="K3" s="72">
        <v>10.71</v>
      </c>
      <c r="L3" s="15">
        <f t="shared" ref="L3:L4" si="0">G3*K3*3785411.8</f>
        <v>58155803870228.398</v>
      </c>
      <c r="M3" s="15">
        <f t="shared" ref="M3:M4" si="1">J3*K3*3785411.8</f>
        <v>44666208800455.195</v>
      </c>
      <c r="O3" s="48"/>
    </row>
    <row r="4" spans="1:15">
      <c r="A4" s="5" t="s">
        <v>20</v>
      </c>
      <c r="B4" s="5">
        <v>44566</v>
      </c>
      <c r="C4" s="14" t="s">
        <v>179</v>
      </c>
      <c r="D4" s="2" t="s">
        <v>180</v>
      </c>
      <c r="E4">
        <v>28.7</v>
      </c>
      <c r="F4">
        <v>4026.3</v>
      </c>
      <c r="G4" s="15">
        <f>(F4*100000)/150</f>
        <v>2684200</v>
      </c>
      <c r="H4">
        <v>30.1</v>
      </c>
      <c r="I4">
        <v>1798.9</v>
      </c>
      <c r="J4" s="15">
        <f>(I4*100000)/150</f>
        <v>1199266.6666666667</v>
      </c>
      <c r="K4" s="72">
        <v>7.07</v>
      </c>
      <c r="L4" s="15">
        <f t="shared" si="0"/>
        <v>71836872639669.203</v>
      </c>
      <c r="M4" s="15">
        <f t="shared" si="1"/>
        <v>32095807612820.934</v>
      </c>
    </row>
    <row r="5" spans="1:15">
      <c r="A5" s="5" t="s">
        <v>23</v>
      </c>
      <c r="B5" s="5">
        <v>44566</v>
      </c>
      <c r="C5" s="14" t="s">
        <v>181</v>
      </c>
      <c r="D5" s="2" t="s">
        <v>182</v>
      </c>
      <c r="E5">
        <v>29</v>
      </c>
      <c r="F5">
        <v>3192.5</v>
      </c>
      <c r="G5" s="15">
        <f>(F5*100000)/150</f>
        <v>2128333.3333333335</v>
      </c>
      <c r="H5">
        <v>34</v>
      </c>
      <c r="I5">
        <v>108.4</v>
      </c>
      <c r="J5" s="15">
        <f>(I5*100000)/150</f>
        <v>72266.666666666672</v>
      </c>
      <c r="K5" s="72">
        <v>26.52</v>
      </c>
      <c r="L5" s="15">
        <f>G5*K5*3785411.8</f>
        <v>213661512392120</v>
      </c>
      <c r="M5" s="15">
        <f>J5*K5*3785411.8</f>
        <v>7254787139641.5996</v>
      </c>
    </row>
    <row r="6" spans="1:15">
      <c r="A6" s="2" t="s">
        <v>26</v>
      </c>
      <c r="B6" s="2"/>
      <c r="C6" s="2"/>
      <c r="D6" s="2"/>
      <c r="E6" s="2"/>
      <c r="G6" s="15">
        <f>AVERAGE(G2:G5)</f>
        <v>2043916.6666666665</v>
      </c>
      <c r="J6" s="45">
        <f>AVERAGE(J2:J5)</f>
        <v>1035716.6666666666</v>
      </c>
      <c r="L6" s="15">
        <f>AVERAGE(L2:L5)</f>
        <v>96609215648365.063</v>
      </c>
      <c r="M6" s="15">
        <f>AVERAGE(M2:M5)</f>
        <v>30817744704904.633</v>
      </c>
    </row>
    <row r="7" spans="1:15">
      <c r="A7" s="2" t="s">
        <v>27</v>
      </c>
      <c r="B7" s="2"/>
      <c r="C7" s="2"/>
      <c r="D7" s="2"/>
      <c r="E7" s="2"/>
      <c r="G7" s="15">
        <f>STDEV(G2:G5)</f>
        <v>516978.65383255383</v>
      </c>
      <c r="J7" s="45">
        <f>STDEV(J2:J5)</f>
        <v>706618.10813249112</v>
      </c>
      <c r="L7" s="15">
        <f>STDEV(L2:L5)</f>
        <v>78932187451313.359</v>
      </c>
      <c r="M7" s="15">
        <f>STDEV(M2:M5)</f>
        <v>16530776675126.699</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O9"/>
  <sheetViews>
    <sheetView zoomScale="77" zoomScaleNormal="77" workbookViewId="0">
      <selection activeCell="O3" sqref="O3"/>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44559</v>
      </c>
      <c r="C2" s="14" t="s">
        <v>183</v>
      </c>
      <c r="D2" s="2" t="s">
        <v>184</v>
      </c>
      <c r="E2">
        <v>29.9</v>
      </c>
      <c r="F2">
        <v>1642.2</v>
      </c>
      <c r="G2" s="15">
        <f>(F2*100000)/150</f>
        <v>1094800</v>
      </c>
      <c r="H2">
        <v>34</v>
      </c>
      <c r="I2">
        <v>110.2</v>
      </c>
      <c r="J2" s="15">
        <f>(I2*100000)/150</f>
        <v>73466.666666666672</v>
      </c>
      <c r="K2" s="72">
        <v>5.86</v>
      </c>
      <c r="L2" s="15">
        <f>G2*K2*3785411.8</f>
        <v>24285415394430.398</v>
      </c>
      <c r="M2" s="15">
        <f>J2*K2*3785411.8</f>
        <v>1629675299273.0669</v>
      </c>
      <c r="O2" s="48" t="s">
        <v>16</v>
      </c>
    </row>
    <row r="3" spans="1:15">
      <c r="A3" s="5" t="s">
        <v>17</v>
      </c>
      <c r="B3" s="5">
        <v>44559</v>
      </c>
      <c r="C3" s="14" t="s">
        <v>185</v>
      </c>
      <c r="D3" s="2" t="s">
        <v>186</v>
      </c>
      <c r="E3">
        <v>29</v>
      </c>
      <c r="F3">
        <v>3191.8</v>
      </c>
      <c r="G3" s="15">
        <f>(F3*100000)/150</f>
        <v>2127866.6666666665</v>
      </c>
      <c r="H3">
        <v>32.9</v>
      </c>
      <c r="I3">
        <v>253.5</v>
      </c>
      <c r="J3" s="15">
        <f>(I3*100000)/150</f>
        <v>169000</v>
      </c>
      <c r="K3" s="72">
        <v>10.71</v>
      </c>
      <c r="L3" s="15">
        <f t="shared" ref="L3:L4" si="0">G3*K3*3785411.8</f>
        <v>86267460516333.594</v>
      </c>
      <c r="M3" s="15">
        <f t="shared" ref="M3:M4" si="1">J3*K3*3785411.8</f>
        <v>6851557503882.001</v>
      </c>
      <c r="O3" s="48"/>
    </row>
    <row r="4" spans="1:15">
      <c r="A4" s="5" t="s">
        <v>20</v>
      </c>
      <c r="B4" s="5">
        <v>44559</v>
      </c>
      <c r="C4" s="14" t="s">
        <v>187</v>
      </c>
      <c r="D4" s="2" t="s">
        <v>188</v>
      </c>
      <c r="E4">
        <v>32</v>
      </c>
      <c r="F4">
        <v>340.8</v>
      </c>
      <c r="G4" s="15">
        <f>(F4*100000)/150</f>
        <v>227200</v>
      </c>
      <c r="H4">
        <v>35.6</v>
      </c>
      <c r="I4">
        <v>35.4</v>
      </c>
      <c r="J4" s="15">
        <f>(I4*100000)/150</f>
        <v>23600</v>
      </c>
      <c r="K4" s="72">
        <v>7.07</v>
      </c>
      <c r="L4" s="15">
        <f t="shared" si="0"/>
        <v>6080522115987.1992</v>
      </c>
      <c r="M4" s="15">
        <f t="shared" si="1"/>
        <v>631603529653.59998</v>
      </c>
    </row>
    <row r="5" spans="1:15">
      <c r="A5" s="5" t="s">
        <v>23</v>
      </c>
      <c r="B5" s="5">
        <v>44559</v>
      </c>
      <c r="C5" s="14" t="s">
        <v>189</v>
      </c>
      <c r="D5" s="2" t="s">
        <v>190</v>
      </c>
      <c r="E5">
        <v>29.3</v>
      </c>
      <c r="F5">
        <v>2642.6</v>
      </c>
      <c r="G5" s="15">
        <f>(F5*100000)/150</f>
        <v>1761733.3333333333</v>
      </c>
      <c r="H5">
        <v>33.700000000000003</v>
      </c>
      <c r="I5">
        <v>143.4</v>
      </c>
      <c r="J5" s="15">
        <f>(I5*100000)/150</f>
        <v>95600</v>
      </c>
      <c r="K5" s="72">
        <v>26.52</v>
      </c>
      <c r="L5" s="15">
        <f>G5*K5*3785411.8</f>
        <v>176858860656982.41</v>
      </c>
      <c r="M5" s="15">
        <f>J5*K5*3785411.8</f>
        <v>9597199961481.5996</v>
      </c>
    </row>
    <row r="6" spans="1:15">
      <c r="A6" s="2" t="s">
        <v>26</v>
      </c>
      <c r="B6" s="2"/>
      <c r="C6" s="2"/>
      <c r="D6" s="2"/>
      <c r="E6" s="2"/>
      <c r="G6" s="15">
        <f>AVERAGE(G2:G5)</f>
        <v>1302900</v>
      </c>
      <c r="J6" s="45">
        <f>AVERAGE(J2:J5)</f>
        <v>90416.666666666672</v>
      </c>
      <c r="L6" s="15">
        <f>AVERAGE(L2:L5)</f>
        <v>73373064670933.406</v>
      </c>
      <c r="M6" s="15">
        <f>AVERAGE(M2:M5)</f>
        <v>4677509073572.5664</v>
      </c>
    </row>
    <row r="7" spans="1:15">
      <c r="A7" s="2" t="s">
        <v>27</v>
      </c>
      <c r="B7" s="2"/>
      <c r="C7" s="2"/>
      <c r="D7" s="2"/>
      <c r="E7" s="2"/>
      <c r="G7" s="15">
        <f>STDEV(G2:G5)</f>
        <v>834971.88154030812</v>
      </c>
      <c r="J7" s="45">
        <f>STDEV(J2:J5)</f>
        <v>60426.199247971534</v>
      </c>
      <c r="L7" s="15">
        <f>STDEV(L2:L5)</f>
        <v>77057249302247.641</v>
      </c>
      <c r="M7" s="15">
        <f>STDEV(M2:M5)</f>
        <v>4265696011828.2012</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9"/>
  <sheetViews>
    <sheetView zoomScale="77" zoomScaleNormal="77" workbookViewId="0">
      <selection activeCell="O3" sqref="O3"/>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44552</v>
      </c>
      <c r="C2" s="14" t="s">
        <v>191</v>
      </c>
      <c r="D2" s="2" t="s">
        <v>192</v>
      </c>
      <c r="E2">
        <v>29.5</v>
      </c>
      <c r="F2">
        <v>2277</v>
      </c>
      <c r="G2" s="15">
        <f>(F2*100000)/150</f>
        <v>1518000</v>
      </c>
      <c r="H2">
        <v>33.799999999999997</v>
      </c>
      <c r="I2">
        <v>126.4</v>
      </c>
      <c r="J2" s="15">
        <f>(I2*100000)/150</f>
        <v>84266.666666666672</v>
      </c>
      <c r="K2" s="72">
        <v>5.86</v>
      </c>
      <c r="L2" s="15">
        <f>G2*K2*3785411.8</f>
        <v>33673054958664</v>
      </c>
      <c r="M2" s="15">
        <f>J2*K2*3785411.8</f>
        <v>1869246441271.4668</v>
      </c>
      <c r="O2" s="48" t="s">
        <v>16</v>
      </c>
    </row>
    <row r="3" spans="1:15">
      <c r="A3" s="5" t="s">
        <v>17</v>
      </c>
      <c r="B3" s="5">
        <v>44552</v>
      </c>
      <c r="C3" s="14" t="s">
        <v>193</v>
      </c>
      <c r="D3" s="2" t="s">
        <v>194</v>
      </c>
      <c r="E3">
        <v>30.4</v>
      </c>
      <c r="F3">
        <v>1189.4000000000001</v>
      </c>
      <c r="G3" s="15">
        <f>(F3*100000)/150</f>
        <v>792933.33333333349</v>
      </c>
      <c r="H3">
        <v>34.299999999999997</v>
      </c>
      <c r="I3">
        <v>88.9</v>
      </c>
      <c r="J3" s="15">
        <f>(I3*100000)/150</f>
        <v>59266.666666666664</v>
      </c>
      <c r="K3" s="72">
        <v>10.71</v>
      </c>
      <c r="L3" s="15">
        <f t="shared" ref="L3:L4" si="0">G3*K3*3785411.8</f>
        <v>32146913195728.805</v>
      </c>
      <c r="M3" s="15">
        <f t="shared" ref="M3:M4" si="1">J3*K3*3785411.8</f>
        <v>2402774998402.7998</v>
      </c>
      <c r="O3" s="48"/>
    </row>
    <row r="4" spans="1:15">
      <c r="A4" s="5" t="s">
        <v>20</v>
      </c>
      <c r="B4" s="5">
        <v>44552</v>
      </c>
      <c r="C4" s="14" t="s">
        <v>195</v>
      </c>
      <c r="D4" s="2" t="s">
        <v>196</v>
      </c>
      <c r="E4">
        <v>30.1</v>
      </c>
      <c r="F4">
        <v>1438.4</v>
      </c>
      <c r="G4" s="15">
        <f>(F4*100000)/150</f>
        <v>958933.33333333337</v>
      </c>
      <c r="H4">
        <v>34</v>
      </c>
      <c r="I4">
        <v>112.4</v>
      </c>
      <c r="J4" s="15">
        <f>(I4*100000)/150</f>
        <v>74933.333333333328</v>
      </c>
      <c r="K4" s="72">
        <v>7.07</v>
      </c>
      <c r="L4" s="15">
        <f t="shared" si="0"/>
        <v>25663799916772.266</v>
      </c>
      <c r="M4" s="15">
        <f t="shared" si="1"/>
        <v>2005430416188.2664</v>
      </c>
    </row>
    <row r="5" spans="1:15">
      <c r="A5" s="5" t="s">
        <v>23</v>
      </c>
      <c r="B5" s="5">
        <v>44552</v>
      </c>
      <c r="C5" s="14" t="s">
        <v>197</v>
      </c>
      <c r="D5" s="2" t="s">
        <v>198</v>
      </c>
      <c r="E5">
        <v>29.8</v>
      </c>
      <c r="F5">
        <v>1745.2</v>
      </c>
      <c r="G5" s="15">
        <f>(F5*100000)/150</f>
        <v>1163466.6666666667</v>
      </c>
      <c r="H5">
        <v>33.5</v>
      </c>
      <c r="I5">
        <v>159.80000000000001</v>
      </c>
      <c r="J5" s="15">
        <f>(I5*100000)/150</f>
        <v>106533.33333333334</v>
      </c>
      <c r="K5" s="72">
        <v>26.52</v>
      </c>
      <c r="L5" s="15">
        <f>G5*K5*3785411.8</f>
        <v>116799395905004.8</v>
      </c>
      <c r="M5" s="15">
        <f>J5*K5*3785411.8</f>
        <v>10694787683715.199</v>
      </c>
    </row>
    <row r="6" spans="1:15">
      <c r="A6" s="2" t="s">
        <v>26</v>
      </c>
      <c r="B6" s="2"/>
      <c r="C6" s="2"/>
      <c r="D6" s="2"/>
      <c r="E6" s="2"/>
      <c r="G6" s="15">
        <f>AVERAGE(G2:G5)</f>
        <v>1108333.3333333335</v>
      </c>
      <c r="J6" s="45">
        <f>AVERAGE(J2:J5)</f>
        <v>81250</v>
      </c>
      <c r="L6" s="15">
        <f>AVERAGE(L2:L5)</f>
        <v>52070790994042.469</v>
      </c>
      <c r="M6" s="15">
        <f>AVERAGE(M2:M5)</f>
        <v>4243059884894.4331</v>
      </c>
    </row>
    <row r="7" spans="1:15">
      <c r="A7" s="2" t="s">
        <v>27</v>
      </c>
      <c r="B7" s="2"/>
      <c r="C7" s="2"/>
      <c r="D7" s="2"/>
      <c r="E7" s="2"/>
      <c r="G7" s="15">
        <f>STDEV(G2:G5)</f>
        <v>312337.41489091655</v>
      </c>
      <c r="J7" s="45">
        <f>STDEV(J2:J5)</f>
        <v>19761.194670738263</v>
      </c>
      <c r="L7" s="15">
        <f>STDEV(L2:L5)</f>
        <v>43291874022823.594</v>
      </c>
      <c r="M7" s="15">
        <f>STDEV(M2:M5)</f>
        <v>4307103278611.3359</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9"/>
  <sheetViews>
    <sheetView zoomScale="77" zoomScaleNormal="77" workbookViewId="0">
      <selection activeCell="O3" sqref="O3"/>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44538</v>
      </c>
      <c r="C2" s="14" t="s">
        <v>199</v>
      </c>
      <c r="D2" s="2" t="s">
        <v>200</v>
      </c>
      <c r="E2">
        <v>30.1</v>
      </c>
      <c r="F2">
        <v>1451.6</v>
      </c>
      <c r="G2" s="15">
        <f>(F2*100000)/150</f>
        <v>967733.33333333337</v>
      </c>
      <c r="H2">
        <v>32.9</v>
      </c>
      <c r="I2">
        <v>239.5</v>
      </c>
      <c r="J2" s="15">
        <f>(I2*100000)/150</f>
        <v>159666.66666666666</v>
      </c>
      <c r="K2" s="72">
        <v>5.86</v>
      </c>
      <c r="L2" s="15">
        <f>G2*K2*3785411.8</f>
        <v>21466757390424.535</v>
      </c>
      <c r="M2" s="15">
        <f>J2*K2*3785411.8</f>
        <v>3541807932630.6665</v>
      </c>
      <c r="O2" s="48" t="s">
        <v>16</v>
      </c>
    </row>
    <row r="3" spans="1:15">
      <c r="A3" s="5" t="s">
        <v>17</v>
      </c>
      <c r="B3" s="5">
        <v>44538</v>
      </c>
      <c r="C3" s="14" t="s">
        <v>201</v>
      </c>
      <c r="D3" s="2" t="s">
        <v>202</v>
      </c>
      <c r="E3">
        <v>31.3</v>
      </c>
      <c r="F3">
        <v>592.70000000000005</v>
      </c>
      <c r="G3" s="15">
        <f>(F3*100000)/150</f>
        <v>395133.33333333337</v>
      </c>
      <c r="H3">
        <v>33.9</v>
      </c>
      <c r="I3">
        <v>121.9</v>
      </c>
      <c r="J3" s="15">
        <f>(I3*100000)/150</f>
        <v>81266.666666666672</v>
      </c>
      <c r="K3" s="72">
        <v>10.71</v>
      </c>
      <c r="L3" s="15">
        <f t="shared" ref="L3:L4" si="0">G3*K3*3785411.8</f>
        <v>16019400917360.402</v>
      </c>
      <c r="M3" s="15">
        <f t="shared" ref="M3:M4" si="1">J3*K3*3785411.8</f>
        <v>3294693726718.8003</v>
      </c>
      <c r="O3" s="48"/>
    </row>
    <row r="4" spans="1:15">
      <c r="A4" s="5" t="s">
        <v>20</v>
      </c>
      <c r="B4" s="5">
        <v>44538</v>
      </c>
      <c r="C4" s="14" t="s">
        <v>203</v>
      </c>
      <c r="D4" s="2" t="s">
        <v>204</v>
      </c>
      <c r="E4">
        <v>34.299999999999997</v>
      </c>
      <c r="F4">
        <v>64.900000000000006</v>
      </c>
      <c r="G4" s="15">
        <f>(F4*100000)/150</f>
        <v>43266.666666666672</v>
      </c>
      <c r="H4">
        <v>36.299999999999997</v>
      </c>
      <c r="I4">
        <v>21.6</v>
      </c>
      <c r="J4" s="15">
        <f>(I4*100000)/150</f>
        <v>14400</v>
      </c>
      <c r="K4" s="72">
        <v>7.07</v>
      </c>
      <c r="L4" s="15">
        <f t="shared" si="0"/>
        <v>1157939804364.9333</v>
      </c>
      <c r="M4" s="15">
        <f t="shared" si="1"/>
        <v>385385204534.39996</v>
      </c>
    </row>
    <row r="5" spans="1:15">
      <c r="A5" s="5" t="s">
        <v>23</v>
      </c>
      <c r="B5" s="5">
        <v>44538</v>
      </c>
      <c r="C5" s="14" t="s">
        <v>205</v>
      </c>
      <c r="D5" s="2" t="s">
        <v>206</v>
      </c>
      <c r="E5">
        <v>31.4</v>
      </c>
      <c r="F5">
        <v>540.29999999999995</v>
      </c>
      <c r="G5" s="15">
        <f>(F5*100000)/150</f>
        <v>360199.99999999994</v>
      </c>
      <c r="H5">
        <v>33</v>
      </c>
      <c r="I5">
        <v>230.6</v>
      </c>
      <c r="J5" s="15">
        <f>(I5*100000)/150</f>
        <v>153733.33333333334</v>
      </c>
      <c r="K5" s="72">
        <v>26.52</v>
      </c>
      <c r="L5" s="15">
        <f>G5*K5*3785411.8</f>
        <v>36160161361147.188</v>
      </c>
      <c r="M5" s="15">
        <f>J5*K5*3785411.8</f>
        <v>15433154191894.398</v>
      </c>
    </row>
    <row r="6" spans="1:15">
      <c r="A6" s="2" t="s">
        <v>26</v>
      </c>
      <c r="B6" s="2"/>
      <c r="C6" s="2"/>
      <c r="D6" s="2"/>
      <c r="E6" s="2"/>
      <c r="G6" s="15">
        <f>AVERAGE(G2:G5)</f>
        <v>441583.33333333337</v>
      </c>
      <c r="J6" s="45">
        <f>AVERAGE(J2:J5)</f>
        <v>102266.66666666666</v>
      </c>
      <c r="L6" s="15">
        <f>AVERAGE(L2:L5)</f>
        <v>18701064868324.266</v>
      </c>
      <c r="M6" s="15">
        <f>AVERAGE(M2:M5)</f>
        <v>5663760263944.5664</v>
      </c>
    </row>
    <row r="7" spans="1:15">
      <c r="A7" s="2" t="s">
        <v>27</v>
      </c>
      <c r="B7" s="2"/>
      <c r="C7" s="2"/>
      <c r="D7" s="2"/>
      <c r="E7" s="2"/>
      <c r="G7" s="15">
        <f>STDEV(G2:G5)</f>
        <v>384824.99870672333</v>
      </c>
      <c r="J7" s="45">
        <f>STDEV(J2:J5)</f>
        <v>68569.013625905645</v>
      </c>
      <c r="L7" s="15">
        <f>STDEV(L2:L5)</f>
        <v>14461692662895.311</v>
      </c>
      <c r="M7" s="15">
        <f>STDEV(M2:M5)</f>
        <v>6668769475233.9854</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O9"/>
  <sheetViews>
    <sheetView zoomScale="77" zoomScaleNormal="77" workbookViewId="0">
      <selection activeCell="O3" sqref="O3"/>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44531</v>
      </c>
      <c r="C2" s="14" t="s">
        <v>207</v>
      </c>
      <c r="D2" s="2" t="s">
        <v>208</v>
      </c>
      <c r="E2">
        <v>30.1</v>
      </c>
      <c r="F2">
        <v>1431.3</v>
      </c>
      <c r="G2" s="15">
        <f>(F2*100000)/150</f>
        <v>954200</v>
      </c>
      <c r="H2">
        <v>32</v>
      </c>
      <c r="I2">
        <v>475.5</v>
      </c>
      <c r="J2" s="15">
        <f>(I2*100000)/150</f>
        <v>317000</v>
      </c>
      <c r="K2" s="72">
        <v>5.86</v>
      </c>
      <c r="L2" s="15">
        <f>G2*K2*3785411.8</f>
        <v>21166554045821.598</v>
      </c>
      <c r="M2" s="15">
        <f>J2*K2*3785411.8</f>
        <v>7031856667916</v>
      </c>
      <c r="O2" s="48" t="s">
        <v>16</v>
      </c>
    </row>
    <row r="3" spans="1:15">
      <c r="A3" s="5" t="s">
        <v>17</v>
      </c>
      <c r="B3" s="5">
        <v>44531</v>
      </c>
      <c r="C3" s="14" t="s">
        <v>209</v>
      </c>
      <c r="D3" s="2" t="s">
        <v>210</v>
      </c>
      <c r="E3">
        <v>29.8</v>
      </c>
      <c r="F3">
        <v>1845.6</v>
      </c>
      <c r="G3" s="15">
        <f>(F3*100000)/150</f>
        <v>1230400</v>
      </c>
      <c r="H3">
        <v>31.5</v>
      </c>
      <c r="I3">
        <v>651</v>
      </c>
      <c r="J3" s="15">
        <f>(I3*100000)/150</f>
        <v>434000</v>
      </c>
      <c r="K3" s="72">
        <v>10.71</v>
      </c>
      <c r="L3" s="15">
        <f t="shared" ref="L3:L4" si="0">G3*K3*3785411.8</f>
        <v>49882581969091.203</v>
      </c>
      <c r="M3" s="15">
        <f t="shared" ref="M3:M4" si="1">J3*K3*3785411.8</f>
        <v>17595124004052</v>
      </c>
      <c r="O3" s="48"/>
    </row>
    <row r="4" spans="1:15">
      <c r="A4" s="5" t="s">
        <v>20</v>
      </c>
      <c r="B4" s="5">
        <v>44531</v>
      </c>
      <c r="C4" s="14" t="s">
        <v>211</v>
      </c>
      <c r="D4" s="2" t="s">
        <v>212</v>
      </c>
      <c r="E4">
        <v>34.6</v>
      </c>
      <c r="F4">
        <v>52</v>
      </c>
      <c r="G4" s="15">
        <f>(F4*100000)/150</f>
        <v>34666.666666666664</v>
      </c>
      <c r="H4">
        <v>38.9</v>
      </c>
      <c r="I4">
        <v>3.3</v>
      </c>
      <c r="J4" s="15">
        <f>(I4*100000)/150</f>
        <v>2200</v>
      </c>
      <c r="K4" s="72">
        <v>7.07</v>
      </c>
      <c r="L4" s="15">
        <f t="shared" si="0"/>
        <v>927779196101.33325</v>
      </c>
      <c r="M4" s="15">
        <f t="shared" si="1"/>
        <v>58878295137.199997</v>
      </c>
    </row>
    <row r="5" spans="1:15">
      <c r="A5" s="5" t="s">
        <v>23</v>
      </c>
      <c r="B5" s="5">
        <v>44531</v>
      </c>
      <c r="C5" s="14" t="s">
        <v>213</v>
      </c>
      <c r="D5" s="2" t="s">
        <v>214</v>
      </c>
      <c r="E5">
        <v>31.4</v>
      </c>
      <c r="F5">
        <v>533</v>
      </c>
      <c r="G5" s="15">
        <f>(F5*100000)/150</f>
        <v>355333.33333333331</v>
      </c>
      <c r="H5">
        <v>33</v>
      </c>
      <c r="I5">
        <v>225.5</v>
      </c>
      <c r="J5" s="15">
        <f>(I5*100000)/150</f>
        <v>150333.33333333334</v>
      </c>
      <c r="K5" s="72">
        <v>26.52</v>
      </c>
      <c r="L5" s="15">
        <f>G5*K5*3785411.8</f>
        <v>35671600972592</v>
      </c>
      <c r="M5" s="15">
        <f>J5*K5*3785411.8</f>
        <v>15091831180712</v>
      </c>
    </row>
    <row r="6" spans="1:15">
      <c r="A6" s="2" t="s">
        <v>26</v>
      </c>
      <c r="B6" s="2"/>
      <c r="C6" s="2"/>
      <c r="D6" s="2"/>
      <c r="E6" s="2"/>
      <c r="G6" s="15">
        <f>AVERAGE(G2:G5)</f>
        <v>643650</v>
      </c>
      <c r="J6" s="45">
        <f>AVERAGE(J2:J5)</f>
        <v>225883.33333333334</v>
      </c>
      <c r="L6" s="15">
        <f>AVERAGE(L2:L5)</f>
        <v>26912129045901.531</v>
      </c>
      <c r="M6" s="15">
        <f>AVERAGE(M2:M5)</f>
        <v>9944422536954.3008</v>
      </c>
    </row>
    <row r="7" spans="1:15">
      <c r="A7" s="2" t="s">
        <v>27</v>
      </c>
      <c r="B7" s="2"/>
      <c r="C7" s="2"/>
      <c r="D7" s="2"/>
      <c r="E7" s="2"/>
      <c r="G7" s="15">
        <f>STDEV(G2:G5)</f>
        <v>546108.67830361251</v>
      </c>
      <c r="J7" s="45">
        <f>STDEV(J2:J5)</f>
        <v>189170.8487056079</v>
      </c>
      <c r="L7" s="15">
        <f>STDEV(L2:L5)</f>
        <v>20917043490331.891</v>
      </c>
      <c r="M7" s="15">
        <f>STDEV(M2:M5)</f>
        <v>7984069004020.7021</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9"/>
  <sheetViews>
    <sheetView zoomScale="77" zoomScaleNormal="77" workbookViewId="0">
      <selection activeCell="O3" sqref="O3"/>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44516</v>
      </c>
      <c r="C2" s="14" t="s">
        <v>215</v>
      </c>
      <c r="D2" s="2" t="s">
        <v>216</v>
      </c>
      <c r="E2">
        <v>31.1</v>
      </c>
      <c r="F2">
        <v>665.1</v>
      </c>
      <c r="G2" s="15">
        <f>(F2*100000)/150</f>
        <v>443400</v>
      </c>
      <c r="H2">
        <v>33.299999999999997</v>
      </c>
      <c r="I2">
        <v>184.1</v>
      </c>
      <c r="J2" s="15">
        <f>(I2*100000)/150</f>
        <v>122733.33333333333</v>
      </c>
      <c r="K2" s="72">
        <v>5.86</v>
      </c>
      <c r="L2" s="15">
        <f>G2*K2*3785411.8</f>
        <v>9835726329823.1992</v>
      </c>
      <c r="M2" s="15">
        <f>J2*K2*3785411.8</f>
        <v>2722533780364.5332</v>
      </c>
      <c r="O2" s="48" t="s">
        <v>16</v>
      </c>
    </row>
    <row r="3" spans="1:15">
      <c r="A3" s="5" t="s">
        <v>17</v>
      </c>
      <c r="B3" s="5">
        <v>44516</v>
      </c>
      <c r="C3" s="14" t="s">
        <v>217</v>
      </c>
      <c r="D3" s="2" t="s">
        <v>218</v>
      </c>
      <c r="E3">
        <v>30.6</v>
      </c>
      <c r="F3">
        <v>974.8</v>
      </c>
      <c r="G3" s="15">
        <f>(F3*100000)/150</f>
        <v>649866.66666666663</v>
      </c>
      <c r="H3">
        <v>32.1</v>
      </c>
      <c r="I3">
        <v>438.9</v>
      </c>
      <c r="J3" s="15">
        <f>(I3*100000)/150</f>
        <v>292600</v>
      </c>
      <c r="K3" s="72">
        <v>10.71</v>
      </c>
      <c r="L3" s="15">
        <f t="shared" ref="L3:L4" si="0">G3*K3*3785411.8</f>
        <v>26346738677649.598</v>
      </c>
      <c r="M3" s="15">
        <f t="shared" ref="M3:M4" si="1">J3*K3*3785411.8</f>
        <v>11862519086602.801</v>
      </c>
      <c r="O3" s="48"/>
    </row>
    <row r="4" spans="1:15">
      <c r="A4" s="5" t="s">
        <v>20</v>
      </c>
      <c r="B4" s="5">
        <v>44516</v>
      </c>
      <c r="C4" s="14" t="s">
        <v>219</v>
      </c>
      <c r="D4" s="2" t="s">
        <v>220</v>
      </c>
      <c r="E4">
        <v>30.1</v>
      </c>
      <c r="F4">
        <v>1415.8</v>
      </c>
      <c r="G4" s="15">
        <f>(F4*100000)/150</f>
        <v>943866.66666666663</v>
      </c>
      <c r="H4">
        <v>31.9</v>
      </c>
      <c r="I4">
        <v>513.79999999999995</v>
      </c>
      <c r="J4" s="15">
        <f>(I4*100000)/150</f>
        <v>342533.33333333326</v>
      </c>
      <c r="K4" s="72">
        <v>7.07</v>
      </c>
      <c r="L4" s="15">
        <f t="shared" si="0"/>
        <v>25260572804620.531</v>
      </c>
      <c r="M4" s="15">
        <f t="shared" si="1"/>
        <v>9167172133785.8633</v>
      </c>
    </row>
    <row r="5" spans="1:15">
      <c r="A5" s="5" t="s">
        <v>23</v>
      </c>
      <c r="B5" s="5">
        <v>44516</v>
      </c>
      <c r="C5" s="14" t="s">
        <v>221</v>
      </c>
      <c r="D5" s="2" t="s">
        <v>222</v>
      </c>
      <c r="E5">
        <v>30</v>
      </c>
      <c r="F5">
        <v>1535.1</v>
      </c>
      <c r="G5" s="15">
        <f>(F5*100000)/150</f>
        <v>1023400</v>
      </c>
      <c r="H5">
        <v>31.3</v>
      </c>
      <c r="I5">
        <v>786.9</v>
      </c>
      <c r="J5" s="15">
        <f>(I5*100000)/150</f>
        <v>524600</v>
      </c>
      <c r="K5" s="72">
        <v>26.52</v>
      </c>
      <c r="L5" s="15">
        <f>G5*K5*3785411.8</f>
        <v>102738226365902.39</v>
      </c>
      <c r="M5" s="15">
        <f>J5*K5*3785411.8</f>
        <v>52664132843025.594</v>
      </c>
    </row>
    <row r="6" spans="1:15">
      <c r="A6" s="2" t="s">
        <v>26</v>
      </c>
      <c r="B6" s="2"/>
      <c r="C6" s="2"/>
      <c r="D6" s="2"/>
      <c r="E6" s="2"/>
      <c r="G6" s="15">
        <f>AVERAGE(G2:G5)</f>
        <v>765133.33333333326</v>
      </c>
      <c r="J6" s="45">
        <f>AVERAGE(J2:J5)</f>
        <v>320616.66666666663</v>
      </c>
      <c r="L6" s="15">
        <f>AVERAGE(L2:L5)</f>
        <v>41045316044498.93</v>
      </c>
      <c r="M6" s="15">
        <f>AVERAGE(M2:M5)</f>
        <v>19104089460944.695</v>
      </c>
    </row>
    <row r="7" spans="1:15">
      <c r="A7" s="2" t="s">
        <v>27</v>
      </c>
      <c r="B7" s="2"/>
      <c r="C7" s="2"/>
      <c r="D7" s="2"/>
      <c r="E7" s="2"/>
      <c r="G7" s="15">
        <f>STDEV(G2:G5)</f>
        <v>267983.84141447645</v>
      </c>
      <c r="J7" s="45">
        <f>STDEV(J2:J5)</f>
        <v>165360.5029199112</v>
      </c>
      <c r="L7" s="15">
        <f>STDEV(L2:L5)</f>
        <v>41814112330014.711</v>
      </c>
      <c r="M7" s="15">
        <f>STDEV(M2:M5)</f>
        <v>22699592843458.934</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9"/>
  <sheetViews>
    <sheetView zoomScale="77" zoomScaleNormal="77" workbookViewId="0">
      <selection activeCell="O3" sqref="O3"/>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44509</v>
      </c>
      <c r="C2" s="73" t="s">
        <v>223</v>
      </c>
      <c r="D2" s="2" t="s">
        <v>224</v>
      </c>
      <c r="E2">
        <v>30.7</v>
      </c>
      <c r="F2">
        <v>931.6</v>
      </c>
      <c r="G2" s="15">
        <f>(F2*100000)/150</f>
        <v>621066.66666666663</v>
      </c>
      <c r="H2">
        <v>32.1</v>
      </c>
      <c r="I2">
        <v>451</v>
      </c>
      <c r="J2" s="15">
        <f>(I2*100000)/150</f>
        <v>300666.66666666669</v>
      </c>
      <c r="K2" s="72">
        <v>5.86</v>
      </c>
      <c r="L2" s="15">
        <f>G2*K2*3785411.8</f>
        <v>13776819499117.865</v>
      </c>
      <c r="M2" s="15">
        <f>J2*K2*3785411.8</f>
        <v>6669542286498.668</v>
      </c>
      <c r="O2" s="48" t="s">
        <v>16</v>
      </c>
    </row>
    <row r="3" spans="1:15">
      <c r="A3" s="5" t="s">
        <v>17</v>
      </c>
      <c r="B3" s="5"/>
      <c r="C3" s="73"/>
      <c r="D3" s="2"/>
      <c r="G3" s="15"/>
      <c r="J3" s="15"/>
      <c r="K3" s="72"/>
      <c r="L3" s="15"/>
      <c r="M3" s="15"/>
      <c r="O3" s="48" t="s">
        <v>170</v>
      </c>
    </row>
    <row r="4" spans="1:15">
      <c r="A4" s="5" t="s">
        <v>20</v>
      </c>
      <c r="B4" s="5">
        <v>44509</v>
      </c>
      <c r="C4" s="73" t="s">
        <v>225</v>
      </c>
      <c r="D4" s="2" t="s">
        <v>226</v>
      </c>
      <c r="E4">
        <v>35.9</v>
      </c>
      <c r="F4">
        <v>19.600000000000001</v>
      </c>
      <c r="G4" s="15">
        <f>(F4*100000)/150</f>
        <v>13066.666666666668</v>
      </c>
      <c r="H4">
        <v>44</v>
      </c>
      <c r="I4">
        <v>0.1</v>
      </c>
      <c r="J4" s="15">
        <f>(I4*100000)/150</f>
        <v>66.666666666666671</v>
      </c>
      <c r="K4" s="72">
        <v>7.07</v>
      </c>
      <c r="L4" s="15">
        <f>G4*K4*3785411.8</f>
        <v>349701389299.73334</v>
      </c>
      <c r="M4" s="15">
        <f>J4*K4*3785411.8</f>
        <v>1784190761.7333333</v>
      </c>
    </row>
    <row r="5" spans="1:15">
      <c r="A5" s="5" t="s">
        <v>23</v>
      </c>
      <c r="B5" s="5">
        <v>44509</v>
      </c>
      <c r="C5" s="73" t="s">
        <v>227</v>
      </c>
      <c r="D5" s="2" t="s">
        <v>228</v>
      </c>
      <c r="E5">
        <v>31.3</v>
      </c>
      <c r="F5">
        <v>586</v>
      </c>
      <c r="G5" s="15">
        <f>(F5*100000)/150</f>
        <v>390666.66666666669</v>
      </c>
      <c r="H5">
        <v>33.200000000000003</v>
      </c>
      <c r="I5">
        <v>199.6</v>
      </c>
      <c r="J5" s="15">
        <f>(I5*100000)/150</f>
        <v>133066.66666666666</v>
      </c>
      <c r="K5" s="72">
        <v>26.52</v>
      </c>
      <c r="L5" s="15">
        <f>G5*K5*3785411.8</f>
        <v>39218683245664</v>
      </c>
      <c r="M5" s="15">
        <f>J5*K5*3785411.8</f>
        <v>13358445692550.398</v>
      </c>
    </row>
    <row r="6" spans="1:15">
      <c r="A6" s="2" t="s">
        <v>26</v>
      </c>
      <c r="B6" s="2"/>
      <c r="C6" s="2"/>
      <c r="D6" s="2"/>
      <c r="E6" s="2"/>
      <c r="G6" s="15">
        <f>AVERAGE(G2:G5)</f>
        <v>341600</v>
      </c>
      <c r="J6" s="45">
        <f>AVERAGE(J2:J5)</f>
        <v>144600</v>
      </c>
      <c r="L6" s="15">
        <f>AVERAGE(L2:L5)</f>
        <v>17781734711360.531</v>
      </c>
      <c r="M6" s="15">
        <f>AVERAGE(M2:M5)</f>
        <v>6676590723270.2666</v>
      </c>
    </row>
    <row r="7" spans="1:15">
      <c r="A7" s="2" t="s">
        <v>27</v>
      </c>
      <c r="B7" s="2"/>
      <c r="C7" s="2"/>
      <c r="D7" s="2"/>
      <c r="E7" s="2"/>
      <c r="G7" s="15">
        <f>STDEV(G2:G5)</f>
        <v>306955.45822371903</v>
      </c>
      <c r="J7" s="45">
        <f>STDEV(J2:J5)</f>
        <v>150631.51507348433</v>
      </c>
      <c r="L7" s="15">
        <f>STDEV(L2:L5)</f>
        <v>19741553814999.805</v>
      </c>
      <c r="M7" s="15">
        <f>STDEV(M2:M5)</f>
        <v>6678333540538.8789</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9"/>
  <sheetViews>
    <sheetView zoomScale="77" zoomScaleNormal="77" workbookViewId="0">
      <selection activeCell="C2" sqref="C2:C5"/>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44509</v>
      </c>
      <c r="C2" s="73" t="s">
        <v>229</v>
      </c>
      <c r="D2" s="2" t="s">
        <v>224</v>
      </c>
      <c r="E2">
        <v>31.9</v>
      </c>
      <c r="F2">
        <v>384.4</v>
      </c>
      <c r="G2" s="15">
        <f>(F2*100000)/150</f>
        <v>256266.66666666666</v>
      </c>
      <c r="H2">
        <v>34.299999999999997</v>
      </c>
      <c r="I2">
        <v>89.3</v>
      </c>
      <c r="J2" s="15">
        <f>(I2*100000)/150</f>
        <v>59533.333333333336</v>
      </c>
      <c r="K2" s="72">
        <v>5.86</v>
      </c>
      <c r="L2" s="15">
        <f>G2*K2*3785411.8</f>
        <v>5684638702727.4668</v>
      </c>
      <c r="M2" s="15">
        <f>J2*K2*3785411.8</f>
        <v>1320598949410.9333</v>
      </c>
      <c r="O2" s="48" t="s">
        <v>16</v>
      </c>
    </row>
    <row r="3" spans="1:15">
      <c r="A3" s="5" t="s">
        <v>17</v>
      </c>
      <c r="B3" s="5"/>
      <c r="C3" s="73"/>
      <c r="D3" s="2"/>
      <c r="G3" s="15"/>
      <c r="J3" s="15"/>
      <c r="K3" s="72"/>
      <c r="L3" s="15"/>
      <c r="M3" s="15"/>
      <c r="O3" s="48" t="s">
        <v>170</v>
      </c>
    </row>
    <row r="4" spans="1:15">
      <c r="A4" s="5" t="s">
        <v>20</v>
      </c>
      <c r="B4" s="5">
        <v>44509</v>
      </c>
      <c r="C4" s="73" t="s">
        <v>230</v>
      </c>
      <c r="D4" s="2" t="s">
        <v>226</v>
      </c>
      <c r="E4">
        <v>29.6</v>
      </c>
      <c r="F4">
        <v>2119.9</v>
      </c>
      <c r="G4" s="15">
        <f>(F4*100000)/150</f>
        <v>1413266.6666666667</v>
      </c>
      <c r="H4">
        <v>30.8</v>
      </c>
      <c r="I4">
        <v>1080.8</v>
      </c>
      <c r="J4" s="15">
        <f>(I4*100000)/150</f>
        <v>720533.33333333337</v>
      </c>
      <c r="K4" s="72">
        <v>7.07</v>
      </c>
      <c r="L4" s="15">
        <f>G4*K4*3785411.8</f>
        <v>37823059957984.938</v>
      </c>
      <c r="M4" s="15">
        <f>J4*K4*3785411.8</f>
        <v>19283533752813.867</v>
      </c>
    </row>
    <row r="5" spans="1:15">
      <c r="A5" s="5" t="s">
        <v>23</v>
      </c>
      <c r="B5" s="5">
        <v>44509</v>
      </c>
      <c r="C5" s="73" t="s">
        <v>231</v>
      </c>
      <c r="D5" s="2" t="s">
        <v>228</v>
      </c>
      <c r="E5">
        <v>30.9</v>
      </c>
      <c r="F5">
        <v>807</v>
      </c>
      <c r="G5" s="15">
        <f>(F5*100000)/150</f>
        <v>538000</v>
      </c>
      <c r="H5">
        <v>32.700000000000003</v>
      </c>
      <c r="I5">
        <v>281.60000000000002</v>
      </c>
      <c r="J5" s="15">
        <f>(I5*100000)/150</f>
        <v>187733.33333333337</v>
      </c>
      <c r="K5" s="72">
        <v>26.52</v>
      </c>
      <c r="L5" s="15">
        <f>G5*K5*3785411.8</f>
        <v>54009347063568</v>
      </c>
      <c r="M5" s="15">
        <f>J5*K5*3785411.8</f>
        <v>18846384303718.402</v>
      </c>
    </row>
    <row r="6" spans="1:15">
      <c r="A6" s="2" t="s">
        <v>26</v>
      </c>
      <c r="B6" s="2"/>
      <c r="C6" s="2"/>
      <c r="D6" s="2"/>
      <c r="E6" s="2"/>
      <c r="G6" s="15">
        <f>AVERAGE(G2:G5)</f>
        <v>735844.4444444445</v>
      </c>
      <c r="J6" s="45">
        <f>AVERAGE(J2:J5)</f>
        <v>322600.00000000006</v>
      </c>
      <c r="L6" s="15">
        <f>AVERAGE(L2:L5)</f>
        <v>32505681908093.469</v>
      </c>
      <c r="M6" s="15">
        <f>AVERAGE(M2:M5)</f>
        <v>13150172335314.4</v>
      </c>
    </row>
    <row r="7" spans="1:15">
      <c r="A7" s="2" t="s">
        <v>27</v>
      </c>
      <c r="B7" s="2"/>
      <c r="C7" s="2"/>
      <c r="D7" s="2"/>
      <c r="E7" s="2"/>
      <c r="G7" s="15">
        <f>STDEV(G2:G5)</f>
        <v>603339.92752688599</v>
      </c>
      <c r="J7" s="45">
        <f>STDEV(J2:J5)</f>
        <v>350531.0447497245</v>
      </c>
      <c r="L7" s="15">
        <f>STDEV(L2:L5)</f>
        <v>24597260854293.781</v>
      </c>
      <c r="M7" s="15">
        <f>STDEV(M2:M5)</f>
        <v>10247042489399.943</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9"/>
  <sheetViews>
    <sheetView zoomScale="85" zoomScaleNormal="85" workbookViewId="0">
      <selection activeCell="K3" sqref="K3"/>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44503</v>
      </c>
      <c r="C2" s="14" t="s">
        <v>232</v>
      </c>
      <c r="D2" s="2" t="s">
        <v>233</v>
      </c>
      <c r="E2">
        <v>30.2</v>
      </c>
      <c r="F2">
        <v>1370.7</v>
      </c>
      <c r="G2" s="15">
        <f t="shared" ref="G2:G5" si="0">(F2*100000)/150</f>
        <v>913800</v>
      </c>
      <c r="H2">
        <v>33.4</v>
      </c>
      <c r="I2">
        <v>170.5</v>
      </c>
      <c r="J2" s="15">
        <f t="shared" ref="J2:J5" si="1">(I2*100000)/150</f>
        <v>113666.66666666667</v>
      </c>
      <c r="K2" s="72">
        <v>5.86</v>
      </c>
      <c r="L2" s="15">
        <f>G2*K2*3785411.8</f>
        <v>20270380514642.398</v>
      </c>
      <c r="M2" s="15">
        <f t="shared" ref="M2:M5" si="2">J2*K2*3785411.8</f>
        <v>2521412327822.667</v>
      </c>
      <c r="O2" s="48" t="s">
        <v>16</v>
      </c>
    </row>
    <row r="3" spans="1:15">
      <c r="A3" s="5" t="s">
        <v>17</v>
      </c>
      <c r="B3" s="5">
        <v>44503</v>
      </c>
      <c r="C3" s="14" t="s">
        <v>234</v>
      </c>
      <c r="D3" s="2" t="s">
        <v>235</v>
      </c>
      <c r="E3">
        <v>31.5</v>
      </c>
      <c r="F3">
        <v>497</v>
      </c>
      <c r="G3" s="15">
        <f t="shared" si="0"/>
        <v>331333.33333333331</v>
      </c>
      <c r="H3">
        <v>32.6</v>
      </c>
      <c r="I3">
        <v>312.3</v>
      </c>
      <c r="J3" s="15">
        <f t="shared" si="1"/>
        <v>208200</v>
      </c>
      <c r="K3" s="72">
        <v>10.71</v>
      </c>
      <c r="L3" s="15">
        <f>G3*K3*3785411.8</f>
        <v>13432836605244</v>
      </c>
      <c r="M3" s="15">
        <f t="shared" si="2"/>
        <v>8440794510699.5996</v>
      </c>
      <c r="O3" s="48"/>
    </row>
    <row r="4" spans="1:15">
      <c r="A4" s="5" t="s">
        <v>20</v>
      </c>
      <c r="B4" s="5">
        <v>44503</v>
      </c>
      <c r="C4" s="14" t="s">
        <v>236</v>
      </c>
      <c r="D4" s="2" t="s">
        <v>237</v>
      </c>
      <c r="E4">
        <v>32.6</v>
      </c>
      <c r="F4">
        <v>217.7</v>
      </c>
      <c r="G4" s="15">
        <f t="shared" si="0"/>
        <v>145133.33333333334</v>
      </c>
      <c r="H4">
        <v>34.1</v>
      </c>
      <c r="I4">
        <v>105.1</v>
      </c>
      <c r="J4" s="15">
        <f t="shared" si="1"/>
        <v>70066.666666666672</v>
      </c>
      <c r="K4" s="72">
        <v>7.07</v>
      </c>
      <c r="L4" s="15">
        <f>G4*K4*3785411.8</f>
        <v>3884183288293.4668</v>
      </c>
      <c r="M4" s="15">
        <f t="shared" si="2"/>
        <v>1875184490581.7334</v>
      </c>
    </row>
    <row r="5" spans="1:15">
      <c r="A5" s="5" t="s">
        <v>23</v>
      </c>
      <c r="B5" s="5">
        <v>44503</v>
      </c>
      <c r="C5" s="14" t="s">
        <v>238</v>
      </c>
      <c r="D5" s="2" t="s">
        <v>239</v>
      </c>
      <c r="E5">
        <v>31.7</v>
      </c>
      <c r="F5">
        <v>449.6</v>
      </c>
      <c r="G5" s="15">
        <f t="shared" si="0"/>
        <v>299733.33333333331</v>
      </c>
      <c r="H5">
        <v>33.6</v>
      </c>
      <c r="I5">
        <v>150.9</v>
      </c>
      <c r="J5" s="15">
        <f t="shared" si="1"/>
        <v>100600</v>
      </c>
      <c r="K5" s="72">
        <v>26.52</v>
      </c>
      <c r="L5" s="15">
        <f t="shared" ref="L5" si="3">G5*K5*3785411.8</f>
        <v>30089965848550.395</v>
      </c>
      <c r="M5" s="15">
        <f t="shared" si="2"/>
        <v>10099145566161.6</v>
      </c>
    </row>
    <row r="6" spans="1:15">
      <c r="A6" s="2" t="s">
        <v>26</v>
      </c>
      <c r="B6" s="2"/>
      <c r="C6" s="2"/>
      <c r="D6" s="2"/>
      <c r="E6" s="2"/>
      <c r="G6" s="15">
        <f>AVERAGE(G2:G5)</f>
        <v>422499.99999999994</v>
      </c>
      <c r="J6" s="45">
        <f>AVERAGE(J2:J5)</f>
        <v>123133.33333333334</v>
      </c>
      <c r="L6" s="15">
        <f>AVERAGE(L2:L5)</f>
        <v>16919341564182.566</v>
      </c>
      <c r="M6" s="15">
        <f>AVERAGE(M2:M5)</f>
        <v>5734134223816.4004</v>
      </c>
    </row>
    <row r="7" spans="1:15">
      <c r="A7" s="2" t="s">
        <v>27</v>
      </c>
      <c r="B7" s="2"/>
      <c r="C7" s="2"/>
      <c r="D7" s="2"/>
      <c r="E7" s="2"/>
      <c r="G7" s="15">
        <f>STDEV(G2:G5)</f>
        <v>337486.28284881625</v>
      </c>
      <c r="J7" s="45">
        <f>STDEV(J2:J5)</f>
        <v>59581.254820001239</v>
      </c>
      <c r="L7" s="15">
        <f>STDEV(L2:L5)</f>
        <v>11056911476442.559</v>
      </c>
      <c r="M7" s="15">
        <f>STDEV(M2:M5)</f>
        <v>4146983198745.0952</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BF6E0-B6EA-48FC-ADD1-4BDA1458425E}">
  <dimension ref="A1:O9"/>
  <sheetViews>
    <sheetView zoomScale="80" zoomScaleNormal="80" workbookViewId="0">
      <selection activeCell="F5" sqref="F5"/>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44692</v>
      </c>
      <c r="C2" s="14" t="s">
        <v>36</v>
      </c>
      <c r="D2" s="2" t="s">
        <v>37</v>
      </c>
      <c r="E2" s="74">
        <v>34.9</v>
      </c>
      <c r="F2" s="74">
        <v>39.4</v>
      </c>
      <c r="G2" s="15">
        <f>(F2*100000)/150</f>
        <v>26266.666666666668</v>
      </c>
      <c r="H2" s="74">
        <v>36.9</v>
      </c>
      <c r="I2" s="74">
        <v>14.1</v>
      </c>
      <c r="J2" s="15">
        <f>(I2*100000)/150</f>
        <v>9400</v>
      </c>
      <c r="K2" s="72">
        <v>5.86</v>
      </c>
      <c r="L2" s="15">
        <f>G2*K2*3785411.8</f>
        <v>582660678687.46667</v>
      </c>
      <c r="M2" s="15">
        <f>J2*K2*3785411.8</f>
        <v>208515623591.19998</v>
      </c>
      <c r="O2" s="48" t="s">
        <v>16</v>
      </c>
    </row>
    <row r="3" spans="1:15">
      <c r="A3" s="5" t="s">
        <v>17</v>
      </c>
      <c r="B3" s="5">
        <v>44692</v>
      </c>
      <c r="C3" s="14" t="s">
        <v>38</v>
      </c>
      <c r="D3" s="2" t="s">
        <v>39</v>
      </c>
      <c r="E3" s="74">
        <v>32.6</v>
      </c>
      <c r="F3" s="74">
        <v>226.2</v>
      </c>
      <c r="G3" s="15">
        <f>(F3*100000)/150</f>
        <v>150800</v>
      </c>
      <c r="H3" s="74">
        <v>34</v>
      </c>
      <c r="I3" s="74">
        <v>113.3</v>
      </c>
      <c r="J3" s="15">
        <f>(I3*100000)/150</f>
        <v>75533.333333333328</v>
      </c>
      <c r="K3" s="72">
        <v>10.71</v>
      </c>
      <c r="L3" s="15">
        <f t="shared" ref="L3:L4" si="0">G3*K3*3785411.8</f>
        <v>6113697465002.4004</v>
      </c>
      <c r="M3" s="15">
        <f t="shared" ref="M3:M4" si="1">J3*K3*3785411.8</f>
        <v>3062254300551.5996</v>
      </c>
      <c r="O3" s="48"/>
    </row>
    <row r="4" spans="1:15">
      <c r="A4" s="5" t="s">
        <v>20</v>
      </c>
      <c r="B4" s="5">
        <v>44692</v>
      </c>
      <c r="C4" s="14" t="s">
        <v>40</v>
      </c>
      <c r="D4" s="2" t="s">
        <v>41</v>
      </c>
      <c r="E4" s="74">
        <v>32.9</v>
      </c>
      <c r="F4" s="74">
        <v>183.1</v>
      </c>
      <c r="G4" s="15">
        <f>(F4*100000)/150</f>
        <v>122066.66666666667</v>
      </c>
      <c r="H4" s="74">
        <v>33.9</v>
      </c>
      <c r="I4" s="74">
        <v>122</v>
      </c>
      <c r="J4" s="15">
        <f>(I4*100000)/150</f>
        <v>81333.333333333328</v>
      </c>
      <c r="K4" s="72">
        <v>7.07</v>
      </c>
      <c r="L4" s="15">
        <f t="shared" si="0"/>
        <v>3266853284733.7334</v>
      </c>
      <c r="M4" s="15">
        <f t="shared" si="1"/>
        <v>2176712729314.6665</v>
      </c>
    </row>
    <row r="5" spans="1:15">
      <c r="A5" s="5" t="s">
        <v>23</v>
      </c>
      <c r="B5" s="5">
        <v>44692</v>
      </c>
      <c r="C5" s="14" t="s">
        <v>42</v>
      </c>
      <c r="D5" s="2" t="s">
        <v>43</v>
      </c>
      <c r="E5" s="74">
        <v>35.9</v>
      </c>
      <c r="F5" s="74">
        <v>19</v>
      </c>
      <c r="G5" s="15">
        <f>(F5*100000)/150</f>
        <v>12666.666666666666</v>
      </c>
      <c r="H5" s="74">
        <v>39</v>
      </c>
      <c r="I5" s="74">
        <v>3.2</v>
      </c>
      <c r="J5" s="15">
        <f>(I5*100000)/150</f>
        <v>2133.3333333333335</v>
      </c>
      <c r="K5" s="72">
        <v>26.52</v>
      </c>
      <c r="L5" s="15">
        <f>G5*K5*3785411.8</f>
        <v>1271595531856</v>
      </c>
      <c r="M5" s="15">
        <f>J5*K5*3785411.8</f>
        <v>214163457996.79999</v>
      </c>
    </row>
    <row r="6" spans="1:15">
      <c r="A6" s="2" t="s">
        <v>26</v>
      </c>
      <c r="B6" s="2"/>
      <c r="C6" s="2"/>
      <c r="D6" s="2"/>
      <c r="E6" s="2"/>
      <c r="G6" s="15">
        <f>AVERAGE(G2:G5)</f>
        <v>77950</v>
      </c>
      <c r="J6" s="45">
        <f>AVERAGE(J2:J5)</f>
        <v>42100</v>
      </c>
      <c r="L6" s="15">
        <f>AVERAGE(L2:L5)</f>
        <v>2808701740069.9004</v>
      </c>
      <c r="M6" s="15">
        <f>AVERAGE(M2:M5)</f>
        <v>1415411527863.5667</v>
      </c>
    </row>
    <row r="7" spans="1:15">
      <c r="A7" s="2" t="s">
        <v>27</v>
      </c>
      <c r="B7" s="2"/>
      <c r="C7" s="2"/>
      <c r="D7" s="2"/>
      <c r="E7" s="2"/>
      <c r="G7" s="15">
        <f>STDEV(G2:G5)</f>
        <v>68766.472774003603</v>
      </c>
      <c r="J7" s="45">
        <f>STDEV(J2:J5)</f>
        <v>42125.473950515436</v>
      </c>
      <c r="L7" s="15">
        <f>STDEV(L2:L5)</f>
        <v>2479976739271.9829</v>
      </c>
      <c r="M7" s="15">
        <f>STDEV(M2:M5)</f>
        <v>1436577563330.4944</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9"/>
  <sheetViews>
    <sheetView zoomScale="85" zoomScaleNormal="85" workbookViewId="0">
      <selection activeCell="G27" sqref="G27"/>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44496</v>
      </c>
      <c r="C2" s="14" t="s">
        <v>240</v>
      </c>
      <c r="D2" s="2" t="s">
        <v>241</v>
      </c>
      <c r="E2">
        <v>30.9</v>
      </c>
      <c r="F2">
        <v>764.3</v>
      </c>
      <c r="G2" s="15">
        <f t="shared" ref="G2:G5" si="0">(F2*100000)/150</f>
        <v>509533.33333333331</v>
      </c>
      <c r="H2">
        <v>32.6</v>
      </c>
      <c r="I2">
        <v>308.60000000000002</v>
      </c>
      <c r="J2" s="15">
        <f t="shared" ref="J2:J5" si="1">(I2*100000)/150</f>
        <v>205733.33333333337</v>
      </c>
      <c r="K2" s="72">
        <v>5.86</v>
      </c>
      <c r="L2" s="15">
        <f>G2*K2*3785411.8</f>
        <v>11302729866010.934</v>
      </c>
      <c r="M2" s="15">
        <f t="shared" ref="M2:M5" si="2">J2*K2*3785411.8</f>
        <v>4563682371648.5342</v>
      </c>
      <c r="O2" s="48" t="s">
        <v>16</v>
      </c>
    </row>
    <row r="3" spans="1:15">
      <c r="A3" s="5" t="s">
        <v>17</v>
      </c>
      <c r="B3" s="5">
        <v>44496</v>
      </c>
      <c r="C3" s="14" t="s">
        <v>242</v>
      </c>
      <c r="D3" s="2" t="s">
        <v>243</v>
      </c>
      <c r="E3">
        <v>31.7</v>
      </c>
      <c r="F3">
        <v>423.6</v>
      </c>
      <c r="G3" s="15">
        <f t="shared" si="0"/>
        <v>282400</v>
      </c>
      <c r="H3">
        <v>34</v>
      </c>
      <c r="I3">
        <v>113.5</v>
      </c>
      <c r="J3" s="15">
        <f t="shared" si="1"/>
        <v>75666.666666666672</v>
      </c>
      <c r="K3" s="72">
        <v>10.71</v>
      </c>
      <c r="L3" s="15">
        <f>G3*K3*3785411.8</f>
        <v>11448993130747.201</v>
      </c>
      <c r="M3" s="15">
        <f t="shared" si="2"/>
        <v>3067659868602.0005</v>
      </c>
      <c r="O3" s="48"/>
    </row>
    <row r="4" spans="1:15">
      <c r="A4" s="5" t="s">
        <v>20</v>
      </c>
      <c r="B4" s="5">
        <v>44496</v>
      </c>
      <c r="C4" s="14" t="s">
        <v>244</v>
      </c>
      <c r="D4" s="2" t="s">
        <v>245</v>
      </c>
      <c r="E4">
        <v>27.7</v>
      </c>
      <c r="F4">
        <v>8714.2999999999993</v>
      </c>
      <c r="G4" s="15">
        <f t="shared" si="0"/>
        <v>5809533.3333333321</v>
      </c>
      <c r="H4">
        <v>29.3</v>
      </c>
      <c r="I4">
        <v>3226.9</v>
      </c>
      <c r="J4" s="15">
        <f t="shared" si="1"/>
        <v>2151266.6666666665</v>
      </c>
      <c r="K4" s="72">
        <v>7.07</v>
      </c>
      <c r="L4" s="15">
        <f>G4*K4*3785411.8</f>
        <v>155479735549727.81</v>
      </c>
      <c r="M4" s="15">
        <f t="shared" si="2"/>
        <v>57574051690372.93</v>
      </c>
    </row>
    <row r="5" spans="1:15">
      <c r="A5" s="5" t="s">
        <v>23</v>
      </c>
      <c r="B5" s="5">
        <v>44496</v>
      </c>
      <c r="C5" s="14" t="s">
        <v>246</v>
      </c>
      <c r="D5" s="2" t="s">
        <v>247</v>
      </c>
      <c r="E5">
        <v>31.5</v>
      </c>
      <c r="F5">
        <v>505.7</v>
      </c>
      <c r="G5" s="15">
        <f t="shared" si="0"/>
        <v>337133.33333333331</v>
      </c>
      <c r="H5">
        <v>33.200000000000003</v>
      </c>
      <c r="I5">
        <v>205.3</v>
      </c>
      <c r="J5" s="15">
        <f t="shared" si="1"/>
        <v>136866.66666666666</v>
      </c>
      <c r="K5" s="72">
        <v>26.52</v>
      </c>
      <c r="L5" s="15">
        <f t="shared" ref="L5" si="3">G5*K5*3785411.8</f>
        <v>33844518971556.797</v>
      </c>
      <c r="M5" s="15">
        <f t="shared" si="2"/>
        <v>13739924352107.197</v>
      </c>
    </row>
    <row r="6" spans="1:15">
      <c r="A6" s="2" t="s">
        <v>26</v>
      </c>
      <c r="B6" s="2"/>
      <c r="C6" s="2"/>
      <c r="D6" s="2"/>
      <c r="E6" s="2"/>
      <c r="G6" s="15">
        <f>AVERAGE(G2:G5)</f>
        <v>1734649.9999999995</v>
      </c>
      <c r="J6" s="45">
        <f>AVERAGE(J2:J5)</f>
        <v>642383.33333333326</v>
      </c>
      <c r="L6" s="15">
        <f>AVERAGE(L2:L5)</f>
        <v>53018994379510.688</v>
      </c>
      <c r="M6" s="15">
        <f>AVERAGE(M2:M5)</f>
        <v>19736329570682.668</v>
      </c>
    </row>
    <row r="7" spans="1:15">
      <c r="A7" s="2" t="s">
        <v>27</v>
      </c>
      <c r="B7" s="2"/>
      <c r="C7" s="2"/>
      <c r="D7" s="2"/>
      <c r="E7" s="2"/>
      <c r="G7" s="15">
        <f>STDEV(G2:G5)</f>
        <v>2718312.4620085731</v>
      </c>
      <c r="J7" s="45">
        <f>STDEV(J2:J5)</f>
        <v>1007324.3464192101</v>
      </c>
      <c r="L7" s="15">
        <f>STDEV(L2:L5)</f>
        <v>69123502315548.539</v>
      </c>
      <c r="M7" s="15">
        <f>STDEV(M2:M5)</f>
        <v>25662578874148.488</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9"/>
  <sheetViews>
    <sheetView topLeftCell="B1" zoomScale="85" zoomScaleNormal="85" workbookViewId="0">
      <selection activeCell="C5" sqref="C5"/>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44489</v>
      </c>
      <c r="C2" s="14" t="s">
        <v>248</v>
      </c>
      <c r="D2" s="2" t="s">
        <v>249</v>
      </c>
      <c r="E2">
        <v>31.4</v>
      </c>
      <c r="F2">
        <v>558.5</v>
      </c>
      <c r="G2" s="15">
        <f t="shared" ref="G2:G5" si="0">(F2*100000)/150</f>
        <v>372333.33333333331</v>
      </c>
      <c r="H2">
        <v>33.200000000000003</v>
      </c>
      <c r="I2">
        <v>192.9</v>
      </c>
      <c r="J2" s="15">
        <f t="shared" ref="J2:J5" si="1">(I2*100000)/150</f>
        <v>128600</v>
      </c>
      <c r="K2" s="72">
        <v>5.86</v>
      </c>
      <c r="L2" s="15">
        <f>G2*K2*3785411.8</f>
        <v>8259289062105.334</v>
      </c>
      <c r="M2" s="15">
        <f t="shared" ref="M2:M5" si="2">J2*K2*3785411.8</f>
        <v>2852671190832.7998</v>
      </c>
      <c r="O2" s="48" t="s">
        <v>16</v>
      </c>
    </row>
    <row r="3" spans="1:15">
      <c r="A3" s="5" t="s">
        <v>17</v>
      </c>
      <c r="B3" s="5">
        <v>44489</v>
      </c>
      <c r="C3" s="14" t="s">
        <v>250</v>
      </c>
      <c r="D3" s="2" t="s">
        <v>251</v>
      </c>
      <c r="E3">
        <v>32</v>
      </c>
      <c r="F3">
        <v>340.3</v>
      </c>
      <c r="G3" s="15">
        <f t="shared" si="0"/>
        <v>226866.66666666666</v>
      </c>
      <c r="H3">
        <v>33.9</v>
      </c>
      <c r="I3">
        <v>119.2</v>
      </c>
      <c r="J3" s="15">
        <f t="shared" si="1"/>
        <v>79466.666666666672</v>
      </c>
      <c r="K3" s="72">
        <v>10.71</v>
      </c>
      <c r="L3" s="15">
        <f>G3*K3*3785411.8</f>
        <v>9197574037755.5996</v>
      </c>
      <c r="M3" s="15">
        <f t="shared" si="2"/>
        <v>3221718558038.4004</v>
      </c>
      <c r="O3" s="48"/>
    </row>
    <row r="4" spans="1:15">
      <c r="A4" s="5" t="s">
        <v>20</v>
      </c>
      <c r="B4" s="5">
        <v>44489</v>
      </c>
      <c r="C4" s="14" t="s">
        <v>252</v>
      </c>
      <c r="D4" s="2" t="s">
        <v>253</v>
      </c>
      <c r="E4">
        <v>36.1</v>
      </c>
      <c r="F4">
        <v>16.600000000000001</v>
      </c>
      <c r="G4" s="15">
        <f t="shared" si="0"/>
        <v>11066.666666666668</v>
      </c>
      <c r="H4">
        <v>39.1</v>
      </c>
      <c r="I4">
        <v>2.8</v>
      </c>
      <c r="J4" s="15">
        <f t="shared" si="1"/>
        <v>1866.6666666666667</v>
      </c>
      <c r="K4" s="72">
        <v>7.07</v>
      </c>
      <c r="L4" s="15">
        <f>G4*K4*3785411.8</f>
        <v>296175666447.73334</v>
      </c>
      <c r="M4" s="15">
        <f t="shared" si="2"/>
        <v>49957341328.533333</v>
      </c>
    </row>
    <row r="5" spans="1:15">
      <c r="A5" s="5" t="s">
        <v>23</v>
      </c>
      <c r="B5" s="5">
        <v>44489</v>
      </c>
      <c r="C5" s="14" t="s">
        <v>254</v>
      </c>
      <c r="D5" s="2" t="s">
        <v>255</v>
      </c>
      <c r="E5">
        <v>31.6</v>
      </c>
      <c r="F5">
        <v>468.8</v>
      </c>
      <c r="G5" s="15">
        <f t="shared" si="0"/>
        <v>312533.33333333331</v>
      </c>
      <c r="H5">
        <v>33.200000000000003</v>
      </c>
      <c r="I5">
        <v>205.1</v>
      </c>
      <c r="J5" s="15">
        <f t="shared" si="1"/>
        <v>136733.33333333334</v>
      </c>
      <c r="K5" s="72">
        <v>26.52</v>
      </c>
      <c r="L5" s="15">
        <f t="shared" ref="L5" si="3">G5*K5*3785411.8</f>
        <v>31374946596531.195</v>
      </c>
      <c r="M5" s="15">
        <f t="shared" si="2"/>
        <v>13726539135982.398</v>
      </c>
    </row>
    <row r="6" spans="1:15">
      <c r="A6" s="2" t="s">
        <v>26</v>
      </c>
      <c r="B6" s="2"/>
      <c r="C6" s="2"/>
      <c r="D6" s="2"/>
      <c r="E6" s="2"/>
      <c r="G6" s="15">
        <f>AVERAGE(G2:G5)</f>
        <v>230700</v>
      </c>
      <c r="J6" s="45">
        <f>AVERAGE(J2:J5)</f>
        <v>86666.666666666672</v>
      </c>
      <c r="L6" s="15">
        <f>AVERAGE(L2:L5)</f>
        <v>12281996340709.965</v>
      </c>
      <c r="M6" s="15">
        <f>AVERAGE(M2:M5)</f>
        <v>4962721556545.5332</v>
      </c>
    </row>
    <row r="7" spans="1:15">
      <c r="A7" s="2" t="s">
        <v>27</v>
      </c>
      <c r="B7" s="2"/>
      <c r="C7" s="2"/>
      <c r="D7" s="2"/>
      <c r="E7" s="2"/>
      <c r="G7" s="15">
        <f>STDEV(G2:G5)</f>
        <v>158124.6250178543</v>
      </c>
      <c r="J7" s="45">
        <f>STDEV(J2:J5)</f>
        <v>61935.330669862291</v>
      </c>
      <c r="L7" s="15">
        <f>STDEV(L2:L5)</f>
        <v>13340370828168.371</v>
      </c>
      <c r="M7" s="15">
        <f>STDEV(M2:M5)</f>
        <v>6011742808499.0068</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9"/>
  <sheetViews>
    <sheetView zoomScale="85" zoomScaleNormal="85" workbookViewId="0">
      <selection activeCell="S31" sqref="S31"/>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44475</v>
      </c>
      <c r="C2" s="14" t="s">
        <v>256</v>
      </c>
      <c r="D2" s="2" t="s">
        <v>257</v>
      </c>
      <c r="E2">
        <v>33.9</v>
      </c>
      <c r="F2">
        <v>84</v>
      </c>
      <c r="G2" s="15">
        <f t="shared" ref="G2:G5" si="0">(F2*100000)/150</f>
        <v>56000</v>
      </c>
      <c r="H2">
        <v>35.700000000000003</v>
      </c>
      <c r="I2">
        <v>31.9</v>
      </c>
      <c r="J2" s="15">
        <f t="shared" ref="J2:J5" si="1">(I2*100000)/150</f>
        <v>21266.666666666668</v>
      </c>
      <c r="K2" s="72">
        <v>5.86</v>
      </c>
      <c r="L2" s="15">
        <f>G2*K2*3785411.8</f>
        <v>1242220736288</v>
      </c>
      <c r="M2" s="15">
        <f t="shared" ref="M2:M5" si="2">J2*K2*3785411.8</f>
        <v>471748112947.46674</v>
      </c>
      <c r="O2" s="48" t="s">
        <v>16</v>
      </c>
    </row>
    <row r="3" spans="1:15">
      <c r="A3" s="5" t="s">
        <v>17</v>
      </c>
      <c r="B3" s="5">
        <v>44475</v>
      </c>
      <c r="C3" s="14" t="s">
        <v>258</v>
      </c>
      <c r="D3" s="2" t="s">
        <v>259</v>
      </c>
      <c r="E3">
        <v>33</v>
      </c>
      <c r="F3">
        <v>168.1</v>
      </c>
      <c r="G3" s="15">
        <f t="shared" si="0"/>
        <v>112066.66666666667</v>
      </c>
      <c r="H3">
        <v>34.799999999999997</v>
      </c>
      <c r="I3">
        <v>61.7</v>
      </c>
      <c r="J3" s="15">
        <f t="shared" si="1"/>
        <v>41133.333333333336</v>
      </c>
      <c r="K3" s="72">
        <v>10.71</v>
      </c>
      <c r="L3" s="15">
        <f>G3*K3*3785411.8</f>
        <v>4543379946361.2002</v>
      </c>
      <c r="M3" s="15">
        <f t="shared" si="2"/>
        <v>1667617743548.4001</v>
      </c>
      <c r="O3" s="48"/>
    </row>
    <row r="4" spans="1:15">
      <c r="A4" s="5" t="s">
        <v>20</v>
      </c>
      <c r="B4" s="5">
        <v>44475</v>
      </c>
      <c r="C4" s="14" t="s">
        <v>260</v>
      </c>
      <c r="D4" s="2" t="s">
        <v>261</v>
      </c>
      <c r="E4">
        <v>31.9</v>
      </c>
      <c r="F4">
        <v>385.3</v>
      </c>
      <c r="G4" s="15">
        <f t="shared" si="0"/>
        <v>256866.66666666666</v>
      </c>
      <c r="H4">
        <v>33.4</v>
      </c>
      <c r="I4">
        <v>177.6</v>
      </c>
      <c r="J4" s="15">
        <f t="shared" si="1"/>
        <v>118400</v>
      </c>
      <c r="K4" s="72">
        <v>7.07</v>
      </c>
      <c r="L4" s="15">
        <f>G4*K4*3785411.8</f>
        <v>6874487004958.5322</v>
      </c>
      <c r="M4" s="15">
        <f t="shared" si="2"/>
        <v>3168722792838.3999</v>
      </c>
    </row>
    <row r="5" spans="1:15">
      <c r="A5" s="5" t="s">
        <v>23</v>
      </c>
      <c r="B5" s="5">
        <v>44475</v>
      </c>
      <c r="C5" s="14" t="s">
        <v>262</v>
      </c>
      <c r="D5" s="2" t="s">
        <v>263</v>
      </c>
      <c r="E5">
        <v>32</v>
      </c>
      <c r="F5">
        <v>351.3</v>
      </c>
      <c r="G5" s="15">
        <f t="shared" si="0"/>
        <v>234200</v>
      </c>
      <c r="H5">
        <v>34</v>
      </c>
      <c r="I5">
        <v>112.9</v>
      </c>
      <c r="J5" s="15">
        <f t="shared" si="1"/>
        <v>75266.666666666672</v>
      </c>
      <c r="K5" s="72">
        <v>26.52</v>
      </c>
      <c r="L5" s="15">
        <f t="shared" ref="L5" si="3">G5*K5*3785411.8</f>
        <v>23511132123211.199</v>
      </c>
      <c r="M5" s="15">
        <f t="shared" si="2"/>
        <v>7555954502449.5996</v>
      </c>
    </row>
    <row r="6" spans="1:15">
      <c r="A6" s="2" t="s">
        <v>26</v>
      </c>
      <c r="B6" s="2"/>
      <c r="C6" s="2"/>
      <c r="D6" s="2"/>
      <c r="E6" s="2"/>
      <c r="G6" s="15">
        <f>AVERAGE(G2:G5)</f>
        <v>164783.33333333334</v>
      </c>
      <c r="J6" s="45">
        <f>AVERAGE(J2:J5)</f>
        <v>64016.666666666672</v>
      </c>
      <c r="L6" s="15">
        <f>AVERAGE(L2:L5)</f>
        <v>9042804952704.7324</v>
      </c>
      <c r="M6" s="15">
        <f>AVERAGE(M2:M5)</f>
        <v>3216010787945.9668</v>
      </c>
    </row>
    <row r="7" spans="1:15">
      <c r="A7" s="2" t="s">
        <v>27</v>
      </c>
      <c r="B7" s="2"/>
      <c r="C7" s="2"/>
      <c r="D7" s="2"/>
      <c r="E7" s="2"/>
      <c r="G7" s="15">
        <f>STDEV(G2:G5)</f>
        <v>96455.299568322385</v>
      </c>
      <c r="J7" s="45">
        <f>STDEV(J2:J5)</f>
        <v>42564.926441413743</v>
      </c>
      <c r="L7" s="15">
        <f>STDEV(L2:L5)</f>
        <v>9918468183821.7559</v>
      </c>
      <c r="M7" s="15">
        <f>STDEV(M2:M5)</f>
        <v>3096548952671.3208</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9"/>
  <sheetViews>
    <sheetView zoomScale="85" zoomScaleNormal="85" workbookViewId="0">
      <selection activeCell="Q4" sqref="Q4"/>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44468</v>
      </c>
      <c r="C2" s="14" t="s">
        <v>264</v>
      </c>
      <c r="D2" s="2" t="s">
        <v>265</v>
      </c>
      <c r="E2">
        <v>31.8</v>
      </c>
      <c r="F2">
        <v>401.2</v>
      </c>
      <c r="G2" s="15">
        <f t="shared" ref="G2:G5" si="0">(F2*100000)/150</f>
        <v>267466.66666666669</v>
      </c>
      <c r="H2">
        <v>34</v>
      </c>
      <c r="I2">
        <v>108.3</v>
      </c>
      <c r="J2" s="15">
        <f t="shared" ref="J2:J5" si="1">(I2*100000)/150</f>
        <v>72200</v>
      </c>
      <c r="K2" s="72">
        <v>5.86</v>
      </c>
      <c r="L2" s="15">
        <f>G2*K2*3785411.8</f>
        <v>5933082849985.0674</v>
      </c>
      <c r="M2" s="15">
        <f t="shared" ref="M2:M5" si="2">J2*K2*3785411.8</f>
        <v>1601577449285.5999</v>
      </c>
      <c r="O2" s="48" t="s">
        <v>16</v>
      </c>
    </row>
    <row r="3" spans="1:15">
      <c r="A3" s="5" t="s">
        <v>17</v>
      </c>
      <c r="B3" s="5">
        <v>44468</v>
      </c>
      <c r="C3" s="14" t="s">
        <v>266</v>
      </c>
      <c r="D3" s="2" t="s">
        <v>267</v>
      </c>
      <c r="E3">
        <v>34.4</v>
      </c>
      <c r="F3">
        <v>59.9</v>
      </c>
      <c r="G3" s="15">
        <f t="shared" si="0"/>
        <v>39933.333333333336</v>
      </c>
      <c r="H3">
        <v>36.6</v>
      </c>
      <c r="I3">
        <v>16.8</v>
      </c>
      <c r="J3" s="15">
        <f t="shared" si="1"/>
        <v>11200</v>
      </c>
      <c r="K3" s="72">
        <v>10.71</v>
      </c>
      <c r="L3" s="15">
        <f>G3*K3*3785411.8</f>
        <v>1618967631094.8</v>
      </c>
      <c r="M3" s="15">
        <f t="shared" si="2"/>
        <v>454067716233.60004</v>
      </c>
      <c r="O3" s="48"/>
    </row>
    <row r="4" spans="1:15">
      <c r="A4" s="5" t="s">
        <v>20</v>
      </c>
      <c r="B4" s="5">
        <v>44468</v>
      </c>
      <c r="C4" s="14" t="s">
        <v>268</v>
      </c>
      <c r="D4" s="2" t="s">
        <v>269</v>
      </c>
      <c r="E4">
        <v>34.1</v>
      </c>
      <c r="F4">
        <v>72.8</v>
      </c>
      <c r="G4" s="15">
        <f t="shared" si="0"/>
        <v>48533.333333333336</v>
      </c>
      <c r="H4">
        <v>38.200000000000003</v>
      </c>
      <c r="I4">
        <v>5.5</v>
      </c>
      <c r="J4" s="15">
        <f t="shared" si="1"/>
        <v>3666.6666666666665</v>
      </c>
      <c r="K4" s="72">
        <v>7.07</v>
      </c>
      <c r="L4" s="15">
        <f>G4*K4*3785411.8</f>
        <v>1298890874541.8667</v>
      </c>
      <c r="M4" s="15">
        <f t="shared" si="2"/>
        <v>98130491895.333328</v>
      </c>
    </row>
    <row r="5" spans="1:15">
      <c r="A5" s="5" t="s">
        <v>23</v>
      </c>
      <c r="B5" s="5">
        <v>44468</v>
      </c>
      <c r="C5" s="14" t="s">
        <v>270</v>
      </c>
      <c r="D5" s="2" t="s">
        <v>271</v>
      </c>
      <c r="E5">
        <v>33.9</v>
      </c>
      <c r="F5">
        <v>86.3</v>
      </c>
      <c r="G5" s="15">
        <f t="shared" si="0"/>
        <v>57533.333333333336</v>
      </c>
      <c r="H5">
        <v>36.700000000000003</v>
      </c>
      <c r="I5">
        <v>16.5</v>
      </c>
      <c r="J5" s="15">
        <f t="shared" si="1"/>
        <v>11000</v>
      </c>
      <c r="K5" s="72">
        <v>26.52</v>
      </c>
      <c r="L5" s="15">
        <f t="shared" ref="L5" si="3">G5*K5*3785411.8</f>
        <v>5775720757851.2002</v>
      </c>
      <c r="M5" s="15">
        <f t="shared" si="2"/>
        <v>1104280330296</v>
      </c>
    </row>
    <row r="6" spans="1:15">
      <c r="A6" s="2" t="s">
        <v>26</v>
      </c>
      <c r="B6" s="2"/>
      <c r="C6" s="2"/>
      <c r="D6" s="2"/>
      <c r="E6" s="2"/>
      <c r="G6" s="15">
        <f>AVERAGE(G2:G5)</f>
        <v>103366.66666666666</v>
      </c>
      <c r="J6" s="45">
        <f>AVERAGE(J2:J5)</f>
        <v>24516.666666666668</v>
      </c>
      <c r="L6" s="15">
        <f>AVERAGE(L2:L5)</f>
        <v>3656665528368.2334</v>
      </c>
      <c r="M6" s="15">
        <f>AVERAGE(M2:M5)</f>
        <v>814513996927.6333</v>
      </c>
    </row>
    <row r="7" spans="1:15">
      <c r="A7" s="2" t="s">
        <v>27</v>
      </c>
      <c r="B7" s="2"/>
      <c r="C7" s="2"/>
      <c r="D7" s="2"/>
      <c r="E7" s="2"/>
      <c r="G7" s="15">
        <f>STDEV(G2:G5)</f>
        <v>109635.74032018737</v>
      </c>
      <c r="J7" s="45">
        <f>STDEV(J2:J5)</f>
        <v>31981.539814225467</v>
      </c>
      <c r="L7" s="15">
        <f>STDEV(L2:L5)</f>
        <v>2541901186548.8193</v>
      </c>
      <c r="M7" s="15">
        <f>STDEV(M2:M5)</f>
        <v>669965236297.10657</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9"/>
  <sheetViews>
    <sheetView zoomScale="85" zoomScaleNormal="85" workbookViewId="0">
      <selection activeCell="O3" sqref="O3"/>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44461</v>
      </c>
      <c r="C2" s="14" t="s">
        <v>264</v>
      </c>
      <c r="D2" s="2" t="s">
        <v>272</v>
      </c>
      <c r="E2">
        <v>32.799999999999997</v>
      </c>
      <c r="F2">
        <v>197.9</v>
      </c>
      <c r="G2" s="15">
        <f t="shared" ref="G2:G5" si="0">(F2*100000)/150</f>
        <v>131933.33333333334</v>
      </c>
      <c r="H2">
        <v>35.700000000000003</v>
      </c>
      <c r="I2">
        <v>32.5</v>
      </c>
      <c r="J2" s="15">
        <f t="shared" ref="J2:J5" si="1">(I2*100000)/150</f>
        <v>21666.666666666668</v>
      </c>
      <c r="K2" s="72">
        <v>5.86</v>
      </c>
      <c r="L2" s="15">
        <f>G2*K2*3785411.8</f>
        <v>2926612901326.1338</v>
      </c>
      <c r="M2" s="15">
        <f t="shared" ref="M2:M5" si="2">J2*K2*3785411.8</f>
        <v>480621118206.66669</v>
      </c>
      <c r="O2" s="48" t="s">
        <v>16</v>
      </c>
    </row>
    <row r="3" spans="1:15">
      <c r="A3" s="5" t="s">
        <v>17</v>
      </c>
      <c r="B3" s="5">
        <v>44461</v>
      </c>
      <c r="C3" s="14" t="s">
        <v>266</v>
      </c>
      <c r="D3" s="2" t="s">
        <v>273</v>
      </c>
      <c r="E3">
        <v>32.9</v>
      </c>
      <c r="F3">
        <v>183.1</v>
      </c>
      <c r="G3" s="15">
        <f t="shared" si="0"/>
        <v>122066.66666666667</v>
      </c>
      <c r="H3">
        <v>34.9</v>
      </c>
      <c r="I3">
        <v>59.2</v>
      </c>
      <c r="J3" s="15">
        <f t="shared" si="1"/>
        <v>39466.666666666664</v>
      </c>
      <c r="K3" s="72">
        <v>10.71</v>
      </c>
      <c r="L3" s="15">
        <f>G3*K3*3785411.8</f>
        <v>4948797550141.2002</v>
      </c>
      <c r="M3" s="15">
        <f t="shared" si="2"/>
        <v>1600048142918.3999</v>
      </c>
      <c r="O3" s="48"/>
    </row>
    <row r="4" spans="1:15">
      <c r="A4" s="5" t="s">
        <v>20</v>
      </c>
      <c r="B4" s="5">
        <v>44461</v>
      </c>
      <c r="C4" s="14" t="s">
        <v>268</v>
      </c>
      <c r="D4" s="2" t="s">
        <v>274</v>
      </c>
      <c r="E4">
        <v>34.1</v>
      </c>
      <c r="F4">
        <v>75</v>
      </c>
      <c r="G4" s="15">
        <f t="shared" si="0"/>
        <v>50000</v>
      </c>
      <c r="H4">
        <v>36</v>
      </c>
      <c r="I4">
        <v>26.4</v>
      </c>
      <c r="J4" s="15">
        <f t="shared" si="1"/>
        <v>17600</v>
      </c>
      <c r="K4" s="72">
        <v>7.07</v>
      </c>
      <c r="L4" s="15">
        <f>G4*K4*3785411.8</f>
        <v>1338143071300</v>
      </c>
      <c r="M4" s="15">
        <f t="shared" ref="M4" si="3">J4*K4*3785411.8</f>
        <v>471026361097.59998</v>
      </c>
    </row>
    <row r="5" spans="1:15">
      <c r="A5" s="5" t="s">
        <v>23</v>
      </c>
      <c r="B5" s="5">
        <v>44461</v>
      </c>
      <c r="C5" s="14" t="s">
        <v>270</v>
      </c>
      <c r="D5" s="2" t="s">
        <v>275</v>
      </c>
      <c r="E5">
        <v>32.700000000000003</v>
      </c>
      <c r="F5">
        <v>215.2</v>
      </c>
      <c r="G5" s="15">
        <f t="shared" si="0"/>
        <v>143466.66666666666</v>
      </c>
      <c r="H5">
        <v>34.299999999999997</v>
      </c>
      <c r="I5">
        <v>90.5</v>
      </c>
      <c r="J5" s="15">
        <f t="shared" si="1"/>
        <v>60333.333333333336</v>
      </c>
      <c r="K5" s="72">
        <v>26.52</v>
      </c>
      <c r="L5" s="15">
        <f t="shared" ref="L5" si="4">G5*K5*3785411.8</f>
        <v>14402492550284.797</v>
      </c>
      <c r="M5" s="15">
        <f t="shared" si="2"/>
        <v>6056810296472</v>
      </c>
    </row>
    <row r="6" spans="1:15">
      <c r="A6" s="2" t="s">
        <v>26</v>
      </c>
      <c r="B6" s="2"/>
      <c r="C6" s="2"/>
      <c r="D6" s="2"/>
      <c r="E6" s="2"/>
      <c r="G6" s="15">
        <f>AVERAGE(G2:G5)</f>
        <v>111866.66666666666</v>
      </c>
      <c r="J6" s="45">
        <f>AVERAGE(J2:J5)</f>
        <v>34766.666666666664</v>
      </c>
      <c r="L6" s="15">
        <f>AVERAGE(L2:L5)</f>
        <v>5904011518263.0332</v>
      </c>
      <c r="M6" s="15">
        <f>AVERAGE(M2:M5)</f>
        <v>2152126479673.6665</v>
      </c>
    </row>
    <row r="7" spans="1:15">
      <c r="A7" s="2" t="s">
        <v>27</v>
      </c>
      <c r="B7" s="2"/>
      <c r="C7" s="2"/>
      <c r="D7" s="2"/>
      <c r="E7" s="2"/>
      <c r="G7" s="15">
        <f>STDEV(G2:G5)</f>
        <v>42161.418206521332</v>
      </c>
      <c r="J7" s="45">
        <f>STDEV(J2:J5)</f>
        <v>19511.098456082975</v>
      </c>
      <c r="L7" s="15">
        <f>STDEV(L2:L5)</f>
        <v>5855159285497.3955</v>
      </c>
      <c r="M7" s="15">
        <f>STDEV(M2:M5)</f>
        <v>2656524921846.249</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O9"/>
  <sheetViews>
    <sheetView zoomScale="85" zoomScaleNormal="85" workbookViewId="0">
      <selection activeCell="G28" sqref="G28"/>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44454</v>
      </c>
      <c r="C2" s="14" t="s">
        <v>276</v>
      </c>
      <c r="D2" s="2" t="s">
        <v>277</v>
      </c>
      <c r="E2">
        <v>32.799999999999997</v>
      </c>
      <c r="F2">
        <v>200.4</v>
      </c>
      <c r="G2" s="15">
        <f t="shared" ref="G2:G5" si="0">(F2*100000)/150</f>
        <v>133600</v>
      </c>
      <c r="H2">
        <v>34.700000000000003</v>
      </c>
      <c r="I2">
        <v>66.5</v>
      </c>
      <c r="J2" s="15">
        <f t="shared" ref="J2:J5" si="1">(I2*100000)/150</f>
        <v>44333.333333333336</v>
      </c>
      <c r="K2" s="72">
        <v>5.86</v>
      </c>
      <c r="L2" s="15">
        <f>G2*K2*3785411.8</f>
        <v>2963583756572.7998</v>
      </c>
      <c r="M2" s="15">
        <f t="shared" ref="M2:M5" si="2">J2*K2*3785411.8</f>
        <v>983424749561.33337</v>
      </c>
      <c r="O2" s="48" t="s">
        <v>16</v>
      </c>
    </row>
    <row r="3" spans="1:15">
      <c r="A3" s="5" t="s">
        <v>17</v>
      </c>
      <c r="B3" s="5">
        <v>44454</v>
      </c>
      <c r="C3" s="14" t="s">
        <v>278</v>
      </c>
      <c r="D3" s="2" t="s">
        <v>279</v>
      </c>
      <c r="E3">
        <v>34</v>
      </c>
      <c r="F3">
        <v>81.5</v>
      </c>
      <c r="G3" s="15">
        <f t="shared" si="0"/>
        <v>54333.333333333336</v>
      </c>
      <c r="H3">
        <v>34.700000000000003</v>
      </c>
      <c r="I3">
        <v>67.599999999999994</v>
      </c>
      <c r="J3" s="15">
        <f t="shared" si="1"/>
        <v>45066.666666666657</v>
      </c>
      <c r="K3" s="72">
        <v>10.71</v>
      </c>
      <c r="L3" s="15">
        <f>G3*K3*3785411.8</f>
        <v>2202768980538.0005</v>
      </c>
      <c r="M3" s="15">
        <f t="shared" si="2"/>
        <v>1827082001035.1997</v>
      </c>
      <c r="O3" s="48" t="s">
        <v>280</v>
      </c>
    </row>
    <row r="4" spans="1:15">
      <c r="A4" s="5" t="s">
        <v>20</v>
      </c>
      <c r="B4" s="5">
        <v>44454</v>
      </c>
      <c r="C4" s="14"/>
      <c r="D4" s="2"/>
      <c r="G4" s="15"/>
      <c r="J4" s="15"/>
      <c r="K4" s="72"/>
      <c r="L4" s="15"/>
      <c r="M4" s="15"/>
    </row>
    <row r="5" spans="1:15">
      <c r="A5" s="5" t="s">
        <v>23</v>
      </c>
      <c r="B5" s="5">
        <v>44454</v>
      </c>
      <c r="C5" s="14" t="s">
        <v>281</v>
      </c>
      <c r="D5" s="2" t="s">
        <v>282</v>
      </c>
      <c r="E5">
        <v>33.1</v>
      </c>
      <c r="F5">
        <v>155.9</v>
      </c>
      <c r="G5" s="15">
        <f t="shared" si="0"/>
        <v>103933.33333333333</v>
      </c>
      <c r="H5">
        <v>34.799999999999997</v>
      </c>
      <c r="I5">
        <v>62.2</v>
      </c>
      <c r="J5" s="15">
        <f t="shared" si="1"/>
        <v>41466.666666666664</v>
      </c>
      <c r="K5" s="72">
        <v>26.52</v>
      </c>
      <c r="L5" s="15">
        <f t="shared" ref="L5" si="3">G5*K5*3785411.8</f>
        <v>10433775969281.6</v>
      </c>
      <c r="M5" s="15">
        <f t="shared" si="2"/>
        <v>4162802214812.7998</v>
      </c>
    </row>
    <row r="6" spans="1:15">
      <c r="A6" s="2" t="s">
        <v>26</v>
      </c>
      <c r="B6" s="2"/>
      <c r="C6" s="2"/>
      <c r="D6" s="2"/>
      <c r="E6" s="2"/>
      <c r="G6" s="15">
        <f>AVERAGE(G2:G5)</f>
        <v>97288.888888888891</v>
      </c>
      <c r="J6" s="45">
        <f>AVERAGE(J2:J5)</f>
        <v>43622.222222222219</v>
      </c>
      <c r="L6" s="15">
        <f>AVERAGE(L2:L5)</f>
        <v>5200042902130.7998</v>
      </c>
      <c r="M6" s="15">
        <f>AVERAGE(M2:M5)</f>
        <v>2324436321803.1108</v>
      </c>
    </row>
    <row r="7" spans="1:15">
      <c r="A7" s="2" t="s">
        <v>27</v>
      </c>
      <c r="B7" s="2"/>
      <c r="C7" s="2"/>
      <c r="D7" s="2"/>
      <c r="E7" s="2"/>
      <c r="G7" s="15">
        <f>STDEV(G2:G5)</f>
        <v>40048.87754472762</v>
      </c>
      <c r="J7" s="45">
        <f>STDEV(J2:J5)</f>
        <v>1902.4350867399528</v>
      </c>
      <c r="L7" s="15">
        <f>STDEV(L2:L5)</f>
        <v>4548481190958.0332</v>
      </c>
      <c r="M7" s="15">
        <f>STDEV(M2:M5)</f>
        <v>1647006756794.6077</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9"/>
  <sheetViews>
    <sheetView zoomScale="85" zoomScaleNormal="85" workbookViewId="0">
      <selection activeCell="O5" sqref="O5"/>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44447</v>
      </c>
      <c r="C2" s="14" t="s">
        <v>283</v>
      </c>
      <c r="D2" s="2" t="s">
        <v>284</v>
      </c>
      <c r="E2">
        <v>34.200000000000003</v>
      </c>
      <c r="F2">
        <v>69</v>
      </c>
      <c r="G2" s="15">
        <f t="shared" ref="G2:G5" si="0">(F2*100000)/150</f>
        <v>46000</v>
      </c>
      <c r="H2">
        <v>35.1</v>
      </c>
      <c r="I2">
        <v>51.4</v>
      </c>
      <c r="J2" s="15">
        <f t="shared" ref="J2:J5" si="1">(I2*100000)/150</f>
        <v>34266.666666666664</v>
      </c>
      <c r="K2" s="72">
        <v>5.86</v>
      </c>
      <c r="L2" s="15">
        <f>G2*K2*3785411.8</f>
        <v>1020395604808</v>
      </c>
      <c r="M2" s="15">
        <f t="shared" ref="M2:M5" si="2">J2*K2*3785411.8</f>
        <v>760120783871.46655</v>
      </c>
      <c r="O2" s="48" t="s">
        <v>16</v>
      </c>
    </row>
    <row r="3" spans="1:15">
      <c r="A3" s="5" t="s">
        <v>17</v>
      </c>
      <c r="B3" s="5">
        <v>44447</v>
      </c>
      <c r="C3" s="14" t="s">
        <v>285</v>
      </c>
      <c r="D3" s="2" t="s">
        <v>286</v>
      </c>
      <c r="E3">
        <v>33.6</v>
      </c>
      <c r="F3">
        <v>108.3</v>
      </c>
      <c r="G3" s="15">
        <f t="shared" si="0"/>
        <v>72200</v>
      </c>
      <c r="H3">
        <v>35.6</v>
      </c>
      <c r="I3">
        <v>36.5</v>
      </c>
      <c r="J3" s="15">
        <f t="shared" si="1"/>
        <v>24333.333333333332</v>
      </c>
      <c r="K3" s="72">
        <v>10.71</v>
      </c>
      <c r="L3" s="15">
        <f>G3*K3*3785411.8</f>
        <v>2927115099291.6001</v>
      </c>
      <c r="M3" s="15">
        <f t="shared" si="2"/>
        <v>986516169198</v>
      </c>
      <c r="O3" s="48" t="s">
        <v>280</v>
      </c>
    </row>
    <row r="4" spans="1:15">
      <c r="A4" s="5" t="s">
        <v>20</v>
      </c>
      <c r="B4" s="5">
        <v>44447</v>
      </c>
      <c r="C4" s="14"/>
      <c r="D4" s="2"/>
      <c r="G4" s="15"/>
      <c r="J4" s="15"/>
      <c r="K4" s="72"/>
      <c r="L4" s="15"/>
      <c r="M4" s="15"/>
    </row>
    <row r="5" spans="1:15">
      <c r="A5" s="5" t="s">
        <v>23</v>
      </c>
      <c r="B5" s="5">
        <v>44447</v>
      </c>
      <c r="C5" s="14" t="s">
        <v>287</v>
      </c>
      <c r="D5" s="2" t="s">
        <v>288</v>
      </c>
      <c r="E5">
        <v>35.200000000000003</v>
      </c>
      <c r="F5">
        <v>33.6</v>
      </c>
      <c r="G5" s="15">
        <f t="shared" si="0"/>
        <v>22400</v>
      </c>
      <c r="H5">
        <v>37.9</v>
      </c>
      <c r="I5">
        <v>6.7</v>
      </c>
      <c r="J5" s="15">
        <f t="shared" si="1"/>
        <v>4466.666666666667</v>
      </c>
      <c r="K5" s="72">
        <v>26.52</v>
      </c>
      <c r="L5" s="15">
        <f t="shared" ref="L5" si="3">G5*K5*3785411.8</f>
        <v>2248716308966.3999</v>
      </c>
      <c r="M5" s="15">
        <f t="shared" si="2"/>
        <v>448404740180.79999</v>
      </c>
    </row>
    <row r="6" spans="1:15">
      <c r="A6" s="2" t="s">
        <v>26</v>
      </c>
      <c r="B6" s="2"/>
      <c r="C6" s="2"/>
      <c r="D6" s="2"/>
      <c r="E6" s="2"/>
      <c r="G6" s="15">
        <f>AVERAGE(G2:G5)</f>
        <v>46866.666666666664</v>
      </c>
      <c r="J6" s="45">
        <f>AVERAGE(J2:J5)</f>
        <v>21022.222222222223</v>
      </c>
      <c r="L6" s="15">
        <f>AVERAGE(L2:L5)</f>
        <v>2065409004355.3333</v>
      </c>
      <c r="M6" s="15">
        <f>AVERAGE(M2:M5)</f>
        <v>731680564416.75549</v>
      </c>
    </row>
    <row r="7" spans="1:15">
      <c r="A7" s="2" t="s">
        <v>27</v>
      </c>
      <c r="B7" s="2"/>
      <c r="C7" s="2"/>
      <c r="D7" s="2"/>
      <c r="E7" s="2"/>
      <c r="G7" s="15">
        <f>STDEV(G2:G5)</f>
        <v>24911.30934602462</v>
      </c>
      <c r="J7" s="45">
        <f>STDEV(J2:J5)</f>
        <v>15173.417301076004</v>
      </c>
      <c r="L7" s="15">
        <f>STDEV(L2:L5)</f>
        <v>966486411494.63647</v>
      </c>
      <c r="M7" s="15">
        <f>STDEV(M2:M5)</f>
        <v>270180702626.42215</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O9"/>
  <sheetViews>
    <sheetView zoomScale="85" zoomScaleNormal="85" workbookViewId="0">
      <selection activeCell="T7" sqref="T7"/>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44440</v>
      </c>
      <c r="C2" s="14" t="s">
        <v>289</v>
      </c>
      <c r="D2" s="2" t="s">
        <v>290</v>
      </c>
      <c r="E2">
        <v>32.9</v>
      </c>
      <c r="F2">
        <v>173</v>
      </c>
      <c r="G2" s="15">
        <f t="shared" ref="G2:G5" si="0">(F2*100000)/150</f>
        <v>115333.33333333333</v>
      </c>
      <c r="H2">
        <v>35.4</v>
      </c>
      <c r="I2">
        <v>41.5</v>
      </c>
      <c r="J2" s="15">
        <f t="shared" ref="J2:J5" si="1">(I2*100000)/150</f>
        <v>27666.666666666668</v>
      </c>
      <c r="K2" s="72">
        <v>5.86</v>
      </c>
      <c r="L2" s="15">
        <f>G2*K2*3785411.8</f>
        <v>2558383183069.3335</v>
      </c>
      <c r="M2" s="15">
        <f t="shared" ref="M2:M5" si="2">J2*K2*3785411.8</f>
        <v>613716197094.66675</v>
      </c>
      <c r="O2" s="48" t="s">
        <v>16</v>
      </c>
    </row>
    <row r="3" spans="1:15">
      <c r="A3" s="5" t="s">
        <v>17</v>
      </c>
      <c r="B3" s="5">
        <v>44440</v>
      </c>
      <c r="C3" s="14" t="s">
        <v>291</v>
      </c>
      <c r="D3" s="2" t="s">
        <v>292</v>
      </c>
      <c r="E3">
        <v>34.200000000000003</v>
      </c>
      <c r="F3">
        <v>69.2</v>
      </c>
      <c r="G3" s="15">
        <f t="shared" si="0"/>
        <v>46133.333333333336</v>
      </c>
      <c r="H3">
        <v>36.6</v>
      </c>
      <c r="I3">
        <v>17.2</v>
      </c>
      <c r="J3" s="15">
        <f t="shared" si="1"/>
        <v>11466.666666666666</v>
      </c>
      <c r="K3" s="72">
        <v>10.71</v>
      </c>
      <c r="L3" s="15">
        <f>G3*K3*3785411.8</f>
        <v>1870326545438.4001</v>
      </c>
      <c r="M3" s="15">
        <f t="shared" si="2"/>
        <v>464878852334.39996</v>
      </c>
      <c r="O3" s="48" t="s">
        <v>280</v>
      </c>
    </row>
    <row r="4" spans="1:15">
      <c r="A4" s="5" t="s">
        <v>20</v>
      </c>
      <c r="B4" s="5">
        <v>44440</v>
      </c>
      <c r="C4" s="14"/>
      <c r="D4" s="2"/>
      <c r="G4" s="15"/>
      <c r="J4" s="15"/>
      <c r="K4" s="72"/>
      <c r="L4" s="15"/>
      <c r="M4" s="15"/>
    </row>
    <row r="5" spans="1:15">
      <c r="A5" s="5" t="s">
        <v>23</v>
      </c>
      <c r="B5" s="5">
        <v>44440</v>
      </c>
      <c r="C5" s="14" t="s">
        <v>293</v>
      </c>
      <c r="D5" s="2" t="s">
        <v>294</v>
      </c>
      <c r="E5">
        <v>34.1</v>
      </c>
      <c r="F5">
        <v>75.2</v>
      </c>
      <c r="G5" s="15">
        <f t="shared" si="0"/>
        <v>50133.333333333336</v>
      </c>
      <c r="H5">
        <v>35.9</v>
      </c>
      <c r="I5">
        <v>28</v>
      </c>
      <c r="J5" s="15">
        <f t="shared" si="1"/>
        <v>18666.666666666668</v>
      </c>
      <c r="K5" s="72">
        <v>26.52</v>
      </c>
      <c r="L5" s="15">
        <f t="shared" ref="L5" si="3">G5*K5*3785411.8</f>
        <v>5032841262924.7998</v>
      </c>
      <c r="M5" s="15">
        <f t="shared" si="2"/>
        <v>1873930257472</v>
      </c>
    </row>
    <row r="6" spans="1:15">
      <c r="A6" s="2" t="s">
        <v>26</v>
      </c>
      <c r="B6" s="2"/>
      <c r="C6" s="2"/>
      <c r="D6" s="2"/>
      <c r="E6" s="2"/>
      <c r="G6" s="15">
        <f>AVERAGE(G2:G5)</f>
        <v>70533.333333333328</v>
      </c>
      <c r="J6" s="45">
        <f>AVERAGE(J2:J5)</f>
        <v>19266.666666666668</v>
      </c>
      <c r="L6" s="15">
        <f>AVERAGE(L2:L5)</f>
        <v>3153850330477.5112</v>
      </c>
      <c r="M6" s="15">
        <f>AVERAGE(M2:M5)</f>
        <v>984175102300.35547</v>
      </c>
    </row>
    <row r="7" spans="1:15">
      <c r="A7" s="2" t="s">
        <v>27</v>
      </c>
      <c r="B7" s="2"/>
      <c r="C7" s="2"/>
      <c r="D7" s="2"/>
      <c r="E7" s="2"/>
      <c r="G7" s="15">
        <f>STDEV(G2:G5)</f>
        <v>38849.453020602479</v>
      </c>
      <c r="J7" s="45">
        <f>STDEV(J2:J5)</f>
        <v>8116.6495550812169</v>
      </c>
      <c r="L7" s="15">
        <f>STDEV(L2:L5)</f>
        <v>1663222978830.9639</v>
      </c>
      <c r="M7" s="15">
        <f>STDEV(M2:M5)</f>
        <v>774135851071.83191</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9"/>
  <sheetViews>
    <sheetView zoomScale="85" zoomScaleNormal="85" workbookViewId="0">
      <selection activeCell="K2" sqref="K2:K5"/>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44433</v>
      </c>
      <c r="C2" s="14" t="s">
        <v>295</v>
      </c>
      <c r="D2" s="2" t="s">
        <v>296</v>
      </c>
      <c r="E2">
        <v>33.700000000000003</v>
      </c>
      <c r="F2">
        <v>100.2</v>
      </c>
      <c r="G2" s="15">
        <f t="shared" ref="G2:G5" si="0">(F2*100000)/150</f>
        <v>66800</v>
      </c>
      <c r="H2">
        <v>36.700000000000003</v>
      </c>
      <c r="I2">
        <v>15.5</v>
      </c>
      <c r="J2" s="15">
        <f t="shared" ref="J2:J5" si="1">(I2*100000)/150</f>
        <v>10333.333333333334</v>
      </c>
      <c r="K2" s="72">
        <v>5.86</v>
      </c>
      <c r="L2" s="15">
        <f>G2*K2*3785411.8</f>
        <v>1481791878286.3999</v>
      </c>
      <c r="M2" s="15">
        <f t="shared" ref="M2:M5" si="2">J2*K2*3785411.8</f>
        <v>229219302529.33337</v>
      </c>
      <c r="O2" s="48" t="s">
        <v>16</v>
      </c>
    </row>
    <row r="3" spans="1:15">
      <c r="A3" s="5" t="s">
        <v>17</v>
      </c>
      <c r="B3" s="5">
        <v>44433</v>
      </c>
      <c r="C3" s="14" t="s">
        <v>297</v>
      </c>
      <c r="D3" s="2" t="s">
        <v>298</v>
      </c>
      <c r="E3">
        <v>33.1</v>
      </c>
      <c r="F3">
        <v>150.5</v>
      </c>
      <c r="G3" s="15">
        <f t="shared" si="0"/>
        <v>100333.33333333333</v>
      </c>
      <c r="H3">
        <v>35.5</v>
      </c>
      <c r="I3">
        <v>38.299999999999997</v>
      </c>
      <c r="J3" s="15">
        <f t="shared" si="1"/>
        <v>25533.333333333328</v>
      </c>
      <c r="K3" s="72">
        <v>10.71</v>
      </c>
      <c r="L3" s="15">
        <f>G3*K3*3785411.8</f>
        <v>4067689957926</v>
      </c>
      <c r="M3" s="15">
        <f t="shared" si="2"/>
        <v>1035166281651.5997</v>
      </c>
    </row>
    <row r="4" spans="1:15">
      <c r="A4" s="5" t="s">
        <v>20</v>
      </c>
      <c r="B4" s="5">
        <v>44433</v>
      </c>
      <c r="C4" s="14" t="s">
        <v>299</v>
      </c>
      <c r="D4" s="2" t="s">
        <v>300</v>
      </c>
      <c r="E4">
        <v>34.6</v>
      </c>
      <c r="F4">
        <v>52.4</v>
      </c>
      <c r="G4" s="15">
        <f t="shared" si="0"/>
        <v>34933.333333333336</v>
      </c>
      <c r="H4">
        <v>36.9</v>
      </c>
      <c r="I4">
        <v>13.8</v>
      </c>
      <c r="J4" s="15">
        <f t="shared" si="1"/>
        <v>9200</v>
      </c>
      <c r="K4" s="72">
        <v>7.07</v>
      </c>
      <c r="L4" s="15">
        <f t="shared" ref="L4:L5" si="3">G4*K4*3785411.8</f>
        <v>934915959148.26672</v>
      </c>
      <c r="M4" s="15">
        <f t="shared" si="2"/>
        <v>246218325119.19998</v>
      </c>
    </row>
    <row r="5" spans="1:15">
      <c r="A5" s="5" t="s">
        <v>23</v>
      </c>
      <c r="B5" s="5">
        <v>44433</v>
      </c>
      <c r="C5" s="14" t="s">
        <v>301</v>
      </c>
      <c r="D5" s="2" t="s">
        <v>302</v>
      </c>
      <c r="E5">
        <v>32.799999999999997</v>
      </c>
      <c r="F5">
        <v>191.4</v>
      </c>
      <c r="G5" s="15">
        <f t="shared" si="0"/>
        <v>127600</v>
      </c>
      <c r="H5">
        <v>35.1</v>
      </c>
      <c r="I5">
        <v>49.6</v>
      </c>
      <c r="J5" s="15">
        <f t="shared" si="1"/>
        <v>33066.666666666664</v>
      </c>
      <c r="K5" s="72">
        <v>26.52</v>
      </c>
      <c r="L5" s="15">
        <f t="shared" si="3"/>
        <v>12809651831433.6</v>
      </c>
      <c r="M5" s="15">
        <f t="shared" si="2"/>
        <v>3319533598950.3994</v>
      </c>
    </row>
    <row r="6" spans="1:15">
      <c r="A6" s="2" t="s">
        <v>26</v>
      </c>
      <c r="B6" s="2"/>
      <c r="C6" s="2"/>
      <c r="D6" s="2"/>
      <c r="E6" s="2"/>
      <c r="G6" s="15">
        <f>AVERAGE(G2:G5)</f>
        <v>82416.666666666657</v>
      </c>
      <c r="J6" s="45">
        <f>AVERAGE(J2:J5)</f>
        <v>19533.333333333332</v>
      </c>
      <c r="L6" s="15">
        <f>AVERAGE(L2:L5)</f>
        <v>4823512406698.5664</v>
      </c>
      <c r="M6" s="15">
        <f>AVERAGE(M2:M5)</f>
        <v>1207534377062.6331</v>
      </c>
    </row>
    <row r="7" spans="1:15">
      <c r="A7" s="2" t="s">
        <v>27</v>
      </c>
      <c r="B7" s="2"/>
      <c r="C7" s="2"/>
      <c r="D7" s="2"/>
      <c r="E7" s="2"/>
      <c r="G7" s="15">
        <f>STDEV(G2:G5)</f>
        <v>40253.727685676458</v>
      </c>
      <c r="J7" s="45">
        <f>STDEV(J2:J5)</f>
        <v>11698.559582115065</v>
      </c>
      <c r="L7" s="15">
        <f>STDEV(L2:L5)</f>
        <v>5496604070008.0703</v>
      </c>
      <c r="M7" s="15">
        <f>STDEV(M2:M5)</f>
        <v>1457335515058.6021</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9"/>
  <sheetViews>
    <sheetView zoomScale="85" zoomScaleNormal="85" workbookViewId="0">
      <selection activeCell="G13" sqref="G13"/>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44421</v>
      </c>
      <c r="C2" s="14" t="s">
        <v>303</v>
      </c>
      <c r="D2" s="2" t="s">
        <v>304</v>
      </c>
      <c r="E2">
        <v>32.9</v>
      </c>
      <c r="F2">
        <v>181.9</v>
      </c>
      <c r="G2" s="15">
        <f t="shared" ref="G2:G5" si="0">(F2*100000)/150</f>
        <v>121266.66666666667</v>
      </c>
      <c r="H2">
        <v>34</v>
      </c>
      <c r="I2">
        <v>113.3</v>
      </c>
      <c r="J2" s="15">
        <f t="shared" ref="J2:J5" si="1">(I2*100000)/150</f>
        <v>75533.333333333328</v>
      </c>
      <c r="K2" s="72">
        <v>5.86</v>
      </c>
      <c r="L2" s="15">
        <f>G2*K2*3785411.8</f>
        <v>2689999427747.4668</v>
      </c>
      <c r="M2" s="15">
        <f t="shared" ref="M2:M5" si="2">J2*K2*3785411.8</f>
        <v>1675519159778.9331</v>
      </c>
      <c r="O2" s="48" t="s">
        <v>16</v>
      </c>
    </row>
    <row r="3" spans="1:15">
      <c r="A3" s="5" t="s">
        <v>17</v>
      </c>
      <c r="B3" s="5">
        <v>44421</v>
      </c>
      <c r="C3" s="14" t="s">
        <v>305</v>
      </c>
      <c r="D3" s="2" t="s">
        <v>306</v>
      </c>
      <c r="E3">
        <v>33</v>
      </c>
      <c r="F3">
        <v>170.6</v>
      </c>
      <c r="G3" s="15">
        <f t="shared" si="0"/>
        <v>113733.33333333333</v>
      </c>
      <c r="H3">
        <v>34.700000000000003</v>
      </c>
      <c r="I3">
        <v>69.3</v>
      </c>
      <c r="J3" s="15">
        <f t="shared" si="1"/>
        <v>46200</v>
      </c>
      <c r="K3" s="72">
        <v>10.71</v>
      </c>
      <c r="L3" s="15">
        <f>G3*K3*3785411.8</f>
        <v>4610949546991.2002</v>
      </c>
      <c r="M3" s="15">
        <f t="shared" si="2"/>
        <v>1873029329463.6001</v>
      </c>
    </row>
    <row r="4" spans="1:15">
      <c r="A4" s="5" t="s">
        <v>20</v>
      </c>
      <c r="B4" s="5">
        <v>44421</v>
      </c>
      <c r="C4" s="14" t="s">
        <v>307</v>
      </c>
      <c r="D4" s="2" t="s">
        <v>308</v>
      </c>
      <c r="E4">
        <v>33</v>
      </c>
      <c r="F4">
        <v>163.30000000000001</v>
      </c>
      <c r="G4" s="15">
        <f t="shared" si="0"/>
        <v>108866.66666666669</v>
      </c>
      <c r="H4">
        <v>34.6</v>
      </c>
      <c r="I4">
        <v>71</v>
      </c>
      <c r="J4" s="15">
        <f t="shared" si="1"/>
        <v>47333.333333333336</v>
      </c>
      <c r="K4" s="72">
        <v>7.07</v>
      </c>
      <c r="L4" s="15">
        <f t="shared" ref="L4:L5" si="3">G4*K4*3785411.8</f>
        <v>2913583513910.5337</v>
      </c>
      <c r="M4" s="15">
        <f t="shared" si="2"/>
        <v>1266775440830.6667</v>
      </c>
    </row>
    <row r="5" spans="1:15">
      <c r="A5" s="5" t="s">
        <v>23</v>
      </c>
      <c r="B5" s="5">
        <v>44421</v>
      </c>
      <c r="C5" s="14" t="s">
        <v>309</v>
      </c>
      <c r="D5" s="2" t="s">
        <v>310</v>
      </c>
      <c r="E5">
        <v>32.1</v>
      </c>
      <c r="F5">
        <v>333.7</v>
      </c>
      <c r="G5" s="15">
        <f t="shared" si="0"/>
        <v>222466.66666666666</v>
      </c>
      <c r="H5">
        <v>33.200000000000003</v>
      </c>
      <c r="I5">
        <v>194.5</v>
      </c>
      <c r="J5" s="15">
        <f t="shared" si="1"/>
        <v>129666.66666666667</v>
      </c>
      <c r="K5" s="72">
        <v>26.52</v>
      </c>
      <c r="L5" s="15">
        <f t="shared" si="3"/>
        <v>22333233104228.801</v>
      </c>
      <c r="M5" s="15">
        <f t="shared" si="2"/>
        <v>13017122681368</v>
      </c>
    </row>
    <row r="6" spans="1:15">
      <c r="A6" s="2" t="s">
        <v>26</v>
      </c>
      <c r="B6" s="2"/>
      <c r="C6" s="2"/>
      <c r="D6" s="2"/>
      <c r="E6" s="2"/>
      <c r="G6" s="15">
        <f>AVERAGE(G2:G5)</f>
        <v>141583.33333333334</v>
      </c>
      <c r="J6" s="45">
        <f>AVERAGE(J2:J5)</f>
        <v>74683.333333333328</v>
      </c>
      <c r="L6" s="15">
        <f>AVERAGE(L2:L5)</f>
        <v>8136941398219.5</v>
      </c>
      <c r="M6" s="15">
        <f>AVERAGE(M2:M5)</f>
        <v>4458111652860.2998</v>
      </c>
    </row>
    <row r="7" spans="1:15">
      <c r="A7" s="2" t="s">
        <v>27</v>
      </c>
      <c r="B7" s="2"/>
      <c r="C7" s="2"/>
      <c r="D7" s="2"/>
      <c r="E7" s="2"/>
      <c r="G7" s="15">
        <f>STDEV(G2:G5)</f>
        <v>54162.974233121429</v>
      </c>
      <c r="J7" s="45">
        <f>STDEV(J2:J5)</f>
        <v>39086.281575604116</v>
      </c>
      <c r="L7" s="15">
        <f>STDEV(L2:L5)</f>
        <v>9502981306837.332</v>
      </c>
      <c r="M7" s="15">
        <f>STDEV(M2:M5)</f>
        <v>5711589627112.5479</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6CBE1-FAC0-4FCC-9B35-CF5D7193006D}">
  <dimension ref="A1:O9"/>
  <sheetViews>
    <sheetView zoomScaleNormal="100" workbookViewId="0">
      <selection activeCell="G8" sqref="G8"/>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44685</v>
      </c>
      <c r="C2" s="14" t="s">
        <v>44</v>
      </c>
      <c r="D2" s="2" t="s">
        <v>45</v>
      </c>
      <c r="E2" s="74">
        <v>33.700000000000003</v>
      </c>
      <c r="F2" s="74">
        <v>100.3</v>
      </c>
      <c r="G2" s="15">
        <f>(F2*100000)/150</f>
        <v>66866.666666666672</v>
      </c>
      <c r="H2" s="74">
        <v>35.700000000000003</v>
      </c>
      <c r="I2" s="74">
        <v>32</v>
      </c>
      <c r="J2" s="15">
        <f>(I2*100000)/150</f>
        <v>21333.333333333332</v>
      </c>
      <c r="K2" s="72">
        <v>5.86</v>
      </c>
      <c r="L2" s="15">
        <f>G2*K2*3785411.8</f>
        <v>1483270712496.2668</v>
      </c>
      <c r="M2" s="15">
        <f>J2*K2*3785411.8</f>
        <v>473226947157.33331</v>
      </c>
      <c r="O2" s="48" t="s">
        <v>16</v>
      </c>
    </row>
    <row r="3" spans="1:15">
      <c r="A3" s="5" t="s">
        <v>17</v>
      </c>
      <c r="B3" s="5">
        <v>44685</v>
      </c>
      <c r="C3" s="14" t="s">
        <v>46</v>
      </c>
      <c r="D3" s="2" t="s">
        <v>47</v>
      </c>
      <c r="E3" s="74">
        <v>34.799999999999997</v>
      </c>
      <c r="F3" s="74">
        <v>43.2</v>
      </c>
      <c r="G3" s="15">
        <f>(F3*100000)/150</f>
        <v>28800</v>
      </c>
      <c r="H3" s="74">
        <v>37.5</v>
      </c>
      <c r="I3" s="74">
        <v>9.3000000000000007</v>
      </c>
      <c r="J3" s="15">
        <f>(I3*100000)/150</f>
        <v>6200.0000000000009</v>
      </c>
      <c r="K3" s="72">
        <v>10.71</v>
      </c>
      <c r="L3" s="15">
        <f t="shared" ref="L3:L4" si="0">G3*K3*3785411.8</f>
        <v>1167602698886.3999</v>
      </c>
      <c r="M3" s="15">
        <f t="shared" ref="M3:M4" si="1">J3*K3*3785411.8</f>
        <v>251358914343.60004</v>
      </c>
      <c r="O3" s="48"/>
    </row>
    <row r="4" spans="1:15">
      <c r="A4" s="5" t="s">
        <v>20</v>
      </c>
      <c r="B4" s="5">
        <v>44685</v>
      </c>
      <c r="C4" s="14" t="s">
        <v>48</v>
      </c>
      <c r="D4" s="2" t="s">
        <v>49</v>
      </c>
      <c r="E4" s="74">
        <v>34.9</v>
      </c>
      <c r="F4" s="74">
        <v>42.1</v>
      </c>
      <c r="G4" s="15">
        <f>(F4*100000)/150</f>
        <v>28066.666666666668</v>
      </c>
      <c r="H4" s="74">
        <v>37.5</v>
      </c>
      <c r="I4" s="74">
        <v>9.1999999999999993</v>
      </c>
      <c r="J4" s="15">
        <f>(I4*100000)/150</f>
        <v>6133.3333333333321</v>
      </c>
      <c r="K4" s="72">
        <v>7.07</v>
      </c>
      <c r="L4" s="15">
        <f t="shared" si="0"/>
        <v>751144310689.73328</v>
      </c>
      <c r="M4" s="15">
        <f t="shared" si="1"/>
        <v>164145550079.46661</v>
      </c>
    </row>
    <row r="5" spans="1:15">
      <c r="A5" s="5" t="s">
        <v>23</v>
      </c>
      <c r="B5" s="5">
        <v>44685</v>
      </c>
      <c r="C5" s="14" t="s">
        <v>50</v>
      </c>
      <c r="D5" s="2" t="s">
        <v>51</v>
      </c>
      <c r="E5" s="74">
        <v>35.700000000000003</v>
      </c>
      <c r="F5" s="74">
        <v>22.8</v>
      </c>
      <c r="G5" s="15">
        <f>(F5*100000)/150</f>
        <v>15200</v>
      </c>
      <c r="H5" s="74">
        <v>38.5</v>
      </c>
      <c r="I5" s="74">
        <v>4.2</v>
      </c>
      <c r="J5" s="15">
        <f>(I5*100000)/150</f>
        <v>2800</v>
      </c>
      <c r="K5" s="72">
        <v>26.52</v>
      </c>
      <c r="L5" s="15">
        <f>G5*K5*3785411.8</f>
        <v>1525914638227.2</v>
      </c>
      <c r="M5" s="15">
        <f>J5*K5*3785411.8</f>
        <v>281089538620.79999</v>
      </c>
    </row>
    <row r="6" spans="1:15">
      <c r="A6" s="2" t="s">
        <v>26</v>
      </c>
      <c r="B6" s="2"/>
      <c r="C6" s="2"/>
      <c r="D6" s="2"/>
      <c r="E6" s="2"/>
      <c r="G6" s="15">
        <f>AVERAGE(G2:G5)</f>
        <v>34733.333333333336</v>
      </c>
      <c r="J6" s="45">
        <f>AVERAGE(J2:J5)</f>
        <v>9116.6666666666661</v>
      </c>
      <c r="L6" s="15">
        <f>AVERAGE(L2:L5)</f>
        <v>1231983090074.9001</v>
      </c>
      <c r="M6" s="15">
        <f>AVERAGE(M2:M5)</f>
        <v>292455237550.29999</v>
      </c>
    </row>
    <row r="7" spans="1:15">
      <c r="A7" s="2" t="s">
        <v>27</v>
      </c>
      <c r="B7" s="2"/>
      <c r="C7" s="2"/>
      <c r="D7" s="2"/>
      <c r="E7" s="2"/>
      <c r="G7" s="15">
        <f>STDEV(G2:G5)</f>
        <v>22314.054697365893</v>
      </c>
      <c r="J7" s="45">
        <f>STDEV(J2:J5)</f>
        <v>8297.6792828767175</v>
      </c>
      <c r="L7" s="15">
        <f>STDEV(L2:L5)</f>
        <v>358186167009.83453</v>
      </c>
      <c r="M7" s="15">
        <f>STDEV(M2:M5)</f>
        <v>130332745676.05545</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O9"/>
  <sheetViews>
    <sheetView topLeftCell="A10" zoomScale="85" zoomScaleNormal="85" workbookViewId="0">
      <selection activeCell="D2" sqref="D2:I6"/>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44412</v>
      </c>
      <c r="C2" s="14" t="s">
        <v>311</v>
      </c>
      <c r="D2" s="2" t="s">
        <v>312</v>
      </c>
      <c r="E2">
        <v>33.4</v>
      </c>
      <c r="F2">
        <v>122.9</v>
      </c>
      <c r="G2" s="15">
        <f t="shared" ref="G2:G5" si="0">(F2*100000)/150</f>
        <v>81933.333333333328</v>
      </c>
      <c r="H2">
        <v>35.799999999999997</v>
      </c>
      <c r="I2">
        <v>29.6</v>
      </c>
      <c r="J2" s="15">
        <f t="shared" ref="J2:J5" si="1">(I2*100000)/150</f>
        <v>19733.333333333332</v>
      </c>
      <c r="K2" s="72">
        <v>5.86</v>
      </c>
      <c r="L2" s="15">
        <f>G2*K2*3785411.8</f>
        <v>1817487243926.1331</v>
      </c>
      <c r="M2" s="15">
        <f t="shared" ref="M2:M5" si="2">J2*K2*3785411.8</f>
        <v>437734926120.53326</v>
      </c>
      <c r="O2" s="48" t="s">
        <v>16</v>
      </c>
    </row>
    <row r="3" spans="1:15">
      <c r="A3" s="5" t="s">
        <v>17</v>
      </c>
      <c r="B3" s="5">
        <v>44412</v>
      </c>
      <c r="C3" s="14" t="s">
        <v>313</v>
      </c>
      <c r="D3" s="2" t="s">
        <v>314</v>
      </c>
      <c r="E3">
        <v>33.200000000000003</v>
      </c>
      <c r="F3">
        <v>143.69999999999999</v>
      </c>
      <c r="G3" s="15">
        <f t="shared" si="0"/>
        <v>95799.999999999985</v>
      </c>
      <c r="H3">
        <v>35</v>
      </c>
      <c r="I3">
        <v>53.1</v>
      </c>
      <c r="J3" s="15">
        <f t="shared" si="1"/>
        <v>35400</v>
      </c>
      <c r="K3" s="72">
        <v>10.71</v>
      </c>
      <c r="L3" s="15">
        <f>G3*K3*3785411.8</f>
        <v>3883900644212.3994</v>
      </c>
      <c r="M3" s="15">
        <f t="shared" si="2"/>
        <v>1435178317381.2002</v>
      </c>
    </row>
    <row r="4" spans="1:15">
      <c r="A4" s="5" t="s">
        <v>20</v>
      </c>
      <c r="B4" s="5">
        <v>44412</v>
      </c>
      <c r="C4" s="14" t="s">
        <v>315</v>
      </c>
      <c r="D4" s="2" t="s">
        <v>316</v>
      </c>
      <c r="E4">
        <v>34.1</v>
      </c>
      <c r="F4">
        <v>73.8</v>
      </c>
      <c r="G4" s="15">
        <f t="shared" si="0"/>
        <v>49200</v>
      </c>
      <c r="H4">
        <v>35.5</v>
      </c>
      <c r="I4">
        <v>39</v>
      </c>
      <c r="J4" s="15">
        <f t="shared" si="1"/>
        <v>26000</v>
      </c>
      <c r="K4" s="72">
        <v>7.07</v>
      </c>
      <c r="L4" s="15">
        <f t="shared" ref="L4:L5" si="3">G4*K4*3785411.8</f>
        <v>1316732782159.2</v>
      </c>
      <c r="M4" s="15">
        <f t="shared" si="2"/>
        <v>695834397076</v>
      </c>
    </row>
    <row r="5" spans="1:15">
      <c r="A5" s="5" t="s">
        <v>23</v>
      </c>
      <c r="B5" s="5">
        <v>44412</v>
      </c>
      <c r="C5" s="14" t="s">
        <v>317</v>
      </c>
      <c r="D5" s="2" t="s">
        <v>318</v>
      </c>
      <c r="E5">
        <v>32.9</v>
      </c>
      <c r="F5">
        <v>180.9</v>
      </c>
      <c r="G5" s="15">
        <f t="shared" si="0"/>
        <v>120600</v>
      </c>
      <c r="H5">
        <v>34.200000000000003</v>
      </c>
      <c r="I5">
        <v>97.2</v>
      </c>
      <c r="J5" s="15">
        <f t="shared" si="1"/>
        <v>64800</v>
      </c>
      <c r="K5" s="72">
        <v>26.52</v>
      </c>
      <c r="L5" s="15">
        <f t="shared" si="3"/>
        <v>12106927984881.6</v>
      </c>
      <c r="M5" s="15">
        <f t="shared" si="2"/>
        <v>6505215036652.7998</v>
      </c>
    </row>
    <row r="6" spans="1:15">
      <c r="A6" s="2" t="s">
        <v>26</v>
      </c>
      <c r="B6" s="2"/>
      <c r="C6" s="2"/>
      <c r="D6" s="2"/>
      <c r="E6" s="2"/>
      <c r="G6" s="15">
        <f>AVERAGE(G2:G5)</f>
        <v>86883.333333333328</v>
      </c>
      <c r="J6" s="45">
        <f>AVERAGE(J2:J5)</f>
        <v>36483.333333333328</v>
      </c>
      <c r="L6" s="15">
        <f>AVERAGE(L2:L5)</f>
        <v>4781262163794.833</v>
      </c>
      <c r="M6" s="15">
        <f>AVERAGE(M2:M5)</f>
        <v>2268490669307.6333</v>
      </c>
    </row>
    <row r="7" spans="1:15">
      <c r="A7" s="2" t="s">
        <v>27</v>
      </c>
      <c r="B7" s="2"/>
      <c r="C7" s="2"/>
      <c r="D7" s="2"/>
      <c r="E7" s="2"/>
      <c r="G7" s="15">
        <f>STDEV(G2:G5)</f>
        <v>29781.743102481785</v>
      </c>
      <c r="J7" s="45">
        <f>STDEV(J2:J5)</f>
        <v>19945.509101883912</v>
      </c>
      <c r="L7" s="15">
        <f>STDEV(L2:L5)</f>
        <v>5008578076025.3516</v>
      </c>
      <c r="M7" s="15">
        <f>STDEV(M2:M5)</f>
        <v>2855938677127.1025</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O9"/>
  <sheetViews>
    <sheetView zoomScale="85" zoomScaleNormal="85" workbookViewId="0">
      <selection activeCell="G28" sqref="G28"/>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44405</v>
      </c>
      <c r="C2" s="14" t="s">
        <v>311</v>
      </c>
      <c r="D2" s="2" t="s">
        <v>319</v>
      </c>
      <c r="E2">
        <v>32.4</v>
      </c>
      <c r="F2">
        <v>254.5</v>
      </c>
      <c r="G2" s="15">
        <f t="shared" ref="G2:G5" si="0">(F2*100000)/150</f>
        <v>169666.66666666666</v>
      </c>
      <c r="H2">
        <v>37.5</v>
      </c>
      <c r="I2">
        <v>8.8000000000000007</v>
      </c>
      <c r="J2" s="15">
        <f t="shared" ref="J2:J5" si="1">(I2*100000)/150</f>
        <v>5866.6666666666679</v>
      </c>
      <c r="K2" s="72">
        <v>5.86</v>
      </c>
      <c r="L2" s="15">
        <f>G2*K2*3785411.8</f>
        <v>3763633064110.6665</v>
      </c>
      <c r="M2" s="15">
        <f t="shared" ref="M2:M5" si="2">J2*K2*3785411.8</f>
        <v>130137410468.26671</v>
      </c>
      <c r="O2" s="48" t="s">
        <v>16</v>
      </c>
    </row>
    <row r="3" spans="1:15">
      <c r="A3" s="5" t="s">
        <v>17</v>
      </c>
      <c r="B3" s="5">
        <v>44405</v>
      </c>
      <c r="C3" s="14" t="s">
        <v>313</v>
      </c>
      <c r="D3" s="2" t="s">
        <v>320</v>
      </c>
      <c r="E3">
        <v>33.200000000000003</v>
      </c>
      <c r="F3">
        <v>144.1</v>
      </c>
      <c r="G3" s="15">
        <f t="shared" si="0"/>
        <v>96066.666666666672</v>
      </c>
      <c r="H3">
        <v>36.4</v>
      </c>
      <c r="I3">
        <v>19.899999999999999</v>
      </c>
      <c r="J3" s="15">
        <f t="shared" si="1"/>
        <v>13266.666666666664</v>
      </c>
      <c r="K3" s="72">
        <v>10.71</v>
      </c>
      <c r="L3" s="15">
        <f>G3*K3*3785411.8</f>
        <v>3894711780313.2002</v>
      </c>
      <c r="M3" s="15">
        <f t="shared" si="2"/>
        <v>537854021014.79987</v>
      </c>
    </row>
    <row r="4" spans="1:15">
      <c r="A4" s="5" t="s">
        <v>20</v>
      </c>
      <c r="B4" s="5">
        <v>44405</v>
      </c>
      <c r="C4" s="14" t="s">
        <v>315</v>
      </c>
      <c r="D4" s="2" t="s">
        <v>321</v>
      </c>
      <c r="E4">
        <v>34.4</v>
      </c>
      <c r="F4">
        <v>59</v>
      </c>
      <c r="G4" s="15">
        <f t="shared" si="0"/>
        <v>39333.333333333336</v>
      </c>
      <c r="H4">
        <v>36.5</v>
      </c>
      <c r="I4">
        <v>18.7</v>
      </c>
      <c r="J4" s="15">
        <f t="shared" si="1"/>
        <v>12466.666666666666</v>
      </c>
      <c r="K4" s="72">
        <v>7.07</v>
      </c>
      <c r="L4" s="15">
        <f t="shared" ref="L4:L5" si="3">G4*K4*3785411.8</f>
        <v>1052672549422.6667</v>
      </c>
      <c r="M4" s="15">
        <f t="shared" si="2"/>
        <v>333643672444.1333</v>
      </c>
    </row>
    <row r="5" spans="1:15">
      <c r="A5" s="5" t="s">
        <v>23</v>
      </c>
      <c r="B5" s="5">
        <v>44405</v>
      </c>
      <c r="C5" s="14" t="s">
        <v>317</v>
      </c>
      <c r="D5" s="2" t="s">
        <v>322</v>
      </c>
      <c r="E5">
        <v>32.6</v>
      </c>
      <c r="F5">
        <v>219.2</v>
      </c>
      <c r="G5" s="15">
        <f t="shared" si="0"/>
        <v>146133.33333333334</v>
      </c>
      <c r="H5">
        <v>35.700000000000003</v>
      </c>
      <c r="I5">
        <v>33.6</v>
      </c>
      <c r="J5" s="15">
        <f t="shared" si="1"/>
        <v>22400</v>
      </c>
      <c r="K5" s="72">
        <v>26.52</v>
      </c>
      <c r="L5" s="15">
        <f t="shared" si="3"/>
        <v>14670196872780.799</v>
      </c>
      <c r="M5" s="15">
        <f t="shared" si="2"/>
        <v>2248716308966.3999</v>
      </c>
    </row>
    <row r="6" spans="1:15">
      <c r="A6" s="2" t="s">
        <v>26</v>
      </c>
      <c r="B6" s="2"/>
      <c r="C6" s="2"/>
      <c r="D6" s="2"/>
      <c r="E6" s="2"/>
      <c r="G6" s="15">
        <f>AVERAGE(G2:G5)</f>
        <v>112800</v>
      </c>
      <c r="J6" s="45">
        <f>AVERAGE(J2:J5)</f>
        <v>13500</v>
      </c>
      <c r="L6" s="15">
        <f>AVERAGE(L2:L5)</f>
        <v>5845303566656.833</v>
      </c>
      <c r="M6" s="15">
        <f>AVERAGE(M2:M5)</f>
        <v>812587853223.3999</v>
      </c>
    </row>
    <row r="7" spans="1:15">
      <c r="A7" s="2" t="s">
        <v>27</v>
      </c>
      <c r="B7" s="2"/>
      <c r="C7" s="2"/>
      <c r="D7" s="2"/>
      <c r="E7" s="2"/>
      <c r="G7" s="15">
        <f>STDEV(G2:G5)</f>
        <v>57799.320770070328</v>
      </c>
      <c r="J7" s="45">
        <f>STDEV(J2:J5)</f>
        <v>6797.0581871865716</v>
      </c>
      <c r="L7" s="15">
        <f>STDEV(L2:L5)</f>
        <v>6027332586640.8662</v>
      </c>
      <c r="M7" s="15">
        <f>STDEV(M2:M5)</f>
        <v>971780111457.62781</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O9"/>
  <sheetViews>
    <sheetView zoomScale="85" zoomScaleNormal="85" workbookViewId="0">
      <selection activeCell="C6" sqref="C6"/>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44398</v>
      </c>
      <c r="C2" s="14" t="s">
        <v>323</v>
      </c>
      <c r="D2" s="2" t="s">
        <v>324</v>
      </c>
      <c r="E2">
        <v>32.5</v>
      </c>
      <c r="F2">
        <v>242.9</v>
      </c>
      <c r="G2" s="15">
        <f t="shared" ref="G2:G5" si="0">(F2*100000)/150</f>
        <v>161933.33333333334</v>
      </c>
      <c r="H2">
        <v>34.5</v>
      </c>
      <c r="I2">
        <v>75.599999999999994</v>
      </c>
      <c r="J2" s="15">
        <f t="shared" ref="J2:J5" si="1">(I2*100000)/150</f>
        <v>50399.999999999993</v>
      </c>
      <c r="K2" s="72">
        <v>5.86</v>
      </c>
      <c r="L2" s="15">
        <f>G2*K2*3785411.8</f>
        <v>3592088295766.1338</v>
      </c>
      <c r="M2" s="15">
        <f t="shared" ref="M2:M5" si="2">J2*K2*3785411.8</f>
        <v>1117998662659.2</v>
      </c>
      <c r="O2" s="48" t="s">
        <v>16</v>
      </c>
    </row>
    <row r="3" spans="1:15">
      <c r="A3" s="5" t="s">
        <v>17</v>
      </c>
      <c r="B3" s="5">
        <v>44398</v>
      </c>
      <c r="C3" s="14" t="s">
        <v>325</v>
      </c>
      <c r="D3" s="2" t="s">
        <v>326</v>
      </c>
      <c r="E3">
        <v>34.799999999999997</v>
      </c>
      <c r="F3">
        <v>42.5</v>
      </c>
      <c r="G3" s="15">
        <f t="shared" si="0"/>
        <v>28333.333333333332</v>
      </c>
      <c r="H3">
        <v>36.299999999999997</v>
      </c>
      <c r="I3">
        <v>20.7</v>
      </c>
      <c r="J3" s="15">
        <f t="shared" si="1"/>
        <v>13800</v>
      </c>
      <c r="K3" s="72">
        <v>10.71</v>
      </c>
      <c r="L3" s="15">
        <f>G3*K3*3785411.8</f>
        <v>1148683210710</v>
      </c>
      <c r="M3" s="15">
        <f t="shared" si="2"/>
        <v>559476293216.40002</v>
      </c>
    </row>
    <row r="4" spans="1:15">
      <c r="A4" s="5" t="s">
        <v>20</v>
      </c>
      <c r="B4" s="5">
        <v>44398</v>
      </c>
      <c r="C4" s="14" t="s">
        <v>327</v>
      </c>
      <c r="D4" s="2" t="s">
        <v>328</v>
      </c>
      <c r="E4">
        <v>33</v>
      </c>
      <c r="F4">
        <v>168.6</v>
      </c>
      <c r="G4" s="15">
        <f t="shared" si="0"/>
        <v>112400</v>
      </c>
      <c r="H4">
        <v>35.700000000000003</v>
      </c>
      <c r="I4">
        <v>31.7</v>
      </c>
      <c r="J4" s="15">
        <f t="shared" si="1"/>
        <v>21133.333333333332</v>
      </c>
      <c r="K4" s="72">
        <v>7.07</v>
      </c>
      <c r="L4" s="15">
        <f t="shared" ref="L4:L5" si="3">G4*K4*3785411.8</f>
        <v>3008145624282.3999</v>
      </c>
      <c r="M4" s="15">
        <f t="shared" si="2"/>
        <v>565588471469.46655</v>
      </c>
    </row>
    <row r="5" spans="1:15">
      <c r="A5" s="5" t="s">
        <v>23</v>
      </c>
      <c r="B5" s="5">
        <v>44398</v>
      </c>
      <c r="C5" s="14" t="s">
        <v>329</v>
      </c>
      <c r="D5" s="2" t="s">
        <v>330</v>
      </c>
      <c r="E5">
        <v>32.799999999999997</v>
      </c>
      <c r="F5">
        <v>193.7</v>
      </c>
      <c r="G5" s="15">
        <f t="shared" si="0"/>
        <v>129133.33333333333</v>
      </c>
      <c r="H5">
        <v>34.1</v>
      </c>
      <c r="I5">
        <v>106.6</v>
      </c>
      <c r="J5" s="15">
        <f t="shared" si="1"/>
        <v>71066.666666666672</v>
      </c>
      <c r="K5" s="72">
        <v>26.52</v>
      </c>
      <c r="L5" s="15">
        <f t="shared" si="3"/>
        <v>12963581816868.799</v>
      </c>
      <c r="M5" s="15">
        <f t="shared" si="2"/>
        <v>7134320194518.3994</v>
      </c>
    </row>
    <row r="6" spans="1:15">
      <c r="A6" s="2" t="s">
        <v>26</v>
      </c>
      <c r="B6" s="2"/>
      <c r="C6" s="2"/>
      <c r="D6" s="2"/>
      <c r="E6" s="2"/>
      <c r="G6" s="15">
        <f>AVERAGE(G2:G5)</f>
        <v>107950</v>
      </c>
      <c r="J6" s="45">
        <f>AVERAGE(J2:J5)</f>
        <v>39100</v>
      </c>
      <c r="L6" s="15">
        <f>AVERAGE(L2:L5)</f>
        <v>5178124736906.833</v>
      </c>
      <c r="M6" s="15">
        <f>AVERAGE(M2:M5)</f>
        <v>2344345905465.8662</v>
      </c>
    </row>
    <row r="7" spans="1:15">
      <c r="A7" s="2" t="s">
        <v>27</v>
      </c>
      <c r="B7" s="2"/>
      <c r="C7" s="2"/>
      <c r="D7" s="2"/>
      <c r="E7" s="2"/>
      <c r="G7" s="15">
        <f>STDEV(G2:G5)</f>
        <v>56925.536156163427</v>
      </c>
      <c r="J7" s="45">
        <f>STDEV(J2:J5)</f>
        <v>26535.817862459589</v>
      </c>
      <c r="L7" s="15">
        <f>STDEV(L2:L5)</f>
        <v>5293834838716.3828</v>
      </c>
      <c r="M7" s="15">
        <f>STDEV(M2:M5)</f>
        <v>3204034893248.0356</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O9"/>
  <sheetViews>
    <sheetView zoomScale="85" zoomScaleNormal="85" workbookViewId="0">
      <selection activeCell="F5" sqref="F5"/>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44391</v>
      </c>
      <c r="C2" s="14" t="s">
        <v>331</v>
      </c>
      <c r="D2" s="2" t="s">
        <v>332</v>
      </c>
      <c r="E2">
        <v>33.5</v>
      </c>
      <c r="F2">
        <v>110.9</v>
      </c>
      <c r="G2" s="15">
        <f t="shared" ref="G2:G5" si="0">(F2*100000)/150</f>
        <v>73933.333333333328</v>
      </c>
      <c r="H2">
        <v>36.5</v>
      </c>
      <c r="I2">
        <v>18.5</v>
      </c>
      <c r="J2" s="15">
        <f t="shared" ref="J2:J5" si="1">(I2*100000)/150</f>
        <v>12333.333333333334</v>
      </c>
      <c r="K2" s="72">
        <v>5.86</v>
      </c>
      <c r="L2" s="15">
        <f>G2*K2*3785411.8</f>
        <v>1640027138742.1333</v>
      </c>
      <c r="M2" s="15">
        <f t="shared" ref="M2:M5" si="2">J2*K2*3785411.8</f>
        <v>273584328825.33334</v>
      </c>
      <c r="O2" s="48" t="s">
        <v>16</v>
      </c>
    </row>
    <row r="3" spans="1:15">
      <c r="A3" s="5" t="s">
        <v>17</v>
      </c>
      <c r="B3" s="5">
        <v>44391</v>
      </c>
      <c r="C3" s="14" t="s">
        <v>333</v>
      </c>
      <c r="D3" s="2" t="s">
        <v>334</v>
      </c>
      <c r="E3">
        <v>33.700000000000003</v>
      </c>
      <c r="F3">
        <v>95.4</v>
      </c>
      <c r="G3" s="15">
        <f t="shared" si="0"/>
        <v>63600</v>
      </c>
      <c r="H3">
        <v>36</v>
      </c>
      <c r="I3">
        <v>27.4</v>
      </c>
      <c r="J3" s="15">
        <f t="shared" si="1"/>
        <v>18266.666666666668</v>
      </c>
      <c r="K3" s="72">
        <v>10.71</v>
      </c>
      <c r="L3" s="15">
        <f>G3*K3*3785411.8</f>
        <v>2578455960040.7998</v>
      </c>
      <c r="M3" s="15">
        <f t="shared" si="2"/>
        <v>740562822904.80005</v>
      </c>
    </row>
    <row r="4" spans="1:15">
      <c r="A4" s="5" t="s">
        <v>20</v>
      </c>
      <c r="B4" s="5">
        <v>44391</v>
      </c>
      <c r="C4" s="14" t="s">
        <v>335</v>
      </c>
      <c r="D4" s="2" t="s">
        <v>336</v>
      </c>
      <c r="E4">
        <v>35.799999999999997</v>
      </c>
      <c r="F4">
        <v>21</v>
      </c>
      <c r="G4" s="15">
        <f t="shared" si="0"/>
        <v>14000</v>
      </c>
      <c r="H4">
        <v>37.700000000000003</v>
      </c>
      <c r="I4">
        <v>7.8</v>
      </c>
      <c r="J4" s="15">
        <f t="shared" si="1"/>
        <v>5200</v>
      </c>
      <c r="K4" s="72">
        <v>7.07</v>
      </c>
      <c r="L4" s="15">
        <f t="shared" ref="L4:L5" si="3">G4*K4*3785411.8</f>
        <v>374680059964</v>
      </c>
      <c r="M4" s="15">
        <f t="shared" si="2"/>
        <v>139166879415.19998</v>
      </c>
    </row>
    <row r="5" spans="1:15">
      <c r="A5" s="5" t="s">
        <v>23</v>
      </c>
      <c r="B5" s="5">
        <v>44391</v>
      </c>
      <c r="C5" s="14" t="s">
        <v>337</v>
      </c>
      <c r="D5" s="2" t="s">
        <v>338</v>
      </c>
      <c r="E5">
        <v>33.5</v>
      </c>
      <c r="F5">
        <v>114.4</v>
      </c>
      <c r="G5" s="15">
        <f t="shared" si="0"/>
        <v>76266.666666666672</v>
      </c>
      <c r="H5">
        <v>35.5</v>
      </c>
      <c r="I5">
        <v>37.299999999999997</v>
      </c>
      <c r="J5" s="15">
        <f t="shared" si="1"/>
        <v>24866.666666666664</v>
      </c>
      <c r="K5" s="72">
        <v>26.52</v>
      </c>
      <c r="L5" s="15">
        <f t="shared" si="3"/>
        <v>7656343623385.5996</v>
      </c>
      <c r="M5" s="15">
        <f t="shared" si="2"/>
        <v>2496342807275.1992</v>
      </c>
    </row>
    <row r="6" spans="1:15">
      <c r="A6" s="2" t="s">
        <v>26</v>
      </c>
      <c r="B6" s="2"/>
      <c r="C6" s="2"/>
      <c r="D6" s="2"/>
      <c r="E6" s="2"/>
      <c r="G6" s="15">
        <f>AVERAGE(G2:G5)</f>
        <v>56950</v>
      </c>
      <c r="J6" s="45">
        <f>AVERAGE(J2:J5)</f>
        <v>15166.666666666666</v>
      </c>
      <c r="L6" s="15">
        <f>AVERAGE(L2:L5)</f>
        <v>3062376695533.1333</v>
      </c>
      <c r="M6" s="15">
        <f>AVERAGE(M2:M5)</f>
        <v>912414209605.13318</v>
      </c>
    </row>
    <row r="7" spans="1:15">
      <c r="A7" s="2" t="s">
        <v>27</v>
      </c>
      <c r="B7" s="2"/>
      <c r="C7" s="2"/>
      <c r="D7" s="2"/>
      <c r="E7" s="2"/>
      <c r="G7" s="15">
        <f>STDEV(G2:G5)</f>
        <v>29157.57318560778</v>
      </c>
      <c r="J7" s="45">
        <f>STDEV(J2:J5)</f>
        <v>8387.7335481090577</v>
      </c>
      <c r="L7" s="15">
        <f>STDEV(L2:L5)</f>
        <v>3192987257464.6489</v>
      </c>
      <c r="M7" s="15">
        <f>STDEV(M2:M5)</f>
        <v>1086949516130.7911</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O9"/>
  <sheetViews>
    <sheetView topLeftCell="A13" zoomScale="85" zoomScaleNormal="85" workbookViewId="0">
      <selection activeCell="B2" sqref="B2"/>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44384</v>
      </c>
      <c r="C2" s="14" t="s">
        <v>339</v>
      </c>
      <c r="D2" s="2" t="s">
        <v>340</v>
      </c>
      <c r="E2">
        <v>35.4</v>
      </c>
      <c r="F2">
        <v>28.5</v>
      </c>
      <c r="G2" s="15">
        <f t="shared" ref="G2:G5" si="0">(F2*100000)/150</f>
        <v>19000</v>
      </c>
      <c r="H2">
        <v>38.6</v>
      </c>
      <c r="I2">
        <v>4</v>
      </c>
      <c r="J2" s="15">
        <f t="shared" ref="J2:J5" si="1">(I2*100000)/150</f>
        <v>2666.6666666666665</v>
      </c>
      <c r="K2" s="72">
        <v>5.86</v>
      </c>
      <c r="L2" s="15">
        <f>G2*K2*3785411.8</f>
        <v>421467749812</v>
      </c>
      <c r="M2" s="15">
        <f t="shared" ref="M2:M5" si="2">J2*K2*3785411.8</f>
        <v>59153368394.666664</v>
      </c>
      <c r="O2" s="48" t="s">
        <v>16</v>
      </c>
    </row>
    <row r="3" spans="1:15">
      <c r="A3" s="5" t="s">
        <v>17</v>
      </c>
      <c r="B3" s="5">
        <v>44384</v>
      </c>
      <c r="C3" s="14" t="s">
        <v>341</v>
      </c>
      <c r="D3" s="2" t="s">
        <v>342</v>
      </c>
      <c r="E3">
        <v>34.799999999999997</v>
      </c>
      <c r="F3">
        <v>43.1</v>
      </c>
      <c r="G3" s="15">
        <f t="shared" si="0"/>
        <v>28733.333333333332</v>
      </c>
      <c r="H3">
        <v>38.1</v>
      </c>
      <c r="I3">
        <v>5.6</v>
      </c>
      <c r="J3" s="15">
        <f t="shared" si="1"/>
        <v>3733.3333333333335</v>
      </c>
      <c r="K3" s="72">
        <v>10.71</v>
      </c>
      <c r="L3" s="15">
        <f>G3*K3*3785411.8</f>
        <v>1164899914861.2</v>
      </c>
      <c r="M3" s="15">
        <f t="shared" si="2"/>
        <v>151355905411.20001</v>
      </c>
    </row>
    <row r="4" spans="1:15">
      <c r="A4" s="5" t="s">
        <v>20</v>
      </c>
      <c r="B4" s="5">
        <v>44384</v>
      </c>
      <c r="C4" s="14" t="s">
        <v>343</v>
      </c>
      <c r="D4" s="2" t="s">
        <v>344</v>
      </c>
      <c r="E4">
        <v>35.299999999999997</v>
      </c>
      <c r="F4">
        <v>31</v>
      </c>
      <c r="G4" s="15">
        <f t="shared" si="0"/>
        <v>20666.666666666668</v>
      </c>
      <c r="H4">
        <v>37.5</v>
      </c>
      <c r="I4">
        <v>9</v>
      </c>
      <c r="J4" s="15">
        <f t="shared" si="1"/>
        <v>6000</v>
      </c>
      <c r="K4" s="72">
        <v>7.07</v>
      </c>
      <c r="L4" s="15">
        <f t="shared" ref="L4:L5" si="3">G4*K4*3785411.8</f>
        <v>553099136137.33337</v>
      </c>
      <c r="M4" s="15">
        <f t="shared" si="2"/>
        <v>160577168556</v>
      </c>
    </row>
    <row r="5" spans="1:15">
      <c r="A5" s="5" t="s">
        <v>23</v>
      </c>
      <c r="B5" s="5">
        <v>44384</v>
      </c>
      <c r="C5" s="14" t="s">
        <v>345</v>
      </c>
      <c r="D5" s="2" t="s">
        <v>346</v>
      </c>
      <c r="E5">
        <v>35.6</v>
      </c>
      <c r="F5">
        <v>24.2</v>
      </c>
      <c r="G5" s="15">
        <f t="shared" si="0"/>
        <v>16133.333333333334</v>
      </c>
      <c r="H5">
        <v>39.1</v>
      </c>
      <c r="I5">
        <v>2.8</v>
      </c>
      <c r="J5" s="15">
        <f t="shared" si="1"/>
        <v>1866.6666666666667</v>
      </c>
      <c r="K5" s="72">
        <v>26.52</v>
      </c>
      <c r="L5" s="15">
        <f t="shared" si="3"/>
        <v>1619611151100.7998</v>
      </c>
      <c r="M5" s="15">
        <f t="shared" si="2"/>
        <v>187393025747.19998</v>
      </c>
    </row>
    <row r="6" spans="1:15">
      <c r="A6" s="2" t="s">
        <v>26</v>
      </c>
      <c r="B6" s="2"/>
      <c r="C6" s="2"/>
      <c r="D6" s="2"/>
      <c r="E6" s="2"/>
      <c r="G6" s="15">
        <f>AVERAGE(G2:G5)</f>
        <v>21133.333333333332</v>
      </c>
      <c r="J6" s="45">
        <f>AVERAGE(J2:J5)</f>
        <v>3566.6666666666665</v>
      </c>
      <c r="L6" s="15">
        <f>AVERAGE(L2:L5)</f>
        <v>939769487977.83325</v>
      </c>
      <c r="M6" s="15">
        <f>AVERAGE(M2:M5)</f>
        <v>139619867027.26666</v>
      </c>
    </row>
    <row r="7" spans="1:15">
      <c r="A7" s="2" t="s">
        <v>27</v>
      </c>
      <c r="B7" s="2"/>
      <c r="C7" s="2"/>
      <c r="D7" s="2"/>
      <c r="E7" s="2"/>
      <c r="G7" s="15">
        <f>STDEV(G2:G5)</f>
        <v>5401.5087055651738</v>
      </c>
      <c r="J7" s="45">
        <f>STDEV(J2:J5)</f>
        <v>1793.4035508764609</v>
      </c>
      <c r="L7" s="15">
        <f>STDEV(L2:L5)</f>
        <v>557081397046.14929</v>
      </c>
      <c r="M7" s="15">
        <f>STDEV(M2:M5)</f>
        <v>55779551750.874832</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O9"/>
  <sheetViews>
    <sheetView zoomScale="85" zoomScaleNormal="85" workbookViewId="0">
      <selection activeCell="T16" sqref="T16"/>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44377</v>
      </c>
      <c r="C2" s="14" t="s">
        <v>347</v>
      </c>
      <c r="D2" s="2" t="s">
        <v>348</v>
      </c>
      <c r="E2">
        <v>35.5</v>
      </c>
      <c r="F2">
        <v>26.4</v>
      </c>
      <c r="G2" s="15">
        <f t="shared" ref="G2:G5" si="0">(F2*100000)/150</f>
        <v>17600</v>
      </c>
      <c r="H2">
        <v>36.4</v>
      </c>
      <c r="I2">
        <v>19.899999999999999</v>
      </c>
      <c r="J2" s="15">
        <f t="shared" ref="J2:J5" si="1">(I2*100000)/150</f>
        <v>13266.666666666664</v>
      </c>
      <c r="K2" s="72">
        <v>5.86</v>
      </c>
      <c r="L2" s="15">
        <f>G2*K2*3785411.8</f>
        <v>390412231404.79999</v>
      </c>
      <c r="M2" s="15">
        <f t="shared" ref="M2:M5" si="2">J2*K2*3785411.8</f>
        <v>294288007763.46661</v>
      </c>
      <c r="O2" s="48" t="s">
        <v>16</v>
      </c>
    </row>
    <row r="3" spans="1:15">
      <c r="A3" s="5" t="s">
        <v>17</v>
      </c>
      <c r="B3" s="5">
        <v>44377</v>
      </c>
      <c r="C3" s="14" t="s">
        <v>349</v>
      </c>
      <c r="D3" s="2" t="s">
        <v>350</v>
      </c>
      <c r="E3">
        <v>35.9</v>
      </c>
      <c r="F3">
        <v>19.8</v>
      </c>
      <c r="G3" s="15">
        <f t="shared" si="0"/>
        <v>13200</v>
      </c>
      <c r="H3">
        <v>35.4</v>
      </c>
      <c r="I3">
        <v>40.200000000000003</v>
      </c>
      <c r="J3" s="15">
        <f t="shared" si="1"/>
        <v>26800.000000000004</v>
      </c>
      <c r="K3" s="72">
        <v>10.71</v>
      </c>
      <c r="L3" s="15">
        <f>G3*K3*3785411.8</f>
        <v>535151236989.59998</v>
      </c>
      <c r="M3" s="15">
        <f t="shared" si="2"/>
        <v>1086519178130.4001</v>
      </c>
    </row>
    <row r="4" spans="1:15">
      <c r="A4" s="5" t="s">
        <v>20</v>
      </c>
      <c r="B4" s="5">
        <v>44377</v>
      </c>
      <c r="C4" s="14" t="s">
        <v>351</v>
      </c>
      <c r="D4" s="2" t="s">
        <v>352</v>
      </c>
      <c r="E4">
        <v>34.9</v>
      </c>
      <c r="F4">
        <v>40.6</v>
      </c>
      <c r="G4" s="15">
        <f t="shared" si="0"/>
        <v>27066.666666666668</v>
      </c>
      <c r="H4">
        <v>38.799999999999997</v>
      </c>
      <c r="I4">
        <v>3.5</v>
      </c>
      <c r="J4" s="15">
        <f t="shared" si="1"/>
        <v>2333.3333333333335</v>
      </c>
      <c r="K4" s="72">
        <v>7.07</v>
      </c>
      <c r="L4" s="15">
        <f t="shared" ref="L4:L5" si="3">G4*K4*3785411.8</f>
        <v>724381449263.73328</v>
      </c>
      <c r="M4" s="15">
        <f t="shared" si="2"/>
        <v>62446676660.666672</v>
      </c>
    </row>
    <row r="5" spans="1:15">
      <c r="A5" s="5" t="s">
        <v>23</v>
      </c>
      <c r="B5" s="5">
        <v>44377</v>
      </c>
      <c r="C5" s="14" t="s">
        <v>353</v>
      </c>
      <c r="D5" s="2" t="s">
        <v>354</v>
      </c>
      <c r="E5">
        <v>34.700000000000003</v>
      </c>
      <c r="F5">
        <v>45.5</v>
      </c>
      <c r="G5" s="15">
        <f t="shared" si="0"/>
        <v>30333.333333333332</v>
      </c>
      <c r="H5">
        <v>35.299999999999997</v>
      </c>
      <c r="I5">
        <v>45.3</v>
      </c>
      <c r="J5" s="15">
        <f t="shared" si="1"/>
        <v>30200</v>
      </c>
      <c r="K5" s="72">
        <v>26.52</v>
      </c>
      <c r="L5" s="15">
        <f t="shared" si="3"/>
        <v>3045136668392</v>
      </c>
      <c r="M5" s="15">
        <f t="shared" si="2"/>
        <v>3031751452267.1997</v>
      </c>
    </row>
    <row r="6" spans="1:15">
      <c r="A6" s="2" t="s">
        <v>26</v>
      </c>
      <c r="B6" s="2"/>
      <c r="C6" s="2"/>
      <c r="D6" s="2"/>
      <c r="E6" s="2"/>
      <c r="G6" s="15">
        <f>AVERAGE(G2:G5)</f>
        <v>22050</v>
      </c>
      <c r="J6" s="45">
        <f>AVERAGE(J2:J5)</f>
        <v>18150</v>
      </c>
      <c r="L6" s="15">
        <f>AVERAGE(L2:L5)</f>
        <v>1173770396512.5332</v>
      </c>
      <c r="M6" s="15">
        <f>AVERAGE(M2:M5)</f>
        <v>1118751328705.4333</v>
      </c>
    </row>
    <row r="7" spans="1:15">
      <c r="A7" s="2" t="s">
        <v>27</v>
      </c>
      <c r="B7" s="2"/>
      <c r="C7" s="2"/>
      <c r="D7" s="2"/>
      <c r="E7" s="2"/>
      <c r="G7" s="15">
        <f>STDEV(G2:G5)</f>
        <v>7998.0321653840956</v>
      </c>
      <c r="J7" s="45">
        <f>STDEV(J2:J5)</f>
        <v>12832.756119775273</v>
      </c>
      <c r="L7" s="15">
        <f>STDEV(L2:L5)</f>
        <v>1255049347660.3713</v>
      </c>
      <c r="M7" s="15">
        <f>STDEV(M2:M5)</f>
        <v>1348595277784.5173</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O9"/>
  <sheetViews>
    <sheetView topLeftCell="A7" zoomScale="85" zoomScaleNormal="85" workbookViewId="0">
      <selection activeCell="C6" sqref="C6"/>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44372</v>
      </c>
      <c r="C2" s="14" t="s">
        <v>355</v>
      </c>
      <c r="D2" s="2" t="s">
        <v>356</v>
      </c>
      <c r="E2">
        <v>35.200000000000003</v>
      </c>
      <c r="F2">
        <v>32.5</v>
      </c>
      <c r="G2" s="15">
        <f t="shared" ref="G2:G5" si="0">(F2*100000)/150</f>
        <v>21666.666666666668</v>
      </c>
      <c r="H2">
        <v>37.4</v>
      </c>
      <c r="I2">
        <v>9.4</v>
      </c>
      <c r="J2" s="15">
        <f t="shared" ref="J2:J5" si="1">(I2*100000)/150</f>
        <v>6266.666666666667</v>
      </c>
      <c r="K2" s="72">
        <v>5.86</v>
      </c>
      <c r="L2" s="15">
        <f>G2*K2*3785411.8</f>
        <v>480621118206.66669</v>
      </c>
      <c r="M2" s="15">
        <f t="shared" ref="M2:M5" si="2">J2*K2*3785411.8</f>
        <v>139010415727.46667</v>
      </c>
      <c r="O2" s="48" t="s">
        <v>16</v>
      </c>
    </row>
    <row r="3" spans="1:15">
      <c r="A3" s="5" t="s">
        <v>17</v>
      </c>
      <c r="B3" s="5">
        <v>44372</v>
      </c>
      <c r="C3" s="14" t="s">
        <v>357</v>
      </c>
      <c r="D3" s="2" t="s">
        <v>358</v>
      </c>
      <c r="E3">
        <v>32.9</v>
      </c>
      <c r="F3">
        <v>173.2</v>
      </c>
      <c r="G3" s="15">
        <f t="shared" si="0"/>
        <v>115466.66666666667</v>
      </c>
      <c r="H3">
        <v>36.200000000000003</v>
      </c>
      <c r="I3">
        <v>22.3</v>
      </c>
      <c r="J3" s="15">
        <f t="shared" si="1"/>
        <v>14866.666666666666</v>
      </c>
      <c r="K3" s="72">
        <v>10.71</v>
      </c>
      <c r="L3" s="15">
        <f>G3*K3*3785411.8</f>
        <v>4681221931646.4004</v>
      </c>
      <c r="M3" s="15">
        <f t="shared" si="2"/>
        <v>602720837619.59998</v>
      </c>
    </row>
    <row r="4" spans="1:15">
      <c r="A4" s="5" t="s">
        <v>20</v>
      </c>
      <c r="B4" s="5">
        <v>44372</v>
      </c>
      <c r="C4" s="14" t="s">
        <v>359</v>
      </c>
      <c r="D4" s="2" t="s">
        <v>360</v>
      </c>
      <c r="E4">
        <v>35.299999999999997</v>
      </c>
      <c r="F4">
        <v>30</v>
      </c>
      <c r="G4" s="15">
        <f t="shared" si="0"/>
        <v>20000</v>
      </c>
      <c r="H4">
        <v>37</v>
      </c>
      <c r="I4">
        <v>13.3</v>
      </c>
      <c r="J4" s="15">
        <f t="shared" si="1"/>
        <v>8866.6666666666661</v>
      </c>
      <c r="K4" s="72">
        <v>7.07</v>
      </c>
      <c r="L4" s="15">
        <f t="shared" ref="L4:L5" si="3">G4*K4*3785411.8</f>
        <v>535257228520</v>
      </c>
      <c r="M4" s="15">
        <f t="shared" si="2"/>
        <v>237297371310.53329</v>
      </c>
    </row>
    <row r="5" spans="1:15">
      <c r="A5" s="5" t="s">
        <v>23</v>
      </c>
      <c r="B5" s="5">
        <v>44372</v>
      </c>
      <c r="C5" s="14" t="s">
        <v>361</v>
      </c>
      <c r="D5" s="2" t="s">
        <v>362</v>
      </c>
      <c r="E5">
        <v>35.9</v>
      </c>
      <c r="F5">
        <v>18.8</v>
      </c>
      <c r="G5" s="15">
        <f t="shared" si="0"/>
        <v>12533.333333333334</v>
      </c>
      <c r="H5">
        <v>37.1</v>
      </c>
      <c r="I5">
        <v>12</v>
      </c>
      <c r="J5" s="15">
        <f t="shared" si="1"/>
        <v>8000</v>
      </c>
      <c r="K5" s="72">
        <v>26.52</v>
      </c>
      <c r="L5" s="15">
        <f t="shared" si="3"/>
        <v>1258210315731.2</v>
      </c>
      <c r="M5" s="15">
        <f t="shared" si="2"/>
        <v>803112967488</v>
      </c>
    </row>
    <row r="6" spans="1:15">
      <c r="A6" s="2" t="s">
        <v>26</v>
      </c>
      <c r="B6" s="2"/>
      <c r="C6" s="2"/>
      <c r="D6" s="2"/>
      <c r="E6" s="2"/>
      <c r="G6" s="15">
        <f>AVERAGE(G2:G5)</f>
        <v>42416.666666666672</v>
      </c>
      <c r="J6" s="45">
        <f>AVERAGE(J2:J5)</f>
        <v>9500</v>
      </c>
      <c r="L6" s="15">
        <f>AVERAGE(L2:L5)</f>
        <v>1738827648526.0669</v>
      </c>
      <c r="M6" s="15">
        <f>AVERAGE(M2:M5)</f>
        <v>445535398036.40002</v>
      </c>
    </row>
    <row r="7" spans="1:15">
      <c r="A7" s="2" t="s">
        <v>27</v>
      </c>
      <c r="B7" s="2"/>
      <c r="C7" s="2"/>
      <c r="D7" s="2"/>
      <c r="E7" s="2"/>
      <c r="G7" s="15">
        <f>STDEV(G2:G5)</f>
        <v>48861.660346859397</v>
      </c>
      <c r="J7" s="45">
        <f>STDEV(J2:J5)</f>
        <v>3737.4976774426063</v>
      </c>
      <c r="L7" s="15">
        <f>STDEV(L2:L5)</f>
        <v>1993350827691.4055</v>
      </c>
      <c r="M7" s="15">
        <f>STDEV(M2:M5)</f>
        <v>310853460195.23529</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9"/>
  <sheetViews>
    <sheetView zoomScale="85" zoomScaleNormal="85" workbookViewId="0">
      <selection activeCell="K2" sqref="K2:K5"/>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44363</v>
      </c>
      <c r="C2" s="14" t="s">
        <v>363</v>
      </c>
      <c r="D2" s="2" t="s">
        <v>364</v>
      </c>
      <c r="E2">
        <v>37.200000000000003</v>
      </c>
      <c r="F2">
        <v>7.6</v>
      </c>
      <c r="G2" s="15">
        <f t="shared" ref="G2:G5" si="0">(F2*100000)/150</f>
        <v>5066.666666666667</v>
      </c>
      <c r="H2">
        <v>34.799999999999997</v>
      </c>
      <c r="I2">
        <v>63.4</v>
      </c>
      <c r="J2" s="15">
        <f t="shared" ref="J2:J5" si="1">(I2*100000)/150</f>
        <v>42266.666666666664</v>
      </c>
      <c r="K2" s="72">
        <v>5.86</v>
      </c>
      <c r="L2" s="15">
        <f>G2*K2*3785411.8</f>
        <v>112391399949.86668</v>
      </c>
      <c r="M2" s="15">
        <f t="shared" ref="M2:M5" si="2">J2*K2*3785411.8</f>
        <v>937580889055.46655</v>
      </c>
      <c r="O2" s="48" t="s">
        <v>16</v>
      </c>
    </row>
    <row r="3" spans="1:15">
      <c r="A3" s="5" t="s">
        <v>17</v>
      </c>
      <c r="B3" s="5">
        <v>44363</v>
      </c>
      <c r="C3" s="14" t="s">
        <v>365</v>
      </c>
      <c r="D3" s="2" t="s">
        <v>366</v>
      </c>
      <c r="E3">
        <v>39.6</v>
      </c>
      <c r="F3">
        <v>1.3</v>
      </c>
      <c r="G3" s="15">
        <f t="shared" si="0"/>
        <v>866.66666666666663</v>
      </c>
      <c r="H3">
        <v>36.5</v>
      </c>
      <c r="I3">
        <v>18.7</v>
      </c>
      <c r="J3" s="15">
        <f t="shared" si="1"/>
        <v>12466.666666666666</v>
      </c>
      <c r="K3" s="72">
        <v>10.71</v>
      </c>
      <c r="L3" s="15">
        <f>G3*K3*3785411.8</f>
        <v>35136192327.599998</v>
      </c>
      <c r="M3" s="15">
        <f t="shared" si="2"/>
        <v>505420612712.39996</v>
      </c>
    </row>
    <row r="4" spans="1:15">
      <c r="A4" s="5" t="s">
        <v>20</v>
      </c>
      <c r="B4" s="5">
        <v>44363</v>
      </c>
      <c r="C4" s="14" t="s">
        <v>367</v>
      </c>
      <c r="D4" s="2" t="s">
        <v>368</v>
      </c>
      <c r="E4">
        <v>34.700000000000003</v>
      </c>
      <c r="F4">
        <v>48.8</v>
      </c>
      <c r="G4" s="15">
        <f t="shared" si="0"/>
        <v>32533.333333333332</v>
      </c>
      <c r="H4">
        <v>37.299999999999997</v>
      </c>
      <c r="I4">
        <v>10.199999999999999</v>
      </c>
      <c r="J4" s="15">
        <f t="shared" si="1"/>
        <v>6799.9999999999991</v>
      </c>
      <c r="K4" s="72">
        <v>7.07</v>
      </c>
      <c r="L4" s="15">
        <f t="shared" ref="L4:L5" si="3">G4*K4*3785411.8</f>
        <v>870685091725.86658</v>
      </c>
      <c r="M4" s="15">
        <f t="shared" si="2"/>
        <v>181987457696.79996</v>
      </c>
    </row>
    <row r="5" spans="1:15">
      <c r="A5" s="5" t="s">
        <v>23</v>
      </c>
      <c r="B5" s="5">
        <v>44363</v>
      </c>
      <c r="C5" s="14" t="s">
        <v>369</v>
      </c>
      <c r="D5" s="2" t="s">
        <v>370</v>
      </c>
      <c r="E5">
        <v>35.1</v>
      </c>
      <c r="F5">
        <v>35.5</v>
      </c>
      <c r="G5" s="15">
        <f t="shared" si="0"/>
        <v>23666.666666666668</v>
      </c>
      <c r="H5">
        <v>39.1</v>
      </c>
      <c r="I5">
        <v>2.8</v>
      </c>
      <c r="J5" s="15">
        <f t="shared" si="1"/>
        <v>1866.6666666666667</v>
      </c>
      <c r="K5" s="72">
        <v>26.52</v>
      </c>
      <c r="L5" s="15">
        <f t="shared" si="3"/>
        <v>2375875862152</v>
      </c>
      <c r="M5" s="15">
        <f t="shared" si="2"/>
        <v>187393025747.19998</v>
      </c>
    </row>
    <row r="6" spans="1:15">
      <c r="A6" s="2" t="s">
        <v>26</v>
      </c>
      <c r="B6" s="2"/>
      <c r="C6" s="2"/>
      <c r="D6" s="2"/>
      <c r="E6" s="2"/>
      <c r="G6" s="15">
        <f>AVERAGE(G2:G5)</f>
        <v>15533.333333333332</v>
      </c>
      <c r="J6" s="45">
        <f>AVERAGE(J2:J5)</f>
        <v>15849.999999999998</v>
      </c>
      <c r="L6" s="15">
        <f>AVERAGE(L2:L5)</f>
        <v>848522136538.83325</v>
      </c>
      <c r="M6" s="15">
        <f>AVERAGE(M2:M5)</f>
        <v>453095496302.96661</v>
      </c>
    </row>
    <row r="7" spans="1:15">
      <c r="A7" s="2" t="s">
        <v>27</v>
      </c>
      <c r="B7" s="2"/>
      <c r="C7" s="2"/>
      <c r="D7" s="2"/>
      <c r="E7" s="2"/>
      <c r="G7" s="15">
        <f>STDEV(G2:G5)</f>
        <v>15053.386477615079</v>
      </c>
      <c r="J7" s="45">
        <f>STDEV(J2:J5)</f>
        <v>18135.81478119408</v>
      </c>
      <c r="L7" s="15">
        <f>STDEV(L2:L5)</f>
        <v>1085784778446.5173</v>
      </c>
      <c r="M7" s="15">
        <f>STDEV(M2:M5)</f>
        <v>356633044390.6947</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B1:J26"/>
  <sheetViews>
    <sheetView zoomScale="70" zoomScaleNormal="70" workbookViewId="0">
      <selection activeCell="F34" sqref="F34"/>
    </sheetView>
  </sheetViews>
  <sheetFormatPr defaultColWidth="8.85546875" defaultRowHeight="15"/>
  <cols>
    <col min="2" max="2" width="14.28515625" customWidth="1"/>
    <col min="3" max="10" width="10.7109375" customWidth="1"/>
  </cols>
  <sheetData>
    <row r="1" spans="2:10">
      <c r="C1" s="59" t="s">
        <v>13</v>
      </c>
      <c r="D1" s="59"/>
      <c r="E1" s="62" t="s">
        <v>17</v>
      </c>
      <c r="F1" s="62"/>
      <c r="G1" s="64" t="s">
        <v>20</v>
      </c>
      <c r="H1" s="65"/>
      <c r="I1" s="68" t="s">
        <v>23</v>
      </c>
      <c r="J1" s="69"/>
    </row>
    <row r="2" spans="2:10">
      <c r="B2" t="s">
        <v>371</v>
      </c>
      <c r="C2" s="59" t="s">
        <v>11</v>
      </c>
      <c r="D2" s="59" t="s">
        <v>12</v>
      </c>
      <c r="E2" s="62" t="s">
        <v>11</v>
      </c>
      <c r="F2" s="62" t="s">
        <v>12</v>
      </c>
      <c r="G2" s="65" t="s">
        <v>11</v>
      </c>
      <c r="H2" s="65" t="s">
        <v>12</v>
      </c>
      <c r="I2" s="69" t="s">
        <v>11</v>
      </c>
      <c r="J2" s="69" t="s">
        <v>12</v>
      </c>
    </row>
    <row r="3" spans="2:10">
      <c r="B3" s="71">
        <v>44153</v>
      </c>
      <c r="C3" s="60">
        <v>37387856210554.672</v>
      </c>
      <c r="D3" s="60">
        <v>11528736615726</v>
      </c>
      <c r="E3" s="63">
        <v>15702009279577.6</v>
      </c>
      <c r="F3" s="63">
        <v>5204113481619.7324</v>
      </c>
      <c r="G3" s="66">
        <v>26278888956546.395</v>
      </c>
      <c r="H3" s="66">
        <v>6821599754896.7998</v>
      </c>
      <c r="I3" s="70">
        <v>175848466110149.97</v>
      </c>
      <c r="J3" s="70">
        <v>62555822700900</v>
      </c>
    </row>
    <row r="4" spans="2:10">
      <c r="B4" s="71">
        <v>44158</v>
      </c>
      <c r="C4" s="60">
        <v>18761106546688</v>
      </c>
      <c r="D4" s="60">
        <v>6540737340984</v>
      </c>
      <c r="E4" s="63">
        <v>14293876467703.465</v>
      </c>
      <c r="F4" s="63">
        <v>5174223870046.9336</v>
      </c>
      <c r="G4" s="66">
        <v>34589851413329.59</v>
      </c>
      <c r="H4" s="66">
        <v>7195931556975.1992</v>
      </c>
      <c r="I4" s="70">
        <v>105398798002316.66</v>
      </c>
      <c r="J4" s="70">
        <v>35558581194283.328</v>
      </c>
    </row>
    <row r="5" spans="2:10">
      <c r="B5" s="71">
        <v>44167</v>
      </c>
      <c r="C5" s="60">
        <v>11284451374232.666</v>
      </c>
      <c r="D5" s="60">
        <v>5994149113142.667</v>
      </c>
      <c r="E5" s="63">
        <v>19571053444278.93</v>
      </c>
      <c r="F5" s="63">
        <v>8697876967684.7979</v>
      </c>
      <c r="G5" s="66">
        <v>10770003816181.199</v>
      </c>
      <c r="H5" s="66">
        <v>3514338461002</v>
      </c>
      <c r="I5" s="70">
        <v>98165191503500</v>
      </c>
      <c r="J5" s="70">
        <v>43423405110750</v>
      </c>
    </row>
    <row r="6" spans="2:10">
      <c r="B6" s="71">
        <v>44174</v>
      </c>
      <c r="C6" s="60">
        <v>16721324780218.668</v>
      </c>
      <c r="D6" s="60">
        <v>4789517516028.667</v>
      </c>
      <c r="E6" s="63">
        <v>16967336169492.799</v>
      </c>
      <c r="F6" s="63">
        <v>8392338716051.7314</v>
      </c>
      <c r="G6" s="66">
        <v>10758057056540.398</v>
      </c>
      <c r="H6" s="66">
        <v>4414327687275.5996</v>
      </c>
      <c r="I6" s="70">
        <v>98970537863950</v>
      </c>
      <c r="J6" s="70">
        <v>25676763690383.336</v>
      </c>
    </row>
    <row r="7" spans="2:10">
      <c r="B7" s="71">
        <v>44181</v>
      </c>
      <c r="C7" s="60"/>
      <c r="D7" s="60"/>
      <c r="E7" s="63">
        <v>5755410761740.2656</v>
      </c>
      <c r="F7" s="63">
        <v>2540616983688</v>
      </c>
      <c r="G7" s="66">
        <v>17235191908460.795</v>
      </c>
      <c r="H7" s="66">
        <v>5188875937320.8008</v>
      </c>
      <c r="I7" s="70"/>
      <c r="J7" s="70"/>
    </row>
    <row r="8" spans="2:10">
      <c r="B8" s="71">
        <v>44202</v>
      </c>
      <c r="C8" s="60">
        <v>22057430524088.668</v>
      </c>
      <c r="D8" s="60">
        <v>9580561814816.666</v>
      </c>
      <c r="E8" s="63">
        <v>11829644046923.732</v>
      </c>
      <c r="F8" s="63">
        <v>1135805239766.4001</v>
      </c>
      <c r="G8" s="66">
        <v>13677048662109.197</v>
      </c>
      <c r="H8" s="66">
        <v>4633351614023.5996</v>
      </c>
      <c r="I8" s="70">
        <v>79177881365683.344</v>
      </c>
      <c r="J8" s="70">
        <v>22041822009433.336</v>
      </c>
    </row>
    <row r="9" spans="2:10">
      <c r="B9" s="71">
        <v>44209</v>
      </c>
      <c r="C9" s="60">
        <v>20507746023365.332</v>
      </c>
      <c r="D9" s="60">
        <v>6210952264968</v>
      </c>
      <c r="E9" s="63">
        <v>30165260212860.266</v>
      </c>
      <c r="F9" s="63">
        <v>12324483171851.199</v>
      </c>
      <c r="G9" s="66">
        <v>28451208084565.199</v>
      </c>
      <c r="H9" s="66">
        <v>10770003816181.199</v>
      </c>
      <c r="I9" s="70">
        <v>77182653896100</v>
      </c>
      <c r="J9" s="70">
        <v>17782918283450</v>
      </c>
    </row>
    <row r="10" spans="2:10">
      <c r="B10" s="71">
        <v>44217</v>
      </c>
      <c r="C10" s="60">
        <v>28659239175446</v>
      </c>
      <c r="D10" s="60">
        <v>10111882215064.664</v>
      </c>
      <c r="E10" s="63">
        <v>26571864688219.199</v>
      </c>
      <c r="F10" s="63">
        <v>8618171336824</v>
      </c>
      <c r="G10" s="66">
        <v>19439369062188.395</v>
      </c>
      <c r="H10" s="66">
        <v>9569354472280.7988</v>
      </c>
      <c r="I10" s="70">
        <v>152899722523633.31</v>
      </c>
      <c r="J10" s="70">
        <v>39520014642983.336</v>
      </c>
    </row>
    <row r="11" spans="2:10">
      <c r="B11" s="71">
        <v>44223</v>
      </c>
      <c r="C11" s="60">
        <v>22472715434627.332</v>
      </c>
      <c r="D11" s="60">
        <v>6171255913225.334</v>
      </c>
      <c r="E11" s="63">
        <v>22586583145179.199</v>
      </c>
      <c r="F11" s="63">
        <v>2696707177457.0669</v>
      </c>
      <c r="G11" s="66">
        <v>12191668213436.398</v>
      </c>
      <c r="H11" s="66">
        <v>4619413727775.999</v>
      </c>
      <c r="I11" s="70">
        <v>120214268885550</v>
      </c>
      <c r="J11" s="70">
        <v>39919060136900.008</v>
      </c>
    </row>
    <row r="12" spans="2:10">
      <c r="B12" s="71">
        <v>44237</v>
      </c>
      <c r="C12" s="60">
        <v>2662709132277.3335</v>
      </c>
      <c r="D12" s="60">
        <v>210696020788</v>
      </c>
      <c r="E12" s="63">
        <v>5439909306249.6006</v>
      </c>
      <c r="F12" s="63">
        <v>285611843917.86664</v>
      </c>
      <c r="G12" s="66"/>
      <c r="H12" s="66"/>
      <c r="I12" s="70">
        <v>52710282060083.328</v>
      </c>
      <c r="J12" s="70">
        <v>15577285007983.334</v>
      </c>
    </row>
    <row r="13" spans="2:10">
      <c r="B13" s="71">
        <v>44251</v>
      </c>
      <c r="C13" s="60">
        <v>1273336821284.0002</v>
      </c>
      <c r="D13" s="60">
        <v>209169238028.66669</v>
      </c>
      <c r="E13" s="63">
        <v>3955391931467.1997</v>
      </c>
      <c r="F13" s="63">
        <v>259043300297.59998</v>
      </c>
      <c r="G13" s="66">
        <v>3319208053535.5991</v>
      </c>
      <c r="H13" s="66">
        <v>388269688326</v>
      </c>
      <c r="I13" s="70">
        <v>14459957625016.666</v>
      </c>
      <c r="J13" s="70">
        <v>3823581368983.3335</v>
      </c>
    </row>
    <row r="14" spans="2:10">
      <c r="B14" s="71">
        <v>44258</v>
      </c>
      <c r="C14" s="60">
        <v>5500998281878</v>
      </c>
      <c r="D14" s="60">
        <v>2219942132070.6665</v>
      </c>
      <c r="E14" s="63">
        <v>12490536569477.867</v>
      </c>
      <c r="F14" s="63">
        <v>1115878832051.2</v>
      </c>
      <c r="G14" s="66"/>
      <c r="H14" s="66"/>
      <c r="I14" s="70">
        <v>40847747831833.328</v>
      </c>
      <c r="J14" s="70">
        <v>12733178942250</v>
      </c>
    </row>
    <row r="15" spans="2:10">
      <c r="B15" s="71">
        <v>44272</v>
      </c>
      <c r="C15" s="60">
        <v>1888630273295.3335</v>
      </c>
      <c r="D15" s="60">
        <v>143517579377.33334</v>
      </c>
      <c r="E15" s="63">
        <v>3291178340960.5332</v>
      </c>
      <c r="F15" s="63">
        <v>743919221367.46667</v>
      </c>
      <c r="G15" s="66">
        <v>3727389007929.5996</v>
      </c>
      <c r="H15" s="66">
        <v>663045160064.3999</v>
      </c>
      <c r="I15" s="70">
        <v>5485061698199.999</v>
      </c>
      <c r="J15" s="70">
        <v>326491767750</v>
      </c>
    </row>
    <row r="16" spans="2:10">
      <c r="B16" s="71">
        <v>44279</v>
      </c>
      <c r="C16" s="60">
        <v>2360406145929.3335</v>
      </c>
      <c r="D16" s="60">
        <v>1013783752197.3334</v>
      </c>
      <c r="E16" s="63"/>
      <c r="F16" s="63"/>
      <c r="G16" s="66">
        <v>2484926005286.3999</v>
      </c>
      <c r="H16" s="66">
        <v>453976866350.39996</v>
      </c>
      <c r="I16" s="70">
        <v>13647355891950</v>
      </c>
      <c r="J16" s="70">
        <v>3359237521516.667</v>
      </c>
    </row>
    <row r="17" spans="2:10">
      <c r="B17" s="71">
        <v>44293</v>
      </c>
      <c r="C17" s="60">
        <v>2206201087236.6665</v>
      </c>
      <c r="D17" s="60">
        <v>218329934584.66669</v>
      </c>
      <c r="E17" s="63">
        <v>6821473574503.4668</v>
      </c>
      <c r="F17" s="63">
        <v>1228795142437.3335</v>
      </c>
      <c r="G17" s="66">
        <v>1453522422963.9998</v>
      </c>
      <c r="H17" s="66">
        <v>45795911956.399986</v>
      </c>
      <c r="I17" s="70">
        <v>12225302859083.332</v>
      </c>
      <c r="J17" s="70">
        <v>819857105683.33325</v>
      </c>
    </row>
    <row r="18" spans="2:10">
      <c r="B18" s="71">
        <v>44300</v>
      </c>
      <c r="C18" s="60">
        <v>2521412327822.667</v>
      </c>
      <c r="D18" s="60">
        <v>252880649887.20004</v>
      </c>
      <c r="E18" s="63">
        <v>2784124953958.3999</v>
      </c>
      <c r="F18" s="63">
        <v>281089538620.79999</v>
      </c>
      <c r="G18" s="66">
        <v>543824877227.33325</v>
      </c>
      <c r="H18" s="66">
        <v>54547784038</v>
      </c>
      <c r="I18" s="70">
        <v>8216657754413.7314</v>
      </c>
      <c r="J18" s="70">
        <v>685270574546.13318</v>
      </c>
    </row>
    <row r="19" spans="2:10">
      <c r="B19" s="71">
        <v>44307</v>
      </c>
      <c r="C19" s="60">
        <v>169162482518.39999</v>
      </c>
      <c r="D19" s="60">
        <v>25225984235.199997</v>
      </c>
      <c r="E19" s="63">
        <v>5387574726310.667</v>
      </c>
      <c r="F19" s="63">
        <v>701891055956</v>
      </c>
      <c r="G19" s="66">
        <v>312233383303.33331</v>
      </c>
      <c r="H19" s="66">
        <v>80288584278</v>
      </c>
      <c r="I19" s="70">
        <v>8262796877040</v>
      </c>
      <c r="J19" s="70">
        <v>817270407619.99988</v>
      </c>
    </row>
    <row r="20" spans="2:10">
      <c r="B20" s="71">
        <v>44314</v>
      </c>
      <c r="C20" s="60">
        <v>3770618410685.5996</v>
      </c>
      <c r="D20" s="60">
        <v>761952923182.66675</v>
      </c>
      <c r="E20" s="63">
        <v>5009818388357.2002</v>
      </c>
      <c r="F20" s="63">
        <v>1367941832989.6001</v>
      </c>
      <c r="G20" s="66">
        <v>338072604250.1333</v>
      </c>
      <c r="H20" s="66">
        <v>31595570490.666664</v>
      </c>
      <c r="I20" s="70">
        <v>9979905094461.5996</v>
      </c>
      <c r="J20" s="70">
        <v>2030716967012.2664</v>
      </c>
    </row>
    <row r="21" spans="2:10">
      <c r="B21" s="71">
        <v>44321</v>
      </c>
      <c r="C21" s="60">
        <v>431153356804.26666</v>
      </c>
      <c r="D21" s="60">
        <v>31201887663.466671</v>
      </c>
      <c r="E21" s="63">
        <v>5251138390607.2002</v>
      </c>
      <c r="F21" s="63">
        <v>627469859967.99988</v>
      </c>
      <c r="G21" s="66">
        <v>1155529758852.2666</v>
      </c>
      <c r="H21" s="66">
        <v>26487788168.533329</v>
      </c>
      <c r="I21" s="70">
        <v>8416494690551.4658</v>
      </c>
      <c r="J21" s="70">
        <v>2104123672637.8665</v>
      </c>
    </row>
    <row r="22" spans="2:10">
      <c r="B22" s="71">
        <v>44328</v>
      </c>
      <c r="C22" s="60">
        <v>1184485635514.3999</v>
      </c>
      <c r="D22" s="60">
        <v>214706033688.13333</v>
      </c>
      <c r="E22" s="63">
        <v>6507511519811.4658</v>
      </c>
      <c r="F22" s="63">
        <v>3615583085004.7998</v>
      </c>
      <c r="G22" s="66">
        <v>1048316802244.7999</v>
      </c>
      <c r="H22" s="66">
        <v>116479644693.8667</v>
      </c>
      <c r="I22" s="70">
        <v>9828019231398.4004</v>
      </c>
      <c r="J22" s="70">
        <v>4585496438048</v>
      </c>
    </row>
    <row r="23" spans="2:10">
      <c r="B23" s="71">
        <v>44335</v>
      </c>
      <c r="C23" s="60">
        <v>372666220886.39996</v>
      </c>
      <c r="D23" s="60"/>
      <c r="E23" s="63">
        <v>3348749407222.8003</v>
      </c>
      <c r="F23" s="63">
        <v>135139201260.00002</v>
      </c>
      <c r="G23" s="66">
        <v>17841907617.333332</v>
      </c>
      <c r="H23" s="66"/>
      <c r="I23" s="70">
        <v>2596731928211.1992</v>
      </c>
      <c r="J23" s="70">
        <v>174007809622.39999</v>
      </c>
    </row>
    <row r="24" spans="2:10">
      <c r="B24" s="71">
        <v>44342</v>
      </c>
      <c r="C24" s="60">
        <v>573787673428.2666</v>
      </c>
      <c r="D24" s="60">
        <v>25140181567.73333</v>
      </c>
      <c r="E24" s="63">
        <v>4519054890134.3994</v>
      </c>
      <c r="F24" s="63">
        <v>386498115603.60004</v>
      </c>
      <c r="G24" s="66">
        <v>974168155906.3999</v>
      </c>
      <c r="H24" s="66">
        <v>30331242949.466663</v>
      </c>
      <c r="I24" s="70">
        <v>6096965944846.3994</v>
      </c>
      <c r="J24" s="70">
        <v>622412549803.20007</v>
      </c>
    </row>
    <row r="25" spans="2:10">
      <c r="B25" s="71">
        <v>44349</v>
      </c>
      <c r="C25" s="60">
        <v>532380315552</v>
      </c>
      <c r="D25" s="60">
        <v>198163784122.13336</v>
      </c>
      <c r="E25" s="63">
        <v>6486681660480.001</v>
      </c>
      <c r="F25" s="63">
        <v>4305534952143.6006</v>
      </c>
      <c r="G25" s="66">
        <v>157008787032.53336</v>
      </c>
      <c r="H25" s="66">
        <v>0</v>
      </c>
      <c r="I25" s="70">
        <v>1720000272036.7998</v>
      </c>
      <c r="J25" s="70">
        <v>977120777110.3999</v>
      </c>
    </row>
    <row r="26" spans="2:10">
      <c r="B26" s="71">
        <v>44356</v>
      </c>
      <c r="C26" s="60">
        <v>25140181567.73333</v>
      </c>
      <c r="D26" s="61"/>
      <c r="E26" s="63">
        <v>1062194121903.6</v>
      </c>
      <c r="F26" s="63">
        <v>183789313713.60001</v>
      </c>
      <c r="G26" s="66">
        <v>187340029982</v>
      </c>
      <c r="H26" s="67">
        <v>66015058184.133324</v>
      </c>
      <c r="I26" s="70">
        <v>388171267619.19995</v>
      </c>
      <c r="J26" s="70">
        <v>140544769310.39999</v>
      </c>
    </row>
  </sheetData>
  <phoneticPr fontId="6" type="noConversion"/>
  <pageMargins left="0.7" right="0.7" top="0.75" bottom="0.75" header="0.3" footer="0.3"/>
  <pageSetup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O9"/>
  <sheetViews>
    <sheetView zoomScale="85" zoomScaleNormal="85" workbookViewId="0">
      <selection activeCell="J2" activeCellId="1" sqref="G2:G5 J2:J5"/>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44356</v>
      </c>
      <c r="C2" s="14" t="s">
        <v>372</v>
      </c>
      <c r="D2" s="2" t="s">
        <v>373</v>
      </c>
      <c r="E2">
        <v>39.200000000000003</v>
      </c>
      <c r="F2">
        <v>1.7</v>
      </c>
      <c r="G2" s="15">
        <f t="shared" ref="G2:G5" si="0">(F2*100000)/150</f>
        <v>1133.3333333333333</v>
      </c>
      <c r="J2" s="15">
        <f t="shared" ref="J2:J5" si="1">(I2*100000)/150</f>
        <v>0</v>
      </c>
      <c r="K2" s="48">
        <v>5.86</v>
      </c>
      <c r="L2" s="15">
        <f>G2*K2*3785411.8</f>
        <v>25140181567.73333</v>
      </c>
      <c r="M2" s="15">
        <f t="shared" ref="M2:M5" si="2">J2*K2*3785411.8</f>
        <v>0</v>
      </c>
      <c r="O2" s="48" t="s">
        <v>16</v>
      </c>
    </row>
    <row r="3" spans="1:15">
      <c r="A3" s="5" t="s">
        <v>17</v>
      </c>
      <c r="B3" s="5">
        <v>44356</v>
      </c>
      <c r="C3" s="14" t="s">
        <v>374</v>
      </c>
      <c r="D3" s="2" t="s">
        <v>375</v>
      </c>
      <c r="E3">
        <v>34.9</v>
      </c>
      <c r="F3">
        <v>39.299999999999997</v>
      </c>
      <c r="G3" s="15">
        <f t="shared" si="0"/>
        <v>26199.999999999996</v>
      </c>
      <c r="H3">
        <v>37.9</v>
      </c>
      <c r="I3">
        <v>6.8</v>
      </c>
      <c r="J3" s="15">
        <f t="shared" si="1"/>
        <v>4533.333333333333</v>
      </c>
      <c r="K3" s="48">
        <v>10.71</v>
      </c>
      <c r="L3" s="15">
        <f>G3*K3*3785411.8</f>
        <v>1062194121903.6</v>
      </c>
      <c r="M3" s="15">
        <f t="shared" si="2"/>
        <v>183789313713.60001</v>
      </c>
    </row>
    <row r="4" spans="1:15">
      <c r="A4" s="5" t="s">
        <v>20</v>
      </c>
      <c r="B4" s="5">
        <v>44356</v>
      </c>
      <c r="C4" s="14" t="s">
        <v>376</v>
      </c>
      <c r="D4" s="2" t="s">
        <v>377</v>
      </c>
      <c r="E4">
        <v>36.700000000000003</v>
      </c>
      <c r="F4">
        <v>10.5</v>
      </c>
      <c r="G4" s="15">
        <f t="shared" si="0"/>
        <v>7000</v>
      </c>
      <c r="H4">
        <v>38.700000000000003</v>
      </c>
      <c r="I4">
        <v>3.7</v>
      </c>
      <c r="J4" s="15">
        <f t="shared" si="1"/>
        <v>2466.6666666666665</v>
      </c>
      <c r="K4" s="48">
        <v>7.07</v>
      </c>
      <c r="L4" s="15">
        <f t="shared" ref="L4:L5" si="3">G4*K4*3785411.8</f>
        <v>187340029982</v>
      </c>
      <c r="M4" s="15">
        <f t="shared" si="2"/>
        <v>66015058184.133324</v>
      </c>
    </row>
    <row r="5" spans="1:15">
      <c r="A5" s="5" t="s">
        <v>23</v>
      </c>
      <c r="B5" s="5">
        <v>44356</v>
      </c>
      <c r="C5" s="14" t="s">
        <v>378</v>
      </c>
      <c r="D5" s="2" t="s">
        <v>379</v>
      </c>
      <c r="E5">
        <v>37.5</v>
      </c>
      <c r="F5">
        <v>5.8</v>
      </c>
      <c r="G5" s="15">
        <f t="shared" si="0"/>
        <v>3866.6666666666665</v>
      </c>
      <c r="H5">
        <v>39.5</v>
      </c>
      <c r="I5">
        <v>2.1</v>
      </c>
      <c r="J5" s="15">
        <f t="shared" si="1"/>
        <v>1400</v>
      </c>
      <c r="K5" s="48">
        <v>26.52</v>
      </c>
      <c r="L5" s="15">
        <f t="shared" si="3"/>
        <v>388171267619.19995</v>
      </c>
      <c r="M5" s="15">
        <f t="shared" si="2"/>
        <v>140544769310.39999</v>
      </c>
    </row>
    <row r="6" spans="1:15">
      <c r="A6" s="2" t="s">
        <v>26</v>
      </c>
      <c r="B6" s="2"/>
      <c r="C6" s="2"/>
      <c r="D6" s="2"/>
      <c r="E6" s="2"/>
      <c r="G6" s="15">
        <f>AVERAGE(G2:G5)</f>
        <v>9549.9999999999982</v>
      </c>
      <c r="J6" s="45">
        <f>AVERAGE(J2:J5)</f>
        <v>2100</v>
      </c>
      <c r="L6" s="15">
        <f>AVERAGE(L2:L5)</f>
        <v>415711400268.1333</v>
      </c>
      <c r="M6" s="15">
        <f>AVERAGE(M2:M5)</f>
        <v>97587285302.033325</v>
      </c>
    </row>
    <row r="7" spans="1:15">
      <c r="A7" s="2" t="s">
        <v>27</v>
      </c>
      <c r="B7" s="2"/>
      <c r="C7" s="2"/>
      <c r="D7" s="2"/>
      <c r="E7" s="2"/>
      <c r="G7" s="15">
        <f>STDEV(G2:G5)</f>
        <v>11355.843658010846</v>
      </c>
      <c r="J7" s="45">
        <f>STDEV(J2:J5)</f>
        <v>1910.9819077772167</v>
      </c>
      <c r="L7" s="15">
        <f>STDEV(L2:L5)</f>
        <v>455850022091.69745</v>
      </c>
      <c r="M7" s="15">
        <f>STDEV(M2:M5)</f>
        <v>81232626680.832184</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15EBF-3C16-456B-A41F-F8EC495B4338}">
  <dimension ref="A1:O9"/>
  <sheetViews>
    <sheetView topLeftCell="B1" zoomScaleNormal="100" workbookViewId="0">
      <selection activeCell="G29" sqref="G29"/>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44678</v>
      </c>
      <c r="C2" s="14" t="s">
        <v>52</v>
      </c>
      <c r="D2" s="2" t="s">
        <v>53</v>
      </c>
      <c r="E2" s="74">
        <v>34</v>
      </c>
      <c r="F2" s="74">
        <v>80.8</v>
      </c>
      <c r="G2" s="15">
        <f>(F2*100000)/150</f>
        <v>53866.666666666664</v>
      </c>
      <c r="H2" s="74">
        <v>35.6</v>
      </c>
      <c r="I2" s="74">
        <v>34.299999999999997</v>
      </c>
      <c r="J2" s="15">
        <f>(I2*100000)/150</f>
        <v>22866.666666666664</v>
      </c>
      <c r="K2" s="72">
        <v>5.86</v>
      </c>
      <c r="L2" s="15">
        <f>G2*K2*3785411.8</f>
        <v>1194898041572.2666</v>
      </c>
      <c r="M2" s="15">
        <f>J2*K2*3785411.8</f>
        <v>507240133984.2666</v>
      </c>
      <c r="O2" s="48" t="s">
        <v>16</v>
      </c>
    </row>
    <row r="3" spans="1:15">
      <c r="A3" s="5" t="s">
        <v>17</v>
      </c>
      <c r="B3" s="5">
        <v>44678</v>
      </c>
      <c r="C3" s="14" t="s">
        <v>54</v>
      </c>
      <c r="D3" s="2" t="s">
        <v>55</v>
      </c>
      <c r="E3" s="74">
        <v>34.200000000000003</v>
      </c>
      <c r="F3" s="74">
        <v>66.2</v>
      </c>
      <c r="G3" s="15">
        <f>(F3*100000)/150</f>
        <v>44133.333333333336</v>
      </c>
      <c r="H3" s="74">
        <v>37.299999999999997</v>
      </c>
      <c r="I3" s="74">
        <v>10.7</v>
      </c>
      <c r="J3" s="15">
        <f>(I3*100000)/150</f>
        <v>7133.333333333333</v>
      </c>
      <c r="K3" s="72">
        <v>10.71</v>
      </c>
      <c r="L3" s="15">
        <f t="shared" ref="L3:L4" si="0">G3*K3*3785411.8</f>
        <v>1789243024682.4001</v>
      </c>
      <c r="M3" s="15">
        <f t="shared" ref="M3:M4" si="1">J3*K3*3785411.8</f>
        <v>289197890696.39996</v>
      </c>
      <c r="O3" s="48"/>
    </row>
    <row r="4" spans="1:15">
      <c r="A4" s="5" t="s">
        <v>20</v>
      </c>
      <c r="B4" s="5">
        <v>44678</v>
      </c>
      <c r="C4" s="14" t="s">
        <v>56</v>
      </c>
      <c r="D4" s="2" t="s">
        <v>57</v>
      </c>
      <c r="E4" s="74">
        <v>36.200000000000003</v>
      </c>
      <c r="F4" s="74">
        <v>15.9</v>
      </c>
      <c r="G4" s="15">
        <f>(F4*100000)/150</f>
        <v>10600</v>
      </c>
      <c r="H4" s="74">
        <v>39.4</v>
      </c>
      <c r="I4" s="74">
        <v>2.2000000000000002</v>
      </c>
      <c r="J4" s="15">
        <f>(I4*100000)/150</f>
        <v>1466.666666666667</v>
      </c>
      <c r="K4" s="72">
        <v>7.07</v>
      </c>
      <c r="L4" s="15">
        <f t="shared" si="0"/>
        <v>283686331115.59998</v>
      </c>
      <c r="M4" s="15">
        <f t="shared" si="1"/>
        <v>39252196758.133339</v>
      </c>
    </row>
    <row r="5" spans="1:15">
      <c r="A5" s="5" t="s">
        <v>23</v>
      </c>
      <c r="B5" s="5">
        <v>44678</v>
      </c>
      <c r="C5" s="14" t="s">
        <v>58</v>
      </c>
      <c r="D5" s="2" t="s">
        <v>59</v>
      </c>
      <c r="E5" s="74">
        <v>36</v>
      </c>
      <c r="F5" s="74">
        <v>18.2</v>
      </c>
      <c r="G5" s="15">
        <f>(F5*100000)/150</f>
        <v>12133.333333333334</v>
      </c>
      <c r="H5" s="74">
        <v>39.299999999999997</v>
      </c>
      <c r="I5" s="74">
        <v>2.5</v>
      </c>
      <c r="J5" s="15">
        <f>(I5*100000)/150</f>
        <v>1666.6666666666667</v>
      </c>
      <c r="K5" s="72">
        <v>26.52</v>
      </c>
      <c r="L5" s="15">
        <f>G5*K5*3785411.8</f>
        <v>1218054667356.8</v>
      </c>
      <c r="M5" s="15">
        <f>J5*K5*3785411.8</f>
        <v>167315201560</v>
      </c>
    </row>
    <row r="6" spans="1:15">
      <c r="A6" s="2" t="s">
        <v>26</v>
      </c>
      <c r="B6" s="2"/>
      <c r="C6" s="2"/>
      <c r="D6" s="2"/>
      <c r="E6" s="2"/>
      <c r="G6" s="15">
        <f>AVERAGE(G2:G5)</f>
        <v>30183.333333333332</v>
      </c>
      <c r="J6" s="45">
        <f>AVERAGE(J2:J5)</f>
        <v>8283.3333333333321</v>
      </c>
      <c r="L6" s="15">
        <f>AVERAGE(L2:L5)</f>
        <v>1121470516181.7668</v>
      </c>
      <c r="M6" s="15">
        <f>AVERAGE(M2:M5)</f>
        <v>250751355749.69995</v>
      </c>
    </row>
    <row r="7" spans="1:15">
      <c r="A7" s="2" t="s">
        <v>27</v>
      </c>
      <c r="B7" s="2"/>
      <c r="C7" s="2"/>
      <c r="D7" s="2"/>
      <c r="E7" s="2"/>
      <c r="G7" s="15">
        <f>STDEV(G2:G5)</f>
        <v>22096.849113408476</v>
      </c>
      <c r="J7" s="45">
        <f>STDEV(J2:J5)</f>
        <v>10070.473893737299</v>
      </c>
      <c r="L7" s="15">
        <f>STDEV(L2:L5)</f>
        <v>622501021043.17395</v>
      </c>
      <c r="M7" s="15">
        <f>STDEV(M2:M5)</f>
        <v>199129870093.00897</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O9"/>
  <sheetViews>
    <sheetView zoomScale="85" zoomScaleNormal="85" workbookViewId="0">
      <selection activeCell="J2" activeCellId="1" sqref="G2:G5 J2:J5"/>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44349</v>
      </c>
      <c r="C2" s="14" t="s">
        <v>380</v>
      </c>
      <c r="D2" s="2" t="s">
        <v>381</v>
      </c>
      <c r="E2" s="38">
        <v>35.1</v>
      </c>
      <c r="F2" s="38">
        <v>36</v>
      </c>
      <c r="G2" s="15">
        <f t="shared" ref="G2:G5" si="0">(F2*100000)/150</f>
        <v>24000</v>
      </c>
      <c r="H2" s="40">
        <v>36.9</v>
      </c>
      <c r="I2" s="40">
        <v>13.4</v>
      </c>
      <c r="J2" s="15">
        <f t="shared" ref="J2:J5" si="1">(I2*100000)/150</f>
        <v>8933.3333333333339</v>
      </c>
      <c r="K2" s="48">
        <v>5.86</v>
      </c>
      <c r="L2" s="15">
        <f>G2*K2*3785411.8</f>
        <v>532380315552</v>
      </c>
      <c r="M2" s="15">
        <f t="shared" ref="M2:M5" si="2">J2*K2*3785411.8</f>
        <v>198163784122.13336</v>
      </c>
      <c r="O2" s="48" t="s">
        <v>16</v>
      </c>
    </row>
    <row r="3" spans="1:15">
      <c r="A3" s="5" t="s">
        <v>17</v>
      </c>
      <c r="B3" s="5">
        <v>44349</v>
      </c>
      <c r="C3" s="14" t="s">
        <v>382</v>
      </c>
      <c r="D3" s="2" t="s">
        <v>383</v>
      </c>
      <c r="E3" s="51">
        <v>32.5</v>
      </c>
      <c r="F3" s="50">
        <v>240</v>
      </c>
      <c r="G3" s="15">
        <f t="shared" si="0"/>
        <v>160000</v>
      </c>
      <c r="H3" s="52">
        <v>33.5</v>
      </c>
      <c r="I3" s="53">
        <v>159.30000000000001</v>
      </c>
      <c r="J3" s="15">
        <f t="shared" si="1"/>
        <v>106200.00000000001</v>
      </c>
      <c r="K3" s="48">
        <v>10.71</v>
      </c>
      <c r="L3" s="15">
        <f>G3*K3*3785411.8</f>
        <v>6486681660480.001</v>
      </c>
      <c r="M3" s="15">
        <f t="shared" si="2"/>
        <v>4305534952143.6006</v>
      </c>
    </row>
    <row r="4" spans="1:15">
      <c r="A4" s="5" t="s">
        <v>20</v>
      </c>
      <c r="B4" s="5">
        <v>44349</v>
      </c>
      <c r="C4" s="14" t="s">
        <v>384</v>
      </c>
      <c r="D4" s="2" t="s">
        <v>385</v>
      </c>
      <c r="E4" s="49">
        <v>37</v>
      </c>
      <c r="F4" s="50">
        <v>8.8000000000000007</v>
      </c>
      <c r="G4" s="15">
        <f t="shared" si="0"/>
        <v>5866.6666666666679</v>
      </c>
      <c r="H4" s="48"/>
      <c r="I4" s="48"/>
      <c r="J4" s="15">
        <f t="shared" si="1"/>
        <v>0</v>
      </c>
      <c r="K4" s="48">
        <v>7.07</v>
      </c>
      <c r="L4" s="15">
        <f t="shared" ref="L4:L5" si="3">G4*K4*3785411.8</f>
        <v>157008787032.53336</v>
      </c>
      <c r="M4" s="15">
        <f t="shared" si="2"/>
        <v>0</v>
      </c>
    </row>
    <row r="5" spans="1:15">
      <c r="A5" s="5" t="s">
        <v>23</v>
      </c>
      <c r="B5" s="5">
        <v>44349</v>
      </c>
      <c r="C5" s="14" t="s">
        <v>386</v>
      </c>
      <c r="D5" s="2" t="s">
        <v>387</v>
      </c>
      <c r="E5" s="38">
        <v>35.5</v>
      </c>
      <c r="F5" s="38">
        <v>25.7</v>
      </c>
      <c r="G5" s="15">
        <f t="shared" si="0"/>
        <v>17133.333333333332</v>
      </c>
      <c r="H5" s="40">
        <v>36.799999999999997</v>
      </c>
      <c r="I5" s="40">
        <v>14.6</v>
      </c>
      <c r="J5" s="15">
        <f t="shared" si="1"/>
        <v>9733.3333333333339</v>
      </c>
      <c r="K5" s="48">
        <v>26.52</v>
      </c>
      <c r="L5" s="15">
        <f t="shared" si="3"/>
        <v>1720000272036.7998</v>
      </c>
      <c r="M5" s="15">
        <f t="shared" si="2"/>
        <v>977120777110.3999</v>
      </c>
    </row>
    <row r="6" spans="1:15">
      <c r="A6" s="2" t="s">
        <v>26</v>
      </c>
      <c r="B6" s="2"/>
      <c r="C6" s="2"/>
      <c r="D6" s="2"/>
      <c r="E6" s="2"/>
      <c r="G6" s="15">
        <f>AVERAGE(G2:G5)</f>
        <v>51750</v>
      </c>
      <c r="J6" s="45">
        <f>AVERAGE(J2:J5)</f>
        <v>31216.666666666668</v>
      </c>
      <c r="L6" s="15">
        <f>AVERAGE(L2:L5)</f>
        <v>2224017758775.3335</v>
      </c>
      <c r="M6" s="15">
        <f>AVERAGE(M2:M5)</f>
        <v>1370204878344.0337</v>
      </c>
    </row>
    <row r="7" spans="1:15">
      <c r="A7" s="2" t="s">
        <v>27</v>
      </c>
      <c r="B7" s="2"/>
      <c r="C7" s="2"/>
      <c r="D7" s="2"/>
      <c r="E7" s="2"/>
      <c r="G7" s="15">
        <f>STDEV(G2:G5)</f>
        <v>72552.782829442847</v>
      </c>
      <c r="J7" s="45">
        <f>STDEV(J2:J5)</f>
        <v>50183.201409472727</v>
      </c>
      <c r="L7" s="15">
        <f>STDEV(L2:L5)</f>
        <v>2918818282251.3804</v>
      </c>
      <c r="M7" s="15">
        <f>STDEV(M2:M5)</f>
        <v>2001817464870.1514</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O9"/>
  <sheetViews>
    <sheetView zoomScale="85" zoomScaleNormal="85" workbookViewId="0">
      <selection activeCell="O2" sqref="O2"/>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5" ht="48">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44342</v>
      </c>
      <c r="C2" s="14" t="s">
        <v>380</v>
      </c>
      <c r="D2" s="2" t="s">
        <v>388</v>
      </c>
      <c r="E2">
        <v>35</v>
      </c>
      <c r="F2">
        <v>38.799999999999997</v>
      </c>
      <c r="G2" s="15">
        <f t="shared" ref="G2:G5" si="0">(F2*100000)/150</f>
        <v>25866.666666666664</v>
      </c>
      <c r="H2">
        <v>39.799999999999997</v>
      </c>
      <c r="I2">
        <v>1.7</v>
      </c>
      <c r="J2" s="15">
        <f t="shared" ref="J2:J5" si="1">(I2*100000)/150</f>
        <v>1133.3333333333333</v>
      </c>
      <c r="K2" s="48">
        <v>5.86</v>
      </c>
      <c r="L2" s="15">
        <f>G2*K2*3785411.8</f>
        <v>573787673428.2666</v>
      </c>
      <c r="M2" s="15">
        <f t="shared" ref="M2:M5" si="2">J2*K2*3785411.8</f>
        <v>25140181567.73333</v>
      </c>
      <c r="O2" s="48" t="s">
        <v>16</v>
      </c>
    </row>
    <row r="3" spans="1:15">
      <c r="A3" s="5" t="s">
        <v>17</v>
      </c>
      <c r="B3" s="5">
        <v>44342</v>
      </c>
      <c r="C3" s="14" t="s">
        <v>382</v>
      </c>
      <c r="D3" s="2" t="s">
        <v>389</v>
      </c>
      <c r="E3">
        <v>33</v>
      </c>
      <c r="F3">
        <v>167.2</v>
      </c>
      <c r="G3" s="15">
        <f t="shared" si="0"/>
        <v>111466.66666666666</v>
      </c>
      <c r="H3">
        <v>36.9</v>
      </c>
      <c r="I3">
        <v>14.3</v>
      </c>
      <c r="J3" s="15">
        <f t="shared" si="1"/>
        <v>9533.3333333333339</v>
      </c>
      <c r="K3" s="48">
        <v>10.71</v>
      </c>
      <c r="L3" s="15">
        <f>G3*K3*3785411.8</f>
        <v>4519054890134.3994</v>
      </c>
      <c r="M3" s="15">
        <f t="shared" si="2"/>
        <v>386498115603.60004</v>
      </c>
    </row>
    <row r="4" spans="1:15">
      <c r="A4" s="5" t="s">
        <v>20</v>
      </c>
      <c r="B4" s="5">
        <v>44342</v>
      </c>
      <c r="C4" s="14" t="s">
        <v>384</v>
      </c>
      <c r="D4" s="2" t="s">
        <v>390</v>
      </c>
      <c r="E4">
        <v>34.5</v>
      </c>
      <c r="F4">
        <v>54.6</v>
      </c>
      <c r="G4" s="15">
        <f t="shared" si="0"/>
        <v>36400</v>
      </c>
      <c r="H4">
        <v>39.799999999999997</v>
      </c>
      <c r="I4">
        <v>1.7</v>
      </c>
      <c r="J4" s="15">
        <f t="shared" si="1"/>
        <v>1133.3333333333333</v>
      </c>
      <c r="K4" s="48">
        <v>7.07</v>
      </c>
      <c r="L4" s="15">
        <f t="shared" ref="L4:L5" si="3">G4*K4*3785411.8</f>
        <v>974168155906.3999</v>
      </c>
      <c r="M4" s="15">
        <f t="shared" si="2"/>
        <v>30331242949.466663</v>
      </c>
    </row>
    <row r="5" spans="1:15">
      <c r="A5" s="5" t="s">
        <v>23</v>
      </c>
      <c r="B5" s="5">
        <v>44342</v>
      </c>
      <c r="C5" s="14" t="s">
        <v>386</v>
      </c>
      <c r="D5" s="2" t="s">
        <v>391</v>
      </c>
      <c r="E5">
        <v>33.799999999999997</v>
      </c>
      <c r="F5">
        <v>91.1</v>
      </c>
      <c r="G5" s="15">
        <f t="shared" si="0"/>
        <v>60733.333333333336</v>
      </c>
      <c r="H5">
        <v>37.5</v>
      </c>
      <c r="I5">
        <v>9.3000000000000007</v>
      </c>
      <c r="J5" s="15">
        <f t="shared" si="1"/>
        <v>6200.0000000000009</v>
      </c>
      <c r="K5" s="48">
        <v>26.52</v>
      </c>
      <c r="L5" s="15">
        <f t="shared" si="3"/>
        <v>6096965944846.3994</v>
      </c>
      <c r="M5" s="15">
        <f t="shared" si="2"/>
        <v>622412549803.20007</v>
      </c>
    </row>
    <row r="6" spans="1:15">
      <c r="A6" s="2" t="s">
        <v>26</v>
      </c>
      <c r="B6" s="2"/>
      <c r="C6" s="2"/>
      <c r="D6" s="2"/>
      <c r="E6" s="2"/>
      <c r="G6" s="15">
        <f>AVERAGE(G2:G5)</f>
        <v>58616.666666666664</v>
      </c>
      <c r="J6" s="45">
        <f>AVERAGE(J2:J5)</f>
        <v>4500.0000000000009</v>
      </c>
      <c r="L6" s="15">
        <f>AVERAGE(L2:L5)</f>
        <v>3040994166078.8662</v>
      </c>
      <c r="M6" s="15">
        <f>AVERAGE(M2:M5)</f>
        <v>266095522481.00003</v>
      </c>
    </row>
    <row r="7" spans="1:15">
      <c r="A7" s="2" t="s">
        <v>27</v>
      </c>
      <c r="B7" s="2"/>
      <c r="C7" s="2"/>
      <c r="D7" s="2"/>
      <c r="E7" s="2"/>
      <c r="G7" s="15">
        <f>STDEV(G2:G5)</f>
        <v>38138.980739551116</v>
      </c>
      <c r="J7" s="45">
        <f>STDEV(J2:J5)</f>
        <v>4118.7916243049303</v>
      </c>
      <c r="L7" s="15">
        <f>STDEV(L2:L5)</f>
        <v>2700771781690.1821</v>
      </c>
      <c r="M7" s="15">
        <f>STDEV(M2:M5)</f>
        <v>291606401511.82513</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M9"/>
  <sheetViews>
    <sheetView zoomScale="85" zoomScaleNormal="85" workbookViewId="0">
      <selection activeCell="J2" activeCellId="1" sqref="G2:G5 J2:J5"/>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3" ht="48">
      <c r="A1" s="21" t="s">
        <v>0</v>
      </c>
      <c r="B1" s="21" t="s">
        <v>1</v>
      </c>
      <c r="C1" s="21" t="s">
        <v>2</v>
      </c>
      <c r="D1" s="21" t="s">
        <v>3</v>
      </c>
      <c r="E1" s="21" t="s">
        <v>4</v>
      </c>
      <c r="F1" s="21" t="s">
        <v>5</v>
      </c>
      <c r="G1" s="21" t="s">
        <v>6</v>
      </c>
      <c r="H1" s="21" t="s">
        <v>7</v>
      </c>
      <c r="I1" s="21" t="s">
        <v>8</v>
      </c>
      <c r="J1" s="46" t="s">
        <v>9</v>
      </c>
      <c r="K1" s="21" t="s">
        <v>10</v>
      </c>
      <c r="L1" s="21" t="s">
        <v>11</v>
      </c>
      <c r="M1" s="21" t="s">
        <v>12</v>
      </c>
    </row>
    <row r="2" spans="1:13">
      <c r="A2" s="5" t="s">
        <v>13</v>
      </c>
      <c r="B2" s="5">
        <v>44335</v>
      </c>
      <c r="C2" s="14" t="s">
        <v>392</v>
      </c>
      <c r="D2" s="2" t="s">
        <v>393</v>
      </c>
      <c r="E2">
        <v>35.5</v>
      </c>
      <c r="F2">
        <v>25.2</v>
      </c>
      <c r="G2" s="15">
        <f t="shared" ref="G2:G5" si="0">(F2*100000)/150</f>
        <v>16800</v>
      </c>
      <c r="J2" s="15"/>
      <c r="K2">
        <v>5.86</v>
      </c>
      <c r="L2" s="15">
        <f>G2*K2*3785411.8</f>
        <v>372666220886.39996</v>
      </c>
      <c r="M2" s="15"/>
    </row>
    <row r="3" spans="1:13">
      <c r="A3" s="5" t="s">
        <v>17</v>
      </c>
      <c r="B3" s="5">
        <v>44335</v>
      </c>
      <c r="C3" s="14" t="s">
        <v>394</v>
      </c>
      <c r="D3" s="2" t="s">
        <v>395</v>
      </c>
      <c r="E3">
        <v>33.4</v>
      </c>
      <c r="F3">
        <v>123.9</v>
      </c>
      <c r="G3" s="15">
        <f t="shared" si="0"/>
        <v>82600</v>
      </c>
      <c r="H3">
        <v>38.299999999999997</v>
      </c>
      <c r="I3">
        <v>5</v>
      </c>
      <c r="J3" s="15">
        <f t="shared" ref="J3:J5" si="1">(I3*100000)/150</f>
        <v>3333.3333333333335</v>
      </c>
      <c r="K3">
        <v>10.71</v>
      </c>
      <c r="L3" s="15">
        <f>G3*K3*3785411.8</f>
        <v>3348749407222.8003</v>
      </c>
      <c r="M3" s="15">
        <f t="shared" ref="M3:M5" si="2">J3*K3*3785411.8</f>
        <v>135139201260.00002</v>
      </c>
    </row>
    <row r="4" spans="1:13">
      <c r="A4" s="5" t="s">
        <v>20</v>
      </c>
      <c r="B4" s="5">
        <v>44335</v>
      </c>
      <c r="C4" s="14" t="s">
        <v>396</v>
      </c>
      <c r="D4" s="2" t="s">
        <v>397</v>
      </c>
      <c r="E4">
        <v>39.9</v>
      </c>
      <c r="F4">
        <v>1</v>
      </c>
      <c r="G4" s="15">
        <f t="shared" si="0"/>
        <v>666.66666666666663</v>
      </c>
      <c r="J4" s="15"/>
      <c r="K4">
        <v>7.07</v>
      </c>
      <c r="L4" s="15">
        <f t="shared" ref="L4:L5" si="3">G4*K4*3785411.8</f>
        <v>17841907617.333332</v>
      </c>
      <c r="M4" s="15"/>
    </row>
    <row r="5" spans="1:13">
      <c r="A5" s="5" t="s">
        <v>23</v>
      </c>
      <c r="B5" s="5">
        <v>44335</v>
      </c>
      <c r="C5" s="14" t="s">
        <v>398</v>
      </c>
      <c r="D5" s="2" t="s">
        <v>399</v>
      </c>
      <c r="E5">
        <v>35</v>
      </c>
      <c r="F5">
        <v>38.799999999999997</v>
      </c>
      <c r="G5" s="15">
        <f t="shared" si="0"/>
        <v>25866.666666666664</v>
      </c>
      <c r="H5">
        <v>39.200000000000003</v>
      </c>
      <c r="I5">
        <v>2.6</v>
      </c>
      <c r="J5" s="15">
        <f t="shared" si="1"/>
        <v>1733.3333333333333</v>
      </c>
      <c r="K5">
        <v>26.52</v>
      </c>
      <c r="L5" s="15">
        <f t="shared" si="3"/>
        <v>2596731928211.1992</v>
      </c>
      <c r="M5" s="15">
        <f t="shared" si="2"/>
        <v>174007809622.39999</v>
      </c>
    </row>
    <row r="6" spans="1:13">
      <c r="A6" s="2" t="s">
        <v>26</v>
      </c>
      <c r="B6" s="2"/>
      <c r="C6" s="2"/>
      <c r="D6" s="2"/>
      <c r="E6" s="2"/>
      <c r="G6" s="15">
        <f>AVERAGE(G2:G5)</f>
        <v>31483.333333333336</v>
      </c>
      <c r="J6" s="45">
        <f>AVERAGE(J2:J5)</f>
        <v>2533.3333333333335</v>
      </c>
      <c r="L6" s="15">
        <f>AVERAGE(L2:L5)</f>
        <v>1583997365984.4331</v>
      </c>
      <c r="M6" s="15">
        <f>AVERAGE(M2:M5)</f>
        <v>154573505441.20001</v>
      </c>
    </row>
    <row r="7" spans="1:13">
      <c r="A7" s="2" t="s">
        <v>27</v>
      </c>
      <c r="B7" s="2"/>
      <c r="C7" s="2"/>
      <c r="D7" s="2"/>
      <c r="E7" s="2"/>
      <c r="G7" s="15">
        <f>STDEV(G2:G5)</f>
        <v>35635.78621637608</v>
      </c>
      <c r="J7" s="45">
        <f>STDEV(J2:J5)</f>
        <v>1131.3708498984752</v>
      </c>
      <c r="L7" s="15">
        <f>STDEV(L2:L5)</f>
        <v>1639120406746.781</v>
      </c>
      <c r="M7" s="15">
        <f>STDEV(M2:M5)</f>
        <v>27484256548.337162</v>
      </c>
    </row>
    <row r="8" spans="1:13">
      <c r="A8" s="47" t="s">
        <v>400</v>
      </c>
    </row>
    <row r="9" spans="1:13">
      <c r="H9" s="15"/>
    </row>
  </sheetData>
  <pageMargins left="0.7" right="0.7" top="0.75" bottom="0.75" header="0.3" footer="0.3"/>
  <pageSetup orientation="portrait"/>
  <drawing r:id="rId1"/>
  <tableParts count="1">
    <tablePart r:id="rId2"/>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M9"/>
  <sheetViews>
    <sheetView topLeftCell="C1" zoomScale="85" zoomScaleNormal="85" workbookViewId="0">
      <selection activeCell="J2" activeCellId="1" sqref="G2:G5 J2:J5"/>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3" ht="48">
      <c r="A1" s="21" t="s">
        <v>0</v>
      </c>
      <c r="B1" s="21" t="s">
        <v>1</v>
      </c>
      <c r="C1" s="21" t="s">
        <v>2</v>
      </c>
      <c r="D1" s="21" t="s">
        <v>3</v>
      </c>
      <c r="E1" s="21" t="s">
        <v>4</v>
      </c>
      <c r="F1" s="21" t="s">
        <v>5</v>
      </c>
      <c r="G1" s="21" t="s">
        <v>6</v>
      </c>
      <c r="H1" s="21" t="s">
        <v>7</v>
      </c>
      <c r="I1" s="21" t="s">
        <v>8</v>
      </c>
      <c r="J1" s="46" t="s">
        <v>9</v>
      </c>
      <c r="K1" s="21" t="s">
        <v>10</v>
      </c>
      <c r="L1" s="21" t="s">
        <v>11</v>
      </c>
      <c r="M1" s="21" t="s">
        <v>12</v>
      </c>
    </row>
    <row r="2" spans="1:13">
      <c r="A2" s="5" t="s">
        <v>13</v>
      </c>
      <c r="B2" s="5">
        <v>44328</v>
      </c>
      <c r="C2" s="14" t="s">
        <v>401</v>
      </c>
      <c r="D2" s="2" t="s">
        <v>402</v>
      </c>
      <c r="E2">
        <v>34</v>
      </c>
      <c r="F2">
        <v>82.2</v>
      </c>
      <c r="G2" s="15">
        <f t="shared" ref="G2:G5" si="0">(F2*100000)/150</f>
        <v>54800</v>
      </c>
      <c r="H2">
        <v>36.799999999999997</v>
      </c>
      <c r="I2">
        <v>14.9</v>
      </c>
      <c r="J2" s="15">
        <f>(I2*100000)/150</f>
        <v>9933.3333333333339</v>
      </c>
      <c r="K2">
        <v>5.71</v>
      </c>
      <c r="L2" s="15">
        <f>G2*K2*3785411.8</f>
        <v>1184485635514.3999</v>
      </c>
      <c r="M2" s="15">
        <f>J2*K2*3785411.8</f>
        <v>214706033688.13333</v>
      </c>
    </row>
    <row r="3" spans="1:13">
      <c r="A3" s="5" t="s">
        <v>17</v>
      </c>
      <c r="B3" s="5">
        <v>44328</v>
      </c>
      <c r="C3" s="14" t="s">
        <v>403</v>
      </c>
      <c r="D3" s="2" t="s">
        <v>404</v>
      </c>
      <c r="E3">
        <v>32.5</v>
      </c>
      <c r="F3">
        <v>241.9</v>
      </c>
      <c r="G3" s="15">
        <f t="shared" si="0"/>
        <v>161266.66666666666</v>
      </c>
      <c r="H3">
        <v>33.700000000000003</v>
      </c>
      <c r="I3">
        <v>134.4</v>
      </c>
      <c r="J3" s="15">
        <f t="shared" ref="J3:J5" si="1">(I3*100000)/150</f>
        <v>89600</v>
      </c>
      <c r="K3">
        <v>10.66</v>
      </c>
      <c r="L3" s="15">
        <f>G3*K3*3785411.8</f>
        <v>6507511519811.4658</v>
      </c>
      <c r="M3" s="15">
        <f t="shared" ref="M3:M5" si="2">J3*K3*3785411.8</f>
        <v>3615583085004.7998</v>
      </c>
    </row>
    <row r="4" spans="1:13">
      <c r="A4" s="5" t="s">
        <v>20</v>
      </c>
      <c r="B4" s="5">
        <v>44328</v>
      </c>
      <c r="C4" s="14" t="s">
        <v>405</v>
      </c>
      <c r="D4" s="2" t="s">
        <v>406</v>
      </c>
      <c r="E4">
        <v>34.9</v>
      </c>
      <c r="F4">
        <v>39.6</v>
      </c>
      <c r="G4" s="15">
        <f t="shared" si="0"/>
        <v>26400</v>
      </c>
      <c r="H4">
        <v>38.5</v>
      </c>
      <c r="I4">
        <v>4.4000000000000004</v>
      </c>
      <c r="J4" s="15">
        <f t="shared" si="1"/>
        <v>2933.3333333333339</v>
      </c>
      <c r="K4">
        <v>10.49</v>
      </c>
      <c r="L4" s="15">
        <f t="shared" ref="L4:L5" si="3">G4*K4*3785411.8</f>
        <v>1048316802244.7999</v>
      </c>
      <c r="M4" s="15">
        <f t="shared" si="2"/>
        <v>116479644693.8667</v>
      </c>
    </row>
    <row r="5" spans="1:13">
      <c r="A5" s="5" t="s">
        <v>23</v>
      </c>
      <c r="B5" s="5">
        <v>44328</v>
      </c>
      <c r="C5" s="14" t="s">
        <v>407</v>
      </c>
      <c r="D5" s="2" t="s">
        <v>408</v>
      </c>
      <c r="E5">
        <v>33.200000000000003</v>
      </c>
      <c r="F5">
        <v>143.6</v>
      </c>
      <c r="G5" s="15">
        <f t="shared" si="0"/>
        <v>95733.333333333328</v>
      </c>
      <c r="H5">
        <v>34.700000000000003</v>
      </c>
      <c r="I5">
        <v>67</v>
      </c>
      <c r="J5" s="15">
        <f t="shared" si="1"/>
        <v>44666.666666666664</v>
      </c>
      <c r="K5">
        <v>27.12</v>
      </c>
      <c r="L5" s="15">
        <f t="shared" si="3"/>
        <v>9828019231398.4004</v>
      </c>
      <c r="M5" s="15">
        <f t="shared" si="2"/>
        <v>4585496438048</v>
      </c>
    </row>
    <row r="6" spans="1:13">
      <c r="A6" s="2" t="s">
        <v>26</v>
      </c>
      <c r="B6" s="2"/>
      <c r="C6" s="2"/>
      <c r="D6" s="2"/>
      <c r="E6" s="2"/>
      <c r="G6" s="15">
        <f>AVERAGE(G2:G5)</f>
        <v>84550</v>
      </c>
      <c r="J6" s="45">
        <f>AVERAGE(J2:J5)</f>
        <v>36783.333333333328</v>
      </c>
      <c r="L6" s="15">
        <f>AVERAGE(L2:L5)</f>
        <v>4642083297242.2666</v>
      </c>
      <c r="M6" s="15">
        <f>AVERAGE(M2:M5)</f>
        <v>2133066300358.7</v>
      </c>
    </row>
    <row r="7" spans="1:13">
      <c r="A7" s="2" t="s">
        <v>27</v>
      </c>
      <c r="B7" s="2"/>
      <c r="C7" s="2"/>
      <c r="D7" s="2"/>
      <c r="E7" s="2"/>
      <c r="G7" s="15">
        <f>STDEV(G2:G5)</f>
        <v>58529.191830199525</v>
      </c>
      <c r="J7" s="45">
        <f>STDEV(J2:J5)</f>
        <v>39658.930151237575</v>
      </c>
      <c r="L7" s="15">
        <f>STDEV(L2:L5)</f>
        <v>4291227220647.6445</v>
      </c>
      <c r="M7" s="15">
        <f>STDEV(M2:M5)</f>
        <v>2306440074338.9521</v>
      </c>
    </row>
    <row r="9" spans="1:13">
      <c r="H9" s="15"/>
    </row>
  </sheetData>
  <pageMargins left="0.7" right="0.7" top="0.75" bottom="0.75" header="0.3" footer="0.3"/>
  <pageSetup orientation="portrait" r:id="rId1"/>
  <drawing r:id="rId2"/>
  <tableParts count="1">
    <tablePart r:id="rId3"/>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M9"/>
  <sheetViews>
    <sheetView zoomScale="115" zoomScaleNormal="115" workbookViewId="0">
      <selection activeCell="O2" sqref="O2:P5"/>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3" ht="48">
      <c r="A1" s="21" t="s">
        <v>0</v>
      </c>
      <c r="B1" s="21" t="s">
        <v>1</v>
      </c>
      <c r="C1" s="21" t="s">
        <v>2</v>
      </c>
      <c r="D1" s="21" t="s">
        <v>3</v>
      </c>
      <c r="E1" s="21" t="s">
        <v>4</v>
      </c>
      <c r="F1" s="21" t="s">
        <v>5</v>
      </c>
      <c r="G1" s="21" t="s">
        <v>6</v>
      </c>
      <c r="H1" s="21" t="s">
        <v>7</v>
      </c>
      <c r="I1" s="21" t="s">
        <v>8</v>
      </c>
      <c r="J1" s="46" t="s">
        <v>9</v>
      </c>
      <c r="K1" s="21" t="s">
        <v>10</v>
      </c>
      <c r="L1" s="21" t="s">
        <v>11</v>
      </c>
      <c r="M1" s="21" t="s">
        <v>12</v>
      </c>
    </row>
    <row r="2" spans="1:13">
      <c r="A2" s="5" t="s">
        <v>13</v>
      </c>
      <c r="B2" s="5">
        <v>44321</v>
      </c>
      <c r="C2" s="14" t="s">
        <v>409</v>
      </c>
      <c r="D2" s="2" t="s">
        <v>410</v>
      </c>
      <c r="E2">
        <v>35.299999999999997</v>
      </c>
      <c r="F2">
        <v>30.4</v>
      </c>
      <c r="G2" s="15">
        <f t="shared" ref="G2:G5" si="0">(F2*100000)/150</f>
        <v>20266.666666666668</v>
      </c>
      <c r="H2">
        <v>39.4</v>
      </c>
      <c r="I2">
        <v>2.2000000000000002</v>
      </c>
      <c r="J2" s="15">
        <f>(I2*100000)/150</f>
        <v>1466.666666666667</v>
      </c>
      <c r="K2">
        <v>5.62</v>
      </c>
      <c r="L2" s="15">
        <f>G2*K2*3785411.8</f>
        <v>431153356804.26666</v>
      </c>
      <c r="M2" s="15">
        <f>J2*K2*3785411.8</f>
        <v>31201887663.466671</v>
      </c>
    </row>
    <row r="3" spans="1:13">
      <c r="A3" s="5" t="s">
        <v>17</v>
      </c>
      <c r="B3" s="5">
        <v>44321</v>
      </c>
      <c r="C3" s="14" t="s">
        <v>411</v>
      </c>
      <c r="D3" s="2" t="s">
        <v>412</v>
      </c>
      <c r="E3">
        <v>33.299999999999997</v>
      </c>
      <c r="F3">
        <v>133.9</v>
      </c>
      <c r="G3" s="15">
        <f t="shared" si="0"/>
        <v>89266.666666666672</v>
      </c>
      <c r="H3">
        <v>36.700000000000003</v>
      </c>
      <c r="I3">
        <v>16</v>
      </c>
      <c r="J3" s="15">
        <f t="shared" ref="J3:J5" si="1">(I3*100000)/150</f>
        <v>10666.666666666666</v>
      </c>
      <c r="K3">
        <v>15.54</v>
      </c>
      <c r="L3" s="15">
        <f>G3*K3*3785411.8</f>
        <v>5251138390607.2002</v>
      </c>
      <c r="M3" s="15">
        <f t="shared" ref="M3:M5" si="2">J3*K3*3785411.8</f>
        <v>627469859967.99988</v>
      </c>
    </row>
    <row r="4" spans="1:13">
      <c r="A4" s="5" t="s">
        <v>20</v>
      </c>
      <c r="B4" s="5">
        <v>44321</v>
      </c>
      <c r="C4" s="14" t="s">
        <v>413</v>
      </c>
      <c r="D4" s="2" t="s">
        <v>414</v>
      </c>
      <c r="E4">
        <v>34.200000000000003</v>
      </c>
      <c r="F4">
        <v>69.8</v>
      </c>
      <c r="G4" s="15">
        <f t="shared" si="0"/>
        <v>46533.333333333336</v>
      </c>
      <c r="H4">
        <v>39.9</v>
      </c>
      <c r="I4">
        <v>1.6</v>
      </c>
      <c r="J4" s="15">
        <f t="shared" si="1"/>
        <v>1066.6666666666667</v>
      </c>
      <c r="K4">
        <v>6.56</v>
      </c>
      <c r="L4" s="15">
        <f t="shared" ref="L4:L5" si="3">G4*K4*3785411.8</f>
        <v>1155529758852.2666</v>
      </c>
      <c r="M4" s="15">
        <f t="shared" si="2"/>
        <v>26487788168.533329</v>
      </c>
    </row>
    <row r="5" spans="1:13">
      <c r="A5" s="5" t="s">
        <v>23</v>
      </c>
      <c r="B5" s="5">
        <v>44321</v>
      </c>
      <c r="C5" s="14" t="s">
        <v>415</v>
      </c>
      <c r="D5" s="2" t="s">
        <v>416</v>
      </c>
      <c r="E5">
        <v>33.299999999999997</v>
      </c>
      <c r="F5">
        <v>131.19999999999999</v>
      </c>
      <c r="G5" s="15">
        <f t="shared" si="0"/>
        <v>87466.666666666657</v>
      </c>
      <c r="H5">
        <v>35.700000000000003</v>
      </c>
      <c r="I5">
        <v>32.799999999999997</v>
      </c>
      <c r="J5" s="15">
        <f t="shared" si="1"/>
        <v>21866.666666666664</v>
      </c>
      <c r="K5">
        <v>25.42</v>
      </c>
      <c r="L5" s="15">
        <f t="shared" si="3"/>
        <v>8416494690551.4658</v>
      </c>
      <c r="M5" s="15">
        <f t="shared" si="2"/>
        <v>2104123672637.8665</v>
      </c>
    </row>
    <row r="6" spans="1:13">
      <c r="A6" s="2" t="s">
        <v>26</v>
      </c>
      <c r="B6" s="2"/>
      <c r="C6" s="2"/>
      <c r="D6" s="2"/>
      <c r="E6" s="2"/>
      <c r="G6" s="15">
        <f>AVERAGE(G2:G5)</f>
        <v>60883.333333333336</v>
      </c>
      <c r="J6" s="45">
        <f>AVERAGE(J2:J5)</f>
        <v>8766.6666666666661</v>
      </c>
      <c r="L6" s="15">
        <f>AVERAGE(L2:L5)</f>
        <v>3813579049203.7998</v>
      </c>
      <c r="M6" s="15">
        <f>AVERAGE(M2:M5)</f>
        <v>697320802109.46655</v>
      </c>
    </row>
    <row r="7" spans="1:13">
      <c r="A7" s="2" t="s">
        <v>27</v>
      </c>
      <c r="B7" s="2"/>
      <c r="C7" s="2"/>
      <c r="D7" s="2"/>
      <c r="E7" s="2"/>
      <c r="G7" s="15">
        <f>STDEV(G2:G5)</f>
        <v>33505.836970759439</v>
      </c>
      <c r="J7" s="45">
        <f>STDEV(J2:J5)</f>
        <v>9794.5563112033469</v>
      </c>
      <c r="L7" s="15">
        <f>STDEV(L2:L5)</f>
        <v>3730926554086.439</v>
      </c>
      <c r="M7" s="15">
        <f>STDEV(M2:M5)</f>
        <v>979405399791.25269</v>
      </c>
    </row>
    <row r="9" spans="1:13">
      <c r="H9" s="15"/>
    </row>
  </sheetData>
  <pageMargins left="0.7" right="0.7" top="0.75" bottom="0.75" header="0.3" footer="0.3"/>
  <pageSetup orientation="portrait" r:id="rId1"/>
  <drawing r:id="rId2"/>
  <tableParts count="1">
    <tablePart r:id="rId3"/>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M9"/>
  <sheetViews>
    <sheetView topLeftCell="B1" workbookViewId="0">
      <selection activeCell="J2" activeCellId="1" sqref="G2:G5 J2:J5"/>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3" ht="48">
      <c r="A1" s="21" t="s">
        <v>0</v>
      </c>
      <c r="B1" s="21" t="s">
        <v>1</v>
      </c>
      <c r="C1" s="21" t="s">
        <v>2</v>
      </c>
      <c r="D1" s="21" t="s">
        <v>3</v>
      </c>
      <c r="E1" s="21" t="s">
        <v>4</v>
      </c>
      <c r="F1" s="21" t="s">
        <v>5</v>
      </c>
      <c r="G1" s="21" t="s">
        <v>6</v>
      </c>
      <c r="H1" s="21" t="s">
        <v>7</v>
      </c>
      <c r="I1" s="21" t="s">
        <v>8</v>
      </c>
      <c r="J1" s="46" t="s">
        <v>9</v>
      </c>
      <c r="K1" s="21" t="s">
        <v>10</v>
      </c>
      <c r="L1" s="21" t="s">
        <v>11</v>
      </c>
      <c r="M1" s="21" t="s">
        <v>12</v>
      </c>
    </row>
    <row r="2" spans="1:13">
      <c r="A2" s="5" t="s">
        <v>13</v>
      </c>
      <c r="B2" s="5">
        <v>44314</v>
      </c>
      <c r="C2" s="14" t="s">
        <v>417</v>
      </c>
      <c r="D2" s="2" t="s">
        <v>418</v>
      </c>
      <c r="E2">
        <v>32.4</v>
      </c>
      <c r="F2">
        <v>269.7</v>
      </c>
      <c r="G2" s="15">
        <f t="shared" ref="G2:G5" si="0">(F2*100000)/150</f>
        <v>179800</v>
      </c>
      <c r="H2">
        <v>35</v>
      </c>
      <c r="I2">
        <v>54.5</v>
      </c>
      <c r="J2" s="15">
        <f t="shared" ref="J2:J5" si="1">(I2*100000)/150</f>
        <v>36333.333333333336</v>
      </c>
      <c r="K2">
        <v>5.54</v>
      </c>
      <c r="L2" s="15">
        <f>G2*K2*3785411.8</f>
        <v>3770618410685.5996</v>
      </c>
      <c r="M2" s="15">
        <f>J2*K2*3785411.8</f>
        <v>761952923182.66675</v>
      </c>
    </row>
    <row r="3" spans="1:13">
      <c r="A3" s="5" t="s">
        <v>17</v>
      </c>
      <c r="B3" s="5">
        <v>44314</v>
      </c>
      <c r="C3" s="14" t="s">
        <v>419</v>
      </c>
      <c r="D3" s="2" t="s">
        <v>420</v>
      </c>
      <c r="E3">
        <v>33.200000000000003</v>
      </c>
      <c r="F3">
        <v>139.9</v>
      </c>
      <c r="G3" s="15">
        <f t="shared" si="0"/>
        <v>93266.666666666672</v>
      </c>
      <c r="H3">
        <v>35.5</v>
      </c>
      <c r="I3">
        <v>38.200000000000003</v>
      </c>
      <c r="J3" s="15">
        <f t="shared" si="1"/>
        <v>25466.666666666672</v>
      </c>
      <c r="K3">
        <v>14.19</v>
      </c>
      <c r="L3" s="15">
        <f t="shared" ref="L3:L5" si="2">G3*K3*3785411.8</f>
        <v>5009818388357.2002</v>
      </c>
      <c r="M3" s="15">
        <f t="shared" ref="M3:M5" si="3">J3*K3*3785411.8</f>
        <v>1367941832989.6001</v>
      </c>
    </row>
    <row r="4" spans="1:13">
      <c r="A4" s="5" t="s">
        <v>20</v>
      </c>
      <c r="B4" s="5">
        <v>44314</v>
      </c>
      <c r="C4" s="14" t="s">
        <v>421</v>
      </c>
      <c r="D4" s="2" t="s">
        <v>422</v>
      </c>
      <c r="E4">
        <v>35.799999999999997</v>
      </c>
      <c r="F4">
        <v>21.4</v>
      </c>
      <c r="G4" s="15">
        <f t="shared" si="0"/>
        <v>14266.666666666666</v>
      </c>
      <c r="H4">
        <v>39.6</v>
      </c>
      <c r="I4">
        <v>2</v>
      </c>
      <c r="J4" s="15">
        <f t="shared" si="1"/>
        <v>1333.3333333333333</v>
      </c>
      <c r="K4">
        <v>6.26</v>
      </c>
      <c r="L4" s="15">
        <f t="shared" si="2"/>
        <v>338072604250.1333</v>
      </c>
      <c r="M4" s="15">
        <f t="shared" si="3"/>
        <v>31595570490.666664</v>
      </c>
    </row>
    <row r="5" spans="1:13">
      <c r="A5" s="5" t="s">
        <v>23</v>
      </c>
      <c r="B5" s="5">
        <v>44314</v>
      </c>
      <c r="C5" s="14" t="s">
        <v>423</v>
      </c>
      <c r="D5" s="2" t="s">
        <v>424</v>
      </c>
      <c r="E5">
        <v>33.1</v>
      </c>
      <c r="F5">
        <v>149.4</v>
      </c>
      <c r="G5" s="15">
        <f t="shared" si="0"/>
        <v>99600</v>
      </c>
      <c r="H5">
        <v>35.799999999999997</v>
      </c>
      <c r="I5">
        <v>30.4</v>
      </c>
      <c r="J5" s="15">
        <f t="shared" si="1"/>
        <v>20266.666666666668</v>
      </c>
      <c r="K5">
        <v>26.47</v>
      </c>
      <c r="L5" s="15">
        <f t="shared" si="2"/>
        <v>9979905094461.5996</v>
      </c>
      <c r="M5" s="15">
        <f t="shared" si="3"/>
        <v>2030716967012.2664</v>
      </c>
    </row>
    <row r="6" spans="1:13">
      <c r="A6" s="2" t="s">
        <v>26</v>
      </c>
      <c r="B6" s="2"/>
      <c r="C6" s="2"/>
      <c r="D6" s="2"/>
      <c r="E6" s="2"/>
      <c r="G6" s="15">
        <f>AVERAGE(G2:G5)</f>
        <v>96733.333333333343</v>
      </c>
      <c r="J6" s="45">
        <f>AVERAGE(J2:J5)</f>
        <v>20850.000000000004</v>
      </c>
      <c r="L6" s="15">
        <f>AVERAGE(L2:L5)</f>
        <v>4774603624438.6328</v>
      </c>
      <c r="M6" s="15">
        <f>AVERAGE(M2:M5)</f>
        <v>1048051823418.8</v>
      </c>
    </row>
    <row r="7" spans="1:13">
      <c r="A7" s="2" t="s">
        <v>27</v>
      </c>
      <c r="B7" s="2"/>
      <c r="C7" s="2"/>
      <c r="D7" s="2"/>
      <c r="E7" s="2"/>
      <c r="G7" s="15">
        <f>STDEV(G2:G5)</f>
        <v>67629.031679641281</v>
      </c>
      <c r="J7" s="45">
        <f>STDEV(J2:J5)</f>
        <v>14632.017151641321</v>
      </c>
      <c r="L7" s="15">
        <f>STDEV(L2:L5)</f>
        <v>3993381323369.8784</v>
      </c>
      <c r="M7" s="15">
        <f>STDEV(M2:M5)</f>
        <v>853033078196.03345</v>
      </c>
    </row>
    <row r="9" spans="1:13">
      <c r="H9" s="15"/>
    </row>
  </sheetData>
  <pageMargins left="0.7" right="0.7" top="0.75" bottom="0.75" header="0.3" footer="0.3"/>
  <pageSetup orientation="portrait" r:id="rId1"/>
  <drawing r:id="rId2"/>
  <tableParts count="1">
    <tablePart r:id="rId3"/>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M9"/>
  <sheetViews>
    <sheetView workbookViewId="0">
      <selection activeCell="L2" sqref="L2:M5"/>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3" ht="48">
      <c r="A1" s="21" t="s">
        <v>0</v>
      </c>
      <c r="B1" s="21" t="s">
        <v>1</v>
      </c>
      <c r="C1" s="21" t="s">
        <v>2</v>
      </c>
      <c r="D1" s="21" t="s">
        <v>3</v>
      </c>
      <c r="E1" s="21" t="s">
        <v>4</v>
      </c>
      <c r="F1" s="21" t="s">
        <v>5</v>
      </c>
      <c r="G1" s="21" t="s">
        <v>6</v>
      </c>
      <c r="H1" s="21" t="s">
        <v>7</v>
      </c>
      <c r="I1" s="21" t="s">
        <v>8</v>
      </c>
      <c r="J1" s="46" t="s">
        <v>9</v>
      </c>
      <c r="K1" s="21" t="s">
        <v>10</v>
      </c>
      <c r="L1" s="21" t="s">
        <v>11</v>
      </c>
      <c r="M1" s="21" t="s">
        <v>12</v>
      </c>
    </row>
    <row r="2" spans="1:13">
      <c r="A2" s="5" t="s">
        <v>13</v>
      </c>
      <c r="B2" s="5">
        <v>44300</v>
      </c>
      <c r="C2" s="27" t="s">
        <v>425</v>
      </c>
      <c r="D2" s="2" t="s">
        <v>426</v>
      </c>
      <c r="E2">
        <v>36.6</v>
      </c>
      <c r="F2">
        <v>11.4</v>
      </c>
      <c r="G2" s="15">
        <f t="shared" ref="G2:G5" si="0">(F2*100000)/150</f>
        <v>7600</v>
      </c>
      <c r="H2">
        <v>39.799999999999997</v>
      </c>
      <c r="I2">
        <v>1.7</v>
      </c>
      <c r="J2" s="15">
        <f t="shared" ref="J2:J5" si="1">(I2*100000)/150</f>
        <v>1133.3333333333333</v>
      </c>
      <c r="K2">
        <v>5.88</v>
      </c>
      <c r="L2" s="15">
        <f>G2*K2*3785411.8</f>
        <v>169162482518.39999</v>
      </c>
      <c r="M2" s="15">
        <f>J2*K2*3785411.8</f>
        <v>25225984235.199997</v>
      </c>
    </row>
    <row r="3" spans="1:13">
      <c r="A3" s="5" t="s">
        <v>17</v>
      </c>
      <c r="B3" s="5">
        <v>44300</v>
      </c>
      <c r="C3" s="27" t="s">
        <v>427</v>
      </c>
      <c r="D3" s="2" t="s">
        <v>428</v>
      </c>
      <c r="E3">
        <v>33</v>
      </c>
      <c r="F3">
        <v>168.1</v>
      </c>
      <c r="G3" s="15">
        <f t="shared" si="0"/>
        <v>112066.66666666667</v>
      </c>
      <c r="H3">
        <v>36.299999999999997</v>
      </c>
      <c r="I3">
        <v>21.9</v>
      </c>
      <c r="J3" s="15">
        <f t="shared" si="1"/>
        <v>14600</v>
      </c>
      <c r="K3">
        <v>12.7</v>
      </c>
      <c r="L3" s="15">
        <f t="shared" ref="L3:L5" si="2">G3*K3*3785411.8</f>
        <v>5387574726310.667</v>
      </c>
      <c r="M3" s="15">
        <f t="shared" ref="M3:M5" si="3">J3*K3*3785411.8</f>
        <v>701891055956</v>
      </c>
    </row>
    <row r="4" spans="1:13">
      <c r="A4" s="5" t="s">
        <v>20</v>
      </c>
      <c r="B4" s="5">
        <v>44300</v>
      </c>
      <c r="C4" s="27" t="s">
        <v>429</v>
      </c>
      <c r="D4" s="2" t="s">
        <v>430</v>
      </c>
      <c r="E4">
        <v>36</v>
      </c>
      <c r="F4">
        <v>17.5</v>
      </c>
      <c r="G4" s="15">
        <f t="shared" si="0"/>
        <v>11666.666666666666</v>
      </c>
      <c r="H4">
        <v>38.4</v>
      </c>
      <c r="I4">
        <v>4.5</v>
      </c>
      <c r="J4" s="15">
        <f t="shared" si="1"/>
        <v>3000</v>
      </c>
      <c r="K4">
        <v>7.07</v>
      </c>
      <c r="L4" s="15">
        <f t="shared" si="2"/>
        <v>312233383303.33331</v>
      </c>
      <c r="M4" s="15">
        <f t="shared" si="3"/>
        <v>80288584278</v>
      </c>
    </row>
    <row r="5" spans="1:13">
      <c r="A5" s="5" t="s">
        <v>23</v>
      </c>
      <c r="B5" s="5">
        <v>44300</v>
      </c>
      <c r="C5" s="27" t="s">
        <v>431</v>
      </c>
      <c r="D5" s="2" t="s">
        <v>432</v>
      </c>
      <c r="E5">
        <v>33.299999999999997</v>
      </c>
      <c r="F5">
        <v>128.4</v>
      </c>
      <c r="G5" s="15">
        <f t="shared" si="0"/>
        <v>85600</v>
      </c>
      <c r="H5">
        <v>37</v>
      </c>
      <c r="I5">
        <v>12.7</v>
      </c>
      <c r="J5" s="15">
        <f t="shared" si="1"/>
        <v>8466.6666666666661</v>
      </c>
      <c r="K5">
        <v>25.5</v>
      </c>
      <c r="L5" s="15">
        <f t="shared" si="2"/>
        <v>8262796877040</v>
      </c>
      <c r="M5" s="15">
        <f t="shared" si="3"/>
        <v>817270407619.99988</v>
      </c>
    </row>
    <row r="6" spans="1:13">
      <c r="A6" s="2" t="s">
        <v>26</v>
      </c>
      <c r="B6" s="2"/>
      <c r="C6" s="2"/>
      <c r="D6" s="2"/>
      <c r="E6" s="2"/>
      <c r="G6" s="15">
        <f>AVERAGE(G2:G5)</f>
        <v>54233.333333333336</v>
      </c>
      <c r="J6" s="45">
        <f>AVERAGE(J2:J5)</f>
        <v>6800</v>
      </c>
      <c r="L6" s="15">
        <f>AVERAGE(L2:L5)</f>
        <v>3532941867293.1001</v>
      </c>
      <c r="M6" s="15">
        <f>AVERAGE(M2:M5)</f>
        <v>406169008022.29993</v>
      </c>
    </row>
    <row r="7" spans="1:13">
      <c r="A7" s="2" t="s">
        <v>27</v>
      </c>
      <c r="B7" s="2"/>
      <c r="C7" s="2"/>
      <c r="D7" s="2"/>
      <c r="E7" s="2"/>
      <c r="G7" s="15">
        <f>STDEV(G2:G5)</f>
        <v>52647.099037240761</v>
      </c>
      <c r="J7" s="45">
        <f>STDEV(J2:J5)</f>
        <v>6059.9474389604211</v>
      </c>
      <c r="L7" s="15">
        <f>STDEV(L2:L5)</f>
        <v>3979077210579.2925</v>
      </c>
      <c r="M7" s="15">
        <f>STDEV(M2:M5)</f>
        <v>411408770096.56836</v>
      </c>
    </row>
    <row r="9" spans="1:13">
      <c r="H9" s="15"/>
    </row>
  </sheetData>
  <pageMargins left="0.7" right="0.7" top="0.75" bottom="0.75" header="0.3" footer="0.3"/>
  <pageSetup orientation="portrait" r:id="rId1"/>
  <drawing r:id="rId2"/>
  <tableParts count="1">
    <tablePart r:id="rId3"/>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M9"/>
  <sheetViews>
    <sheetView workbookViewId="0">
      <selection activeCell="L2" sqref="L2:M5"/>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3" ht="48">
      <c r="A1" s="21" t="s">
        <v>0</v>
      </c>
      <c r="B1" s="21" t="s">
        <v>1</v>
      </c>
      <c r="C1" s="21" t="s">
        <v>2</v>
      </c>
      <c r="D1" s="21" t="s">
        <v>3</v>
      </c>
      <c r="E1" s="21" t="s">
        <v>4</v>
      </c>
      <c r="F1" s="21" t="s">
        <v>5</v>
      </c>
      <c r="G1" s="28" t="s">
        <v>6</v>
      </c>
      <c r="H1" s="21" t="s">
        <v>7</v>
      </c>
      <c r="I1" s="21" t="s">
        <v>8</v>
      </c>
      <c r="J1" s="31" t="s">
        <v>9</v>
      </c>
      <c r="K1" s="34" t="s">
        <v>10</v>
      </c>
      <c r="L1" s="35" t="s">
        <v>11</v>
      </c>
      <c r="M1" s="28" t="s">
        <v>12</v>
      </c>
    </row>
    <row r="2" spans="1:13">
      <c r="A2" s="5" t="s">
        <v>13</v>
      </c>
      <c r="B2" s="5">
        <v>44300</v>
      </c>
      <c r="C2" s="27" t="s">
        <v>433</v>
      </c>
      <c r="D2" s="2" t="s">
        <v>434</v>
      </c>
      <c r="E2" s="38">
        <v>33</v>
      </c>
      <c r="F2" s="38">
        <v>170.5</v>
      </c>
      <c r="G2" s="41">
        <v>113666.66666666667</v>
      </c>
      <c r="H2" s="38">
        <v>36.6</v>
      </c>
      <c r="I2" s="38">
        <v>17.100000000000001</v>
      </c>
      <c r="J2" s="42">
        <v>11400.000000000002</v>
      </c>
      <c r="K2" s="44">
        <v>5.86</v>
      </c>
      <c r="L2" s="36">
        <f>G2*K2*3785411.8</f>
        <v>2521412327822.667</v>
      </c>
      <c r="M2" s="29">
        <f>J2*K2*3785411.8</f>
        <v>252880649887.20004</v>
      </c>
    </row>
    <row r="3" spans="1:13">
      <c r="A3" s="5" t="s">
        <v>17</v>
      </c>
      <c r="B3" s="5">
        <v>44300</v>
      </c>
      <c r="C3" s="27" t="s">
        <v>435</v>
      </c>
      <c r="D3" s="2" t="s">
        <v>436</v>
      </c>
      <c r="E3" s="38">
        <v>33.9</v>
      </c>
      <c r="F3" s="38">
        <v>83.2</v>
      </c>
      <c r="G3" s="42">
        <v>55466.666666666664</v>
      </c>
      <c r="H3" s="40">
        <v>37.6</v>
      </c>
      <c r="I3" s="40">
        <v>8.4</v>
      </c>
      <c r="J3" s="43">
        <v>5600</v>
      </c>
      <c r="K3" s="44">
        <v>13.26</v>
      </c>
      <c r="L3" s="36">
        <f t="shared" ref="L3:L5" si="0">G3*K3*3785411.8</f>
        <v>2784124953958.3999</v>
      </c>
      <c r="M3" s="29">
        <f t="shared" ref="M3:M5" si="1">J3*K3*3785411.8</f>
        <v>281089538620.79999</v>
      </c>
    </row>
    <row r="4" spans="1:13">
      <c r="A4" s="5" t="s">
        <v>20</v>
      </c>
      <c r="B4" s="5">
        <v>44300</v>
      </c>
      <c r="C4" s="27" t="s">
        <v>437</v>
      </c>
      <c r="D4" s="2" t="s">
        <v>438</v>
      </c>
      <c r="E4" s="39">
        <v>35.200000000000003</v>
      </c>
      <c r="F4" s="39">
        <v>32.9</v>
      </c>
      <c r="G4" s="41">
        <v>21933.333333333332</v>
      </c>
      <c r="H4" s="38">
        <v>38.9</v>
      </c>
      <c r="I4" s="38">
        <v>3.3</v>
      </c>
      <c r="J4" s="42">
        <v>2200</v>
      </c>
      <c r="K4" s="44">
        <v>6.55</v>
      </c>
      <c r="L4" s="36">
        <f t="shared" si="0"/>
        <v>543824877227.33325</v>
      </c>
      <c r="M4" s="29">
        <f t="shared" si="1"/>
        <v>54547784038</v>
      </c>
    </row>
    <row r="5" spans="1:13">
      <c r="A5" s="5" t="s">
        <v>23</v>
      </c>
      <c r="B5" s="5">
        <v>44300</v>
      </c>
      <c r="C5" s="27" t="s">
        <v>439</v>
      </c>
      <c r="D5" s="2" t="s">
        <v>440</v>
      </c>
      <c r="E5" s="38">
        <v>33.4</v>
      </c>
      <c r="F5" s="38">
        <v>124.7</v>
      </c>
      <c r="G5" s="42">
        <v>83133.333333333328</v>
      </c>
      <c r="H5" s="40">
        <v>37.299999999999997</v>
      </c>
      <c r="I5" s="40">
        <v>10.4</v>
      </c>
      <c r="J5" s="43">
        <v>6933.333333333333</v>
      </c>
      <c r="K5" s="44">
        <v>26.11</v>
      </c>
      <c r="L5" s="36">
        <f t="shared" si="0"/>
        <v>8216657754413.7314</v>
      </c>
      <c r="M5" s="29">
        <f t="shared" si="1"/>
        <v>685270574546.13318</v>
      </c>
    </row>
    <row r="6" spans="1:13">
      <c r="A6" s="2" t="s">
        <v>26</v>
      </c>
      <c r="B6" s="2"/>
      <c r="C6" s="2"/>
      <c r="D6" s="2"/>
      <c r="E6" s="2"/>
      <c r="G6" s="29">
        <f>AVERAGE(G2:G5)</f>
        <v>68550</v>
      </c>
      <c r="J6" s="32">
        <f>AVERAGE(J2:J5)</f>
        <v>6533.333333333333</v>
      </c>
      <c r="L6" s="36">
        <f>AVERAGE(L2:L5)</f>
        <v>3516504978355.5327</v>
      </c>
      <c r="M6" s="29">
        <f>AVERAGE(M2:M5)</f>
        <v>318447136773.03333</v>
      </c>
    </row>
    <row r="7" spans="1:13" ht="15.95" thickBot="1">
      <c r="A7" s="2" t="s">
        <v>27</v>
      </c>
      <c r="B7" s="2"/>
      <c r="C7" s="2"/>
      <c r="D7" s="2"/>
      <c r="E7" s="2"/>
      <c r="G7" s="30">
        <f>STDEV(G2:G5)</f>
        <v>39125.756412046714</v>
      </c>
      <c r="J7" s="33">
        <f>STDEV(J2:J5)</f>
        <v>3807.594749678306</v>
      </c>
      <c r="L7" s="37">
        <f>STDEV(L2:L5)</f>
        <v>3289116040580.4897</v>
      </c>
      <c r="M7" s="30">
        <f>STDEV(M2:M5)</f>
        <v>264510149279.6944</v>
      </c>
    </row>
    <row r="9" spans="1:13">
      <c r="H9" s="15"/>
    </row>
  </sheetData>
  <pageMargins left="0.7" right="0.7" top="0.75" bottom="0.75" header="0.3" footer="0.3"/>
  <pageSetup orientation="portrait" r:id="rId1"/>
  <drawing r:id="rId2"/>
  <tableParts count="1">
    <tablePart r:id="rId3"/>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M9"/>
  <sheetViews>
    <sheetView workbookViewId="0">
      <selection activeCell="L2" sqref="L2"/>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s>
  <sheetData>
    <row r="1" spans="1:13" ht="48">
      <c r="A1" s="21" t="s">
        <v>0</v>
      </c>
      <c r="B1" s="21" t="s">
        <v>1</v>
      </c>
      <c r="C1" s="21" t="s">
        <v>2</v>
      </c>
      <c r="D1" s="21" t="s">
        <v>3</v>
      </c>
      <c r="E1" s="21" t="s">
        <v>4</v>
      </c>
      <c r="F1" s="21" t="s">
        <v>5</v>
      </c>
      <c r="G1" s="28" t="s">
        <v>6</v>
      </c>
      <c r="H1" s="21" t="s">
        <v>7</v>
      </c>
      <c r="I1" s="21" t="s">
        <v>8</v>
      </c>
      <c r="J1" s="31" t="s">
        <v>9</v>
      </c>
      <c r="K1" s="34" t="s">
        <v>10</v>
      </c>
      <c r="L1" s="35" t="s">
        <v>11</v>
      </c>
      <c r="M1" s="28" t="s">
        <v>12</v>
      </c>
    </row>
    <row r="2" spans="1:13">
      <c r="A2" s="5" t="s">
        <v>13</v>
      </c>
      <c r="B2" s="5">
        <v>44293</v>
      </c>
      <c r="C2" s="27" t="s">
        <v>433</v>
      </c>
      <c r="D2" s="2" t="s">
        <v>441</v>
      </c>
      <c r="E2">
        <v>33.200000000000003</v>
      </c>
      <c r="F2">
        <v>144.5</v>
      </c>
      <c r="G2" s="29">
        <f>(F2*100000)/150</f>
        <v>96333.333333333328</v>
      </c>
      <c r="H2">
        <v>36.9</v>
      </c>
      <c r="I2">
        <v>14.3</v>
      </c>
      <c r="J2" s="32">
        <f>(I2*100000)/150</f>
        <v>9533.3333333333339</v>
      </c>
      <c r="K2">
        <v>6.05</v>
      </c>
      <c r="L2" s="36">
        <f>G2*K2*3785411.8</f>
        <v>2206201087236.6665</v>
      </c>
      <c r="M2" s="29">
        <f t="shared" ref="M2:M5" si="0">J2*K2*3785411.8</f>
        <v>218329934584.66669</v>
      </c>
    </row>
    <row r="3" spans="1:13">
      <c r="A3" s="5" t="s">
        <v>17</v>
      </c>
      <c r="B3" s="5">
        <v>44293</v>
      </c>
      <c r="C3" s="27" t="s">
        <v>435</v>
      </c>
      <c r="D3" s="2" t="s">
        <v>442</v>
      </c>
      <c r="E3">
        <v>32.700000000000003</v>
      </c>
      <c r="F3">
        <v>205.4</v>
      </c>
      <c r="G3" s="29">
        <f>(F3*100000)/150</f>
        <v>136933.33333333334</v>
      </c>
      <c r="H3">
        <v>35.5</v>
      </c>
      <c r="I3">
        <v>37</v>
      </c>
      <c r="J3" s="32">
        <f>(I3*100000)/150</f>
        <v>24666.666666666668</v>
      </c>
      <c r="K3">
        <v>13.16</v>
      </c>
      <c r="L3" s="36">
        <f t="shared" ref="L3:L5" si="1">G3*K3*3785411.8</f>
        <v>6821473574503.4668</v>
      </c>
      <c r="M3" s="29">
        <f t="shared" si="0"/>
        <v>1228795142437.3335</v>
      </c>
    </row>
    <row r="4" spans="1:13">
      <c r="A4" s="5" t="s">
        <v>20</v>
      </c>
      <c r="B4" s="5">
        <v>44293</v>
      </c>
      <c r="C4" s="27" t="s">
        <v>437</v>
      </c>
      <c r="D4" s="2" t="s">
        <v>443</v>
      </c>
      <c r="E4">
        <v>34.1</v>
      </c>
      <c r="F4">
        <v>73</v>
      </c>
      <c r="G4" s="29">
        <f>(F4*100000)/150</f>
        <v>48666.666666666664</v>
      </c>
      <c r="H4">
        <v>39.4</v>
      </c>
      <c r="I4">
        <v>2.2999999999999998</v>
      </c>
      <c r="J4" s="32">
        <f>(I4*100000)/150</f>
        <v>1533.333333333333</v>
      </c>
      <c r="K4">
        <v>7.89</v>
      </c>
      <c r="L4" s="36">
        <f t="shared" si="1"/>
        <v>1453522422963.9998</v>
      </c>
      <c r="M4" s="29">
        <f t="shared" si="0"/>
        <v>45795911956.399986</v>
      </c>
    </row>
    <row r="5" spans="1:13">
      <c r="A5" s="5" t="s">
        <v>23</v>
      </c>
      <c r="B5" s="5">
        <v>44293</v>
      </c>
      <c r="C5" s="27" t="s">
        <v>439</v>
      </c>
      <c r="D5" s="2" t="s">
        <v>444</v>
      </c>
      <c r="E5">
        <v>33</v>
      </c>
      <c r="F5">
        <v>168.5</v>
      </c>
      <c r="G5" s="29">
        <f>(F5*100000)/150</f>
        <v>112333.33333333333</v>
      </c>
      <c r="H5">
        <v>37.200000000000003</v>
      </c>
      <c r="I5">
        <v>11.3</v>
      </c>
      <c r="J5" s="32">
        <f>(I5*100000)/150</f>
        <v>7533.333333333333</v>
      </c>
      <c r="K5">
        <v>28.75</v>
      </c>
      <c r="L5" s="36">
        <f t="shared" si="1"/>
        <v>12225302859083.332</v>
      </c>
      <c r="M5" s="29">
        <f t="shared" si="0"/>
        <v>819857105683.33325</v>
      </c>
    </row>
    <row r="6" spans="1:13">
      <c r="A6" s="2" t="s">
        <v>26</v>
      </c>
      <c r="B6" s="2"/>
      <c r="C6" s="2"/>
      <c r="D6" s="2"/>
      <c r="E6" s="2"/>
      <c r="G6" s="29">
        <f>AVERAGE(G2:G5)</f>
        <v>98566.666666666672</v>
      </c>
      <c r="J6" s="32">
        <f>AVERAGE(J2:J5)</f>
        <v>10816.666666666668</v>
      </c>
      <c r="L6" s="36">
        <f>AVERAGE(L2:L5)</f>
        <v>5676624985946.8662</v>
      </c>
      <c r="M6" s="29">
        <f>AVERAGE(M2:M5)</f>
        <v>578194523665.43335</v>
      </c>
    </row>
    <row r="7" spans="1:13">
      <c r="A7" s="2" t="s">
        <v>27</v>
      </c>
      <c r="B7" s="2"/>
      <c r="C7" s="2"/>
      <c r="D7" s="2"/>
      <c r="E7" s="2"/>
      <c r="G7" s="30">
        <f>STDEV(G2:G5)</f>
        <v>37222.394692801055</v>
      </c>
      <c r="J7" s="33">
        <f>STDEV(J2:J5)</f>
        <v>9839.2072851424364</v>
      </c>
      <c r="L7" s="37">
        <f>STDEV(L2:L5)</f>
        <v>4969047442955.8613</v>
      </c>
      <c r="M7" s="30">
        <f>STDEV(M2:M5)</f>
        <v>546086920101.52649</v>
      </c>
    </row>
    <row r="9" spans="1:13">
      <c r="H9" s="15"/>
    </row>
  </sheetData>
  <pageMargins left="0.7" right="0.7" top="0.75" bottom="0.75" header="0.3" footer="0.3"/>
  <pageSetup orientation="portrait" r:id="rId1"/>
  <drawing r:id="rId2"/>
  <tableParts count="1">
    <tablePart r:id="rId3"/>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AM48"/>
  <sheetViews>
    <sheetView topLeftCell="Q4" zoomScale="70" zoomScaleNormal="70" workbookViewId="0">
      <selection activeCell="AE7" sqref="AE7:AE19"/>
    </sheetView>
  </sheetViews>
  <sheetFormatPr defaultColWidth="8.85546875" defaultRowHeight="15"/>
  <cols>
    <col min="1" max="39" width="10.7109375" customWidth="1"/>
  </cols>
  <sheetData>
    <row r="1" spans="1:39" ht="15.95">
      <c r="A1" s="16" t="s">
        <v>445</v>
      </c>
      <c r="F1" t="s">
        <v>446</v>
      </c>
    </row>
    <row r="2" spans="1:39" ht="15.95">
      <c r="A2" s="16" t="s">
        <v>447</v>
      </c>
      <c r="F2" t="s">
        <v>448</v>
      </c>
    </row>
    <row r="3" spans="1:39" ht="15.95">
      <c r="A3" s="16" t="s">
        <v>449</v>
      </c>
      <c r="F3" t="s">
        <v>450</v>
      </c>
    </row>
    <row r="4" spans="1:39">
      <c r="F4" t="s">
        <v>451</v>
      </c>
    </row>
    <row r="5" spans="1:39" ht="15.95" thickBot="1">
      <c r="A5" s="54" t="s">
        <v>452</v>
      </c>
      <c r="B5" s="54"/>
      <c r="C5" s="54">
        <v>6.05</v>
      </c>
      <c r="D5" s="58" t="s">
        <v>16</v>
      </c>
      <c r="K5" s="54" t="s">
        <v>453</v>
      </c>
      <c r="L5" s="54"/>
      <c r="M5" s="54">
        <v>13.16</v>
      </c>
      <c r="N5" s="58" t="s">
        <v>16</v>
      </c>
      <c r="U5" s="54" t="s">
        <v>454</v>
      </c>
      <c r="V5" s="54"/>
      <c r="W5" s="54">
        <v>7.89</v>
      </c>
      <c r="X5" s="58" t="s">
        <v>16</v>
      </c>
      <c r="AE5" s="54" t="s">
        <v>455</v>
      </c>
      <c r="AF5" s="54"/>
      <c r="AG5" s="54">
        <v>28.75</v>
      </c>
      <c r="AH5" s="58" t="s">
        <v>16</v>
      </c>
    </row>
    <row r="6" spans="1:39" ht="63.95">
      <c r="A6" s="18" t="s">
        <v>3</v>
      </c>
      <c r="B6" s="19" t="s">
        <v>4</v>
      </c>
      <c r="C6" s="18" t="s">
        <v>5</v>
      </c>
      <c r="D6" s="18" t="s">
        <v>456</v>
      </c>
      <c r="E6" s="20" t="s">
        <v>7</v>
      </c>
      <c r="F6" s="18" t="s">
        <v>8</v>
      </c>
      <c r="G6" s="18" t="s">
        <v>457</v>
      </c>
      <c r="H6" s="55" t="s">
        <v>11</v>
      </c>
      <c r="I6" s="56" t="s">
        <v>12</v>
      </c>
      <c r="K6" s="18" t="s">
        <v>3</v>
      </c>
      <c r="L6" s="19" t="s">
        <v>4</v>
      </c>
      <c r="M6" s="18" t="s">
        <v>5</v>
      </c>
      <c r="N6" s="18" t="s">
        <v>456</v>
      </c>
      <c r="O6" s="20" t="s">
        <v>7</v>
      </c>
      <c r="P6" s="18" t="s">
        <v>8</v>
      </c>
      <c r="Q6" s="18" t="s">
        <v>457</v>
      </c>
      <c r="R6" s="55" t="s">
        <v>11</v>
      </c>
      <c r="S6" s="56" t="s">
        <v>12</v>
      </c>
      <c r="U6" s="18" t="s">
        <v>3</v>
      </c>
      <c r="V6" s="19" t="s">
        <v>4</v>
      </c>
      <c r="W6" s="18" t="s">
        <v>5</v>
      </c>
      <c r="X6" s="18" t="s">
        <v>456</v>
      </c>
      <c r="Y6" s="20" t="s">
        <v>7</v>
      </c>
      <c r="Z6" s="18" t="s">
        <v>8</v>
      </c>
      <c r="AA6" s="18" t="s">
        <v>457</v>
      </c>
      <c r="AB6" s="55" t="s">
        <v>11</v>
      </c>
      <c r="AC6" s="56" t="s">
        <v>12</v>
      </c>
      <c r="AE6" s="24" t="s">
        <v>3</v>
      </c>
      <c r="AF6" s="25" t="s">
        <v>4</v>
      </c>
      <c r="AG6" s="24" t="s">
        <v>5</v>
      </c>
      <c r="AH6" s="24" t="s">
        <v>456</v>
      </c>
      <c r="AI6" s="26" t="s">
        <v>7</v>
      </c>
      <c r="AJ6" s="24" t="s">
        <v>8</v>
      </c>
      <c r="AK6" s="24" t="s">
        <v>457</v>
      </c>
      <c r="AL6" s="55" t="s">
        <v>11</v>
      </c>
      <c r="AM6" s="56" t="s">
        <v>12</v>
      </c>
    </row>
    <row r="7" spans="1:39">
      <c r="A7" t="s">
        <v>458</v>
      </c>
      <c r="B7">
        <v>29.4</v>
      </c>
      <c r="C7">
        <v>2448.8000000000002</v>
      </c>
      <c r="D7" s="15">
        <f t="shared" ref="D7:D19" si="0">(C7*100000)/150</f>
        <v>1632533.3333333335</v>
      </c>
      <c r="E7">
        <v>31.3</v>
      </c>
      <c r="F7">
        <v>755.1</v>
      </c>
      <c r="G7" s="15">
        <f t="shared" ref="G7:G19" si="1">(F7*100000)/150</f>
        <v>503400</v>
      </c>
      <c r="H7" s="57">
        <f>D7*$C$5*3785411.8</f>
        <v>37387856210554.672</v>
      </c>
      <c r="I7" s="57">
        <f>G7*$C$5*3785411.8</f>
        <v>11528736615726</v>
      </c>
      <c r="K7" s="22" t="s">
        <v>459</v>
      </c>
      <c r="L7" s="22">
        <v>31.6</v>
      </c>
      <c r="M7" s="22">
        <v>472.8</v>
      </c>
      <c r="N7" s="23">
        <f t="shared" ref="N7:N20" si="2">(M7*100000)/150</f>
        <v>315200</v>
      </c>
      <c r="O7" s="22">
        <v>33.5</v>
      </c>
      <c r="P7" s="22">
        <v>156.69999999999999</v>
      </c>
      <c r="Q7" s="23">
        <f t="shared" ref="Q7:Q20" si="3">(P7*100000)/150</f>
        <v>104466.66666666666</v>
      </c>
      <c r="R7" s="57">
        <f>N7*$M$5*3785411.8</f>
        <v>15702009279577.6</v>
      </c>
      <c r="S7" s="57">
        <f>Q7*$M$5*3785411.8</f>
        <v>5204113481619.7324</v>
      </c>
      <c r="U7" s="22" t="s">
        <v>460</v>
      </c>
      <c r="V7" s="22">
        <v>30.2</v>
      </c>
      <c r="W7" s="22">
        <v>1319.8</v>
      </c>
      <c r="X7" s="23">
        <f t="shared" ref="X7:X18" si="4">(W7*100000)/150</f>
        <v>879866.66666666663</v>
      </c>
      <c r="Y7" s="22">
        <v>32.4</v>
      </c>
      <c r="Z7" s="22">
        <v>342.6</v>
      </c>
      <c r="AA7" s="23">
        <f t="shared" ref="AA7:AA18" si="5">(Z7*100000)/150</f>
        <v>228400</v>
      </c>
      <c r="AB7" s="57">
        <f>X7*$W$5*3785411.8</f>
        <v>26278888956546.395</v>
      </c>
      <c r="AC7" s="57">
        <f>AA7*$W$5*3785411.8</f>
        <v>6821599754896.7998</v>
      </c>
      <c r="AE7" s="22" t="s">
        <v>461</v>
      </c>
      <c r="AF7" s="22">
        <v>29.4</v>
      </c>
      <c r="AG7" s="22">
        <v>2423.6999999999998</v>
      </c>
      <c r="AH7" s="23">
        <f t="shared" ref="AH7:AH19" si="6">(AG7*100000)/150</f>
        <v>1615799.9999999998</v>
      </c>
      <c r="AI7" s="22">
        <v>31.2</v>
      </c>
      <c r="AJ7" s="22">
        <v>862.2</v>
      </c>
      <c r="AK7" s="23">
        <f t="shared" ref="AK7:AK19" si="7">(AJ7*100000)/150</f>
        <v>574800</v>
      </c>
      <c r="AL7" s="57">
        <f>AH7*$AG$5*3785411.8</f>
        <v>175848466110149.97</v>
      </c>
      <c r="AM7" s="57">
        <f>AK7*$AG$5*3785411.8</f>
        <v>62555822700900</v>
      </c>
    </row>
    <row r="8" spans="1:39">
      <c r="A8" s="22" t="s">
        <v>462</v>
      </c>
      <c r="B8" s="22">
        <v>30.3</v>
      </c>
      <c r="C8" s="22">
        <v>1228.8</v>
      </c>
      <c r="D8" s="23">
        <f t="shared" si="0"/>
        <v>819200</v>
      </c>
      <c r="E8" s="22">
        <v>32.1</v>
      </c>
      <c r="F8" s="22">
        <v>428.4</v>
      </c>
      <c r="G8" s="23">
        <f t="shared" si="1"/>
        <v>285600</v>
      </c>
      <c r="H8" s="57">
        <f t="shared" ref="H8:H19" si="8">D8*$C$5*3785411.8</f>
        <v>18761106546688</v>
      </c>
      <c r="I8" s="57">
        <f t="shared" ref="I8:I19" si="9">G8*$C$5*3785411.8</f>
        <v>6540737340984</v>
      </c>
      <c r="K8" t="s">
        <v>463</v>
      </c>
      <c r="L8">
        <v>31.7</v>
      </c>
      <c r="M8">
        <v>430.4</v>
      </c>
      <c r="N8" s="15">
        <f t="shared" si="2"/>
        <v>286933.33333333331</v>
      </c>
      <c r="O8">
        <v>33.5</v>
      </c>
      <c r="P8">
        <v>155.80000000000001</v>
      </c>
      <c r="Q8" s="15">
        <f t="shared" si="3"/>
        <v>103866.66666666669</v>
      </c>
      <c r="R8" s="57">
        <f t="shared" ref="R8:R19" si="10">N8*$M$5*3785411.8</f>
        <v>14293876467703.465</v>
      </c>
      <c r="S8" s="57">
        <f t="shared" ref="S8:S19" si="11">Q8*$M$5*3785411.8</f>
        <v>5174223870046.9336</v>
      </c>
      <c r="U8" t="s">
        <v>464</v>
      </c>
      <c r="V8">
        <v>29.8</v>
      </c>
      <c r="W8">
        <v>1737.2</v>
      </c>
      <c r="X8" s="15">
        <f t="shared" si="4"/>
        <v>1158133.3333333333</v>
      </c>
      <c r="Y8">
        <v>32.4</v>
      </c>
      <c r="Z8">
        <v>361.4</v>
      </c>
      <c r="AA8" s="15">
        <f t="shared" si="5"/>
        <v>240933.33333333334</v>
      </c>
      <c r="AB8" s="57">
        <f t="shared" ref="AB8:AB18" si="12">X8*$W$5*3785411.8</f>
        <v>34589851413329.59</v>
      </c>
      <c r="AC8" s="57">
        <f t="shared" ref="AC8:AC18" si="13">AA8*$W$5*3785411.8</f>
        <v>7195931556975.1992</v>
      </c>
      <c r="AE8" t="s">
        <v>465</v>
      </c>
      <c r="AF8">
        <v>30.1</v>
      </c>
      <c r="AG8">
        <v>1452.7</v>
      </c>
      <c r="AH8" s="15">
        <f t="shared" si="6"/>
        <v>968466.66666666663</v>
      </c>
      <c r="AI8">
        <v>31.9</v>
      </c>
      <c r="AJ8">
        <v>490.1</v>
      </c>
      <c r="AK8" s="15">
        <f t="shared" si="7"/>
        <v>326733.33333333331</v>
      </c>
      <c r="AL8" s="57">
        <f t="shared" ref="AL8:AL19" si="14">AH8*$AG$5*3785411.8</f>
        <v>105398798002316.66</v>
      </c>
      <c r="AM8" s="57">
        <f t="shared" ref="AM8:AM19" si="15">AK8*$AG$5*3785411.8</f>
        <v>35558581194283.328</v>
      </c>
    </row>
    <row r="9" spans="1:39">
      <c r="A9" t="s">
        <v>466</v>
      </c>
      <c r="B9">
        <v>31</v>
      </c>
      <c r="C9">
        <v>739.1</v>
      </c>
      <c r="D9" s="15">
        <f t="shared" si="0"/>
        <v>492733.33333333331</v>
      </c>
      <c r="E9">
        <v>32.299999999999997</v>
      </c>
      <c r="F9">
        <v>392.6</v>
      </c>
      <c r="G9" s="15">
        <f t="shared" si="1"/>
        <v>261733.33333333334</v>
      </c>
      <c r="H9" s="57">
        <f t="shared" si="8"/>
        <v>11284451374232.666</v>
      </c>
      <c r="I9" s="57">
        <f t="shared" si="9"/>
        <v>5994149113142.667</v>
      </c>
      <c r="K9" s="22" t="s">
        <v>467</v>
      </c>
      <c r="L9" s="22">
        <v>31.3</v>
      </c>
      <c r="M9" s="22">
        <v>589.29999999999995</v>
      </c>
      <c r="N9" s="23">
        <f t="shared" si="2"/>
        <v>392866.66666666663</v>
      </c>
      <c r="O9" s="22">
        <v>32.799999999999997</v>
      </c>
      <c r="P9" s="22">
        <v>261.89999999999998</v>
      </c>
      <c r="Q9" s="23">
        <f t="shared" si="3"/>
        <v>174599.99999999997</v>
      </c>
      <c r="R9" s="57">
        <f t="shared" si="10"/>
        <v>19571053444278.93</v>
      </c>
      <c r="S9" s="57">
        <f t="shared" si="11"/>
        <v>8697876967684.7979</v>
      </c>
      <c r="U9" s="22" t="s">
        <v>468</v>
      </c>
      <c r="V9" s="22">
        <v>31.4</v>
      </c>
      <c r="W9" s="22">
        <v>540.9</v>
      </c>
      <c r="X9" s="23">
        <f t="shared" si="4"/>
        <v>360600</v>
      </c>
      <c r="Y9" s="22">
        <v>33.4</v>
      </c>
      <c r="Z9" s="22">
        <v>176.5</v>
      </c>
      <c r="AA9" s="23">
        <f t="shared" si="5"/>
        <v>117666.66666666667</v>
      </c>
      <c r="AB9" s="57">
        <f t="shared" si="12"/>
        <v>10770003816181.199</v>
      </c>
      <c r="AC9" s="57">
        <f t="shared" si="13"/>
        <v>3514338461002</v>
      </c>
      <c r="AE9" s="22" t="s">
        <v>469</v>
      </c>
      <c r="AF9" s="22">
        <v>30.2</v>
      </c>
      <c r="AG9" s="22">
        <v>1353</v>
      </c>
      <c r="AH9" s="23">
        <f t="shared" si="6"/>
        <v>902000</v>
      </c>
      <c r="AI9" s="22">
        <v>31.7</v>
      </c>
      <c r="AJ9" s="22">
        <v>598.5</v>
      </c>
      <c r="AK9" s="23">
        <f t="shared" si="7"/>
        <v>399000</v>
      </c>
      <c r="AL9" s="57">
        <f t="shared" si="14"/>
        <v>98165191503500</v>
      </c>
      <c r="AM9" s="57">
        <f t="shared" si="15"/>
        <v>43423405110750</v>
      </c>
    </row>
    <row r="10" spans="1:39">
      <c r="A10" s="22" t="s">
        <v>470</v>
      </c>
      <c r="B10" s="22">
        <v>30.5</v>
      </c>
      <c r="C10" s="22">
        <v>1095.2</v>
      </c>
      <c r="D10" s="23">
        <f t="shared" si="0"/>
        <v>730133.33333333337</v>
      </c>
      <c r="E10" s="22">
        <v>32.6</v>
      </c>
      <c r="F10" s="22">
        <v>313.7</v>
      </c>
      <c r="G10" s="23">
        <f t="shared" si="1"/>
        <v>209133.33333333334</v>
      </c>
      <c r="H10" s="57">
        <f t="shared" si="8"/>
        <v>16721324780218.668</v>
      </c>
      <c r="I10" s="57">
        <f t="shared" si="9"/>
        <v>4789517516028.667</v>
      </c>
      <c r="K10" t="s">
        <v>471</v>
      </c>
      <c r="L10">
        <v>31.5</v>
      </c>
      <c r="M10">
        <v>510.9</v>
      </c>
      <c r="N10" s="15">
        <f t="shared" si="2"/>
        <v>340600</v>
      </c>
      <c r="O10">
        <v>32.9</v>
      </c>
      <c r="P10">
        <v>252.7</v>
      </c>
      <c r="Q10" s="15">
        <f t="shared" si="3"/>
        <v>168466.66666666666</v>
      </c>
      <c r="R10" s="57">
        <f t="shared" si="10"/>
        <v>16967336169492.799</v>
      </c>
      <c r="S10" s="57">
        <f t="shared" si="11"/>
        <v>8392338716051.7314</v>
      </c>
      <c r="U10" t="s">
        <v>472</v>
      </c>
      <c r="V10">
        <v>31.4</v>
      </c>
      <c r="W10">
        <v>540.29999999999995</v>
      </c>
      <c r="X10" s="15">
        <f t="shared" si="4"/>
        <v>360199.99999999994</v>
      </c>
      <c r="Y10">
        <v>33</v>
      </c>
      <c r="Z10">
        <v>221.7</v>
      </c>
      <c r="AA10" s="15">
        <f t="shared" si="5"/>
        <v>147800</v>
      </c>
      <c r="AB10" s="57">
        <f t="shared" si="12"/>
        <v>10758057056540.398</v>
      </c>
      <c r="AC10" s="57">
        <f t="shared" si="13"/>
        <v>4414327687275.5996</v>
      </c>
      <c r="AE10" t="s">
        <v>473</v>
      </c>
      <c r="AF10">
        <v>30.2</v>
      </c>
      <c r="AG10">
        <v>1364.1</v>
      </c>
      <c r="AH10" s="15">
        <f t="shared" si="6"/>
        <v>909400</v>
      </c>
      <c r="AI10">
        <v>32.4</v>
      </c>
      <c r="AJ10">
        <v>353.9</v>
      </c>
      <c r="AK10" s="15">
        <f t="shared" si="7"/>
        <v>235933.33333333334</v>
      </c>
      <c r="AL10" s="57">
        <f t="shared" si="14"/>
        <v>98970537863950</v>
      </c>
      <c r="AM10" s="57">
        <f t="shared" si="15"/>
        <v>25676763690383.336</v>
      </c>
    </row>
    <row r="11" spans="1:39">
      <c r="A11" s="22" t="s">
        <v>474</v>
      </c>
      <c r="B11" s="22">
        <v>30.1</v>
      </c>
      <c r="C11" s="22">
        <v>1444.7</v>
      </c>
      <c r="D11" s="23">
        <f t="shared" si="0"/>
        <v>963133.33333333337</v>
      </c>
      <c r="E11" s="22">
        <v>31.6</v>
      </c>
      <c r="F11" s="22">
        <v>627.5</v>
      </c>
      <c r="G11" s="23">
        <f t="shared" si="1"/>
        <v>418333.33333333331</v>
      </c>
      <c r="H11" s="57">
        <f t="shared" si="8"/>
        <v>22057430524088.668</v>
      </c>
      <c r="I11" s="57">
        <f t="shared" si="9"/>
        <v>9580561814816.666</v>
      </c>
      <c r="K11" s="22" t="s">
        <v>475</v>
      </c>
      <c r="L11" s="22">
        <v>32.9</v>
      </c>
      <c r="M11" s="22">
        <v>173.3</v>
      </c>
      <c r="N11" s="23">
        <f t="shared" si="2"/>
        <v>115533.33333333333</v>
      </c>
      <c r="O11" s="22">
        <v>34.5</v>
      </c>
      <c r="P11" s="22">
        <v>76.5</v>
      </c>
      <c r="Q11" s="23">
        <f t="shared" si="3"/>
        <v>51000</v>
      </c>
      <c r="R11" s="57">
        <f t="shared" si="10"/>
        <v>5755410761740.2656</v>
      </c>
      <c r="S11" s="57">
        <f t="shared" si="11"/>
        <v>2540616983688</v>
      </c>
      <c r="U11" s="22" t="s">
        <v>476</v>
      </c>
      <c r="V11" s="22">
        <v>30.8</v>
      </c>
      <c r="W11" s="22">
        <v>865.6</v>
      </c>
      <c r="X11" s="23">
        <f t="shared" si="4"/>
        <v>577066.66666666663</v>
      </c>
      <c r="Y11" s="22">
        <v>32.799999999999997</v>
      </c>
      <c r="Z11" s="22">
        <v>260.60000000000002</v>
      </c>
      <c r="AA11" s="23">
        <f t="shared" si="5"/>
        <v>173733.33333333337</v>
      </c>
      <c r="AB11" s="57">
        <f t="shared" si="12"/>
        <v>17235191908460.795</v>
      </c>
      <c r="AC11" s="57">
        <f t="shared" si="13"/>
        <v>5188875937320.8008</v>
      </c>
      <c r="AE11" t="s">
        <v>477</v>
      </c>
      <c r="AF11">
        <v>30.5</v>
      </c>
      <c r="AG11">
        <v>1091.3</v>
      </c>
      <c r="AH11" s="15">
        <f t="shared" si="6"/>
        <v>727533.33333333337</v>
      </c>
      <c r="AI11">
        <v>32.6</v>
      </c>
      <c r="AJ11">
        <v>303.8</v>
      </c>
      <c r="AK11" s="15">
        <f t="shared" si="7"/>
        <v>202533.33333333334</v>
      </c>
      <c r="AL11" s="57">
        <f t="shared" si="14"/>
        <v>79177881365683.344</v>
      </c>
      <c r="AM11" s="57">
        <f t="shared" si="15"/>
        <v>22041822009433.336</v>
      </c>
    </row>
    <row r="12" spans="1:39">
      <c r="A12" t="s">
        <v>478</v>
      </c>
      <c r="B12">
        <v>30.2</v>
      </c>
      <c r="C12">
        <v>1343.2</v>
      </c>
      <c r="D12" s="15">
        <f t="shared" si="0"/>
        <v>895466.66666666663</v>
      </c>
      <c r="E12">
        <v>32.200000000000003</v>
      </c>
      <c r="F12">
        <v>406.8</v>
      </c>
      <c r="G12" s="15">
        <f t="shared" si="1"/>
        <v>271200</v>
      </c>
      <c r="H12" s="57">
        <f t="shared" si="8"/>
        <v>20507746023365.332</v>
      </c>
      <c r="I12" s="57">
        <f t="shared" si="9"/>
        <v>6210952264968</v>
      </c>
      <c r="K12" t="s">
        <v>479</v>
      </c>
      <c r="L12">
        <v>32</v>
      </c>
      <c r="M12">
        <v>356.2</v>
      </c>
      <c r="N12" s="15">
        <f t="shared" si="2"/>
        <v>237466.66666666666</v>
      </c>
      <c r="O12">
        <v>35.6</v>
      </c>
      <c r="P12">
        <v>34.200000000000003</v>
      </c>
      <c r="Q12" s="15">
        <f t="shared" si="3"/>
        <v>22800.000000000004</v>
      </c>
      <c r="R12" s="57">
        <f t="shared" si="10"/>
        <v>11829644046923.732</v>
      </c>
      <c r="S12" s="57">
        <f t="shared" si="11"/>
        <v>1135805239766.4001</v>
      </c>
      <c r="U12" t="s">
        <v>480</v>
      </c>
      <c r="V12">
        <v>31.1</v>
      </c>
      <c r="W12">
        <v>686.9</v>
      </c>
      <c r="X12" s="15">
        <f t="shared" si="4"/>
        <v>457933.33333333331</v>
      </c>
      <c r="Y12">
        <v>33</v>
      </c>
      <c r="Z12">
        <v>232.7</v>
      </c>
      <c r="AA12" s="15">
        <f t="shared" si="5"/>
        <v>155133.33333333334</v>
      </c>
      <c r="AB12" s="57">
        <f t="shared" si="12"/>
        <v>13677048662109.197</v>
      </c>
      <c r="AC12" s="57">
        <f t="shared" si="13"/>
        <v>4633351614023.5996</v>
      </c>
      <c r="AE12" s="22" t="s">
        <v>481</v>
      </c>
      <c r="AF12" s="22">
        <v>30.5</v>
      </c>
      <c r="AG12" s="22">
        <v>1063.8</v>
      </c>
      <c r="AH12" s="23">
        <f t="shared" si="6"/>
        <v>709200</v>
      </c>
      <c r="AI12" s="22">
        <v>32.9</v>
      </c>
      <c r="AJ12" s="22">
        <v>245.1</v>
      </c>
      <c r="AK12" s="23">
        <f t="shared" si="7"/>
        <v>163400</v>
      </c>
      <c r="AL12" s="57">
        <f t="shared" si="14"/>
        <v>77182653896100</v>
      </c>
      <c r="AM12" s="57">
        <f t="shared" si="15"/>
        <v>17782918283450</v>
      </c>
    </row>
    <row r="13" spans="1:39">
      <c r="A13" s="22" t="s">
        <v>482</v>
      </c>
      <c r="B13" s="22">
        <v>29.7</v>
      </c>
      <c r="C13" s="22">
        <v>1877.1</v>
      </c>
      <c r="D13" s="23">
        <f t="shared" si="0"/>
        <v>1251400</v>
      </c>
      <c r="E13" s="22">
        <v>31.5</v>
      </c>
      <c r="F13" s="22">
        <v>662.3</v>
      </c>
      <c r="G13" s="23">
        <f t="shared" si="1"/>
        <v>441533.33333333326</v>
      </c>
      <c r="H13" s="57">
        <f t="shared" si="8"/>
        <v>28659239175446</v>
      </c>
      <c r="I13" s="57">
        <f t="shared" si="9"/>
        <v>10111882215064.664</v>
      </c>
      <c r="K13" s="22" t="s">
        <v>483</v>
      </c>
      <c r="L13" s="22">
        <v>30.7</v>
      </c>
      <c r="M13" s="22">
        <v>908.3</v>
      </c>
      <c r="N13" s="23">
        <f t="shared" si="2"/>
        <v>605533.33333333337</v>
      </c>
      <c r="O13" s="22">
        <v>32.299999999999997</v>
      </c>
      <c r="P13" s="22">
        <v>371.1</v>
      </c>
      <c r="Q13" s="23">
        <f t="shared" si="3"/>
        <v>247400</v>
      </c>
      <c r="R13" s="57">
        <f t="shared" si="10"/>
        <v>30165260212860.266</v>
      </c>
      <c r="S13" s="57">
        <f t="shared" si="11"/>
        <v>12324483171851.199</v>
      </c>
      <c r="U13" s="22" t="s">
        <v>484</v>
      </c>
      <c r="V13" s="22">
        <v>30.1</v>
      </c>
      <c r="W13" s="22">
        <v>1428.9</v>
      </c>
      <c r="X13" s="23">
        <f t="shared" si="4"/>
        <v>952600</v>
      </c>
      <c r="Y13" s="22">
        <v>31.8</v>
      </c>
      <c r="Z13" s="22">
        <v>540.9</v>
      </c>
      <c r="AA13" s="23">
        <f t="shared" si="5"/>
        <v>360600</v>
      </c>
      <c r="AB13" s="57">
        <f t="shared" si="12"/>
        <v>28451208084565.199</v>
      </c>
      <c r="AC13" s="57">
        <f t="shared" si="13"/>
        <v>10770003816181.199</v>
      </c>
      <c r="AE13" t="s">
        <v>485</v>
      </c>
      <c r="AF13">
        <v>29.6</v>
      </c>
      <c r="AG13">
        <v>2107.4</v>
      </c>
      <c r="AH13" s="15">
        <f t="shared" si="6"/>
        <v>1404933.3333333333</v>
      </c>
      <c r="AI13">
        <v>31.8</v>
      </c>
      <c r="AJ13">
        <v>544.70000000000005</v>
      </c>
      <c r="AK13" s="15">
        <f t="shared" si="7"/>
        <v>363133.33333333337</v>
      </c>
      <c r="AL13" s="57">
        <f t="shared" si="14"/>
        <v>152899722523633.31</v>
      </c>
      <c r="AM13" s="57">
        <f t="shared" si="15"/>
        <v>39520014642983.336</v>
      </c>
    </row>
    <row r="14" spans="1:39">
      <c r="A14" t="s">
        <v>486</v>
      </c>
      <c r="B14">
        <v>30.1</v>
      </c>
      <c r="C14">
        <v>1471.9</v>
      </c>
      <c r="D14" s="15">
        <f t="shared" si="0"/>
        <v>981266.66666666663</v>
      </c>
      <c r="E14">
        <v>32.200000000000003</v>
      </c>
      <c r="F14">
        <v>404.2</v>
      </c>
      <c r="G14" s="15">
        <f t="shared" si="1"/>
        <v>269466.66666666669</v>
      </c>
      <c r="H14" s="57">
        <f t="shared" si="8"/>
        <v>22472715434627.332</v>
      </c>
      <c r="I14" s="57">
        <f t="shared" si="9"/>
        <v>6171255913225.334</v>
      </c>
      <c r="K14" t="s">
        <v>487</v>
      </c>
      <c r="L14">
        <v>30.9</v>
      </c>
      <c r="M14">
        <v>800.1</v>
      </c>
      <c r="N14" s="15">
        <f t="shared" si="2"/>
        <v>533400</v>
      </c>
      <c r="O14">
        <v>32.799999999999997</v>
      </c>
      <c r="P14">
        <v>259.5</v>
      </c>
      <c r="Q14" s="15">
        <f t="shared" si="3"/>
        <v>173000</v>
      </c>
      <c r="R14" s="57">
        <f t="shared" si="10"/>
        <v>26571864688219.199</v>
      </c>
      <c r="S14" s="57">
        <f t="shared" si="11"/>
        <v>8618171336824</v>
      </c>
      <c r="U14" t="s">
        <v>488</v>
      </c>
      <c r="V14">
        <v>30.6</v>
      </c>
      <c r="W14">
        <v>976.3</v>
      </c>
      <c r="X14" s="15">
        <f t="shared" si="4"/>
        <v>650866.66666666663</v>
      </c>
      <c r="Y14">
        <v>32</v>
      </c>
      <c r="Z14">
        <v>480.6</v>
      </c>
      <c r="AA14" s="15">
        <f t="shared" si="5"/>
        <v>320400</v>
      </c>
      <c r="AB14" s="57">
        <f t="shared" si="12"/>
        <v>19439369062188.395</v>
      </c>
      <c r="AC14" s="57">
        <f t="shared" si="13"/>
        <v>9569354472280.7988</v>
      </c>
      <c r="AE14" s="22" t="s">
        <v>489</v>
      </c>
      <c r="AF14" s="22">
        <v>29.9</v>
      </c>
      <c r="AG14" s="22">
        <v>1656.9</v>
      </c>
      <c r="AH14" s="23">
        <f t="shared" si="6"/>
        <v>1104600</v>
      </c>
      <c r="AI14" s="22">
        <v>31.8</v>
      </c>
      <c r="AJ14" s="22">
        <v>550.20000000000005</v>
      </c>
      <c r="AK14" s="23">
        <f t="shared" si="7"/>
        <v>366800.00000000006</v>
      </c>
      <c r="AL14" s="57">
        <f t="shared" si="14"/>
        <v>120214268885550</v>
      </c>
      <c r="AM14" s="57">
        <f t="shared" si="15"/>
        <v>39919060136900.008</v>
      </c>
    </row>
    <row r="15" spans="1:39">
      <c r="A15" s="22" t="s">
        <v>490</v>
      </c>
      <c r="B15" s="22">
        <v>32.9</v>
      </c>
      <c r="C15" s="22">
        <v>174.4</v>
      </c>
      <c r="D15" s="23">
        <f t="shared" si="0"/>
        <v>116266.66666666667</v>
      </c>
      <c r="E15" s="22">
        <v>36.9</v>
      </c>
      <c r="F15" s="22">
        <v>13.8</v>
      </c>
      <c r="G15" s="23">
        <f t="shared" si="1"/>
        <v>9200</v>
      </c>
      <c r="H15" s="57">
        <f t="shared" si="8"/>
        <v>2662709132277.3335</v>
      </c>
      <c r="I15" s="57">
        <f t="shared" si="9"/>
        <v>210696020788</v>
      </c>
      <c r="K15" s="22" t="s">
        <v>491</v>
      </c>
      <c r="L15" s="22">
        <v>31.1</v>
      </c>
      <c r="M15" s="22">
        <v>680.1</v>
      </c>
      <c r="N15" s="23">
        <f t="shared" si="2"/>
        <v>453400</v>
      </c>
      <c r="O15" s="22">
        <v>34.4</v>
      </c>
      <c r="P15" s="22">
        <v>81.2</v>
      </c>
      <c r="Q15" s="23">
        <f t="shared" si="3"/>
        <v>54133.333333333336</v>
      </c>
      <c r="R15" s="57">
        <f t="shared" si="10"/>
        <v>22586583145179.199</v>
      </c>
      <c r="S15" s="57">
        <f t="shared" si="11"/>
        <v>2696707177457.0669</v>
      </c>
      <c r="U15" s="22" t="s">
        <v>492</v>
      </c>
      <c r="V15" s="22">
        <v>31.2</v>
      </c>
      <c r="W15" s="22">
        <v>612.29999999999995</v>
      </c>
      <c r="X15" s="23">
        <f t="shared" si="4"/>
        <v>408199.99999999994</v>
      </c>
      <c r="Y15" s="22">
        <v>33</v>
      </c>
      <c r="Z15" s="22">
        <v>232</v>
      </c>
      <c r="AA15" s="23">
        <f t="shared" si="5"/>
        <v>154666.66666666666</v>
      </c>
      <c r="AB15" s="57">
        <f t="shared" si="12"/>
        <v>12191668213436.398</v>
      </c>
      <c r="AC15" s="57">
        <f t="shared" si="13"/>
        <v>4619413727775.999</v>
      </c>
      <c r="AE15" t="s">
        <v>493</v>
      </c>
      <c r="AF15">
        <v>31</v>
      </c>
      <c r="AG15">
        <v>726.5</v>
      </c>
      <c r="AH15" s="15">
        <f t="shared" si="6"/>
        <v>484333.33333333331</v>
      </c>
      <c r="AI15">
        <v>33.1</v>
      </c>
      <c r="AJ15">
        <v>214.7</v>
      </c>
      <c r="AK15" s="15">
        <f t="shared" si="7"/>
        <v>143133.33333333334</v>
      </c>
      <c r="AL15" s="57">
        <f t="shared" si="14"/>
        <v>52710282060083.328</v>
      </c>
      <c r="AM15" s="57">
        <f t="shared" si="15"/>
        <v>15577285007983.334</v>
      </c>
    </row>
    <row r="16" spans="1:39">
      <c r="A16" t="s">
        <v>494</v>
      </c>
      <c r="B16">
        <v>33.9</v>
      </c>
      <c r="C16">
        <v>83.4</v>
      </c>
      <c r="D16" s="15">
        <f t="shared" si="0"/>
        <v>55600.000000000007</v>
      </c>
      <c r="E16">
        <v>36.9</v>
      </c>
      <c r="F16">
        <v>13.7</v>
      </c>
      <c r="G16" s="15">
        <f t="shared" si="1"/>
        <v>9133.3333333333339</v>
      </c>
      <c r="H16" s="57">
        <f t="shared" si="8"/>
        <v>1273336821284.0002</v>
      </c>
      <c r="I16" s="57">
        <f t="shared" si="9"/>
        <v>209169238028.66669</v>
      </c>
      <c r="K16" t="s">
        <v>495</v>
      </c>
      <c r="L16">
        <v>33</v>
      </c>
      <c r="M16">
        <v>163.80000000000001</v>
      </c>
      <c r="N16" s="15">
        <f t="shared" si="2"/>
        <v>109200.00000000001</v>
      </c>
      <c r="O16">
        <v>37.6</v>
      </c>
      <c r="P16">
        <v>8.6</v>
      </c>
      <c r="Q16" s="15">
        <f t="shared" si="3"/>
        <v>5733.333333333333</v>
      </c>
      <c r="R16" s="57">
        <f t="shared" si="10"/>
        <v>5439909306249.6006</v>
      </c>
      <c r="S16" s="57">
        <f t="shared" si="11"/>
        <v>285611843917.86664</v>
      </c>
      <c r="U16" t="s">
        <v>496</v>
      </c>
      <c r="V16">
        <v>33</v>
      </c>
      <c r="W16">
        <v>166.7</v>
      </c>
      <c r="X16" s="15">
        <f t="shared" si="4"/>
        <v>111133.33333333331</v>
      </c>
      <c r="Y16">
        <v>36.4</v>
      </c>
      <c r="Z16">
        <v>19.5</v>
      </c>
      <c r="AA16" s="15">
        <f t="shared" si="5"/>
        <v>13000</v>
      </c>
      <c r="AB16" s="57">
        <f t="shared" si="12"/>
        <v>3319208053535.5991</v>
      </c>
      <c r="AC16" s="57">
        <f t="shared" si="13"/>
        <v>388269688326</v>
      </c>
      <c r="AE16" s="22" t="s">
        <v>497</v>
      </c>
      <c r="AF16" s="22">
        <v>32.799999999999997</v>
      </c>
      <c r="AG16" s="22">
        <v>199.3</v>
      </c>
      <c r="AH16" s="23">
        <f t="shared" si="6"/>
        <v>132866.66666666666</v>
      </c>
      <c r="AI16" s="22">
        <v>35</v>
      </c>
      <c r="AJ16" s="22">
        <v>52.7</v>
      </c>
      <c r="AK16" s="23">
        <f t="shared" si="7"/>
        <v>35133.333333333336</v>
      </c>
      <c r="AL16" s="57">
        <f t="shared" si="14"/>
        <v>14459957625016.666</v>
      </c>
      <c r="AM16" s="57">
        <f t="shared" si="15"/>
        <v>3823581368983.3335</v>
      </c>
    </row>
    <row r="17" spans="1:39">
      <c r="A17" s="22" t="s">
        <v>498</v>
      </c>
      <c r="B17" s="22">
        <v>32</v>
      </c>
      <c r="C17" s="22">
        <v>360.3</v>
      </c>
      <c r="D17" s="23">
        <f t="shared" si="0"/>
        <v>240200</v>
      </c>
      <c r="E17" s="22">
        <v>33.6</v>
      </c>
      <c r="F17" s="22">
        <v>145.4</v>
      </c>
      <c r="G17" s="23">
        <f t="shared" si="1"/>
        <v>96933.333333333328</v>
      </c>
      <c r="H17" s="57">
        <f t="shared" si="8"/>
        <v>5500998281878</v>
      </c>
      <c r="I17" s="57">
        <f t="shared" si="9"/>
        <v>2219942132070.6665</v>
      </c>
      <c r="K17" s="22" t="s">
        <v>499</v>
      </c>
      <c r="L17" s="22">
        <v>33.5</v>
      </c>
      <c r="M17" s="22">
        <v>119.1</v>
      </c>
      <c r="N17" s="23">
        <f t="shared" si="2"/>
        <v>79400</v>
      </c>
      <c r="O17" s="22">
        <v>37.700000000000003</v>
      </c>
      <c r="P17" s="22">
        <v>7.8</v>
      </c>
      <c r="Q17" s="23">
        <f t="shared" si="3"/>
        <v>5200</v>
      </c>
      <c r="R17" s="57">
        <f t="shared" si="10"/>
        <v>3955391931467.1997</v>
      </c>
      <c r="S17" s="57">
        <f t="shared" si="11"/>
        <v>259043300297.59998</v>
      </c>
      <c r="U17" s="22" t="s">
        <v>500</v>
      </c>
      <c r="V17" s="22">
        <v>32.799999999999997</v>
      </c>
      <c r="W17" s="22">
        <v>187.2</v>
      </c>
      <c r="X17" s="23">
        <f t="shared" si="4"/>
        <v>124800</v>
      </c>
      <c r="Y17" s="22">
        <v>35.700000000000003</v>
      </c>
      <c r="Z17" s="22">
        <v>33.299999999999997</v>
      </c>
      <c r="AA17" s="23">
        <f t="shared" si="5"/>
        <v>22199.999999999996</v>
      </c>
      <c r="AB17" s="57">
        <f t="shared" si="12"/>
        <v>3727389007929.5996</v>
      </c>
      <c r="AC17" s="57">
        <f t="shared" si="13"/>
        <v>663045160064.3999</v>
      </c>
      <c r="AE17" t="s">
        <v>501</v>
      </c>
      <c r="AF17">
        <v>31.4</v>
      </c>
      <c r="AG17">
        <v>563</v>
      </c>
      <c r="AH17" s="15">
        <f t="shared" si="6"/>
        <v>375333.33333333331</v>
      </c>
      <c r="AI17">
        <v>33.4</v>
      </c>
      <c r="AJ17">
        <v>175.5</v>
      </c>
      <c r="AK17" s="15">
        <f t="shared" si="7"/>
        <v>117000</v>
      </c>
      <c r="AL17" s="57">
        <f t="shared" si="14"/>
        <v>40847747831833.328</v>
      </c>
      <c r="AM17" s="57">
        <f t="shared" si="15"/>
        <v>12733178942250</v>
      </c>
    </row>
    <row r="18" spans="1:39">
      <c r="A18" t="s">
        <v>502</v>
      </c>
      <c r="B18">
        <v>33.4</v>
      </c>
      <c r="C18">
        <v>123.7</v>
      </c>
      <c r="D18" s="15">
        <f t="shared" si="0"/>
        <v>82466.666666666672</v>
      </c>
      <c r="E18">
        <v>37.4</v>
      </c>
      <c r="F18">
        <v>9.4</v>
      </c>
      <c r="G18" s="15">
        <f t="shared" si="1"/>
        <v>6266.666666666667</v>
      </c>
      <c r="H18" s="57">
        <f t="shared" si="8"/>
        <v>1888630273295.3335</v>
      </c>
      <c r="I18" s="57">
        <f t="shared" si="9"/>
        <v>143517579377.33334</v>
      </c>
      <c r="K18" t="s">
        <v>503</v>
      </c>
      <c r="L18">
        <v>31.9</v>
      </c>
      <c r="M18">
        <v>376.1</v>
      </c>
      <c r="N18" s="15">
        <f t="shared" si="2"/>
        <v>250733.33333333334</v>
      </c>
      <c r="O18">
        <v>35.700000000000003</v>
      </c>
      <c r="P18">
        <v>33.6</v>
      </c>
      <c r="Q18" s="15">
        <f t="shared" si="3"/>
        <v>22400</v>
      </c>
      <c r="R18" s="57">
        <f t="shared" si="10"/>
        <v>12490536569477.867</v>
      </c>
      <c r="S18" s="57">
        <f t="shared" si="11"/>
        <v>1115878832051.2</v>
      </c>
      <c r="U18" t="s">
        <v>504</v>
      </c>
      <c r="V18">
        <v>33.4</v>
      </c>
      <c r="W18">
        <v>124.8</v>
      </c>
      <c r="X18" s="15">
        <f t="shared" si="4"/>
        <v>83200</v>
      </c>
      <c r="Y18">
        <v>36.200000000000003</v>
      </c>
      <c r="Z18">
        <v>22.8</v>
      </c>
      <c r="AA18" s="15">
        <f t="shared" si="5"/>
        <v>15200</v>
      </c>
      <c r="AB18" s="57">
        <f t="shared" si="12"/>
        <v>2484926005286.3999</v>
      </c>
      <c r="AC18" s="57">
        <f t="shared" si="13"/>
        <v>453976866350.39996</v>
      </c>
      <c r="AE18" s="22" t="s">
        <v>505</v>
      </c>
      <c r="AF18" s="22">
        <v>34.1</v>
      </c>
      <c r="AG18" s="22">
        <v>75.599999999999994</v>
      </c>
      <c r="AH18" s="23">
        <f t="shared" si="6"/>
        <v>50399.999999999993</v>
      </c>
      <c r="AI18" s="22">
        <v>38.5</v>
      </c>
      <c r="AJ18" s="22">
        <v>4.5</v>
      </c>
      <c r="AK18" s="23">
        <f t="shared" si="7"/>
        <v>3000</v>
      </c>
      <c r="AL18" s="57">
        <f t="shared" si="14"/>
        <v>5485061698199.999</v>
      </c>
      <c r="AM18" s="57">
        <f t="shared" si="15"/>
        <v>326491767750</v>
      </c>
    </row>
    <row r="19" spans="1:39">
      <c r="A19" s="22" t="s">
        <v>506</v>
      </c>
      <c r="B19" s="22">
        <v>33.1</v>
      </c>
      <c r="C19" s="22">
        <v>154.6</v>
      </c>
      <c r="D19" s="23">
        <f t="shared" si="0"/>
        <v>103066.66666666667</v>
      </c>
      <c r="E19" s="22">
        <v>34.700000000000003</v>
      </c>
      <c r="F19" s="22">
        <v>66.400000000000006</v>
      </c>
      <c r="G19" s="23">
        <f t="shared" si="1"/>
        <v>44266.666666666672</v>
      </c>
      <c r="H19" s="57">
        <f t="shared" si="8"/>
        <v>2360406145929.3335</v>
      </c>
      <c r="I19" s="57">
        <f t="shared" si="9"/>
        <v>1013783752197.3334</v>
      </c>
      <c r="K19" s="22" t="s">
        <v>507</v>
      </c>
      <c r="L19" s="22">
        <v>33.700000000000003</v>
      </c>
      <c r="M19" s="22">
        <v>99.1</v>
      </c>
      <c r="N19" s="23">
        <f t="shared" si="2"/>
        <v>66066.666666666672</v>
      </c>
      <c r="O19" s="22">
        <v>36.200000000000003</v>
      </c>
      <c r="P19" s="22">
        <v>22.4</v>
      </c>
      <c r="Q19" s="23">
        <f t="shared" si="3"/>
        <v>14933.333333333334</v>
      </c>
      <c r="R19" s="57">
        <f t="shared" si="10"/>
        <v>3291178340960.5332</v>
      </c>
      <c r="S19" s="57">
        <f t="shared" si="11"/>
        <v>743919221367.46667</v>
      </c>
      <c r="AE19" t="s">
        <v>508</v>
      </c>
      <c r="AF19">
        <v>32.799999999999997</v>
      </c>
      <c r="AG19">
        <v>188.1</v>
      </c>
      <c r="AH19" s="15">
        <f t="shared" si="6"/>
        <v>125400</v>
      </c>
      <c r="AI19">
        <v>35.200000000000003</v>
      </c>
      <c r="AJ19">
        <v>46.3</v>
      </c>
      <c r="AK19" s="15">
        <f t="shared" si="7"/>
        <v>30866.666666666668</v>
      </c>
      <c r="AL19" s="57">
        <f t="shared" si="14"/>
        <v>13647355891950</v>
      </c>
      <c r="AM19" s="57">
        <f t="shared" si="15"/>
        <v>3359237521516.667</v>
      </c>
    </row>
    <row r="20" spans="1:39">
      <c r="K20" t="s">
        <v>509</v>
      </c>
      <c r="L20">
        <v>32.799999999999997</v>
      </c>
      <c r="M20">
        <v>196.2</v>
      </c>
      <c r="N20" s="15">
        <f t="shared" si="2"/>
        <v>130800</v>
      </c>
      <c r="O20">
        <v>35.700000000000003</v>
      </c>
      <c r="P20">
        <v>33.700000000000003</v>
      </c>
      <c r="Q20" s="15">
        <f t="shared" si="3"/>
        <v>22466.666666666672</v>
      </c>
      <c r="R20" s="15"/>
      <c r="S20" s="15"/>
    </row>
    <row r="43" spans="1:5">
      <c r="A43" s="1"/>
      <c r="B43" s="2" t="s">
        <v>510</v>
      </c>
      <c r="C43" s="2" t="s">
        <v>511</v>
      </c>
      <c r="D43" t="s">
        <v>512</v>
      </c>
      <c r="E43" t="s">
        <v>513</v>
      </c>
    </row>
    <row r="44" spans="1:5">
      <c r="A44" t="s">
        <v>514</v>
      </c>
      <c r="B44" s="17">
        <f>AVERAGE(D7:D8,N7:N8,X7:X8,AH7:AH8)</f>
        <v>959516.66666666674</v>
      </c>
      <c r="C44" s="17">
        <f>AVERAGE(G7:G8,Q7:Q8,AA7:AA8,AK7:AK8)</f>
        <v>296025</v>
      </c>
      <c r="D44" s="15">
        <f>STDEV(D7:D8,N7:N8,X7:X8,AH7:AH8)</f>
        <v>509444.11254770978</v>
      </c>
      <c r="E44" s="15">
        <f>STDEV(G7:G8,Q7:Q8,AA7:AA8,AK7:AK8)</f>
        <v>170293.53905666663</v>
      </c>
    </row>
    <row r="45" spans="1:5">
      <c r="A45" t="s">
        <v>515</v>
      </c>
      <c r="B45" s="17">
        <f>AVERAGE(D9:D10,N9:N11,X9:X10,AH9:AH10)</f>
        <v>511562.96296296298</v>
      </c>
      <c r="C45" s="17">
        <f>AVERAGE(G9:G10,Q9:Q11,AA9:AA10,AK9:AK10)</f>
        <v>196148.14814814815</v>
      </c>
      <c r="D45" s="15">
        <f>STDEV(D9:D10,N9:N10,X9:X11,AH9:AH10)</f>
        <v>231431.22088430508</v>
      </c>
      <c r="E45" s="15">
        <f>STDEV(G9:G10,Q9:Q10,AA9:AA11,AK9:AK10)</f>
        <v>83484.987191828419</v>
      </c>
    </row>
    <row r="46" spans="1:5">
      <c r="A46" t="s">
        <v>516</v>
      </c>
      <c r="B46" s="17">
        <f>AVERAGE(D11:D14,N12:N15,X12:X15,AH11:AH14)</f>
        <v>771058.33333333337</v>
      </c>
      <c r="C46" s="17">
        <f>AVERAGE(G11:G14,Q12:Q15,AA12:AA15,AK11:AK14)</f>
        <v>249033.33333333334</v>
      </c>
      <c r="D46" s="15">
        <f>STDEV(D11:D14,N12:N15,X12:X15,AH11:AH14)</f>
        <v>325850.48502740095</v>
      </c>
      <c r="E46" s="15">
        <f>STDEV(G11:G14,Q12:Q15,AA12:AA15,AK11:AK14)</f>
        <v>124692.85048856238</v>
      </c>
    </row>
    <row r="47" spans="1:5">
      <c r="A47" t="s">
        <v>517</v>
      </c>
      <c r="B47" s="17">
        <f>AVERAGE(D15:D16,N16:N17,X16,AH15:AH16)</f>
        <v>155542.85714285713</v>
      </c>
      <c r="C47" s="17">
        <f>AVERAGE(G15:G16,Q16:Q17,AA16,AK15:AK16)</f>
        <v>31504.761904761905</v>
      </c>
      <c r="D47" s="15">
        <f>STDEV(D15:D16,N16:N17,X16,AH15:AH16)</f>
        <v>147233.47761707226</v>
      </c>
      <c r="E47" s="15">
        <f>STDEV(G15:G16,Q16:Q17,AA16,AK15:AK16)</f>
        <v>50283.564167596807</v>
      </c>
    </row>
    <row r="48" spans="1:5">
      <c r="A48" t="s">
        <v>518</v>
      </c>
      <c r="B48" s="17">
        <f>AVERAGE(D17:D19,N18:N20,X17:X18,AH17:AH19)</f>
        <v>148406.06060606061</v>
      </c>
      <c r="C48" s="17">
        <f>AVERAGE(G17:G19,Q18:Q20,AA17:AA18,AK17:AK19)</f>
        <v>35957.57575757576</v>
      </c>
      <c r="D48" s="15">
        <f>STDEV(D17:D19,N18:N20,X17:X18,AH17:AH19)</f>
        <v>99413.249528511966</v>
      </c>
      <c r="E48" s="15">
        <f>STDEV(G17:G19,Q18:Q20,AA17:AA18,AK17:AK19)</f>
        <v>37116.851790914152</v>
      </c>
    </row>
  </sheetData>
  <phoneticPr fontId="6"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
  <sheetViews>
    <sheetView zoomScale="130" zoomScaleNormal="130" workbookViewId="0">
      <selection activeCell="G6" sqref="G6"/>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44673</v>
      </c>
      <c r="C2" s="14" t="s">
        <v>60</v>
      </c>
      <c r="D2" s="2" t="s">
        <v>61</v>
      </c>
      <c r="E2" s="74">
        <v>38</v>
      </c>
      <c r="F2" s="74">
        <v>4.0999999999999996</v>
      </c>
      <c r="G2" s="15">
        <f>(F2*100000)/150</f>
        <v>2733.333333333333</v>
      </c>
      <c r="H2" s="74">
        <v>39.9</v>
      </c>
      <c r="I2" s="74">
        <v>1.6</v>
      </c>
      <c r="J2" s="15">
        <f>(I2*100000)/150</f>
        <v>1066.6666666666667</v>
      </c>
      <c r="K2" s="72">
        <v>5.86</v>
      </c>
      <c r="L2" s="15">
        <f>G2*K2*3785411.8</f>
        <v>60632202604.533325</v>
      </c>
      <c r="M2" s="15">
        <f>J2*K2*3785411.8</f>
        <v>23661347357.866669</v>
      </c>
      <c r="O2" s="48" t="s">
        <v>16</v>
      </c>
    </row>
    <row r="3" spans="1:15">
      <c r="A3" s="5" t="s">
        <v>17</v>
      </c>
      <c r="B3" s="5">
        <v>44673</v>
      </c>
      <c r="C3" s="14" t="s">
        <v>62</v>
      </c>
      <c r="D3" s="2" t="s">
        <v>63</v>
      </c>
      <c r="E3" s="74">
        <v>35.700000000000003</v>
      </c>
      <c r="F3" s="74">
        <v>23.1</v>
      </c>
      <c r="G3" s="15">
        <f>(F3*100000)/150</f>
        <v>15400</v>
      </c>
      <c r="H3" s="74">
        <v>37.200000000000003</v>
      </c>
      <c r="I3" s="74">
        <v>11.3</v>
      </c>
      <c r="J3" s="15">
        <f>(I3*100000)/150</f>
        <v>7533.333333333333</v>
      </c>
      <c r="K3" s="72">
        <v>10.71</v>
      </c>
      <c r="L3" s="15">
        <f t="shared" ref="L3:L4" si="0">G3*K3*3785411.8</f>
        <v>624343109821.19995</v>
      </c>
      <c r="M3" s="15">
        <f t="shared" ref="M3:M4" si="1">J3*K3*3785411.8</f>
        <v>305414594847.59998</v>
      </c>
      <c r="O3" s="48"/>
    </row>
    <row r="4" spans="1:15">
      <c r="A4" s="5" t="s">
        <v>20</v>
      </c>
      <c r="B4" s="5">
        <v>44673</v>
      </c>
      <c r="C4" s="14" t="s">
        <v>64</v>
      </c>
      <c r="D4" s="2" t="s">
        <v>65</v>
      </c>
      <c r="E4" s="74">
        <v>36.200000000000003</v>
      </c>
      <c r="F4" s="74">
        <v>14.9</v>
      </c>
      <c r="G4" s="15">
        <f>(F4*100000)/150</f>
        <v>9933.3333333333339</v>
      </c>
      <c r="H4" s="74">
        <v>39.6</v>
      </c>
      <c r="I4" s="74">
        <v>1.9</v>
      </c>
      <c r="J4" s="15">
        <f>(I4*100000)/150</f>
        <v>1266.6666666666667</v>
      </c>
      <c r="K4" s="72">
        <v>7.07</v>
      </c>
      <c r="L4" s="15">
        <f t="shared" si="0"/>
        <v>265844423498.26666</v>
      </c>
      <c r="M4" s="15">
        <f t="shared" si="1"/>
        <v>33899624472.933334</v>
      </c>
    </row>
    <row r="5" spans="1:15">
      <c r="A5" s="5" t="s">
        <v>23</v>
      </c>
      <c r="B5" s="5">
        <v>44673</v>
      </c>
      <c r="C5" s="14" t="s">
        <v>66</v>
      </c>
      <c r="D5" s="2" t="s">
        <v>67</v>
      </c>
      <c r="E5" s="74">
        <v>35.700000000000003</v>
      </c>
      <c r="F5" s="74">
        <v>22.2</v>
      </c>
      <c r="G5" s="15">
        <f>(F5*100000)/150</f>
        <v>14800</v>
      </c>
      <c r="H5" s="74">
        <v>37.1</v>
      </c>
      <c r="I5" s="74">
        <v>11.7</v>
      </c>
      <c r="J5" s="15">
        <f>(I5*100000)/150</f>
        <v>7800</v>
      </c>
      <c r="K5" s="72">
        <v>26.52</v>
      </c>
      <c r="L5" s="15">
        <f>G5*K5*3785411.8</f>
        <v>1485758989852.8</v>
      </c>
      <c r="M5" s="15">
        <f>J5*K5*3785411.8</f>
        <v>783035143300.79993</v>
      </c>
    </row>
    <row r="6" spans="1:15">
      <c r="A6" s="2" t="s">
        <v>26</v>
      </c>
      <c r="B6" s="2"/>
      <c r="C6" s="2"/>
      <c r="D6" s="2"/>
      <c r="E6" s="2"/>
      <c r="G6" s="15">
        <f>AVERAGE(G2:G5)</f>
        <v>10716.666666666666</v>
      </c>
      <c r="J6" s="45">
        <f>AVERAGE(J2:J5)</f>
        <v>4416.6666666666661</v>
      </c>
      <c r="L6" s="15">
        <f>AVERAGE(L2:L5)</f>
        <v>609144681444.19995</v>
      </c>
      <c r="M6" s="15">
        <f>AVERAGE(M2:M5)</f>
        <v>286502677494.79999</v>
      </c>
    </row>
    <row r="7" spans="1:15">
      <c r="A7" s="2" t="s">
        <v>27</v>
      </c>
      <c r="B7" s="2"/>
      <c r="C7" s="2"/>
      <c r="D7" s="2"/>
      <c r="E7" s="2"/>
      <c r="G7" s="15">
        <f>STDEV(G2:G5)</f>
        <v>5858.1693512690599</v>
      </c>
      <c r="J7" s="45">
        <f>STDEV(J2:J5)</f>
        <v>3755.2432480269313</v>
      </c>
      <c r="L7" s="15">
        <f>STDEV(L2:L5)</f>
        <v>629127608804.55176</v>
      </c>
      <c r="M7" s="15">
        <f>STDEV(M2:M5)</f>
        <v>355807071993.36084</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AE103"/>
  <sheetViews>
    <sheetView zoomScaleNormal="100" workbookViewId="0">
      <selection activeCell="I54" sqref="I54:K59"/>
    </sheetView>
  </sheetViews>
  <sheetFormatPr defaultColWidth="8.85546875" defaultRowHeight="15"/>
  <cols>
    <col min="1" max="1" width="10.7109375" style="2" customWidth="1"/>
    <col min="2" max="2" width="11.140625" style="2" customWidth="1"/>
    <col min="3" max="7" width="10.7109375" style="2" customWidth="1"/>
    <col min="9" max="31" width="10.7109375" customWidth="1"/>
  </cols>
  <sheetData>
    <row r="1" spans="1:31" ht="32.1" thickBot="1">
      <c r="A1" s="79" t="s">
        <v>519</v>
      </c>
      <c r="B1" s="79"/>
      <c r="C1" s="79"/>
      <c r="D1" s="79"/>
      <c r="E1" s="79"/>
      <c r="F1" s="79"/>
      <c r="G1" s="79"/>
      <c r="I1" s="77" t="s">
        <v>520</v>
      </c>
      <c r="J1" s="78"/>
      <c r="K1" s="78"/>
      <c r="L1" s="78"/>
      <c r="M1" s="78"/>
      <c r="O1" s="77" t="s">
        <v>521</v>
      </c>
      <c r="P1" s="78"/>
      <c r="Q1" s="78"/>
      <c r="R1" s="78"/>
      <c r="S1" s="78"/>
      <c r="U1" s="77" t="s">
        <v>522</v>
      </c>
      <c r="V1" s="78"/>
      <c r="W1" s="78"/>
      <c r="X1" s="78"/>
      <c r="Y1" s="78"/>
      <c r="AA1" s="77" t="s">
        <v>523</v>
      </c>
      <c r="AB1" s="78"/>
      <c r="AC1" s="78"/>
      <c r="AD1" s="78"/>
      <c r="AE1" s="78"/>
    </row>
    <row r="2" spans="1:31" ht="48.95" thickTop="1">
      <c r="A2" s="9" t="s">
        <v>524</v>
      </c>
      <c r="B2" s="9" t="s">
        <v>525</v>
      </c>
      <c r="C2" s="9" t="s">
        <v>526</v>
      </c>
      <c r="D2" s="9" t="s">
        <v>1</v>
      </c>
      <c r="E2" s="9" t="s">
        <v>527</v>
      </c>
      <c r="F2" s="9" t="s">
        <v>510</v>
      </c>
      <c r="G2" s="9" t="s">
        <v>511</v>
      </c>
      <c r="I2" s="13" t="s">
        <v>526</v>
      </c>
      <c r="J2" s="13" t="s">
        <v>1</v>
      </c>
      <c r="K2" s="13" t="s">
        <v>527</v>
      </c>
      <c r="L2" s="13" t="s">
        <v>510</v>
      </c>
      <c r="M2" s="13" t="s">
        <v>511</v>
      </c>
      <c r="N2" s="13"/>
      <c r="O2" s="13" t="s">
        <v>526</v>
      </c>
      <c r="P2" s="13" t="s">
        <v>1</v>
      </c>
      <c r="Q2" s="13" t="s">
        <v>527</v>
      </c>
      <c r="R2" s="13" t="s">
        <v>510</v>
      </c>
      <c r="S2" s="13" t="s">
        <v>511</v>
      </c>
      <c r="T2" s="13"/>
      <c r="U2" s="13" t="s">
        <v>526</v>
      </c>
      <c r="V2" s="13" t="s">
        <v>1</v>
      </c>
      <c r="W2" s="13" t="s">
        <v>527</v>
      </c>
      <c r="X2" s="13" t="s">
        <v>510</v>
      </c>
      <c r="Y2" s="13" t="s">
        <v>511</v>
      </c>
      <c r="Z2" s="13"/>
      <c r="AA2" s="13" t="s">
        <v>526</v>
      </c>
      <c r="AB2" s="13" t="s">
        <v>1</v>
      </c>
      <c r="AC2" s="13" t="s">
        <v>527</v>
      </c>
      <c r="AD2" s="13" t="s">
        <v>510</v>
      </c>
      <c r="AE2" s="13" t="s">
        <v>511</v>
      </c>
    </row>
    <row r="3" spans="1:31">
      <c r="A3" s="2" t="s">
        <v>528</v>
      </c>
      <c r="B3" s="2" t="s">
        <v>529</v>
      </c>
      <c r="C3" s="11" t="s">
        <v>530</v>
      </c>
      <c r="D3" s="12">
        <v>44004</v>
      </c>
      <c r="E3" s="3" t="s">
        <v>531</v>
      </c>
      <c r="F3" s="4"/>
      <c r="G3" s="4"/>
      <c r="I3" s="2" t="s">
        <v>530</v>
      </c>
      <c r="J3" s="3" t="s">
        <v>532</v>
      </c>
      <c r="K3" s="3" t="s">
        <v>533</v>
      </c>
      <c r="L3" s="4"/>
      <c r="M3" s="4"/>
      <c r="O3" s="2" t="s">
        <v>534</v>
      </c>
      <c r="P3" s="3" t="s">
        <v>532</v>
      </c>
      <c r="Q3" s="3" t="s">
        <v>535</v>
      </c>
      <c r="R3" s="4"/>
      <c r="S3" s="4"/>
      <c r="U3" s="2" t="s">
        <v>536</v>
      </c>
      <c r="V3" s="3" t="s">
        <v>532</v>
      </c>
      <c r="W3" s="3" t="s">
        <v>537</v>
      </c>
      <c r="X3" s="4"/>
      <c r="Y3" s="4"/>
      <c r="AA3" s="2" t="s">
        <v>538</v>
      </c>
      <c r="AB3" s="3" t="s">
        <v>532</v>
      </c>
      <c r="AC3" s="3" t="s">
        <v>539</v>
      </c>
      <c r="AD3" s="4"/>
      <c r="AE3" s="4">
        <v>40.627021789550703</v>
      </c>
    </row>
    <row r="4" spans="1:31">
      <c r="A4" s="2" t="s">
        <v>540</v>
      </c>
      <c r="B4" s="2" t="s">
        <v>541</v>
      </c>
      <c r="C4" s="11" t="s">
        <v>534</v>
      </c>
      <c r="D4" s="12">
        <v>44004</v>
      </c>
      <c r="E4" s="3" t="s">
        <v>542</v>
      </c>
      <c r="F4" s="4"/>
      <c r="G4" s="4"/>
      <c r="I4" s="2" t="s">
        <v>530</v>
      </c>
      <c r="J4" s="3" t="s">
        <v>532</v>
      </c>
      <c r="K4" s="3" t="s">
        <v>543</v>
      </c>
      <c r="L4" s="4"/>
      <c r="M4" s="4"/>
      <c r="O4" s="2" t="s">
        <v>534</v>
      </c>
      <c r="P4" s="3" t="s">
        <v>532</v>
      </c>
      <c r="Q4" s="3" t="s">
        <v>535</v>
      </c>
      <c r="R4" s="4"/>
      <c r="S4" s="4"/>
      <c r="U4" s="2" t="s">
        <v>536</v>
      </c>
      <c r="V4" s="3" t="s">
        <v>532</v>
      </c>
      <c r="W4" s="3" t="s">
        <v>544</v>
      </c>
      <c r="X4" s="4"/>
      <c r="Y4" s="4"/>
      <c r="AA4" s="2" t="s">
        <v>545</v>
      </c>
      <c r="AB4" s="3" t="s">
        <v>532</v>
      </c>
      <c r="AC4" s="3" t="s">
        <v>546</v>
      </c>
      <c r="AD4" s="4"/>
      <c r="AE4" s="4"/>
    </row>
    <row r="5" spans="1:31">
      <c r="A5" s="2" t="s">
        <v>547</v>
      </c>
      <c r="B5" s="2" t="s">
        <v>548</v>
      </c>
      <c r="C5" s="11" t="s">
        <v>534</v>
      </c>
      <c r="D5" s="12">
        <v>44004</v>
      </c>
      <c r="E5" s="3" t="s">
        <v>542</v>
      </c>
      <c r="F5" s="4"/>
      <c r="G5" s="4"/>
      <c r="I5" s="2" t="s">
        <v>530</v>
      </c>
      <c r="J5" s="3" t="s">
        <v>532</v>
      </c>
      <c r="K5" s="3" t="s">
        <v>549</v>
      </c>
      <c r="L5" s="4"/>
      <c r="M5" s="4"/>
      <c r="O5" s="2" t="s">
        <v>534</v>
      </c>
      <c r="P5" s="3" t="s">
        <v>532</v>
      </c>
      <c r="Q5" s="3" t="s">
        <v>550</v>
      </c>
      <c r="R5" s="4"/>
      <c r="S5" s="4"/>
      <c r="U5" s="2" t="s">
        <v>536</v>
      </c>
      <c r="V5" s="3" t="s">
        <v>532</v>
      </c>
      <c r="W5" s="3" t="s">
        <v>551</v>
      </c>
      <c r="X5" s="4"/>
      <c r="Y5" s="4"/>
      <c r="AA5" s="2" t="s">
        <v>545</v>
      </c>
      <c r="AB5" s="3" t="s">
        <v>532</v>
      </c>
      <c r="AC5" s="3" t="s">
        <v>552</v>
      </c>
      <c r="AD5" s="4">
        <v>38.212825775146399</v>
      </c>
      <c r="AE5" s="4">
        <v>41.185768127441399</v>
      </c>
    </row>
    <row r="6" spans="1:31">
      <c r="A6" s="2" t="s">
        <v>553</v>
      </c>
      <c r="B6" s="2" t="s">
        <v>554</v>
      </c>
      <c r="C6" s="11" t="s">
        <v>536</v>
      </c>
      <c r="D6" s="12">
        <v>44004</v>
      </c>
      <c r="E6" s="3" t="s">
        <v>555</v>
      </c>
      <c r="F6" s="4"/>
      <c r="G6" s="4"/>
      <c r="I6" s="2" t="s">
        <v>556</v>
      </c>
      <c r="J6" s="3" t="s">
        <v>532</v>
      </c>
      <c r="K6" s="3" t="s">
        <v>557</v>
      </c>
      <c r="L6" s="4">
        <v>37.58</v>
      </c>
      <c r="M6" s="4"/>
      <c r="O6" s="2" t="s">
        <v>534</v>
      </c>
      <c r="P6" s="3" t="s">
        <v>532</v>
      </c>
      <c r="Q6" s="3" t="s">
        <v>558</v>
      </c>
      <c r="R6" s="4"/>
      <c r="S6" s="4"/>
      <c r="U6" s="2" t="s">
        <v>559</v>
      </c>
      <c r="V6" s="3" t="s">
        <v>532</v>
      </c>
      <c r="W6" s="3" t="s">
        <v>560</v>
      </c>
      <c r="X6" s="4"/>
      <c r="Y6" s="4"/>
      <c r="AA6" s="2" t="s">
        <v>538</v>
      </c>
      <c r="AB6" s="3" t="s">
        <v>532</v>
      </c>
      <c r="AC6" s="3" t="s">
        <v>561</v>
      </c>
      <c r="AD6" s="4"/>
      <c r="AE6" s="4"/>
    </row>
    <row r="7" spans="1:31">
      <c r="A7" s="2" t="s">
        <v>562</v>
      </c>
      <c r="B7" s="2" t="s">
        <v>563</v>
      </c>
      <c r="C7" s="11" t="s">
        <v>538</v>
      </c>
      <c r="D7" s="12">
        <v>44004</v>
      </c>
      <c r="E7" s="3" t="s">
        <v>564</v>
      </c>
      <c r="F7" s="4"/>
      <c r="G7" s="4">
        <v>40.627021789550703</v>
      </c>
      <c r="I7" s="2" t="s">
        <v>556</v>
      </c>
      <c r="J7" s="3" t="s">
        <v>532</v>
      </c>
      <c r="K7" s="3" t="s">
        <v>557</v>
      </c>
      <c r="L7" s="4">
        <v>37.47</v>
      </c>
      <c r="M7" s="4">
        <v>40.394999999999996</v>
      </c>
      <c r="O7" s="2" t="s">
        <v>565</v>
      </c>
      <c r="P7" s="3" t="s">
        <v>532</v>
      </c>
      <c r="Q7" s="3" t="s">
        <v>566</v>
      </c>
      <c r="R7" s="4"/>
      <c r="S7" s="4"/>
      <c r="U7" s="2" t="s">
        <v>559</v>
      </c>
      <c r="V7" s="3" t="s">
        <v>532</v>
      </c>
      <c r="W7" s="3" t="s">
        <v>567</v>
      </c>
      <c r="X7" s="4">
        <v>34.426000000000002</v>
      </c>
      <c r="Y7" s="4"/>
      <c r="AA7" s="2" t="s">
        <v>545</v>
      </c>
      <c r="AB7" s="3" t="s">
        <v>532</v>
      </c>
      <c r="AC7" s="3" t="s">
        <v>568</v>
      </c>
      <c r="AD7" s="4">
        <v>36.409999999999997</v>
      </c>
      <c r="AE7" s="4">
        <v>43.28</v>
      </c>
    </row>
    <row r="8" spans="1:31">
      <c r="A8" s="2" t="s">
        <v>569</v>
      </c>
      <c r="B8" s="2" t="s">
        <v>570</v>
      </c>
      <c r="C8" s="11" t="s">
        <v>530</v>
      </c>
      <c r="D8" s="12">
        <v>44005</v>
      </c>
      <c r="E8" s="3" t="s">
        <v>571</v>
      </c>
      <c r="F8" s="4"/>
      <c r="G8" s="4"/>
      <c r="I8" s="2" t="s">
        <v>556</v>
      </c>
      <c r="J8" s="3" t="s">
        <v>532</v>
      </c>
      <c r="K8" s="3" t="s">
        <v>572</v>
      </c>
      <c r="L8" s="4"/>
      <c r="M8" s="4"/>
      <c r="O8" s="2" t="s">
        <v>565</v>
      </c>
      <c r="P8" s="3" t="s">
        <v>532</v>
      </c>
      <c r="Q8" s="3" t="s">
        <v>573</v>
      </c>
      <c r="R8" s="4"/>
      <c r="S8" s="4">
        <v>43.78</v>
      </c>
      <c r="U8" s="2" t="s">
        <v>559</v>
      </c>
      <c r="V8" s="5" t="s">
        <v>574</v>
      </c>
      <c r="W8" s="3" t="s">
        <v>575</v>
      </c>
      <c r="X8" s="4"/>
      <c r="Y8" s="4">
        <v>42.695999999999998</v>
      </c>
      <c r="AA8" s="2" t="s">
        <v>545</v>
      </c>
      <c r="AB8" s="3" t="s">
        <v>532</v>
      </c>
      <c r="AC8" s="3" t="s">
        <v>576</v>
      </c>
      <c r="AD8" s="4">
        <v>37.46</v>
      </c>
      <c r="AE8" s="4">
        <v>41.454999999999998</v>
      </c>
    </row>
    <row r="9" spans="1:31">
      <c r="A9" s="2" t="s">
        <v>577</v>
      </c>
      <c r="B9" s="2" t="s">
        <v>578</v>
      </c>
      <c r="C9" s="11" t="s">
        <v>534</v>
      </c>
      <c r="D9" s="12">
        <v>44005</v>
      </c>
      <c r="E9" s="3" t="s">
        <v>579</v>
      </c>
      <c r="F9" s="4"/>
      <c r="G9" s="4"/>
      <c r="I9" s="2" t="s">
        <v>556</v>
      </c>
      <c r="J9" s="5" t="s">
        <v>574</v>
      </c>
      <c r="K9" s="3" t="s">
        <v>580</v>
      </c>
      <c r="L9" s="4">
        <v>31.335999999999999</v>
      </c>
      <c r="M9" s="4">
        <v>44.31</v>
      </c>
      <c r="O9" s="2" t="s">
        <v>534</v>
      </c>
      <c r="P9" s="3" t="s">
        <v>532</v>
      </c>
      <c r="Q9" s="3" t="s">
        <v>573</v>
      </c>
      <c r="R9" s="4"/>
      <c r="S9" s="4"/>
      <c r="U9" s="2" t="s">
        <v>536</v>
      </c>
      <c r="V9" s="5" t="s">
        <v>574</v>
      </c>
      <c r="W9" s="3" t="s">
        <v>581</v>
      </c>
      <c r="X9" s="4"/>
      <c r="Y9" s="4"/>
      <c r="AA9" s="2" t="s">
        <v>545</v>
      </c>
      <c r="AB9" s="5" t="s">
        <v>574</v>
      </c>
      <c r="AC9" s="3" t="s">
        <v>582</v>
      </c>
      <c r="AD9" s="4">
        <v>37.215000000000003</v>
      </c>
      <c r="AE9" s="4">
        <v>40.44</v>
      </c>
    </row>
    <row r="10" spans="1:31">
      <c r="A10" s="2" t="s">
        <v>583</v>
      </c>
      <c r="B10" s="2" t="s">
        <v>584</v>
      </c>
      <c r="C10" s="11" t="s">
        <v>536</v>
      </c>
      <c r="D10" s="12">
        <v>44005</v>
      </c>
      <c r="E10" s="3" t="s">
        <v>585</v>
      </c>
      <c r="F10" s="4"/>
      <c r="G10" s="4"/>
      <c r="I10" s="2" t="s">
        <v>556</v>
      </c>
      <c r="J10" s="5" t="s">
        <v>574</v>
      </c>
      <c r="K10" s="3" t="s">
        <v>586</v>
      </c>
      <c r="L10" s="4">
        <v>37.024999999999999</v>
      </c>
      <c r="M10" s="4">
        <v>39.215000000000003</v>
      </c>
      <c r="O10" s="2" t="s">
        <v>565</v>
      </c>
      <c r="P10" s="5" t="s">
        <v>574</v>
      </c>
      <c r="Q10" s="3" t="s">
        <v>587</v>
      </c>
      <c r="R10" s="4"/>
      <c r="S10" s="4">
        <v>43.91</v>
      </c>
      <c r="U10" s="2" t="s">
        <v>559</v>
      </c>
      <c r="V10" s="5" t="s">
        <v>574</v>
      </c>
      <c r="W10" s="3" t="s">
        <v>588</v>
      </c>
      <c r="X10" s="4"/>
      <c r="Y10" s="4"/>
      <c r="AA10" s="2" t="s">
        <v>545</v>
      </c>
      <c r="AB10" s="5" t="s">
        <v>574</v>
      </c>
      <c r="AC10" s="3" t="s">
        <v>589</v>
      </c>
      <c r="AD10" s="4"/>
      <c r="AE10" s="4"/>
    </row>
    <row r="11" spans="1:31">
      <c r="A11" s="2" t="s">
        <v>590</v>
      </c>
      <c r="B11" s="2" t="s">
        <v>591</v>
      </c>
      <c r="C11" s="11" t="s">
        <v>545</v>
      </c>
      <c r="D11" s="12">
        <v>44005</v>
      </c>
      <c r="E11" s="3" t="s">
        <v>592</v>
      </c>
      <c r="F11" s="4"/>
      <c r="G11" s="4"/>
      <c r="I11" s="2" t="s">
        <v>556</v>
      </c>
      <c r="J11" s="5" t="s">
        <v>574</v>
      </c>
      <c r="K11" s="3" t="s">
        <v>593</v>
      </c>
      <c r="L11" s="4">
        <v>37.44</v>
      </c>
      <c r="M11" s="4">
        <v>39.664999999999999</v>
      </c>
      <c r="O11" s="2" t="s">
        <v>534</v>
      </c>
      <c r="P11" s="5" t="s">
        <v>574</v>
      </c>
      <c r="Q11" s="3" t="s">
        <v>594</v>
      </c>
      <c r="R11" s="4"/>
      <c r="S11" s="4"/>
      <c r="U11" s="2" t="s">
        <v>536</v>
      </c>
      <c r="V11" s="5" t="s">
        <v>574</v>
      </c>
      <c r="W11" s="3" t="s">
        <v>595</v>
      </c>
      <c r="X11" s="4"/>
      <c r="Y11" s="4">
        <v>41.757408142089801</v>
      </c>
      <c r="AA11" s="2" t="s">
        <v>545</v>
      </c>
      <c r="AB11" s="5" t="s">
        <v>574</v>
      </c>
      <c r="AC11" s="3" t="s">
        <v>596</v>
      </c>
      <c r="AD11" s="4">
        <v>38.862754821777301</v>
      </c>
      <c r="AE11" s="4"/>
    </row>
    <row r="12" spans="1:31">
      <c r="A12" s="2" t="s">
        <v>597</v>
      </c>
      <c r="B12" s="2" t="s">
        <v>598</v>
      </c>
      <c r="C12" s="11" t="s">
        <v>530</v>
      </c>
      <c r="D12" s="12">
        <v>44006</v>
      </c>
      <c r="E12" s="3" t="s">
        <v>599</v>
      </c>
      <c r="F12" s="4"/>
      <c r="G12" s="4"/>
      <c r="I12" s="2" t="s">
        <v>556</v>
      </c>
      <c r="J12" s="5" t="s">
        <v>574</v>
      </c>
      <c r="K12" s="3" t="s">
        <v>600</v>
      </c>
      <c r="L12" s="4">
        <v>34.858146667480398</v>
      </c>
      <c r="M12" s="4">
        <v>36.338455200195298</v>
      </c>
      <c r="O12" s="2" t="s">
        <v>534</v>
      </c>
      <c r="P12" s="5" t="s">
        <v>574</v>
      </c>
      <c r="Q12" s="3" t="s">
        <v>601</v>
      </c>
      <c r="R12" s="4"/>
      <c r="S12" s="4"/>
      <c r="U12" s="2" t="s">
        <v>536</v>
      </c>
      <c r="V12" s="5" t="s">
        <v>574</v>
      </c>
      <c r="W12" s="3" t="s">
        <v>602</v>
      </c>
      <c r="X12" s="4">
        <v>36.148826599121001</v>
      </c>
      <c r="Y12" s="4">
        <v>38.579109191894503</v>
      </c>
      <c r="AA12" s="2" t="s">
        <v>545</v>
      </c>
      <c r="AB12" s="5" t="s">
        <v>574</v>
      </c>
      <c r="AC12" s="3" t="s">
        <v>603</v>
      </c>
      <c r="AD12" s="4">
        <v>37.226253509521399</v>
      </c>
      <c r="AE12" s="4">
        <v>39.519317626953097</v>
      </c>
    </row>
    <row r="13" spans="1:31">
      <c r="A13" s="2" t="s">
        <v>604</v>
      </c>
      <c r="B13" s="2" t="s">
        <v>605</v>
      </c>
      <c r="C13" s="11" t="s">
        <v>534</v>
      </c>
      <c r="D13" s="12">
        <v>44006</v>
      </c>
      <c r="E13" s="3" t="s">
        <v>606</v>
      </c>
      <c r="F13" s="4"/>
      <c r="G13" s="4"/>
      <c r="I13" s="2" t="s">
        <v>556</v>
      </c>
      <c r="J13" s="5" t="s">
        <v>607</v>
      </c>
      <c r="K13" s="3" t="s">
        <v>608</v>
      </c>
      <c r="L13" s="4">
        <v>30.535</v>
      </c>
      <c r="M13" s="4">
        <v>36.808</v>
      </c>
      <c r="O13" s="2" t="s">
        <v>534</v>
      </c>
      <c r="P13" s="5" t="s">
        <v>574</v>
      </c>
      <c r="Q13" s="3" t="s">
        <v>609</v>
      </c>
      <c r="R13" s="4">
        <v>38.966976165771399</v>
      </c>
      <c r="S13" s="4">
        <v>41.514091491699197</v>
      </c>
      <c r="U13" s="2" t="s">
        <v>559</v>
      </c>
      <c r="V13" s="5" t="s">
        <v>607</v>
      </c>
      <c r="W13" s="3" t="s">
        <v>610</v>
      </c>
      <c r="X13" s="4">
        <v>34.06</v>
      </c>
      <c r="Y13" s="4">
        <v>35.370000000000005</v>
      </c>
      <c r="AA13" s="2" t="s">
        <v>545</v>
      </c>
      <c r="AB13" s="5" t="s">
        <v>607</v>
      </c>
      <c r="AC13" s="3" t="s">
        <v>611</v>
      </c>
      <c r="AD13" s="4">
        <v>35.28</v>
      </c>
      <c r="AE13" s="4">
        <v>36.099999999999994</v>
      </c>
    </row>
    <row r="14" spans="1:31">
      <c r="A14" s="2" t="s">
        <v>612</v>
      </c>
      <c r="B14" s="2" t="s">
        <v>613</v>
      </c>
      <c r="C14" s="11" t="s">
        <v>536</v>
      </c>
      <c r="D14" s="12">
        <v>44006</v>
      </c>
      <c r="E14" s="3" t="s">
        <v>614</v>
      </c>
      <c r="F14" s="4"/>
      <c r="G14" s="4"/>
      <c r="I14" s="2" t="s">
        <v>556</v>
      </c>
      <c r="J14" s="5" t="s">
        <v>607</v>
      </c>
      <c r="K14" s="3" t="s">
        <v>615</v>
      </c>
      <c r="L14" s="4">
        <v>34.71</v>
      </c>
      <c r="M14" s="4">
        <v>36.515000000000001</v>
      </c>
      <c r="O14" s="2" t="s">
        <v>565</v>
      </c>
      <c r="P14" s="5" t="s">
        <v>607</v>
      </c>
      <c r="Q14" s="3" t="s">
        <v>616</v>
      </c>
      <c r="R14" s="4">
        <v>31.257000000000001</v>
      </c>
      <c r="S14" s="4">
        <v>36.893999999999998</v>
      </c>
      <c r="U14" s="2" t="s">
        <v>559</v>
      </c>
      <c r="V14" s="5" t="s">
        <v>607</v>
      </c>
      <c r="W14" s="3" t="s">
        <v>617</v>
      </c>
      <c r="X14" s="4">
        <v>35.555</v>
      </c>
      <c r="Y14" s="4">
        <v>35.94</v>
      </c>
      <c r="AA14" s="2" t="s">
        <v>545</v>
      </c>
      <c r="AB14" s="5" t="s">
        <v>607</v>
      </c>
      <c r="AC14" s="3" t="s">
        <v>618</v>
      </c>
      <c r="AD14" s="4">
        <v>36.055</v>
      </c>
      <c r="AE14" s="4">
        <v>38.415000000000006</v>
      </c>
    </row>
    <row r="15" spans="1:31">
      <c r="A15" s="2" t="s">
        <v>619</v>
      </c>
      <c r="B15" s="2" t="s">
        <v>620</v>
      </c>
      <c r="C15" s="11" t="s">
        <v>545</v>
      </c>
      <c r="D15" s="12">
        <v>44006</v>
      </c>
      <c r="E15" s="3" t="s">
        <v>621</v>
      </c>
      <c r="F15" s="4">
        <v>38.212825775146399</v>
      </c>
      <c r="G15" s="4">
        <v>41.185768127441399</v>
      </c>
      <c r="I15" s="2" t="s">
        <v>556</v>
      </c>
      <c r="J15" s="5" t="s">
        <v>607</v>
      </c>
      <c r="K15" s="3" t="s">
        <v>622</v>
      </c>
      <c r="L15" s="4">
        <v>32.39</v>
      </c>
      <c r="M15" s="4">
        <v>36.630000000000003</v>
      </c>
      <c r="O15" s="2" t="s">
        <v>565</v>
      </c>
      <c r="P15" s="5" t="s">
        <v>607</v>
      </c>
      <c r="Q15" s="3" t="s">
        <v>623</v>
      </c>
      <c r="R15" s="4">
        <v>37.084999999999994</v>
      </c>
      <c r="S15" s="4">
        <v>38.894999999999996</v>
      </c>
      <c r="U15" s="2" t="s">
        <v>559</v>
      </c>
      <c r="V15" s="5" t="s">
        <v>607</v>
      </c>
      <c r="W15" s="3" t="s">
        <v>624</v>
      </c>
      <c r="X15" s="4">
        <v>30.523</v>
      </c>
      <c r="Y15" s="4">
        <v>37.228000000000002</v>
      </c>
      <c r="AA15" s="2" t="s">
        <v>538</v>
      </c>
      <c r="AB15" s="5" t="s">
        <v>607</v>
      </c>
      <c r="AC15" s="3" t="s">
        <v>625</v>
      </c>
      <c r="AD15" s="4">
        <v>30.648</v>
      </c>
      <c r="AE15" s="4">
        <v>37.046999999999997</v>
      </c>
    </row>
    <row r="16" spans="1:31">
      <c r="A16" s="2" t="s">
        <v>626</v>
      </c>
      <c r="B16" s="2" t="s">
        <v>627</v>
      </c>
      <c r="C16" s="11" t="s">
        <v>556</v>
      </c>
      <c r="D16" s="12">
        <v>44011</v>
      </c>
      <c r="E16" s="3" t="s">
        <v>628</v>
      </c>
      <c r="F16" s="4">
        <v>37.58</v>
      </c>
      <c r="G16" s="4"/>
      <c r="I16" s="2" t="s">
        <v>556</v>
      </c>
      <c r="J16" s="5" t="s">
        <v>607</v>
      </c>
      <c r="K16" s="3" t="s">
        <v>629</v>
      </c>
      <c r="L16" s="4">
        <v>31.140999999999998</v>
      </c>
      <c r="M16" s="4">
        <v>35.284999999999997</v>
      </c>
      <c r="O16" s="2" t="s">
        <v>565</v>
      </c>
      <c r="P16" s="5" t="s">
        <v>607</v>
      </c>
      <c r="Q16" s="3" t="s">
        <v>630</v>
      </c>
      <c r="R16" s="4">
        <v>35.097000000000001</v>
      </c>
      <c r="S16" s="4"/>
      <c r="U16" s="2" t="s">
        <v>559</v>
      </c>
      <c r="V16" s="5" t="s">
        <v>631</v>
      </c>
      <c r="W16" s="3" t="s">
        <v>632</v>
      </c>
      <c r="X16" s="4">
        <v>32.414999999999999</v>
      </c>
      <c r="Y16" s="4">
        <v>38.505000000000003</v>
      </c>
      <c r="AA16" s="2" t="s">
        <v>538</v>
      </c>
      <c r="AB16" s="5" t="s">
        <v>631</v>
      </c>
      <c r="AC16" s="3" t="s">
        <v>633</v>
      </c>
      <c r="AD16" s="4">
        <v>32.978000000000002</v>
      </c>
      <c r="AE16" s="4">
        <v>37.75</v>
      </c>
    </row>
    <row r="17" spans="1:31">
      <c r="A17" s="2" t="s">
        <v>626</v>
      </c>
      <c r="B17" s="2" t="s">
        <v>634</v>
      </c>
      <c r="C17" s="11" t="s">
        <v>556</v>
      </c>
      <c r="D17" s="12">
        <v>44011</v>
      </c>
      <c r="E17" s="3" t="s">
        <v>628</v>
      </c>
      <c r="F17" s="4">
        <v>37.47</v>
      </c>
      <c r="G17" s="4">
        <v>40.394999999999996</v>
      </c>
      <c r="I17" s="2" t="s">
        <v>556</v>
      </c>
      <c r="J17" s="5" t="s">
        <v>607</v>
      </c>
      <c r="K17" s="3" t="s">
        <v>635</v>
      </c>
      <c r="L17" s="4">
        <v>30.788</v>
      </c>
      <c r="M17" s="4">
        <v>32.918999999999997</v>
      </c>
      <c r="O17" s="2" t="s">
        <v>565</v>
      </c>
      <c r="P17" s="5" t="s">
        <v>631</v>
      </c>
      <c r="Q17" s="3" t="s">
        <v>636</v>
      </c>
      <c r="R17" s="4">
        <v>32.902999999999999</v>
      </c>
      <c r="S17" s="4">
        <v>36.872999999999998</v>
      </c>
      <c r="U17" s="2" t="s">
        <v>559</v>
      </c>
      <c r="V17" s="5" t="s">
        <v>631</v>
      </c>
      <c r="W17" s="3" t="s">
        <v>637</v>
      </c>
      <c r="X17" s="4">
        <v>32.216000000000001</v>
      </c>
      <c r="Y17" s="4">
        <v>34.218000000000004</v>
      </c>
      <c r="AA17" s="2" t="s">
        <v>538</v>
      </c>
      <c r="AB17" s="5" t="s">
        <v>631</v>
      </c>
      <c r="AC17" s="3" t="s">
        <v>638</v>
      </c>
      <c r="AD17" s="4">
        <v>30.940999999999999</v>
      </c>
      <c r="AE17" s="4">
        <v>32.843000000000004</v>
      </c>
    </row>
    <row r="18" spans="1:31">
      <c r="A18" s="2" t="s">
        <v>639</v>
      </c>
      <c r="B18" s="2" t="s">
        <v>640</v>
      </c>
      <c r="C18" s="11" t="s">
        <v>565</v>
      </c>
      <c r="D18" s="12">
        <v>44011</v>
      </c>
      <c r="E18" s="3" t="s">
        <v>641</v>
      </c>
      <c r="F18" s="4"/>
      <c r="G18" s="4"/>
      <c r="I18" s="2" t="s">
        <v>556</v>
      </c>
      <c r="J18" s="5" t="s">
        <v>607</v>
      </c>
      <c r="K18" s="3" t="s">
        <v>642</v>
      </c>
      <c r="L18" s="4">
        <v>30.361999999999998</v>
      </c>
      <c r="M18" s="4">
        <v>34.909999999999997</v>
      </c>
      <c r="O18" s="2" t="s">
        <v>565</v>
      </c>
      <c r="P18" s="5" t="s">
        <v>631</v>
      </c>
      <c r="Q18" s="3" t="s">
        <v>643</v>
      </c>
      <c r="R18" s="4">
        <v>35.125</v>
      </c>
      <c r="S18" s="4">
        <v>37.061</v>
      </c>
      <c r="U18" s="2" t="s">
        <v>559</v>
      </c>
      <c r="V18" s="5" t="s">
        <v>631</v>
      </c>
      <c r="W18" s="3" t="s">
        <v>644</v>
      </c>
      <c r="X18" s="4">
        <v>31.678999999999998</v>
      </c>
      <c r="Y18" s="4">
        <v>35.008000000000003</v>
      </c>
      <c r="AA18" s="2" t="s">
        <v>538</v>
      </c>
      <c r="AB18" s="5" t="s">
        <v>631</v>
      </c>
      <c r="AC18" s="3" t="s">
        <v>645</v>
      </c>
      <c r="AD18" s="4">
        <v>28.99</v>
      </c>
      <c r="AE18" s="4">
        <v>31.253</v>
      </c>
    </row>
    <row r="19" spans="1:31">
      <c r="A19" s="2" t="s">
        <v>646</v>
      </c>
      <c r="B19" s="2" t="s">
        <v>647</v>
      </c>
      <c r="C19" s="11" t="s">
        <v>559</v>
      </c>
      <c r="D19" s="12">
        <v>44011</v>
      </c>
      <c r="E19" s="3" t="s">
        <v>648</v>
      </c>
      <c r="F19" s="4"/>
      <c r="G19" s="4"/>
      <c r="I19" s="2" t="s">
        <v>556</v>
      </c>
      <c r="J19" s="5" t="s">
        <v>631</v>
      </c>
      <c r="K19" s="3" t="s">
        <v>649</v>
      </c>
      <c r="L19" s="4">
        <v>30.913</v>
      </c>
      <c r="M19" s="4">
        <v>33.817999999999998</v>
      </c>
      <c r="O19" s="2" t="s">
        <v>565</v>
      </c>
      <c r="P19" s="5" t="s">
        <v>631</v>
      </c>
      <c r="Q19" s="3" t="s">
        <v>650</v>
      </c>
      <c r="R19" s="4">
        <v>31.259</v>
      </c>
      <c r="S19" s="4">
        <v>35.875999999999998</v>
      </c>
      <c r="U19" s="2" t="s">
        <v>559</v>
      </c>
      <c r="V19" s="5" t="s">
        <v>631</v>
      </c>
      <c r="W19" s="3" t="s">
        <v>651</v>
      </c>
      <c r="X19" s="4">
        <v>32.838999999999999</v>
      </c>
      <c r="Y19" s="4">
        <v>33.451000000000001</v>
      </c>
      <c r="AA19" s="2" t="s">
        <v>538</v>
      </c>
      <c r="AB19" s="5" t="s">
        <v>631</v>
      </c>
      <c r="AC19" s="3" t="s">
        <v>652</v>
      </c>
      <c r="AD19" s="4">
        <v>30.501999999999999</v>
      </c>
      <c r="AE19" s="4">
        <v>32.988</v>
      </c>
    </row>
    <row r="20" spans="1:31">
      <c r="A20" s="2" t="s">
        <v>653</v>
      </c>
      <c r="B20" s="2" t="s">
        <v>654</v>
      </c>
      <c r="C20" s="11" t="s">
        <v>538</v>
      </c>
      <c r="D20" s="12">
        <v>44011</v>
      </c>
      <c r="E20" s="3" t="s">
        <v>655</v>
      </c>
      <c r="F20" s="4"/>
      <c r="G20" s="4"/>
      <c r="I20" s="2" t="s">
        <v>556</v>
      </c>
      <c r="J20" s="5" t="s">
        <v>631</v>
      </c>
      <c r="K20" s="3" t="s">
        <v>656</v>
      </c>
      <c r="L20" s="4">
        <v>29.145</v>
      </c>
      <c r="M20" s="4">
        <v>32.548000000000002</v>
      </c>
      <c r="O20" s="2" t="s">
        <v>565</v>
      </c>
      <c r="P20" s="5" t="s">
        <v>631</v>
      </c>
      <c r="Q20" s="3" t="s">
        <v>657</v>
      </c>
      <c r="R20" s="4"/>
      <c r="S20" s="4"/>
      <c r="U20" s="2" t="s">
        <v>559</v>
      </c>
      <c r="V20" s="5" t="s">
        <v>631</v>
      </c>
      <c r="W20" s="3" t="s">
        <v>658</v>
      </c>
      <c r="X20" s="4">
        <v>31.716999999999999</v>
      </c>
      <c r="Y20" s="4">
        <v>35.039000000000001</v>
      </c>
      <c r="AA20" s="2" t="s">
        <v>538</v>
      </c>
      <c r="AB20" s="5" t="s">
        <v>631</v>
      </c>
      <c r="AC20" s="3" t="s">
        <v>659</v>
      </c>
      <c r="AD20" s="4">
        <v>31.99</v>
      </c>
      <c r="AE20" s="4">
        <v>34.914999999999999</v>
      </c>
    </row>
    <row r="21" spans="1:31">
      <c r="A21" s="2" t="s">
        <v>653</v>
      </c>
      <c r="B21" s="2" t="s">
        <v>660</v>
      </c>
      <c r="C21" s="11" t="s">
        <v>545</v>
      </c>
      <c r="D21" s="12">
        <v>44011</v>
      </c>
      <c r="E21" s="3" t="s">
        <v>655</v>
      </c>
      <c r="F21" s="4">
        <v>36.409999999999997</v>
      </c>
      <c r="G21" s="4">
        <v>43.28</v>
      </c>
      <c r="I21" s="2" t="s">
        <v>556</v>
      </c>
      <c r="J21" s="5" t="s">
        <v>661</v>
      </c>
      <c r="K21" s="3" t="s">
        <v>662</v>
      </c>
      <c r="L21" s="4">
        <v>28.021000000000001</v>
      </c>
      <c r="M21" s="4">
        <v>37.691000000000003</v>
      </c>
      <c r="O21" s="2" t="s">
        <v>565</v>
      </c>
      <c r="P21" s="5" t="s">
        <v>631</v>
      </c>
      <c r="Q21" s="3" t="s">
        <v>663</v>
      </c>
      <c r="R21" s="4">
        <v>29.875</v>
      </c>
      <c r="S21" s="4">
        <v>34.450000000000003</v>
      </c>
      <c r="U21" s="2" t="s">
        <v>559</v>
      </c>
      <c r="V21" s="5" t="s">
        <v>661</v>
      </c>
      <c r="W21" s="3" t="s">
        <v>664</v>
      </c>
      <c r="X21" s="4">
        <v>31.248000000000001</v>
      </c>
      <c r="Y21" s="4">
        <v>35.585999999999999</v>
      </c>
      <c r="AA21" s="2" t="s">
        <v>538</v>
      </c>
      <c r="AB21" s="5" t="s">
        <v>661</v>
      </c>
      <c r="AC21" s="3" t="s">
        <v>665</v>
      </c>
      <c r="AD21" s="4">
        <v>30.521999999999998</v>
      </c>
      <c r="AE21" s="4">
        <v>33.847999999999999</v>
      </c>
    </row>
    <row r="22" spans="1:31">
      <c r="A22" s="2" t="s">
        <v>666</v>
      </c>
      <c r="B22" s="2" t="s">
        <v>667</v>
      </c>
      <c r="C22" s="11" t="s">
        <v>556</v>
      </c>
      <c r="D22" s="12">
        <v>44012</v>
      </c>
      <c r="E22" s="3" t="s">
        <v>668</v>
      </c>
      <c r="F22" s="4"/>
      <c r="G22" s="4"/>
      <c r="I22" s="2" t="s">
        <v>556</v>
      </c>
      <c r="J22" s="5" t="s">
        <v>661</v>
      </c>
      <c r="K22" s="2" t="s">
        <v>669</v>
      </c>
      <c r="L22" s="4">
        <v>33.396000000000001</v>
      </c>
      <c r="M22" s="4">
        <v>33.834000000000003</v>
      </c>
      <c r="O22" s="2" t="s">
        <v>565</v>
      </c>
      <c r="P22" s="5" t="s">
        <v>661</v>
      </c>
      <c r="Q22" s="3" t="s">
        <v>670</v>
      </c>
      <c r="R22" s="4">
        <v>31.515000000000001</v>
      </c>
      <c r="S22" s="4">
        <v>34.984999999999999</v>
      </c>
      <c r="U22" s="2" t="s">
        <v>559</v>
      </c>
      <c r="V22" s="5" t="s">
        <v>661</v>
      </c>
      <c r="W22" s="2" t="s">
        <v>671</v>
      </c>
      <c r="X22" s="4">
        <v>33.060499999999998</v>
      </c>
      <c r="Y22" s="4">
        <v>34.489000000000004</v>
      </c>
      <c r="AA22" s="2" t="s">
        <v>538</v>
      </c>
      <c r="AB22" s="5" t="s">
        <v>661</v>
      </c>
      <c r="AC22" s="2" t="s">
        <v>672</v>
      </c>
      <c r="AD22" s="4">
        <v>33.487000000000002</v>
      </c>
      <c r="AE22" s="4">
        <v>34.952500000000001</v>
      </c>
    </row>
    <row r="23" spans="1:31">
      <c r="A23" s="2" t="s">
        <v>639</v>
      </c>
      <c r="B23" s="2" t="s">
        <v>673</v>
      </c>
      <c r="C23" s="11" t="s">
        <v>565</v>
      </c>
      <c r="D23" s="12">
        <v>44012</v>
      </c>
      <c r="E23" s="3" t="s">
        <v>674</v>
      </c>
      <c r="F23" s="4"/>
      <c r="G23" s="4">
        <v>43.78</v>
      </c>
      <c r="I23" s="2" t="s">
        <v>556</v>
      </c>
      <c r="J23" s="5" t="s">
        <v>661</v>
      </c>
      <c r="K23" s="2" t="s">
        <v>675</v>
      </c>
      <c r="L23" s="4">
        <v>32.649500000000003</v>
      </c>
      <c r="M23" s="4">
        <v>34.081999999999994</v>
      </c>
      <c r="O23" s="2" t="s">
        <v>565</v>
      </c>
      <c r="P23" s="5" t="s">
        <v>661</v>
      </c>
      <c r="Q23" s="2" t="s">
        <v>676</v>
      </c>
      <c r="R23" s="4">
        <v>31.299500000000002</v>
      </c>
      <c r="S23" s="4">
        <v>32.234999999999999</v>
      </c>
      <c r="U23" s="2" t="s">
        <v>559</v>
      </c>
      <c r="V23" s="5" t="s">
        <v>661</v>
      </c>
      <c r="W23" s="2" t="s">
        <v>677</v>
      </c>
      <c r="X23" s="4">
        <v>35.491500000000002</v>
      </c>
      <c r="Y23" s="4">
        <v>36.561</v>
      </c>
      <c r="AA23" s="2" t="s">
        <v>538</v>
      </c>
      <c r="AB23" s="5" t="s">
        <v>661</v>
      </c>
      <c r="AC23" s="2" t="s">
        <v>678</v>
      </c>
      <c r="AD23" s="4">
        <v>32.834000000000003</v>
      </c>
      <c r="AE23" s="4">
        <v>33.805499999999995</v>
      </c>
    </row>
    <row r="24" spans="1:31">
      <c r="A24" s="2" t="s">
        <v>679</v>
      </c>
      <c r="B24" s="2" t="s">
        <v>680</v>
      </c>
      <c r="C24" s="11" t="s">
        <v>534</v>
      </c>
      <c r="D24" s="12">
        <v>44012</v>
      </c>
      <c r="E24" s="3" t="s">
        <v>674</v>
      </c>
      <c r="F24" s="4"/>
      <c r="G24" s="4"/>
      <c r="I24" s="2" t="s">
        <v>556</v>
      </c>
      <c r="J24" s="5" t="s">
        <v>661</v>
      </c>
      <c r="K24" s="2" t="s">
        <v>681</v>
      </c>
      <c r="L24" s="4">
        <v>31.214500000000001</v>
      </c>
      <c r="M24" s="4">
        <v>32.408000000000001</v>
      </c>
      <c r="O24" s="2" t="s">
        <v>565</v>
      </c>
      <c r="P24" s="5" t="s">
        <v>661</v>
      </c>
      <c r="Q24" s="2" t="s">
        <v>682</v>
      </c>
      <c r="R24" s="4">
        <v>32.212000000000003</v>
      </c>
      <c r="S24" s="4">
        <v>35.170500000000004</v>
      </c>
      <c r="U24" s="2" t="s">
        <v>559</v>
      </c>
      <c r="V24" s="5" t="s">
        <v>661</v>
      </c>
      <c r="W24" s="2" t="s">
        <v>683</v>
      </c>
      <c r="X24" s="4">
        <v>35.606000000000002</v>
      </c>
      <c r="Y24" s="4">
        <v>37.717500000000001</v>
      </c>
      <c r="AA24" s="2" t="s">
        <v>538</v>
      </c>
      <c r="AB24" s="5" t="s">
        <v>661</v>
      </c>
      <c r="AC24" s="2" t="s">
        <v>684</v>
      </c>
      <c r="AD24" s="4">
        <v>34.8245</v>
      </c>
      <c r="AE24" s="4">
        <v>36.521000000000001</v>
      </c>
    </row>
    <row r="25" spans="1:31">
      <c r="A25" s="2" t="s">
        <v>685</v>
      </c>
      <c r="B25" s="2" t="s">
        <v>686</v>
      </c>
      <c r="C25" s="11" t="s">
        <v>559</v>
      </c>
      <c r="D25" s="12">
        <v>44012</v>
      </c>
      <c r="E25" s="3" t="s">
        <v>687</v>
      </c>
      <c r="F25" s="4">
        <v>34.426000000000002</v>
      </c>
      <c r="G25" s="4"/>
      <c r="I25" s="2" t="s">
        <v>556</v>
      </c>
      <c r="J25" s="5" t="s">
        <v>514</v>
      </c>
      <c r="K25" s="2" t="s">
        <v>688</v>
      </c>
      <c r="L25" s="4">
        <v>33.572000000000003</v>
      </c>
      <c r="M25" s="4">
        <v>34.502499999999998</v>
      </c>
      <c r="O25" s="2" t="s">
        <v>565</v>
      </c>
      <c r="P25" s="5" t="s">
        <v>661</v>
      </c>
      <c r="Q25" s="2" t="s">
        <v>689</v>
      </c>
      <c r="R25" s="4">
        <v>33.795999999999999</v>
      </c>
      <c r="S25" s="4">
        <v>35.754999999999995</v>
      </c>
      <c r="U25" s="2" t="s">
        <v>559</v>
      </c>
      <c r="V25" s="5" t="s">
        <v>514</v>
      </c>
      <c r="W25" s="2" t="s">
        <v>690</v>
      </c>
      <c r="X25" s="4">
        <v>33.142499999999998</v>
      </c>
      <c r="Y25" s="4">
        <v>34.2545</v>
      </c>
      <c r="AA25" s="2" t="s">
        <v>538</v>
      </c>
      <c r="AB25" s="5" t="s">
        <v>514</v>
      </c>
      <c r="AC25" s="2" t="s">
        <v>691</v>
      </c>
      <c r="AD25" s="4">
        <v>36.383499999999998</v>
      </c>
      <c r="AE25" s="4">
        <v>40.638999999999996</v>
      </c>
    </row>
    <row r="26" spans="1:31">
      <c r="A26" s="2" t="s">
        <v>692</v>
      </c>
      <c r="B26" s="2" t="s">
        <v>693</v>
      </c>
      <c r="C26" s="11" t="s">
        <v>545</v>
      </c>
      <c r="D26" s="12">
        <v>44012</v>
      </c>
      <c r="E26" s="3" t="s">
        <v>694</v>
      </c>
      <c r="F26" s="4">
        <v>37.46</v>
      </c>
      <c r="G26" s="4">
        <v>41.454999999999998</v>
      </c>
      <c r="O26" s="2" t="s">
        <v>565</v>
      </c>
      <c r="P26" s="5" t="s">
        <v>514</v>
      </c>
      <c r="Q26" s="2" t="s">
        <v>695</v>
      </c>
      <c r="R26" s="4">
        <v>33.292999999999999</v>
      </c>
      <c r="S26" s="4">
        <v>36.523499999999999</v>
      </c>
    </row>
    <row r="27" spans="1:31">
      <c r="A27" s="2" t="s">
        <v>696</v>
      </c>
      <c r="B27" s="2" t="s">
        <v>697</v>
      </c>
      <c r="C27" s="11" t="s">
        <v>556</v>
      </c>
      <c r="D27" s="12">
        <v>44013</v>
      </c>
      <c r="E27" s="3" t="s">
        <v>698</v>
      </c>
      <c r="F27" s="4">
        <v>31.335999999999999</v>
      </c>
      <c r="G27" s="4">
        <v>44.31</v>
      </c>
    </row>
    <row r="28" spans="1:31">
      <c r="A28" s="2" t="s">
        <v>699</v>
      </c>
      <c r="B28" s="2" t="s">
        <v>700</v>
      </c>
      <c r="C28" s="11" t="s">
        <v>565</v>
      </c>
      <c r="D28" s="12">
        <v>44013</v>
      </c>
      <c r="E28" s="3" t="s">
        <v>701</v>
      </c>
      <c r="F28" s="4"/>
      <c r="G28" s="4">
        <v>43.91</v>
      </c>
      <c r="I28" s="2" t="s">
        <v>26</v>
      </c>
      <c r="J28" s="2" t="s">
        <v>702</v>
      </c>
      <c r="K28" s="2" t="s">
        <v>703</v>
      </c>
      <c r="L28" s="2" t="s">
        <v>512</v>
      </c>
      <c r="M28" s="2" t="s">
        <v>513</v>
      </c>
      <c r="P28" s="2" t="s">
        <v>704</v>
      </c>
      <c r="Q28" s="2" t="s">
        <v>705</v>
      </c>
      <c r="R28" s="2" t="s">
        <v>512</v>
      </c>
      <c r="S28" s="2" t="s">
        <v>513</v>
      </c>
      <c r="V28" s="2" t="s">
        <v>706</v>
      </c>
      <c r="W28" s="2" t="s">
        <v>707</v>
      </c>
      <c r="X28" s="2" t="s">
        <v>512</v>
      </c>
      <c r="Y28" s="2" t="s">
        <v>513</v>
      </c>
      <c r="AA28" s="2"/>
      <c r="AB28" s="2" t="s">
        <v>708</v>
      </c>
      <c r="AC28" s="2" t="s">
        <v>709</v>
      </c>
      <c r="AD28" s="2" t="s">
        <v>512</v>
      </c>
      <c r="AE28" s="2" t="s">
        <v>513</v>
      </c>
    </row>
    <row r="29" spans="1:31">
      <c r="A29" s="2" t="s">
        <v>710</v>
      </c>
      <c r="B29" s="2" t="s">
        <v>711</v>
      </c>
      <c r="C29" s="11" t="s">
        <v>559</v>
      </c>
      <c r="D29" s="12">
        <v>44013</v>
      </c>
      <c r="E29" s="3" t="s">
        <v>712</v>
      </c>
      <c r="F29" s="4"/>
      <c r="G29" s="4">
        <v>42.695999999999998</v>
      </c>
      <c r="I29" s="2" t="s">
        <v>532</v>
      </c>
      <c r="J29" s="7">
        <f>AVERAGE(L3:L8)</f>
        <v>37.524999999999999</v>
      </c>
      <c r="K29" s="7">
        <f>AVERAGE(M3:M8)</f>
        <v>40.394999999999996</v>
      </c>
      <c r="L29" s="7">
        <f>STDEV(L3:L8)</f>
        <v>7.7781745930519827E-2</v>
      </c>
      <c r="M29" s="7"/>
      <c r="O29" s="2" t="s">
        <v>532</v>
      </c>
      <c r="P29" s="7"/>
      <c r="Q29" s="7">
        <f>AVERAGE(S3:S9)</f>
        <v>43.78</v>
      </c>
      <c r="R29" s="7"/>
      <c r="S29" s="7"/>
      <c r="U29" s="2" t="s">
        <v>532</v>
      </c>
      <c r="V29" s="7">
        <f>AVERAGE(X3:X7)</f>
        <v>34.426000000000002</v>
      </c>
      <c r="W29" s="7"/>
      <c r="X29" s="7"/>
      <c r="Y29" s="7"/>
      <c r="AA29" s="2" t="s">
        <v>532</v>
      </c>
      <c r="AB29" s="7">
        <f>AVERAGE(AD3:AD8)</f>
        <v>37.360941925048799</v>
      </c>
      <c r="AC29" s="7">
        <f>AVERAGE(AE3:AE8)</f>
        <v>41.636947479248022</v>
      </c>
      <c r="AD29" s="7">
        <f>STDEV(AD3:AD8)</f>
        <v>0.90548582017767409</v>
      </c>
      <c r="AE29" s="7">
        <f>STDEV(AE3:AE8)</f>
        <v>1.1483668370576527</v>
      </c>
    </row>
    <row r="30" spans="1:31">
      <c r="A30" s="2" t="s">
        <v>713</v>
      </c>
      <c r="B30" s="2" t="s">
        <v>714</v>
      </c>
      <c r="C30" s="11" t="s">
        <v>545</v>
      </c>
      <c r="D30" s="12">
        <v>44013</v>
      </c>
      <c r="E30" s="3" t="s">
        <v>715</v>
      </c>
      <c r="F30" s="4">
        <v>37.215000000000003</v>
      </c>
      <c r="G30" s="4">
        <v>40.44</v>
      </c>
      <c r="I30" s="2" t="s">
        <v>574</v>
      </c>
      <c r="J30" s="7">
        <f>AVERAGE(L9:L12)</f>
        <v>35.1647866668701</v>
      </c>
      <c r="K30" s="7">
        <f>AVERAGE(M9:M12)</f>
        <v>39.882113800048828</v>
      </c>
      <c r="L30" s="7">
        <f>STDEV(L9:L12)</f>
        <v>2.7922884751659813</v>
      </c>
      <c r="M30" s="7">
        <f>STDEV(M9:M12)</f>
        <v>3.2992863721528809</v>
      </c>
      <c r="O30" s="2" t="s">
        <v>574</v>
      </c>
      <c r="P30" s="7">
        <f>AVERAGE(R10:R13)</f>
        <v>38.966976165771399</v>
      </c>
      <c r="Q30" s="7">
        <f>AVERAGE(S10:S13)</f>
        <v>42.712045745849593</v>
      </c>
      <c r="R30" s="7"/>
      <c r="S30" s="7">
        <f>STDEV(S10:S13)</f>
        <v>1.6941631533220407</v>
      </c>
      <c r="U30" s="2" t="s">
        <v>574</v>
      </c>
      <c r="V30" s="7">
        <f>AVERAGE(X8:X12)</f>
        <v>36.148826599121001</v>
      </c>
      <c r="W30" s="7">
        <f>AVERAGE(Y8:Y12)</f>
        <v>41.010839111328103</v>
      </c>
      <c r="X30" s="7"/>
      <c r="Y30" s="7">
        <f>STDEV(Y8:Y12)</f>
        <v>2.1575962249075307</v>
      </c>
      <c r="AA30" s="2" t="s">
        <v>574</v>
      </c>
      <c r="AB30" s="7">
        <f>AVERAGE(AD9:AD12)</f>
        <v>37.768002777099568</v>
      </c>
      <c r="AC30" s="7">
        <f>AVERAGE(AE9:AE12)</f>
        <v>39.979658813476547</v>
      </c>
      <c r="AD30" s="7">
        <f>STDEV(AD9:AD12)</f>
        <v>0.94809977843246818</v>
      </c>
      <c r="AE30" s="7">
        <f>STDEV(AE9:AE12)</f>
        <v>0.65102074930038645</v>
      </c>
    </row>
    <row r="31" spans="1:31">
      <c r="A31" s="2" t="s">
        <v>716</v>
      </c>
      <c r="B31" s="2" t="s">
        <v>717</v>
      </c>
      <c r="C31" s="11" t="s">
        <v>536</v>
      </c>
      <c r="D31" s="12">
        <v>44021</v>
      </c>
      <c r="E31" s="3" t="s">
        <v>718</v>
      </c>
      <c r="F31" s="4"/>
      <c r="G31" s="4"/>
      <c r="I31" s="2" t="s">
        <v>607</v>
      </c>
      <c r="J31" s="7">
        <f>AVERAGE(L13:L18)</f>
        <v>31.654333333333337</v>
      </c>
      <c r="K31" s="7">
        <f>AVERAGE(M13:M18)</f>
        <v>35.511166666666661</v>
      </c>
      <c r="L31" s="7">
        <f>STDEV(L13:L18)</f>
        <v>1.6622503622098173</v>
      </c>
      <c r="M31" s="7">
        <f>STDEV(M13:M18)</f>
        <v>1.4881617407616257</v>
      </c>
      <c r="O31" s="2" t="s">
        <v>607</v>
      </c>
      <c r="P31" s="7">
        <f>AVERAGE(R14:R16)</f>
        <v>34.479666666666667</v>
      </c>
      <c r="Q31" s="7">
        <f>AVERAGE(S14:S16)</f>
        <v>37.894499999999994</v>
      </c>
      <c r="R31" s="7">
        <f>STDEV(R14:R16)</f>
        <v>2.9626375636134288</v>
      </c>
      <c r="S31" s="7">
        <f>STDEV(S14:S16)</f>
        <v>1.4149206691542799</v>
      </c>
      <c r="U31" s="2" t="s">
        <v>607</v>
      </c>
      <c r="V31" s="7">
        <f>AVERAGE(X13:X15)</f>
        <v>33.379333333333335</v>
      </c>
      <c r="W31" s="7">
        <f>AVERAGE(Y13:Y15)</f>
        <v>36.179333333333339</v>
      </c>
      <c r="X31" s="7">
        <f>STDEV(X13:X15)</f>
        <v>2.584131640093696</v>
      </c>
      <c r="Y31" s="7">
        <f>STDEV(Y13:Y15)</f>
        <v>0.95184102314059349</v>
      </c>
      <c r="AA31" s="2" t="s">
        <v>607</v>
      </c>
      <c r="AB31" s="7">
        <f>AVERAGE(AD13:AD15)</f>
        <v>33.994333333333337</v>
      </c>
      <c r="AC31" s="7">
        <f>AVERAGE(AE13:AE15)</f>
        <v>37.187333333333335</v>
      </c>
      <c r="AD31" s="7">
        <f>STDEV(AD13:AD15)</f>
        <v>2.9238016918616991</v>
      </c>
      <c r="AE31" s="7">
        <f>STDEV(AE13:AE15)</f>
        <v>1.1638626780395305</v>
      </c>
    </row>
    <row r="32" spans="1:31">
      <c r="A32" s="2" t="s">
        <v>719</v>
      </c>
      <c r="B32" s="2" t="s">
        <v>720</v>
      </c>
      <c r="C32" s="11" t="s">
        <v>556</v>
      </c>
      <c r="D32" s="12">
        <v>44027</v>
      </c>
      <c r="E32" s="3" t="s">
        <v>721</v>
      </c>
      <c r="F32" s="4">
        <v>37.024999999999999</v>
      </c>
      <c r="G32" s="4">
        <v>39.215000000000003</v>
      </c>
      <c r="I32" s="2" t="s">
        <v>631</v>
      </c>
      <c r="J32" s="7">
        <f>AVERAGE(L19:L20)</f>
        <v>30.029</v>
      </c>
      <c r="K32" s="7">
        <f>AVERAGE(M19:M20)</f>
        <v>33.183</v>
      </c>
      <c r="L32" s="7">
        <f>STDEV(L19:L20)</f>
        <v>1.2501647891378165</v>
      </c>
      <c r="M32" s="7">
        <f>STDEV(M19:M20)</f>
        <v>0.89802561210691256</v>
      </c>
      <c r="O32" s="2" t="s">
        <v>631</v>
      </c>
      <c r="P32" s="7">
        <f>AVERAGE(R17:R21)</f>
        <v>32.290499999999994</v>
      </c>
      <c r="Q32" s="7">
        <f>AVERAGE(S17:S21)</f>
        <v>36.064999999999998</v>
      </c>
      <c r="R32" s="7">
        <f>STDEV(R17:R21)</f>
        <v>2.2589214978244225</v>
      </c>
      <c r="S32" s="7">
        <f>STDEV(S17:S21)</f>
        <v>1.1956624384276118</v>
      </c>
      <c r="U32" s="2" t="s">
        <v>631</v>
      </c>
      <c r="V32" s="7">
        <f>AVERAGE(X16:X20)</f>
        <v>32.173199999999994</v>
      </c>
      <c r="W32" s="7">
        <f>AVERAGE(Y16:Y20)</f>
        <v>35.244199999999999</v>
      </c>
      <c r="X32" s="7">
        <f>STDEV(X16:X20)</f>
        <v>0.48886112547430088</v>
      </c>
      <c r="Y32" s="7">
        <f>STDEV(Y16:Y20)</f>
        <v>1.9364507997881075</v>
      </c>
      <c r="AA32" s="2" t="s">
        <v>631</v>
      </c>
      <c r="AB32" s="7">
        <f>AVERAGE(AD16:AD20)</f>
        <v>31.080199999999998</v>
      </c>
      <c r="AC32" s="7">
        <f>AVERAGE(AE16:AE20)</f>
        <v>33.949799999999996</v>
      </c>
      <c r="AD32" s="7">
        <f>STDEV(AD16:AD20)</f>
        <v>1.5126143593130414</v>
      </c>
      <c r="AE32" s="7">
        <f>STDEV(AE16:AE20)</f>
        <v>2.4897754316403713</v>
      </c>
    </row>
    <row r="33" spans="1:31">
      <c r="A33" s="2" t="s">
        <v>722</v>
      </c>
      <c r="B33" s="2" t="s">
        <v>723</v>
      </c>
      <c r="C33" s="11" t="s">
        <v>534</v>
      </c>
      <c r="D33" s="12">
        <v>44027</v>
      </c>
      <c r="E33" s="3" t="s">
        <v>724</v>
      </c>
      <c r="F33" s="4"/>
      <c r="G33" s="4"/>
      <c r="I33" s="2" t="s">
        <v>661</v>
      </c>
      <c r="J33" s="7">
        <f>AVERAGE(L21:L24)</f>
        <v>31.320250000000001</v>
      </c>
      <c r="K33" s="7">
        <f>AVERAGE(M21:M24)</f>
        <v>34.503749999999997</v>
      </c>
      <c r="L33" s="7">
        <f>STDEV(L21:L24)</f>
        <v>2.3785063415233241</v>
      </c>
      <c r="M33" s="7">
        <f>STDEV(M21:M24)</f>
        <v>2.2492345920334773</v>
      </c>
      <c r="O33" s="2" t="s">
        <v>661</v>
      </c>
      <c r="P33" s="7">
        <f>AVERAGE(R22:R25)</f>
        <v>32.205624999999998</v>
      </c>
      <c r="Q33" s="7">
        <f>AVERAGE(S22:S25)</f>
        <v>34.536375</v>
      </c>
      <c r="R33" s="7">
        <f>STDEV(R22:R25)</f>
        <v>1.1295070735354713</v>
      </c>
      <c r="S33" s="7">
        <f>STDEV(S22:S25)</f>
        <v>1.5689436666645065</v>
      </c>
      <c r="U33" s="2" t="s">
        <v>661</v>
      </c>
      <c r="V33" s="7">
        <f>AVERAGE(X21:X24)</f>
        <v>33.851500000000001</v>
      </c>
      <c r="W33" s="7">
        <f>AVERAGE(Y21:Y24)</f>
        <v>36.088374999999999</v>
      </c>
      <c r="X33" s="7">
        <f>STDEV(X21:X24)</f>
        <v>2.0953729580514628</v>
      </c>
      <c r="Y33" s="7">
        <f>STDEV(Y21:Y24)</f>
        <v>1.3769293963380973</v>
      </c>
      <c r="AA33" s="2" t="s">
        <v>661</v>
      </c>
      <c r="AB33" s="7">
        <f>AVERAGE(AD21:AD24)</f>
        <v>32.916875000000005</v>
      </c>
      <c r="AC33" s="7">
        <f>AVERAGE(AE21:AE24)</f>
        <v>34.781750000000002</v>
      </c>
      <c r="AD33" s="7">
        <f>STDEV(AD21:AD24)</f>
        <v>1.7987375375987098</v>
      </c>
      <c r="AE33" s="7">
        <f>STDEV(AE21:AE24)</f>
        <v>1.2752907184899731</v>
      </c>
    </row>
    <row r="34" spans="1:31">
      <c r="A34" s="2" t="s">
        <v>725</v>
      </c>
      <c r="B34" s="2" t="s">
        <v>726</v>
      </c>
      <c r="C34" s="11" t="s">
        <v>559</v>
      </c>
      <c r="D34" s="12">
        <v>44027</v>
      </c>
      <c r="E34" s="3" t="s">
        <v>727</v>
      </c>
      <c r="F34" s="4"/>
      <c r="G34" s="4"/>
    </row>
    <row r="35" spans="1:31">
      <c r="A35" s="2" t="s">
        <v>728</v>
      </c>
      <c r="B35" s="2" t="s">
        <v>729</v>
      </c>
      <c r="C35" s="11" t="s">
        <v>545</v>
      </c>
      <c r="D35" s="12">
        <v>44027</v>
      </c>
      <c r="E35" s="3" t="s">
        <v>730</v>
      </c>
      <c r="F35" s="4"/>
      <c r="G35" s="4"/>
    </row>
    <row r="36" spans="1:31">
      <c r="A36" s="2" t="s">
        <v>731</v>
      </c>
      <c r="B36" s="2" t="s">
        <v>732</v>
      </c>
      <c r="C36" s="11" t="s">
        <v>556</v>
      </c>
      <c r="D36" s="12">
        <v>44032</v>
      </c>
      <c r="E36" s="3" t="s">
        <v>733</v>
      </c>
      <c r="F36" s="4">
        <v>37.44</v>
      </c>
      <c r="G36" s="4">
        <v>39.664999999999999</v>
      </c>
    </row>
    <row r="37" spans="1:31">
      <c r="A37" s="2" t="s">
        <v>734</v>
      </c>
      <c r="B37" s="2" t="s">
        <v>735</v>
      </c>
      <c r="C37" s="11" t="s">
        <v>534</v>
      </c>
      <c r="D37" s="12">
        <v>44032</v>
      </c>
      <c r="E37" s="3" t="s">
        <v>736</v>
      </c>
      <c r="F37" s="4"/>
      <c r="G37" s="4"/>
    </row>
    <row r="38" spans="1:31">
      <c r="A38" s="2" t="s">
        <v>737</v>
      </c>
      <c r="B38" s="2" t="s">
        <v>738</v>
      </c>
      <c r="C38" s="11" t="s">
        <v>536</v>
      </c>
      <c r="D38" s="12">
        <v>44032</v>
      </c>
      <c r="E38" s="3" t="s">
        <v>739</v>
      </c>
      <c r="F38" s="4"/>
      <c r="G38" s="4">
        <v>41.757408142089801</v>
      </c>
    </row>
    <row r="39" spans="1:31">
      <c r="A39" s="2" t="s">
        <v>740</v>
      </c>
      <c r="B39" s="2" t="s">
        <v>741</v>
      </c>
      <c r="C39" s="11" t="s">
        <v>545</v>
      </c>
      <c r="D39" s="12">
        <v>44032</v>
      </c>
      <c r="E39" s="3" t="s">
        <v>742</v>
      </c>
      <c r="F39" s="4">
        <v>38.862754821777301</v>
      </c>
      <c r="G39" s="4"/>
    </row>
    <row r="40" spans="1:31">
      <c r="A40" s="2" t="s">
        <v>743</v>
      </c>
      <c r="B40" s="2" t="s">
        <v>744</v>
      </c>
      <c r="C40" s="11" t="s">
        <v>556</v>
      </c>
      <c r="D40" s="12">
        <v>44041</v>
      </c>
      <c r="E40" s="3" t="s">
        <v>745</v>
      </c>
      <c r="F40" s="4">
        <v>34.858146667480398</v>
      </c>
      <c r="G40" s="4">
        <v>36.338455200195298</v>
      </c>
    </row>
    <row r="41" spans="1:31">
      <c r="A41" s="2" t="s">
        <v>746</v>
      </c>
      <c r="B41" s="2" t="s">
        <v>747</v>
      </c>
      <c r="C41" s="11" t="s">
        <v>534</v>
      </c>
      <c r="D41" s="12">
        <v>44041</v>
      </c>
      <c r="E41" s="3" t="s">
        <v>748</v>
      </c>
      <c r="F41" s="4">
        <v>38.966976165771399</v>
      </c>
      <c r="G41" s="4">
        <v>41.514091491699197</v>
      </c>
      <c r="N41" s="4"/>
    </row>
    <row r="42" spans="1:31">
      <c r="A42" s="2" t="s">
        <v>749</v>
      </c>
      <c r="B42" s="2" t="s">
        <v>750</v>
      </c>
      <c r="C42" s="11" t="s">
        <v>536</v>
      </c>
      <c r="D42" s="12">
        <v>44041</v>
      </c>
      <c r="E42" s="3" t="s">
        <v>751</v>
      </c>
      <c r="F42" s="4">
        <v>36.148826599121001</v>
      </c>
      <c r="G42" s="4">
        <v>38.579109191894503</v>
      </c>
      <c r="N42" s="4"/>
      <c r="P42" s="4"/>
    </row>
    <row r="43" spans="1:31">
      <c r="A43" s="2" t="s">
        <v>752</v>
      </c>
      <c r="B43" s="2" t="s">
        <v>753</v>
      </c>
      <c r="C43" s="11" t="s">
        <v>545</v>
      </c>
      <c r="D43" s="12">
        <v>44041</v>
      </c>
      <c r="E43" s="3" t="s">
        <v>754</v>
      </c>
      <c r="F43" s="4">
        <v>37.226253509521399</v>
      </c>
      <c r="G43" s="4">
        <v>39.519317626953097</v>
      </c>
      <c r="P43" s="4"/>
    </row>
    <row r="44" spans="1:31">
      <c r="A44" s="2" t="s">
        <v>755</v>
      </c>
      <c r="B44" s="2" t="s">
        <v>756</v>
      </c>
      <c r="C44" s="11" t="s">
        <v>556</v>
      </c>
      <c r="D44" s="12">
        <v>44048</v>
      </c>
      <c r="E44" s="3" t="s">
        <v>757</v>
      </c>
      <c r="F44" s="4"/>
      <c r="G44" s="4"/>
      <c r="P44" s="4"/>
    </row>
    <row r="45" spans="1:31">
      <c r="A45" s="2" t="s">
        <v>758</v>
      </c>
      <c r="B45" s="2" t="s">
        <v>759</v>
      </c>
      <c r="C45" s="2" t="s">
        <v>565</v>
      </c>
      <c r="D45" s="12">
        <v>44048</v>
      </c>
      <c r="E45" s="2" t="s">
        <v>760</v>
      </c>
      <c r="F45" s="4">
        <v>37.960506439208899</v>
      </c>
      <c r="G45" s="4">
        <v>44.995388031005803</v>
      </c>
      <c r="P45" s="4"/>
    </row>
    <row r="46" spans="1:31">
      <c r="A46" s="2" t="s">
        <v>761</v>
      </c>
      <c r="B46" s="2" t="s">
        <v>762</v>
      </c>
      <c r="C46" s="2" t="s">
        <v>559</v>
      </c>
      <c r="D46" s="12">
        <v>44048</v>
      </c>
      <c r="E46" s="2" t="s">
        <v>763</v>
      </c>
      <c r="F46" s="4">
        <v>34.789363861083899</v>
      </c>
      <c r="G46" s="4">
        <v>36.0727729797363</v>
      </c>
      <c r="P46" s="4"/>
    </row>
    <row r="47" spans="1:31">
      <c r="A47" s="2" t="s">
        <v>764</v>
      </c>
      <c r="B47" s="2" t="s">
        <v>765</v>
      </c>
      <c r="C47" s="11" t="s">
        <v>538</v>
      </c>
      <c r="D47" s="12">
        <v>44048</v>
      </c>
      <c r="E47" s="3" t="s">
        <v>766</v>
      </c>
      <c r="F47" s="4"/>
      <c r="G47" s="4"/>
      <c r="P47" s="4"/>
    </row>
    <row r="48" spans="1:31">
      <c r="A48" s="2" t="s">
        <v>767</v>
      </c>
      <c r="B48" s="2" t="s">
        <v>768</v>
      </c>
      <c r="C48" s="11" t="s">
        <v>556</v>
      </c>
      <c r="D48" s="12">
        <v>44055</v>
      </c>
      <c r="E48" s="3" t="s">
        <v>769</v>
      </c>
      <c r="F48" s="4">
        <v>30.535</v>
      </c>
      <c r="G48" s="4">
        <v>36.808</v>
      </c>
    </row>
    <row r="49" spans="1:14">
      <c r="A49" s="2" t="s">
        <v>770</v>
      </c>
      <c r="B49" s="2" t="s">
        <v>771</v>
      </c>
      <c r="C49" s="11" t="s">
        <v>565</v>
      </c>
      <c r="D49" s="12">
        <v>44055</v>
      </c>
      <c r="E49" s="3" t="s">
        <v>772</v>
      </c>
      <c r="F49" s="4">
        <v>31.257000000000001</v>
      </c>
      <c r="G49" s="4">
        <v>36.893999999999998</v>
      </c>
    </row>
    <row r="50" spans="1:14">
      <c r="A50" s="2" t="s">
        <v>773</v>
      </c>
      <c r="B50" s="2" t="s">
        <v>774</v>
      </c>
      <c r="C50" s="11" t="s">
        <v>559</v>
      </c>
      <c r="D50" s="12">
        <v>44055</v>
      </c>
      <c r="E50" s="3" t="s">
        <v>775</v>
      </c>
      <c r="F50" s="4">
        <v>34.06</v>
      </c>
      <c r="G50" s="4">
        <v>35.370000000000005</v>
      </c>
    </row>
    <row r="51" spans="1:14">
      <c r="A51" s="2" t="s">
        <v>776</v>
      </c>
      <c r="B51" s="2" t="s">
        <v>777</v>
      </c>
      <c r="C51" s="11" t="s">
        <v>545</v>
      </c>
      <c r="D51" s="12">
        <v>44055</v>
      </c>
      <c r="E51" s="3" t="s">
        <v>778</v>
      </c>
      <c r="F51" s="4">
        <v>35.28</v>
      </c>
      <c r="G51" s="4">
        <v>36.099999999999994</v>
      </c>
    </row>
    <row r="52" spans="1:14">
      <c r="A52" s="2" t="s">
        <v>779</v>
      </c>
      <c r="B52" s="2" t="s">
        <v>780</v>
      </c>
      <c r="C52" s="11" t="s">
        <v>556</v>
      </c>
      <c r="D52" s="12">
        <v>44062</v>
      </c>
      <c r="E52" s="3" t="s">
        <v>781</v>
      </c>
      <c r="F52" s="4">
        <v>34.71</v>
      </c>
      <c r="G52" s="4">
        <v>36.515000000000001</v>
      </c>
    </row>
    <row r="53" spans="1:14">
      <c r="A53" s="2" t="s">
        <v>782</v>
      </c>
      <c r="B53" s="2" t="s">
        <v>783</v>
      </c>
      <c r="C53" s="11" t="s">
        <v>565</v>
      </c>
      <c r="D53" s="12">
        <v>44062</v>
      </c>
      <c r="E53" s="3" t="s">
        <v>784</v>
      </c>
      <c r="F53" s="4">
        <v>37.084999999999994</v>
      </c>
      <c r="G53" s="4">
        <v>38.894999999999996</v>
      </c>
    </row>
    <row r="54" spans="1:14" ht="15.95">
      <c r="A54" s="2" t="s">
        <v>785</v>
      </c>
      <c r="B54" s="2" t="s">
        <v>786</v>
      </c>
      <c r="C54" s="11" t="s">
        <v>559</v>
      </c>
      <c r="D54" s="12">
        <v>44062</v>
      </c>
      <c r="E54" s="3" t="s">
        <v>787</v>
      </c>
      <c r="F54" s="4">
        <v>35.555</v>
      </c>
      <c r="G54" s="4">
        <v>35.94</v>
      </c>
      <c r="I54" s="1"/>
      <c r="J54" s="2" t="s">
        <v>510</v>
      </c>
      <c r="K54" s="2" t="s">
        <v>511</v>
      </c>
      <c r="L54" s="1" t="s">
        <v>512</v>
      </c>
      <c r="M54" s="1" t="s">
        <v>513</v>
      </c>
    </row>
    <row r="55" spans="1:14">
      <c r="A55" s="2" t="s">
        <v>788</v>
      </c>
      <c r="B55" s="2" t="s">
        <v>789</v>
      </c>
      <c r="C55" s="11" t="s">
        <v>545</v>
      </c>
      <c r="D55" s="12">
        <v>44062</v>
      </c>
      <c r="E55" s="3" t="s">
        <v>790</v>
      </c>
      <c r="F55" s="4">
        <v>36.055</v>
      </c>
      <c r="G55" s="4">
        <v>38.415000000000006</v>
      </c>
      <c r="I55" t="s">
        <v>532</v>
      </c>
      <c r="J55" s="7">
        <f>AVERAGE(F3:F26)</f>
        <v>36.926470962524398</v>
      </c>
      <c r="K55" s="7">
        <f>AVERAGE(G3:G26)</f>
        <v>41.787131652832016</v>
      </c>
      <c r="L55" s="7">
        <f>STDEV(F3:F26)</f>
        <v>1.3550633376153991</v>
      </c>
      <c r="M55" s="7">
        <f>STDEV(G3:G26)</f>
        <v>1.4110999333358845</v>
      </c>
      <c r="N55" s="4"/>
    </row>
    <row r="56" spans="1:14">
      <c r="A56" s="2" t="s">
        <v>791</v>
      </c>
      <c r="B56" s="2" t="s">
        <v>792</v>
      </c>
      <c r="C56" s="11" t="s">
        <v>556</v>
      </c>
      <c r="D56" s="12">
        <v>44069</v>
      </c>
      <c r="E56" s="3" t="s">
        <v>793</v>
      </c>
      <c r="F56" s="4">
        <v>32.39</v>
      </c>
      <c r="G56" s="4">
        <v>36.630000000000003</v>
      </c>
      <c r="I56" t="s">
        <v>574</v>
      </c>
      <c r="J56" s="7">
        <f>AVERAGE(F27:F43)</f>
        <v>36.564328640407943</v>
      </c>
      <c r="K56" s="7">
        <f>AVERAGE(G27:G43)</f>
        <v>40.722216513893812</v>
      </c>
      <c r="L56" s="7">
        <f>STDEV(F27:F43)</f>
        <v>2.3268845445038799</v>
      </c>
      <c r="M56" s="7">
        <f>STDEV(G27:G43)</f>
        <v>2.3948894620433481</v>
      </c>
      <c r="N56" s="4"/>
    </row>
    <row r="57" spans="1:14">
      <c r="A57" s="2" t="s">
        <v>794</v>
      </c>
      <c r="B57" s="2" t="s">
        <v>795</v>
      </c>
      <c r="C57" s="11" t="s">
        <v>565</v>
      </c>
      <c r="D57" s="12">
        <v>44069</v>
      </c>
      <c r="E57" s="3" t="s">
        <v>796</v>
      </c>
      <c r="F57" s="4">
        <v>35.097000000000001</v>
      </c>
      <c r="G57" s="4"/>
      <c r="I57" t="s">
        <v>607</v>
      </c>
      <c r="J57" s="7">
        <f>AVERAGE(F44:F59)</f>
        <v>33.996062164306629</v>
      </c>
      <c r="K57" s="7">
        <f>AVERAGE(G44:G59)</f>
        <v>37.45462777005708</v>
      </c>
      <c r="L57" s="7">
        <f>STDEV(F44:F55)</f>
        <v>2.3293658575021721</v>
      </c>
      <c r="M57" s="7">
        <f>STDEV(G44:G55)</f>
        <v>2.8214822510510369</v>
      </c>
    </row>
    <row r="58" spans="1:14">
      <c r="A58" s="2" t="s">
        <v>797</v>
      </c>
      <c r="B58" s="2" t="s">
        <v>798</v>
      </c>
      <c r="C58" s="11" t="s">
        <v>559</v>
      </c>
      <c r="D58" s="12">
        <v>44069</v>
      </c>
      <c r="E58" s="3" t="s">
        <v>799</v>
      </c>
      <c r="F58" s="4">
        <v>30.523</v>
      </c>
      <c r="G58" s="4">
        <v>37.228000000000002</v>
      </c>
      <c r="I58" t="s">
        <v>631</v>
      </c>
      <c r="J58" s="7">
        <f>AVERAGE(F60:F79)</f>
        <v>31.462</v>
      </c>
      <c r="K58" s="7">
        <f>AVERAGE(G60:G79)</f>
        <v>34.721578947368421</v>
      </c>
      <c r="L58" s="7">
        <f>STDEV(F56:F75)</f>
        <v>1.5704443554880294</v>
      </c>
      <c r="M58" s="7">
        <f>STDEV(G56:G75)</f>
        <v>2.0437166906801703</v>
      </c>
    </row>
    <row r="59" spans="1:14">
      <c r="A59" s="2" t="s">
        <v>800</v>
      </c>
      <c r="B59" s="2" t="s">
        <v>801</v>
      </c>
      <c r="C59" s="11" t="s">
        <v>538</v>
      </c>
      <c r="D59" s="12">
        <v>44069</v>
      </c>
      <c r="E59" s="3" t="s">
        <v>802</v>
      </c>
      <c r="F59" s="4">
        <v>30.648</v>
      </c>
      <c r="G59" s="4">
        <v>37.046999999999997</v>
      </c>
      <c r="I59" t="s">
        <v>661</v>
      </c>
      <c r="J59" s="7">
        <f>AVERAGE(F80:F95)</f>
        <v>32.573562499999994</v>
      </c>
      <c r="K59" s="7">
        <f>AVERAGE(G80:G95)</f>
        <v>34.977562499999998</v>
      </c>
      <c r="L59" s="7">
        <f>STDEV(F76:F79)</f>
        <v>1.3899288650862671</v>
      </c>
      <c r="M59" s="7">
        <f>STDEV(G76:G79)</f>
        <v>1.1548411146127413</v>
      </c>
    </row>
    <row r="60" spans="1:14">
      <c r="A60" s="2" t="s">
        <v>803</v>
      </c>
      <c r="B60" s="2" t="s">
        <v>804</v>
      </c>
      <c r="C60" s="11" t="s">
        <v>556</v>
      </c>
      <c r="D60" s="12">
        <v>44076</v>
      </c>
      <c r="E60" s="3" t="s">
        <v>805</v>
      </c>
      <c r="F60" s="4">
        <v>31.140999999999998</v>
      </c>
      <c r="G60" s="4">
        <v>35.284999999999997</v>
      </c>
    </row>
    <row r="61" spans="1:14">
      <c r="A61" s="2" t="s">
        <v>806</v>
      </c>
      <c r="B61" s="2" t="s">
        <v>807</v>
      </c>
      <c r="C61" s="11" t="s">
        <v>565</v>
      </c>
      <c r="D61" s="12">
        <v>44076</v>
      </c>
      <c r="E61" s="3" t="s">
        <v>808</v>
      </c>
      <c r="F61" s="4">
        <v>32.902999999999999</v>
      </c>
      <c r="G61" s="4">
        <v>36.872999999999998</v>
      </c>
    </row>
    <row r="62" spans="1:14">
      <c r="A62" s="2" t="s">
        <v>809</v>
      </c>
      <c r="B62" s="2" t="s">
        <v>810</v>
      </c>
      <c r="C62" s="11" t="s">
        <v>559</v>
      </c>
      <c r="D62" s="12">
        <v>44076</v>
      </c>
      <c r="E62" s="3" t="s">
        <v>811</v>
      </c>
      <c r="F62" s="4">
        <v>32.414999999999999</v>
      </c>
      <c r="G62" s="4">
        <v>38.505000000000003</v>
      </c>
    </row>
    <row r="63" spans="1:14">
      <c r="A63" s="2" t="s">
        <v>812</v>
      </c>
      <c r="B63" s="2" t="s">
        <v>813</v>
      </c>
      <c r="C63" s="11" t="s">
        <v>538</v>
      </c>
      <c r="D63" s="12">
        <v>44076</v>
      </c>
      <c r="E63" s="3" t="s">
        <v>814</v>
      </c>
      <c r="F63" s="4">
        <v>32.978000000000002</v>
      </c>
      <c r="G63" s="4">
        <v>37.75</v>
      </c>
    </row>
    <row r="64" spans="1:14">
      <c r="A64" s="2" t="s">
        <v>815</v>
      </c>
      <c r="B64" s="2" t="s">
        <v>816</v>
      </c>
      <c r="C64" s="11" t="s">
        <v>556</v>
      </c>
      <c r="D64" s="12">
        <v>44083</v>
      </c>
      <c r="E64" s="3" t="s">
        <v>817</v>
      </c>
      <c r="F64" s="4">
        <v>30.788</v>
      </c>
      <c r="G64" s="4">
        <v>32.918999999999997</v>
      </c>
    </row>
    <row r="65" spans="1:12">
      <c r="A65" s="2" t="s">
        <v>818</v>
      </c>
      <c r="B65" s="2" t="s">
        <v>819</v>
      </c>
      <c r="C65" s="11" t="s">
        <v>565</v>
      </c>
      <c r="D65" s="12">
        <v>44083</v>
      </c>
      <c r="E65" s="3" t="s">
        <v>820</v>
      </c>
      <c r="F65" s="4">
        <v>35.125</v>
      </c>
      <c r="G65" s="4">
        <v>37.061</v>
      </c>
    </row>
    <row r="66" spans="1:12">
      <c r="A66" s="2" t="s">
        <v>821</v>
      </c>
      <c r="B66" s="2" t="s">
        <v>822</v>
      </c>
      <c r="C66" s="11" t="s">
        <v>559</v>
      </c>
      <c r="D66" s="12">
        <v>44083</v>
      </c>
      <c r="E66" s="3" t="s">
        <v>823</v>
      </c>
      <c r="F66" s="4">
        <v>32.216000000000001</v>
      </c>
      <c r="G66" s="4">
        <v>34.218000000000004</v>
      </c>
    </row>
    <row r="67" spans="1:12">
      <c r="A67" s="2" t="s">
        <v>824</v>
      </c>
      <c r="B67" s="2" t="s">
        <v>825</v>
      </c>
      <c r="C67" s="11" t="s">
        <v>538</v>
      </c>
      <c r="D67" s="12">
        <v>44083</v>
      </c>
      <c r="E67" s="3" t="s">
        <v>826</v>
      </c>
      <c r="F67" s="4">
        <v>30.940999999999999</v>
      </c>
      <c r="G67" s="4">
        <v>32.843000000000004</v>
      </c>
    </row>
    <row r="68" spans="1:12">
      <c r="A68" s="2" t="s">
        <v>827</v>
      </c>
      <c r="B68" s="2" t="s">
        <v>828</v>
      </c>
      <c r="C68" s="11" t="s">
        <v>556</v>
      </c>
      <c r="D68" s="12">
        <v>44090</v>
      </c>
      <c r="E68" s="3" t="s">
        <v>829</v>
      </c>
      <c r="F68" s="4">
        <v>30.361999999999998</v>
      </c>
      <c r="G68" s="4">
        <v>34.909999999999997</v>
      </c>
    </row>
    <row r="69" spans="1:12">
      <c r="A69" s="2" t="s">
        <v>830</v>
      </c>
      <c r="B69" s="2" t="s">
        <v>831</v>
      </c>
      <c r="C69" s="11" t="s">
        <v>565</v>
      </c>
      <c r="D69" s="12">
        <v>44090</v>
      </c>
      <c r="E69" s="3" t="s">
        <v>832</v>
      </c>
      <c r="F69" s="4">
        <v>31.259</v>
      </c>
      <c r="G69" s="4">
        <v>35.875999999999998</v>
      </c>
    </row>
    <row r="70" spans="1:12">
      <c r="A70" s="2" t="s">
        <v>833</v>
      </c>
      <c r="B70" s="2" t="s">
        <v>834</v>
      </c>
      <c r="C70" s="11" t="s">
        <v>559</v>
      </c>
      <c r="D70" s="12">
        <v>44090</v>
      </c>
      <c r="E70" s="3" t="s">
        <v>835</v>
      </c>
      <c r="F70" s="4">
        <v>31.678999999999998</v>
      </c>
      <c r="G70" s="4">
        <v>35.008000000000003</v>
      </c>
    </row>
    <row r="71" spans="1:12">
      <c r="A71" s="2" t="s">
        <v>836</v>
      </c>
      <c r="B71" s="2" t="s">
        <v>837</v>
      </c>
      <c r="C71" s="11" t="s">
        <v>538</v>
      </c>
      <c r="D71" s="12">
        <v>44090</v>
      </c>
      <c r="E71" s="3" t="s">
        <v>838</v>
      </c>
      <c r="F71" s="4">
        <v>28.99</v>
      </c>
      <c r="G71" s="4">
        <v>31.253</v>
      </c>
    </row>
    <row r="72" spans="1:12">
      <c r="A72" s="2" t="s">
        <v>839</v>
      </c>
      <c r="B72" s="2" t="s">
        <v>840</v>
      </c>
      <c r="C72" s="11" t="s">
        <v>556</v>
      </c>
      <c r="D72" s="12">
        <v>44097</v>
      </c>
      <c r="E72" s="3" t="s">
        <v>841</v>
      </c>
      <c r="F72" s="4">
        <v>30.913</v>
      </c>
      <c r="G72" s="4">
        <v>33.817999999999998</v>
      </c>
    </row>
    <row r="73" spans="1:12">
      <c r="A73" s="2" t="s">
        <v>842</v>
      </c>
      <c r="B73" s="2" t="s">
        <v>843</v>
      </c>
      <c r="C73" s="11" t="s">
        <v>565</v>
      </c>
      <c r="D73" s="12">
        <v>44097</v>
      </c>
      <c r="E73" s="3" t="s">
        <v>844</v>
      </c>
      <c r="F73" s="4"/>
      <c r="G73" s="4"/>
    </row>
    <row r="74" spans="1:12">
      <c r="A74" s="2" t="s">
        <v>845</v>
      </c>
      <c r="B74" s="2" t="s">
        <v>846</v>
      </c>
      <c r="C74" s="11" t="s">
        <v>559</v>
      </c>
      <c r="D74" s="12">
        <v>44097</v>
      </c>
      <c r="E74" s="3" t="s">
        <v>847</v>
      </c>
      <c r="F74" s="4">
        <v>32.838999999999999</v>
      </c>
      <c r="G74" s="4">
        <v>33.451000000000001</v>
      </c>
      <c r="K74" s="12"/>
      <c r="L74" s="2"/>
    </row>
    <row r="75" spans="1:12">
      <c r="A75" s="2" t="s">
        <v>848</v>
      </c>
      <c r="B75" s="2" t="s">
        <v>849</v>
      </c>
      <c r="C75" s="11" t="s">
        <v>538</v>
      </c>
      <c r="D75" s="12">
        <v>44097</v>
      </c>
      <c r="E75" s="3" t="s">
        <v>850</v>
      </c>
      <c r="F75" s="4">
        <v>30.501999999999999</v>
      </c>
      <c r="G75" s="4">
        <v>32.988</v>
      </c>
      <c r="K75" s="12"/>
      <c r="L75" s="2"/>
    </row>
    <row r="76" spans="1:12">
      <c r="A76" s="2" t="s">
        <v>851</v>
      </c>
      <c r="B76" s="2" t="s">
        <v>852</v>
      </c>
      <c r="C76" s="11" t="s">
        <v>556</v>
      </c>
      <c r="D76" s="12">
        <v>44104</v>
      </c>
      <c r="E76" s="3" t="s">
        <v>853</v>
      </c>
      <c r="F76" s="4">
        <v>29.145</v>
      </c>
      <c r="G76" s="4">
        <v>32.548000000000002</v>
      </c>
      <c r="K76" s="12"/>
      <c r="L76" s="2"/>
    </row>
    <row r="77" spans="1:12">
      <c r="A77" s="2" t="s">
        <v>854</v>
      </c>
      <c r="B77" s="2" t="s">
        <v>855</v>
      </c>
      <c r="C77" s="11" t="s">
        <v>565</v>
      </c>
      <c r="D77" s="12">
        <v>44104</v>
      </c>
      <c r="E77" s="3" t="s">
        <v>856</v>
      </c>
      <c r="F77" s="4">
        <v>29.875</v>
      </c>
      <c r="G77" s="4">
        <v>34.450000000000003</v>
      </c>
      <c r="K77" s="12"/>
      <c r="L77" s="2"/>
    </row>
    <row r="78" spans="1:12">
      <c r="A78" s="2" t="s">
        <v>857</v>
      </c>
      <c r="B78" s="2" t="s">
        <v>858</v>
      </c>
      <c r="C78" s="11" t="s">
        <v>559</v>
      </c>
      <c r="D78" s="12">
        <v>44104</v>
      </c>
      <c r="E78" s="3" t="s">
        <v>859</v>
      </c>
      <c r="F78" s="4">
        <v>31.716999999999999</v>
      </c>
      <c r="G78" s="4">
        <v>35.039000000000001</v>
      </c>
      <c r="K78" s="12"/>
      <c r="L78" s="2"/>
    </row>
    <row r="79" spans="1:12">
      <c r="A79" s="2" t="s">
        <v>860</v>
      </c>
      <c r="B79" s="2" t="s">
        <v>861</v>
      </c>
      <c r="C79" s="11" t="s">
        <v>538</v>
      </c>
      <c r="D79" s="12">
        <v>44104</v>
      </c>
      <c r="E79" s="3" t="s">
        <v>862</v>
      </c>
      <c r="F79" s="4">
        <v>31.99</v>
      </c>
      <c r="G79" s="4">
        <v>34.914999999999999</v>
      </c>
      <c r="K79" s="12"/>
      <c r="L79" s="2"/>
    </row>
    <row r="80" spans="1:12">
      <c r="A80" s="2" t="s">
        <v>863</v>
      </c>
      <c r="B80" s="2" t="s">
        <v>864</v>
      </c>
      <c r="C80" s="11" t="s">
        <v>556</v>
      </c>
      <c r="D80" s="12">
        <v>44111</v>
      </c>
      <c r="E80" s="3" t="s">
        <v>865</v>
      </c>
      <c r="F80" s="4">
        <v>28.021000000000001</v>
      </c>
      <c r="G80" s="4">
        <v>37.691000000000003</v>
      </c>
      <c r="K80" s="12"/>
      <c r="L80" s="2"/>
    </row>
    <row r="81" spans="1:12">
      <c r="A81" s="2" t="s">
        <v>866</v>
      </c>
      <c r="B81" s="2" t="s">
        <v>867</v>
      </c>
      <c r="C81" s="11" t="s">
        <v>565</v>
      </c>
      <c r="D81" s="12">
        <v>44111</v>
      </c>
      <c r="E81" s="3" t="s">
        <v>868</v>
      </c>
      <c r="F81" s="4">
        <v>31.515000000000001</v>
      </c>
      <c r="G81" s="4">
        <v>34.984999999999999</v>
      </c>
      <c r="K81" s="12"/>
      <c r="L81" s="2"/>
    </row>
    <row r="82" spans="1:12">
      <c r="A82" s="2" t="s">
        <v>869</v>
      </c>
      <c r="B82" s="2" t="s">
        <v>870</v>
      </c>
      <c r="C82" s="11" t="s">
        <v>559</v>
      </c>
      <c r="D82" s="12">
        <v>44111</v>
      </c>
      <c r="E82" s="3" t="s">
        <v>871</v>
      </c>
      <c r="F82" s="4">
        <v>31.248000000000001</v>
      </c>
      <c r="G82" s="4">
        <v>35.585999999999999</v>
      </c>
      <c r="K82" s="12"/>
      <c r="L82" s="2"/>
    </row>
    <row r="83" spans="1:12">
      <c r="A83" s="2" t="s">
        <v>872</v>
      </c>
      <c r="B83" s="2" t="s">
        <v>873</v>
      </c>
      <c r="C83" s="11" t="s">
        <v>538</v>
      </c>
      <c r="D83" s="12">
        <v>44111</v>
      </c>
      <c r="E83" s="3" t="s">
        <v>874</v>
      </c>
      <c r="F83" s="4">
        <v>30.521999999999998</v>
      </c>
      <c r="G83" s="4">
        <v>33.847999999999999</v>
      </c>
      <c r="K83" s="12"/>
      <c r="L83" s="2"/>
    </row>
    <row r="84" spans="1:12">
      <c r="A84" s="2" t="s">
        <v>875</v>
      </c>
      <c r="B84" s="14" t="s">
        <v>876</v>
      </c>
      <c r="C84" s="2" t="s">
        <v>556</v>
      </c>
      <c r="D84" s="12">
        <v>44118</v>
      </c>
      <c r="E84" s="2" t="s">
        <v>669</v>
      </c>
      <c r="F84" s="4">
        <v>33.396000000000001</v>
      </c>
      <c r="G84" s="4">
        <v>33.834000000000003</v>
      </c>
      <c r="K84" s="12"/>
      <c r="L84" s="2"/>
    </row>
    <row r="85" spans="1:12">
      <c r="A85" s="2" t="s">
        <v>877</v>
      </c>
      <c r="B85" s="14" t="s">
        <v>878</v>
      </c>
      <c r="C85" s="2" t="s">
        <v>565</v>
      </c>
      <c r="D85" s="12">
        <v>44118</v>
      </c>
      <c r="E85" s="2" t="s">
        <v>676</v>
      </c>
      <c r="F85" s="4">
        <v>31.299500000000002</v>
      </c>
      <c r="G85" s="4">
        <v>32.234999999999999</v>
      </c>
      <c r="K85" s="12"/>
      <c r="L85" s="2"/>
    </row>
    <row r="86" spans="1:12">
      <c r="A86" s="2" t="s">
        <v>879</v>
      </c>
      <c r="B86" s="14" t="s">
        <v>880</v>
      </c>
      <c r="C86" s="2" t="s">
        <v>559</v>
      </c>
      <c r="D86" s="12">
        <v>44118</v>
      </c>
      <c r="E86" s="2" t="s">
        <v>671</v>
      </c>
      <c r="F86" s="4">
        <v>33.060499999999998</v>
      </c>
      <c r="G86" s="4">
        <v>34.489000000000004</v>
      </c>
      <c r="K86" s="12"/>
      <c r="L86" s="2"/>
    </row>
    <row r="87" spans="1:12">
      <c r="A87" s="2" t="s">
        <v>881</v>
      </c>
      <c r="B87" s="14" t="s">
        <v>882</v>
      </c>
      <c r="C87" s="2" t="s">
        <v>538</v>
      </c>
      <c r="D87" s="12">
        <v>44118</v>
      </c>
      <c r="E87" s="2" t="s">
        <v>672</v>
      </c>
      <c r="F87" s="4">
        <v>33.487000000000002</v>
      </c>
      <c r="G87" s="4">
        <v>34.952500000000001</v>
      </c>
      <c r="K87" s="12"/>
      <c r="L87" s="2"/>
    </row>
    <row r="88" spans="1:12">
      <c r="A88" s="2" t="s">
        <v>883</v>
      </c>
      <c r="B88" s="14" t="s">
        <v>884</v>
      </c>
      <c r="C88" s="2" t="s">
        <v>556</v>
      </c>
      <c r="D88" s="12">
        <v>44125</v>
      </c>
      <c r="E88" s="2" t="s">
        <v>675</v>
      </c>
      <c r="F88" s="4">
        <v>32.649500000000003</v>
      </c>
      <c r="G88" s="4">
        <v>34.081999999999994</v>
      </c>
      <c r="K88" s="12"/>
      <c r="L88" s="2"/>
    </row>
    <row r="89" spans="1:12">
      <c r="A89" s="2" t="s">
        <v>885</v>
      </c>
      <c r="B89" s="14" t="s">
        <v>886</v>
      </c>
      <c r="C89" s="2" t="s">
        <v>565</v>
      </c>
      <c r="D89" s="12">
        <v>44125</v>
      </c>
      <c r="E89" s="2" t="s">
        <v>682</v>
      </c>
      <c r="F89" s="4">
        <v>32.212000000000003</v>
      </c>
      <c r="G89" s="4">
        <v>35.170500000000004</v>
      </c>
      <c r="K89" s="12"/>
      <c r="L89" s="2"/>
    </row>
    <row r="90" spans="1:12">
      <c r="A90" s="2" t="s">
        <v>887</v>
      </c>
      <c r="B90" s="14" t="s">
        <v>888</v>
      </c>
      <c r="C90" s="2" t="s">
        <v>559</v>
      </c>
      <c r="D90" s="12">
        <v>44125</v>
      </c>
      <c r="E90" s="2" t="s">
        <v>677</v>
      </c>
      <c r="F90" s="4">
        <v>35.491500000000002</v>
      </c>
      <c r="G90" s="4">
        <v>36.561</v>
      </c>
      <c r="K90" s="12"/>
      <c r="L90" s="2"/>
    </row>
    <row r="91" spans="1:12">
      <c r="A91" s="2" t="s">
        <v>889</v>
      </c>
      <c r="B91" s="14" t="s">
        <v>890</v>
      </c>
      <c r="C91" s="2" t="s">
        <v>538</v>
      </c>
      <c r="D91" s="12">
        <v>44125</v>
      </c>
      <c r="E91" s="2" t="s">
        <v>678</v>
      </c>
      <c r="F91" s="4">
        <v>32.834000000000003</v>
      </c>
      <c r="G91" s="4">
        <v>33.805499999999995</v>
      </c>
      <c r="K91" s="12"/>
      <c r="L91" s="2"/>
    </row>
    <row r="92" spans="1:12">
      <c r="A92" s="2" t="s">
        <v>891</v>
      </c>
      <c r="B92" s="14" t="s">
        <v>892</v>
      </c>
      <c r="C92" s="2" t="s">
        <v>556</v>
      </c>
      <c r="D92" s="12">
        <v>44132</v>
      </c>
      <c r="E92" s="2" t="s">
        <v>681</v>
      </c>
      <c r="F92" s="4">
        <v>31.214500000000001</v>
      </c>
      <c r="G92" s="4">
        <v>32.408000000000001</v>
      </c>
      <c r="K92" s="12"/>
      <c r="L92" s="2"/>
    </row>
    <row r="93" spans="1:12">
      <c r="A93" s="2" t="s">
        <v>893</v>
      </c>
      <c r="B93" s="14" t="s">
        <v>894</v>
      </c>
      <c r="C93" s="2" t="s">
        <v>565</v>
      </c>
      <c r="D93" s="12">
        <v>44132</v>
      </c>
      <c r="E93" s="2" t="s">
        <v>689</v>
      </c>
      <c r="F93" s="4">
        <v>33.795999999999999</v>
      </c>
      <c r="G93" s="4">
        <v>35.754999999999995</v>
      </c>
      <c r="K93" s="12"/>
      <c r="L93" s="2"/>
    </row>
    <row r="94" spans="1:12">
      <c r="A94" s="2" t="s">
        <v>895</v>
      </c>
      <c r="B94" s="14" t="s">
        <v>896</v>
      </c>
      <c r="C94" s="2" t="s">
        <v>559</v>
      </c>
      <c r="D94" s="12">
        <v>44132</v>
      </c>
      <c r="E94" s="2" t="s">
        <v>683</v>
      </c>
      <c r="F94" s="4">
        <v>35.606000000000002</v>
      </c>
      <c r="G94" s="4">
        <v>37.717500000000001</v>
      </c>
    </row>
    <row r="95" spans="1:12">
      <c r="A95" s="2" t="s">
        <v>897</v>
      </c>
      <c r="B95" s="14" t="s">
        <v>898</v>
      </c>
      <c r="C95" s="2" t="s">
        <v>538</v>
      </c>
      <c r="D95" s="12">
        <v>44132</v>
      </c>
      <c r="E95" s="2" t="s">
        <v>684</v>
      </c>
      <c r="F95" s="4">
        <v>34.8245</v>
      </c>
      <c r="G95" s="4">
        <v>36.521000000000001</v>
      </c>
    </row>
    <row r="96" spans="1:12">
      <c r="A96" s="2" t="s">
        <v>899</v>
      </c>
      <c r="B96" s="14" t="s">
        <v>900</v>
      </c>
      <c r="C96" s="2" t="s">
        <v>556</v>
      </c>
      <c r="D96" s="12">
        <v>44139</v>
      </c>
      <c r="E96" s="2" t="s">
        <v>688</v>
      </c>
      <c r="F96" s="4">
        <v>33.572000000000003</v>
      </c>
      <c r="G96" s="4">
        <v>34.502499999999998</v>
      </c>
    </row>
    <row r="97" spans="1:7">
      <c r="A97" s="2" t="s">
        <v>901</v>
      </c>
      <c r="B97" s="14" t="s">
        <v>902</v>
      </c>
      <c r="C97" s="2" t="s">
        <v>565</v>
      </c>
      <c r="D97" s="12">
        <v>44139</v>
      </c>
      <c r="E97" s="2" t="s">
        <v>695</v>
      </c>
      <c r="F97" s="4">
        <v>33.292999999999999</v>
      </c>
      <c r="G97" s="4">
        <v>36.523499999999999</v>
      </c>
    </row>
    <row r="98" spans="1:7">
      <c r="A98" s="2" t="s">
        <v>903</v>
      </c>
      <c r="B98" s="14" t="s">
        <v>904</v>
      </c>
      <c r="C98" s="2" t="s">
        <v>559</v>
      </c>
      <c r="D98" s="12">
        <v>44139</v>
      </c>
      <c r="E98" s="2" t="s">
        <v>690</v>
      </c>
      <c r="F98" s="4">
        <v>33.142499999999998</v>
      </c>
      <c r="G98" s="4">
        <v>34.2545</v>
      </c>
    </row>
    <row r="99" spans="1:7">
      <c r="A99" s="2" t="s">
        <v>905</v>
      </c>
      <c r="B99" s="14" t="s">
        <v>906</v>
      </c>
      <c r="C99" s="2" t="s">
        <v>538</v>
      </c>
      <c r="D99" s="12">
        <v>44139</v>
      </c>
      <c r="E99" s="2" t="s">
        <v>691</v>
      </c>
      <c r="F99" s="4">
        <v>36.383499999999998</v>
      </c>
      <c r="G99" s="4">
        <v>40.638999999999996</v>
      </c>
    </row>
    <row r="100" spans="1:7">
      <c r="C100" s="10" t="s">
        <v>907</v>
      </c>
      <c r="D100" s="10"/>
      <c r="E100" s="10"/>
      <c r="F100" s="8">
        <f>68*100/97</f>
        <v>70.103092783505161</v>
      </c>
      <c r="G100" s="8">
        <f>69*100/97</f>
        <v>71.134020618556704</v>
      </c>
    </row>
    <row r="101" spans="1:7">
      <c r="C101" s="6" t="s">
        <v>908</v>
      </c>
      <c r="D101" s="6"/>
      <c r="E101" s="6"/>
      <c r="F101" s="6" t="s">
        <v>909</v>
      </c>
      <c r="G101" s="6" t="s">
        <v>910</v>
      </c>
    </row>
    <row r="103" spans="1:7">
      <c r="C103" s="1"/>
      <c r="D103" s="1"/>
    </row>
  </sheetData>
  <sortState xmlns:xlrd2="http://schemas.microsoft.com/office/spreadsheetml/2017/richdata2" ref="I74:L93">
    <sortCondition ref="K74:K93"/>
  </sortState>
  <mergeCells count="5">
    <mergeCell ref="I1:M1"/>
    <mergeCell ref="O1:S1"/>
    <mergeCell ref="U1:Y1"/>
    <mergeCell ref="AA1:AE1"/>
    <mergeCell ref="A1:G1"/>
  </mergeCells>
  <phoneticPr fontId="6" type="noConversion"/>
  <pageMargins left="0.7" right="0.7" top="0.75" bottom="0.75" header="0.3" footer="0.3"/>
  <pageSetup orientation="portrait" r:id="rId1"/>
  <drawing r:id="rId2"/>
  <legacyDrawing r:id="rId3"/>
  <tableParts count="6">
    <tablePart r:id="rId4"/>
    <tablePart r:id="rId5"/>
    <tablePart r:id="rId6"/>
    <tablePart r:id="rId7"/>
    <tablePart r:id="rId8"/>
    <tablePart r:id="rId9"/>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
  <sheetViews>
    <sheetView zoomScale="77" zoomScaleNormal="77" workbookViewId="0">
      <selection activeCell="F8" sqref="F8"/>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44664</v>
      </c>
      <c r="C2" s="14" t="s">
        <v>68</v>
      </c>
      <c r="D2" s="2" t="s">
        <v>69</v>
      </c>
      <c r="E2" s="74">
        <v>33.799999999999997</v>
      </c>
      <c r="F2" s="74">
        <v>95.3</v>
      </c>
      <c r="G2" s="15">
        <f>(F2*100000)/150</f>
        <v>63533.333333333336</v>
      </c>
      <c r="H2" s="74">
        <v>34.799999999999997</v>
      </c>
      <c r="I2" s="74">
        <v>61.2</v>
      </c>
      <c r="J2" s="15">
        <f>(I2*100000)/150</f>
        <v>40800</v>
      </c>
      <c r="K2" s="72">
        <v>5.86</v>
      </c>
      <c r="L2" s="15">
        <f>G2*K2*3785411.8</f>
        <v>1409329002002.9333</v>
      </c>
      <c r="M2" s="15">
        <f>J2*K2*3785411.8</f>
        <v>905046536438.3999</v>
      </c>
      <c r="O2" s="48" t="s">
        <v>16</v>
      </c>
    </row>
    <row r="3" spans="1:15">
      <c r="A3" s="5" t="s">
        <v>17</v>
      </c>
      <c r="B3" s="5">
        <v>44664</v>
      </c>
      <c r="C3" s="14" t="s">
        <v>70</v>
      </c>
      <c r="D3" s="2" t="s">
        <v>71</v>
      </c>
      <c r="E3" s="74">
        <v>35.299999999999997</v>
      </c>
      <c r="F3" s="74">
        <v>29.8</v>
      </c>
      <c r="G3" s="15">
        <f>(F3*100000)/150</f>
        <v>19866.666666666668</v>
      </c>
      <c r="H3" s="74">
        <v>38.700000000000003</v>
      </c>
      <c r="I3" s="74">
        <v>3.8</v>
      </c>
      <c r="J3" s="15">
        <f>(I3*100000)/150</f>
        <v>2533.3333333333335</v>
      </c>
      <c r="K3" s="72">
        <v>10.71</v>
      </c>
      <c r="L3" s="15">
        <f t="shared" ref="L3:L4" si="0">G3*K3*3785411.8</f>
        <v>805429639509.6001</v>
      </c>
      <c r="M3" s="15">
        <f t="shared" ref="M3:M4" si="1">J3*K3*3785411.8</f>
        <v>102705792957.60001</v>
      </c>
      <c r="O3" s="48"/>
    </row>
    <row r="4" spans="1:15">
      <c r="A4" s="5" t="s">
        <v>20</v>
      </c>
      <c r="B4" s="5">
        <v>44664</v>
      </c>
      <c r="C4" s="14" t="s">
        <v>72</v>
      </c>
      <c r="D4" s="2" t="s">
        <v>73</v>
      </c>
      <c r="E4" s="74">
        <v>36.799999999999997</v>
      </c>
      <c r="F4" s="74">
        <v>10.199999999999999</v>
      </c>
      <c r="G4" s="15">
        <f>(F4*100000)/150</f>
        <v>6799.9999999999991</v>
      </c>
      <c r="H4" s="74">
        <v>39.9</v>
      </c>
      <c r="I4" s="74">
        <v>1.6</v>
      </c>
      <c r="J4" s="15">
        <f>(I4*100000)/150</f>
        <v>1066.6666666666667</v>
      </c>
      <c r="K4" s="72">
        <v>7.07</v>
      </c>
      <c r="L4" s="15">
        <f t="shared" si="0"/>
        <v>181987457696.79996</v>
      </c>
      <c r="M4" s="15">
        <f t="shared" si="1"/>
        <v>28547052187.733334</v>
      </c>
    </row>
    <row r="5" spans="1:15">
      <c r="A5" s="5" t="s">
        <v>23</v>
      </c>
      <c r="B5" s="5">
        <v>44664</v>
      </c>
      <c r="C5" s="14" t="s">
        <v>74</v>
      </c>
      <c r="D5" s="2" t="s">
        <v>75</v>
      </c>
      <c r="E5" s="74">
        <v>36.799999999999997</v>
      </c>
      <c r="F5" s="74">
        <v>10.199999999999999</v>
      </c>
      <c r="G5" s="15">
        <f>(F5*100000)/150</f>
        <v>6799.9999999999991</v>
      </c>
      <c r="H5" s="74">
        <v>39.9</v>
      </c>
      <c r="I5" s="74">
        <v>1.6</v>
      </c>
      <c r="J5" s="15">
        <f>(I5*100000)/150</f>
        <v>1066.6666666666667</v>
      </c>
      <c r="K5" s="72">
        <v>26.52</v>
      </c>
      <c r="L5" s="15">
        <f>G5*K5*3785411.8</f>
        <v>682646022364.7998</v>
      </c>
      <c r="M5" s="15">
        <f>J5*K5*3785411.8</f>
        <v>107081728998.39999</v>
      </c>
    </row>
    <row r="6" spans="1:15">
      <c r="A6" s="2" t="s">
        <v>26</v>
      </c>
      <c r="B6" s="2"/>
      <c r="C6" s="2"/>
      <c r="D6" s="2"/>
      <c r="E6" s="2"/>
      <c r="G6" s="15">
        <f>AVERAGE(G2:G5)</f>
        <v>24250</v>
      </c>
      <c r="J6" s="45">
        <f>AVERAGE(J2:J5)</f>
        <v>11366.666666666666</v>
      </c>
      <c r="L6" s="15">
        <f>AVERAGE(L2:L5)</f>
        <v>769848030393.5332</v>
      </c>
      <c r="M6" s="15">
        <f>AVERAGE(M2:M5)</f>
        <v>285845277645.53326</v>
      </c>
    </row>
    <row r="7" spans="1:15">
      <c r="A7" s="2" t="s">
        <v>27</v>
      </c>
      <c r="B7" s="2"/>
      <c r="C7" s="2"/>
      <c r="D7" s="2"/>
      <c r="E7" s="2"/>
      <c r="G7" s="15">
        <f>STDEV(G2:G5)</f>
        <v>26903.524483413501</v>
      </c>
      <c r="J7" s="45">
        <f>STDEV(J2:J5)</f>
        <v>19634.39914103891</v>
      </c>
      <c r="L7" s="15">
        <f>STDEV(L2:L5)</f>
        <v>504442334693.5921</v>
      </c>
      <c r="M7" s="15">
        <f>STDEV(M2:M5)</f>
        <v>414370628339.36523</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9"/>
  <sheetViews>
    <sheetView zoomScale="77" zoomScaleNormal="77" workbookViewId="0">
      <selection activeCell="N5" sqref="N5"/>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44657</v>
      </c>
      <c r="C2" s="14" t="s">
        <v>76</v>
      </c>
      <c r="D2" s="2" t="s">
        <v>77</v>
      </c>
      <c r="E2" s="74">
        <v>35</v>
      </c>
      <c r="F2" s="74">
        <v>38</v>
      </c>
      <c r="G2" s="15">
        <f>(F2*100000)/150</f>
        <v>25333.333333333332</v>
      </c>
      <c r="H2" s="75">
        <v>39.200000000000003</v>
      </c>
      <c r="I2" s="75">
        <v>2.6</v>
      </c>
      <c r="J2" s="15">
        <f>(I2*100000)/150</f>
        <v>1733.3333333333333</v>
      </c>
      <c r="K2" s="72">
        <v>5.86</v>
      </c>
      <c r="L2" s="15">
        <f>G2*K2*3785411.8</f>
        <v>561956999749.33337</v>
      </c>
      <c r="M2" s="15">
        <f>J2*K2*3785411.8</f>
        <v>38449689456.533333</v>
      </c>
      <c r="O2" s="48" t="s">
        <v>16</v>
      </c>
    </row>
    <row r="3" spans="1:15">
      <c r="A3" s="5" t="s">
        <v>17</v>
      </c>
      <c r="B3" s="5">
        <v>44657</v>
      </c>
      <c r="C3" s="14" t="s">
        <v>78</v>
      </c>
      <c r="D3" s="2" t="s">
        <v>79</v>
      </c>
      <c r="E3" s="74">
        <v>35.1</v>
      </c>
      <c r="F3" s="74">
        <v>35.6</v>
      </c>
      <c r="G3" s="15">
        <f>(F3*100000)/150</f>
        <v>23733.333333333332</v>
      </c>
      <c r="H3" s="75">
        <v>39</v>
      </c>
      <c r="I3" s="75">
        <v>3</v>
      </c>
      <c r="J3" s="15">
        <f>(I3*100000)/150</f>
        <v>2000</v>
      </c>
      <c r="K3" s="72">
        <v>10.71</v>
      </c>
      <c r="L3" s="15">
        <f t="shared" ref="L3:L4" si="0">G3*K3*3785411.8</f>
        <v>962191112971.19995</v>
      </c>
      <c r="M3" s="15">
        <f t="shared" ref="M3:M4" si="1">J3*K3*3785411.8</f>
        <v>81083520756</v>
      </c>
      <c r="O3" s="48"/>
    </row>
    <row r="4" spans="1:15">
      <c r="A4" s="5" t="s">
        <v>20</v>
      </c>
      <c r="B4" s="5">
        <v>44657</v>
      </c>
      <c r="C4" s="14" t="s">
        <v>80</v>
      </c>
      <c r="D4" s="2" t="s">
        <v>81</v>
      </c>
      <c r="E4" s="74">
        <v>37.1</v>
      </c>
      <c r="F4" s="74">
        <v>7.6</v>
      </c>
      <c r="G4" s="15">
        <f>(F4*100000)/150</f>
        <v>5066.666666666667</v>
      </c>
      <c r="H4" s="75"/>
      <c r="I4" s="75"/>
      <c r="J4" s="15">
        <f>(I4*100000)/150</f>
        <v>0</v>
      </c>
      <c r="K4" s="72">
        <v>7.07</v>
      </c>
      <c r="L4" s="15">
        <f t="shared" si="0"/>
        <v>135598497891.73334</v>
      </c>
      <c r="M4" s="15">
        <f t="shared" si="1"/>
        <v>0</v>
      </c>
    </row>
    <row r="5" spans="1:15">
      <c r="A5" s="5" t="s">
        <v>23</v>
      </c>
      <c r="B5" s="5">
        <v>44657</v>
      </c>
      <c r="C5" s="14" t="s">
        <v>82</v>
      </c>
      <c r="D5" s="2" t="s">
        <v>83</v>
      </c>
      <c r="E5" s="74">
        <v>35.799999999999997</v>
      </c>
      <c r="F5" s="74">
        <v>21.1</v>
      </c>
      <c r="G5" s="15">
        <f>(F5*100000)/150</f>
        <v>14066.666666666666</v>
      </c>
      <c r="H5" s="75">
        <v>38.299999999999997</v>
      </c>
      <c r="I5" s="75">
        <v>5.0999999999999996</v>
      </c>
      <c r="J5" s="15">
        <f>(I5*100000)/150</f>
        <v>3399.9999999999995</v>
      </c>
      <c r="K5" s="72">
        <v>26.52</v>
      </c>
      <c r="L5" s="15">
        <f>G5*K5*3785411.8</f>
        <v>1412140301166.3999</v>
      </c>
      <c r="M5" s="15">
        <f>J5*K5*3785411.8</f>
        <v>341323011182.3999</v>
      </c>
    </row>
    <row r="6" spans="1:15">
      <c r="A6" s="2" t="s">
        <v>26</v>
      </c>
      <c r="B6" s="2"/>
      <c r="C6" s="2"/>
      <c r="D6" s="2"/>
      <c r="E6" s="2"/>
      <c r="G6" s="15">
        <f>AVERAGE(G2:G5)</f>
        <v>17050</v>
      </c>
      <c r="J6" s="45">
        <f>AVERAGE(J2:J5)</f>
        <v>1783.333333333333</v>
      </c>
      <c r="L6" s="15">
        <f>AVERAGE(L2:L5)</f>
        <v>767971727944.66663</v>
      </c>
      <c r="M6" s="15">
        <f>AVERAGE(M2:M5)</f>
        <v>115214055348.73331</v>
      </c>
    </row>
    <row r="7" spans="1:15">
      <c r="A7" s="2" t="s">
        <v>27</v>
      </c>
      <c r="B7" s="2"/>
      <c r="C7" s="2"/>
      <c r="D7" s="2"/>
      <c r="E7" s="2"/>
      <c r="G7" s="15">
        <f>STDEV(G2:G5)</f>
        <v>9412.4228391899032</v>
      </c>
      <c r="J7" s="45">
        <f>STDEV(J2:J5)</f>
        <v>1395.6280943638883</v>
      </c>
      <c r="L7" s="15">
        <f>STDEV(L2:L5)</f>
        <v>546202737258.97333</v>
      </c>
      <c r="M7" s="15">
        <f>STDEV(M2:M5)</f>
        <v>154334268953.79749</v>
      </c>
    </row>
    <row r="8" spans="1:15">
      <c r="A8" s="47"/>
    </row>
    <row r="9" spans="1:15">
      <c r="H9" s="15"/>
    </row>
  </sheetData>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9"/>
  <sheetViews>
    <sheetView zoomScale="77" zoomScaleNormal="77" workbookViewId="0">
      <selection activeCell="I5" sqref="I5"/>
    </sheetView>
  </sheetViews>
  <sheetFormatPr defaultColWidth="8.85546875" defaultRowHeight="15"/>
  <cols>
    <col min="1" max="1" width="19.42578125" bestFit="1" customWidth="1"/>
    <col min="2" max="2" width="15.42578125" bestFit="1" customWidth="1"/>
    <col min="3" max="3" width="12.28515625" bestFit="1" customWidth="1"/>
    <col min="4" max="4" width="15.85546875" bestFit="1" customWidth="1"/>
    <col min="5" max="5" width="8.7109375" bestFit="1" customWidth="1"/>
    <col min="6" max="7" width="15.7109375" customWidth="1"/>
    <col min="8" max="8" width="8.42578125" bestFit="1" customWidth="1"/>
    <col min="9" max="9" width="15.7109375" customWidth="1"/>
    <col min="10" max="10" width="11.42578125" bestFit="1" customWidth="1"/>
    <col min="12" max="12" width="12.28515625" customWidth="1"/>
  </cols>
  <sheetData>
    <row r="1" spans="1:15" ht="60" customHeight="1">
      <c r="A1" s="21" t="s">
        <v>0</v>
      </c>
      <c r="B1" s="21" t="s">
        <v>1</v>
      </c>
      <c r="C1" s="21" t="s">
        <v>2</v>
      </c>
      <c r="D1" s="21" t="s">
        <v>3</v>
      </c>
      <c r="E1" s="21" t="s">
        <v>4</v>
      </c>
      <c r="F1" s="21" t="s">
        <v>5</v>
      </c>
      <c r="G1" s="21" t="s">
        <v>6</v>
      </c>
      <c r="H1" s="21" t="s">
        <v>7</v>
      </c>
      <c r="I1" s="21" t="s">
        <v>8</v>
      </c>
      <c r="J1" s="46" t="s">
        <v>9</v>
      </c>
      <c r="K1" s="21" t="s">
        <v>10</v>
      </c>
      <c r="L1" s="21" t="s">
        <v>11</v>
      </c>
      <c r="M1" s="21" t="s">
        <v>12</v>
      </c>
    </row>
    <row r="2" spans="1:15">
      <c r="A2" s="5" t="s">
        <v>13</v>
      </c>
      <c r="B2" s="5">
        <v>44650</v>
      </c>
      <c r="C2" s="14" t="s">
        <v>84</v>
      </c>
      <c r="D2" s="2" t="s">
        <v>85</v>
      </c>
      <c r="E2" s="74">
        <v>35.5</v>
      </c>
      <c r="F2" s="74">
        <v>25.1</v>
      </c>
      <c r="G2" s="15">
        <f>(F2*100000)/150</f>
        <v>16733.333333333332</v>
      </c>
      <c r="H2" s="74">
        <v>37.799999999999997</v>
      </c>
      <c r="I2" s="74">
        <v>7.3</v>
      </c>
      <c r="J2" s="15">
        <f>(I2*100000)/150</f>
        <v>4866.666666666667</v>
      </c>
      <c r="K2" s="72">
        <v>5.86</v>
      </c>
      <c r="L2" s="15">
        <f>G2*K2*3785411.8</f>
        <v>371187386676.53333</v>
      </c>
      <c r="M2" s="15">
        <f>J2*K2*3785411.8</f>
        <v>107954897320.26668</v>
      </c>
      <c r="O2" s="48" t="s">
        <v>16</v>
      </c>
    </row>
    <row r="3" spans="1:15">
      <c r="A3" s="5" t="s">
        <v>17</v>
      </c>
      <c r="B3" s="5">
        <v>44650</v>
      </c>
      <c r="C3" s="14" t="s">
        <v>86</v>
      </c>
      <c r="D3" s="2" t="s">
        <v>87</v>
      </c>
      <c r="E3" s="74">
        <v>37.6</v>
      </c>
      <c r="F3" s="74">
        <v>5.5</v>
      </c>
      <c r="G3" s="15">
        <f>(F3*100000)/150</f>
        <v>3666.6666666666665</v>
      </c>
      <c r="H3" s="74">
        <v>39.9</v>
      </c>
      <c r="I3" s="74">
        <v>1.6</v>
      </c>
      <c r="J3" s="15">
        <f>(I3*100000)/150</f>
        <v>1066.6666666666667</v>
      </c>
      <c r="K3" s="72">
        <v>10.71</v>
      </c>
      <c r="L3" s="15">
        <f t="shared" ref="L3:L4" si="0">G3*K3*3785411.8</f>
        <v>148653121386</v>
      </c>
      <c r="M3" s="15">
        <f t="shared" ref="M3:M4" si="1">J3*K3*3785411.8</f>
        <v>43244544403.200005</v>
      </c>
      <c r="O3" s="48"/>
    </row>
    <row r="4" spans="1:15">
      <c r="A4" s="5" t="s">
        <v>20</v>
      </c>
      <c r="B4" s="5">
        <v>44650</v>
      </c>
      <c r="C4" s="14" t="s">
        <v>88</v>
      </c>
      <c r="D4" s="2" t="s">
        <v>89</v>
      </c>
      <c r="E4" s="74">
        <v>36.200000000000003</v>
      </c>
      <c r="F4" s="74">
        <v>15.8</v>
      </c>
      <c r="G4" s="15">
        <f>(F4*100000)/150</f>
        <v>10533.333333333334</v>
      </c>
      <c r="H4" s="74">
        <v>38.1</v>
      </c>
      <c r="I4" s="74">
        <v>6</v>
      </c>
      <c r="J4" s="15">
        <f>(I4*100000)/150</f>
        <v>4000</v>
      </c>
      <c r="K4" s="72">
        <v>7.07</v>
      </c>
      <c r="L4" s="15">
        <f t="shared" si="0"/>
        <v>281902140353.8667</v>
      </c>
      <c r="M4" s="15">
        <f t="shared" si="1"/>
        <v>107051445704</v>
      </c>
    </row>
    <row r="5" spans="1:15">
      <c r="A5" s="5" t="s">
        <v>23</v>
      </c>
      <c r="B5" s="5">
        <v>44650</v>
      </c>
      <c r="C5" s="14" t="s">
        <v>90</v>
      </c>
      <c r="D5" s="2" t="s">
        <v>91</v>
      </c>
      <c r="E5" s="74">
        <v>37.4</v>
      </c>
      <c r="F5" s="74">
        <v>6.2</v>
      </c>
      <c r="G5" s="15">
        <f>(F5*100000)/150</f>
        <v>4133.333333333333</v>
      </c>
      <c r="H5" s="74">
        <v>39.799999999999997</v>
      </c>
      <c r="I5" s="74">
        <v>1.7</v>
      </c>
      <c r="J5" s="15">
        <f>(I5*100000)/150</f>
        <v>1133.3333333333333</v>
      </c>
      <c r="K5" s="72">
        <v>26.52</v>
      </c>
      <c r="L5" s="15">
        <f>G5*K5*3785411.8</f>
        <v>414941699868.79993</v>
      </c>
      <c r="M5" s="15">
        <f>J5*K5*3785411.8</f>
        <v>113774337060.79999</v>
      </c>
    </row>
    <row r="6" spans="1:15">
      <c r="A6" s="2" t="s">
        <v>26</v>
      </c>
      <c r="B6" s="2"/>
      <c r="C6" s="2"/>
      <c r="D6" s="2"/>
      <c r="E6" s="2"/>
      <c r="G6" s="15">
        <f>AVERAGE(G2:G5)</f>
        <v>8766.6666666666679</v>
      </c>
      <c r="J6" s="45">
        <f>AVERAGE(J2:J5)</f>
        <v>2766.666666666667</v>
      </c>
      <c r="L6" s="15">
        <f>AVERAGE(L2:L5)</f>
        <v>304171087071.29999</v>
      </c>
      <c r="M6" s="15">
        <f>AVERAGE(M2:M5)</f>
        <v>93006306122.066666</v>
      </c>
    </row>
    <row r="7" spans="1:15">
      <c r="A7" s="2" t="s">
        <v>27</v>
      </c>
      <c r="B7" s="2"/>
      <c r="C7" s="2"/>
      <c r="D7" s="2"/>
      <c r="E7" s="2"/>
      <c r="G7" s="15">
        <f>STDEV(G2:G5)</f>
        <v>6166.2161997632038</v>
      </c>
      <c r="J7" s="45">
        <f>STDEV(J2:J5)</f>
        <v>1956.9439515810434</v>
      </c>
      <c r="L7" s="15">
        <f>STDEV(L2:L5)</f>
        <v>117534472547.57521</v>
      </c>
      <c r="M7" s="15">
        <f>STDEV(M2:M5)</f>
        <v>33308008862.355923</v>
      </c>
    </row>
    <row r="8" spans="1:15">
      <c r="A8" s="47"/>
    </row>
    <row r="9" spans="1:15">
      <c r="H9" s="15"/>
    </row>
  </sheetData>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8127B4132097945B9CA15173992E00F" ma:contentTypeVersion="12" ma:contentTypeDescription="Create a new document." ma:contentTypeScope="" ma:versionID="03e5fef985f9d918f898c5b65cbe3d76">
  <xsd:schema xmlns:xsd="http://www.w3.org/2001/XMLSchema" xmlns:xs="http://www.w3.org/2001/XMLSchema" xmlns:p="http://schemas.microsoft.com/office/2006/metadata/properties" xmlns:ns3="62ab6ce2-7f03-4e3b-a81e-a3e259676ad5" xmlns:ns4="82170ce2-2fd2-40f1-a5c2-d04b8d780fd2" targetNamespace="http://schemas.microsoft.com/office/2006/metadata/properties" ma:root="true" ma:fieldsID="a5f4e48a92b42e371d79a2fa9a865ef9" ns3:_="" ns4:_="">
    <xsd:import namespace="62ab6ce2-7f03-4e3b-a81e-a3e259676ad5"/>
    <xsd:import namespace="82170ce2-2fd2-40f1-a5c2-d04b8d780fd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ab6ce2-7f03-4e3b-a81e-a3e259676a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2170ce2-2fd2-40f1-a5c2-d04b8d780fd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F7177FD-A137-41E1-8C86-8F508B926785}"/>
</file>

<file path=customXml/itemProps2.xml><?xml version="1.0" encoding="utf-8"?>
<ds:datastoreItem xmlns:ds="http://schemas.openxmlformats.org/officeDocument/2006/customXml" ds:itemID="{F76087F1-EA84-4368-9A4B-F1DD5B13B17B}"/>
</file>

<file path=customXml/itemProps3.xml><?xml version="1.0" encoding="utf-8"?>
<ds:datastoreItem xmlns:ds="http://schemas.openxmlformats.org/officeDocument/2006/customXml" ds:itemID="{71EC1E05-EC5D-44A1-80BF-F60B3BD9278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mmezzari</dc:creator>
  <cp:keywords/>
  <dc:description/>
  <cp:lastModifiedBy>Anaid Reyes</cp:lastModifiedBy>
  <cp:revision/>
  <dcterms:created xsi:type="dcterms:W3CDTF">2021-03-31T18:56:23Z</dcterms:created>
  <dcterms:modified xsi:type="dcterms:W3CDTF">2022-05-31T22:54:09Z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0x01010038127B4132097945B9CA15173992E00F</vt:lpwstr>
  </property>
</Properties>
</file>