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hsin\Desktop\"/>
    </mc:Choice>
  </mc:AlternateContent>
  <xr:revisionPtr revIDLastSave="0" documentId="8_{61C1E426-0ABE-4AE0-9F90-EE68FDCC90F0}" xr6:coauthVersionLast="47" xr6:coauthVersionMax="47" xr10:uidLastSave="{00000000-0000-0000-0000-000000000000}"/>
  <bookViews>
    <workbookView xWindow="-108" yWindow="-108" windowWidth="23256" windowHeight="12576" activeTab="2" xr2:uid="{9E3786DC-8826-48F0-877B-55B4DCED2C00}"/>
  </bookViews>
  <sheets>
    <sheet name="Sheet1" sheetId="1" r:id="rId1"/>
    <sheet name="Sheet2" sheetId="2" r:id="rId2"/>
    <sheet name="Sheet3" sheetId="3" r:id="rId3"/>
    <sheet name="Sheet5" sheetId="5" r:id="rId4"/>
    <sheet name="Sheet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Z7" i="3"/>
  <c r="Z6" i="3"/>
  <c r="Z5" i="3"/>
  <c r="AM39" i="4"/>
  <c r="AL39" i="4"/>
  <c r="AM38" i="4"/>
  <c r="AL38" i="4"/>
  <c r="AM37" i="4"/>
  <c r="AL37" i="4"/>
  <c r="AM36" i="4"/>
  <c r="AL36" i="4"/>
  <c r="AM35" i="4"/>
  <c r="AL35" i="4"/>
  <c r="AM34" i="4"/>
  <c r="AL34" i="4"/>
  <c r="AM33" i="4"/>
  <c r="AL33" i="4"/>
  <c r="AM32" i="4"/>
  <c r="AL32" i="4"/>
  <c r="AM31" i="4"/>
  <c r="AL31" i="4"/>
  <c r="AM30" i="4"/>
  <c r="AL30" i="4"/>
  <c r="AM29" i="4"/>
  <c r="AL29" i="4"/>
  <c r="AM28" i="4"/>
  <c r="AL28" i="4"/>
  <c r="AM27" i="4"/>
  <c r="AL27" i="4"/>
  <c r="AM26" i="4"/>
  <c r="AL26" i="4"/>
  <c r="AM25" i="4"/>
  <c r="AL25" i="4"/>
  <c r="AM24" i="4"/>
  <c r="AL24" i="4"/>
  <c r="AM23" i="4"/>
  <c r="AL23" i="4"/>
  <c r="AM22" i="4"/>
  <c r="AL22" i="4"/>
  <c r="AM21" i="4"/>
  <c r="AL21" i="4"/>
  <c r="AM20" i="4"/>
  <c r="AL20" i="4"/>
  <c r="AM19" i="4"/>
  <c r="AL19" i="4"/>
  <c r="AM18" i="4"/>
  <c r="AL18" i="4"/>
  <c r="AM17" i="4"/>
  <c r="AL17" i="4"/>
  <c r="AM16" i="4"/>
  <c r="AL16" i="4"/>
  <c r="AM15" i="4"/>
  <c r="AL15" i="4"/>
  <c r="AM14" i="4"/>
  <c r="AL14" i="4"/>
  <c r="AM13" i="4"/>
  <c r="AL13" i="4"/>
  <c r="AM12" i="4"/>
  <c r="AL12" i="4"/>
  <c r="AM11" i="4"/>
  <c r="AL11" i="4"/>
  <c r="AM10" i="4"/>
  <c r="AL10" i="4"/>
  <c r="AM9" i="4"/>
  <c r="AL9" i="4"/>
  <c r="AM8" i="4"/>
  <c r="AL8" i="4"/>
  <c r="AM7" i="4"/>
  <c r="AL7" i="4"/>
  <c r="AM6" i="4"/>
  <c r="AL6" i="4"/>
  <c r="AM5" i="4"/>
  <c r="AL5" i="4"/>
  <c r="AM4" i="4"/>
  <c r="AL4" i="4"/>
  <c r="K40" i="5"/>
  <c r="J40" i="5"/>
  <c r="I40" i="5"/>
  <c r="K39" i="5"/>
  <c r="J39" i="5"/>
  <c r="I39" i="5"/>
  <c r="K38" i="5"/>
  <c r="J38" i="5"/>
  <c r="I38" i="5"/>
  <c r="K37" i="5"/>
  <c r="J37" i="5"/>
  <c r="I37" i="5"/>
  <c r="K36" i="5"/>
  <c r="J36" i="5"/>
  <c r="I36" i="5"/>
  <c r="K35" i="5"/>
  <c r="J35" i="5"/>
  <c r="I35" i="5"/>
  <c r="K34" i="5"/>
  <c r="J34" i="5"/>
  <c r="I34" i="5"/>
  <c r="K33" i="5"/>
  <c r="J33" i="5"/>
  <c r="I33" i="5"/>
  <c r="K32" i="5"/>
  <c r="J32" i="5"/>
  <c r="I32" i="5"/>
  <c r="K31" i="5"/>
  <c r="J31" i="5"/>
  <c r="I31" i="5"/>
  <c r="K30" i="5"/>
  <c r="J30" i="5"/>
  <c r="I30" i="5"/>
  <c r="K29" i="5"/>
  <c r="J29" i="5"/>
  <c r="I29" i="5"/>
  <c r="K28" i="5"/>
  <c r="J28" i="5"/>
  <c r="I28" i="5"/>
  <c r="K27" i="5"/>
  <c r="J27" i="5"/>
  <c r="I27" i="5"/>
  <c r="K26" i="5"/>
  <c r="J26" i="5"/>
  <c r="I26" i="5"/>
  <c r="K25" i="5"/>
  <c r="J25" i="5"/>
  <c r="I25" i="5"/>
  <c r="K24" i="5"/>
  <c r="J24" i="5"/>
  <c r="I24" i="5"/>
  <c r="K23" i="5"/>
  <c r="J23" i="5"/>
  <c r="I23" i="5"/>
  <c r="K22" i="5"/>
  <c r="J22" i="5"/>
  <c r="I22" i="5"/>
  <c r="K21" i="5"/>
  <c r="J21" i="5"/>
  <c r="I21" i="5"/>
  <c r="K20" i="5"/>
  <c r="J20" i="5"/>
  <c r="I20" i="5"/>
  <c r="K19" i="5"/>
  <c r="J19" i="5"/>
  <c r="I19" i="5"/>
  <c r="K18" i="5"/>
  <c r="J18" i="5"/>
  <c r="I18" i="5"/>
  <c r="K17" i="5"/>
  <c r="J17" i="5"/>
  <c r="I17" i="5"/>
  <c r="K16" i="5"/>
  <c r="J16" i="5"/>
  <c r="I16" i="5"/>
  <c r="K15" i="5"/>
  <c r="J15" i="5"/>
  <c r="I15" i="5"/>
  <c r="K14" i="5"/>
  <c r="J14" i="5"/>
  <c r="I14" i="5"/>
  <c r="K13" i="5"/>
  <c r="J13" i="5"/>
  <c r="I13" i="5"/>
  <c r="K12" i="5"/>
  <c r="J12" i="5"/>
  <c r="I12" i="5"/>
  <c r="K11" i="5"/>
  <c r="J11" i="5"/>
  <c r="I11" i="5"/>
  <c r="K10" i="5"/>
  <c r="J10" i="5"/>
  <c r="I10" i="5"/>
  <c r="K9" i="5"/>
  <c r="J9" i="5"/>
  <c r="I9" i="5"/>
  <c r="K8" i="5"/>
  <c r="J8" i="5"/>
  <c r="I8" i="5"/>
  <c r="K7" i="5"/>
  <c r="J7" i="5"/>
  <c r="I7" i="5"/>
  <c r="K6" i="5"/>
  <c r="J6" i="5"/>
  <c r="I6" i="5"/>
  <c r="K5" i="5"/>
  <c r="J5" i="5"/>
  <c r="I5" i="5"/>
  <c r="V6" i="5"/>
  <c r="V5" i="5"/>
  <c r="O5" i="5"/>
  <c r="O6" i="5"/>
  <c r="E2" i="5"/>
  <c r="D40" i="4"/>
  <c r="E29" i="4"/>
  <c r="E21" i="4"/>
  <c r="D20" i="4"/>
  <c r="D16" i="4"/>
  <c r="D8" i="4"/>
  <c r="E5" i="4"/>
  <c r="E2" i="4"/>
  <c r="E25" i="4" s="1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S5" i="3"/>
  <c r="R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5" i="3"/>
  <c r="J6" i="3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E2" i="3"/>
  <c r="D8" i="5" l="1"/>
  <c r="E11" i="5"/>
  <c r="D16" i="5"/>
  <c r="E27" i="5"/>
  <c r="D32" i="5"/>
  <c r="G32" i="5" s="1"/>
  <c r="E35" i="5"/>
  <c r="E8" i="5"/>
  <c r="D13" i="5"/>
  <c r="E16" i="5"/>
  <c r="D21" i="5"/>
  <c r="E24" i="5"/>
  <c r="E32" i="5"/>
  <c r="D37" i="5"/>
  <c r="E26" i="5"/>
  <c r="D31" i="5"/>
  <c r="E34" i="5"/>
  <c r="D9" i="5"/>
  <c r="G9" i="5" s="1"/>
  <c r="E12" i="5"/>
  <c r="D17" i="5"/>
  <c r="E20" i="5"/>
  <c r="D25" i="5"/>
  <c r="G25" i="5" s="1"/>
  <c r="E28" i="5"/>
  <c r="D33" i="5"/>
  <c r="E36" i="5"/>
  <c r="D24" i="5"/>
  <c r="G24" i="5" s="1"/>
  <c r="D40" i="5"/>
  <c r="D5" i="5"/>
  <c r="G5" i="5" s="1"/>
  <c r="D29" i="5"/>
  <c r="D6" i="5"/>
  <c r="E9" i="5"/>
  <c r="D14" i="5"/>
  <c r="G14" i="5" s="1"/>
  <c r="E17" i="5"/>
  <c r="D22" i="5"/>
  <c r="E25" i="5"/>
  <c r="D30" i="5"/>
  <c r="G30" i="5" s="1"/>
  <c r="E33" i="5"/>
  <c r="D38" i="5"/>
  <c r="G38" i="5" s="1"/>
  <c r="E6" i="5"/>
  <c r="D11" i="5"/>
  <c r="G11" i="5" s="1"/>
  <c r="E14" i="5"/>
  <c r="D19" i="5"/>
  <c r="E22" i="5"/>
  <c r="D27" i="5"/>
  <c r="G27" i="5" s="1"/>
  <c r="E30" i="5"/>
  <c r="D35" i="5"/>
  <c r="E38" i="5"/>
  <c r="E40" i="5"/>
  <c r="E5" i="5"/>
  <c r="D10" i="5"/>
  <c r="E13" i="5"/>
  <c r="D18" i="5"/>
  <c r="G18" i="5" s="1"/>
  <c r="E21" i="5"/>
  <c r="D26" i="5"/>
  <c r="G26" i="5" s="1"/>
  <c r="E29" i="5"/>
  <c r="D34" i="5"/>
  <c r="G34" i="5" s="1"/>
  <c r="E37" i="5"/>
  <c r="E19" i="5"/>
  <c r="D7" i="5"/>
  <c r="E10" i="5"/>
  <c r="D15" i="5"/>
  <c r="E18" i="5"/>
  <c r="D23" i="5"/>
  <c r="D39" i="5"/>
  <c r="G39" i="5" s="1"/>
  <c r="E7" i="5"/>
  <c r="D12" i="5"/>
  <c r="G12" i="5" s="1"/>
  <c r="E15" i="5"/>
  <c r="D20" i="5"/>
  <c r="G20" i="5" s="1"/>
  <c r="E23" i="5"/>
  <c r="D28" i="5"/>
  <c r="G28" i="5" s="1"/>
  <c r="E31" i="5"/>
  <c r="D36" i="5"/>
  <c r="G36" i="5" s="1"/>
  <c r="E39" i="5"/>
  <c r="E13" i="4"/>
  <c r="E9" i="4"/>
  <c r="E33" i="4"/>
  <c r="E38" i="4"/>
  <c r="E34" i="4"/>
  <c r="E30" i="4"/>
  <c r="E26" i="4"/>
  <c r="E22" i="4"/>
  <c r="E18" i="4"/>
  <c r="E14" i="4"/>
  <c r="E10" i="4"/>
  <c r="E6" i="4"/>
  <c r="E12" i="4"/>
  <c r="D38" i="4"/>
  <c r="G38" i="4" s="1"/>
  <c r="D34" i="4"/>
  <c r="G34" i="4" s="1"/>
  <c r="D30" i="4"/>
  <c r="D26" i="4"/>
  <c r="G26" i="4" s="1"/>
  <c r="D22" i="4"/>
  <c r="G22" i="4" s="1"/>
  <c r="D18" i="4"/>
  <c r="G18" i="4" s="1"/>
  <c r="D14" i="4"/>
  <c r="D10" i="4"/>
  <c r="G10" i="4" s="1"/>
  <c r="D6" i="4"/>
  <c r="G6" i="4" s="1"/>
  <c r="E28" i="4"/>
  <c r="D36" i="4"/>
  <c r="D32" i="4"/>
  <c r="D28" i="4"/>
  <c r="E39" i="4"/>
  <c r="E35" i="4"/>
  <c r="E31" i="4"/>
  <c r="E27" i="4"/>
  <c r="E23" i="4"/>
  <c r="E19" i="4"/>
  <c r="E15" i="4"/>
  <c r="E11" i="4"/>
  <c r="E7" i="4"/>
  <c r="E24" i="4"/>
  <c r="E16" i="4"/>
  <c r="G16" i="4" s="1"/>
  <c r="D39" i="4"/>
  <c r="G39" i="4" s="1"/>
  <c r="D35" i="4"/>
  <c r="G35" i="4" s="1"/>
  <c r="D31" i="4"/>
  <c r="G31" i="4" s="1"/>
  <c r="D27" i="4"/>
  <c r="D23" i="4"/>
  <c r="G23" i="4" s="1"/>
  <c r="D19" i="4"/>
  <c r="G19" i="4" s="1"/>
  <c r="D15" i="4"/>
  <c r="G15" i="4" s="1"/>
  <c r="D11" i="4"/>
  <c r="G11" i="4" s="1"/>
  <c r="D7" i="4"/>
  <c r="G7" i="4" s="1"/>
  <c r="E20" i="4"/>
  <c r="G20" i="4" s="1"/>
  <c r="E8" i="4"/>
  <c r="D24" i="4"/>
  <c r="G24" i="4" s="1"/>
  <c r="E40" i="4"/>
  <c r="G40" i="4" s="1"/>
  <c r="E36" i="4"/>
  <c r="E32" i="4"/>
  <c r="E37" i="4"/>
  <c r="D37" i="4"/>
  <c r="G37" i="4" s="1"/>
  <c r="D33" i="4"/>
  <c r="G33" i="4" s="1"/>
  <c r="D29" i="4"/>
  <c r="G29" i="4" s="1"/>
  <c r="D25" i="4"/>
  <c r="G25" i="4" s="1"/>
  <c r="D21" i="4"/>
  <c r="G21" i="4" s="1"/>
  <c r="H21" i="4" s="1"/>
  <c r="D17" i="4"/>
  <c r="G17" i="4" s="1"/>
  <c r="D13" i="4"/>
  <c r="G13" i="4" s="1"/>
  <c r="D9" i="4"/>
  <c r="G9" i="4" s="1"/>
  <c r="D12" i="4"/>
  <c r="G12" i="4" s="1"/>
  <c r="F21" i="4"/>
  <c r="D5" i="4"/>
  <c r="G5" i="4" s="1"/>
  <c r="E17" i="4"/>
  <c r="E8" i="3"/>
  <c r="D13" i="3"/>
  <c r="D21" i="3"/>
  <c r="D29" i="3"/>
  <c r="D30" i="3"/>
  <c r="G30" i="3" s="1"/>
  <c r="E33" i="3"/>
  <c r="D38" i="3"/>
  <c r="E16" i="3"/>
  <c r="E24" i="3"/>
  <c r="E32" i="3"/>
  <c r="D37" i="3"/>
  <c r="E5" i="3"/>
  <c r="D18" i="3"/>
  <c r="E21" i="3"/>
  <c r="D26" i="3"/>
  <c r="E29" i="3"/>
  <c r="E10" i="3"/>
  <c r="D9" i="3"/>
  <c r="G9" i="3" s="1"/>
  <c r="E12" i="3"/>
  <c r="D17" i="3"/>
  <c r="E20" i="3"/>
  <c r="D25" i="3"/>
  <c r="E28" i="3"/>
  <c r="D33" i="3"/>
  <c r="G33" i="3" s="1"/>
  <c r="E36" i="3"/>
  <c r="D6" i="3"/>
  <c r="E9" i="3"/>
  <c r="D14" i="3"/>
  <c r="E17" i="3"/>
  <c r="D22" i="3"/>
  <c r="E25" i="3"/>
  <c r="E6" i="3"/>
  <c r="D11" i="3"/>
  <c r="E14" i="3"/>
  <c r="D19" i="3"/>
  <c r="G19" i="3" s="1"/>
  <c r="E22" i="3"/>
  <c r="D27" i="3"/>
  <c r="E30" i="3"/>
  <c r="D35" i="3"/>
  <c r="E38" i="3"/>
  <c r="D8" i="3"/>
  <c r="G8" i="3" s="1"/>
  <c r="E11" i="3"/>
  <c r="D16" i="3"/>
  <c r="G16" i="3" s="1"/>
  <c r="E19" i="3"/>
  <c r="D24" i="3"/>
  <c r="G24" i="3" s="1"/>
  <c r="E27" i="3"/>
  <c r="D32" i="3"/>
  <c r="G32" i="3" s="1"/>
  <c r="E35" i="3"/>
  <c r="D40" i="3"/>
  <c r="D5" i="3"/>
  <c r="E40" i="3"/>
  <c r="D10" i="3"/>
  <c r="G10" i="3" s="1"/>
  <c r="E13" i="3"/>
  <c r="D34" i="3"/>
  <c r="G34" i="3" s="1"/>
  <c r="E37" i="3"/>
  <c r="D7" i="3"/>
  <c r="D15" i="3"/>
  <c r="E18" i="3"/>
  <c r="D23" i="3"/>
  <c r="G23" i="3" s="1"/>
  <c r="E26" i="3"/>
  <c r="D31" i="3"/>
  <c r="E34" i="3"/>
  <c r="D39" i="3"/>
  <c r="G39" i="3" s="1"/>
  <c r="E7" i="3"/>
  <c r="D12" i="3"/>
  <c r="G12" i="3" s="1"/>
  <c r="E15" i="3"/>
  <c r="D20" i="3"/>
  <c r="G20" i="3" s="1"/>
  <c r="E23" i="3"/>
  <c r="D28" i="3"/>
  <c r="G28" i="3" s="1"/>
  <c r="E31" i="3"/>
  <c r="D36" i="3"/>
  <c r="E39" i="3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E5" i="2"/>
  <c r="E2" i="2"/>
  <c r="E36" i="1"/>
  <c r="D36" i="1" s="1"/>
  <c r="E37" i="1"/>
  <c r="D37" i="1" s="1"/>
  <c r="E38" i="1"/>
  <c r="D38" i="1" s="1"/>
  <c r="E39" i="1"/>
  <c r="D39" i="1" s="1"/>
  <c r="E40" i="1"/>
  <c r="D40" i="1" s="1"/>
  <c r="E35" i="1"/>
  <c r="D35" i="1" s="1"/>
  <c r="E32" i="1"/>
  <c r="D32" i="1" s="1"/>
  <c r="E34" i="1"/>
  <c r="D34" i="1" s="1"/>
  <c r="E33" i="1"/>
  <c r="D33" i="1" s="1"/>
  <c r="E31" i="1"/>
  <c r="D31" i="1" s="1"/>
  <c r="E30" i="1"/>
  <c r="D30" i="1" s="1"/>
  <c r="E29" i="1"/>
  <c r="D29" i="1" s="1"/>
  <c r="E28" i="1"/>
  <c r="D28" i="1" s="1"/>
  <c r="E27" i="1"/>
  <c r="D27" i="1" s="1"/>
  <c r="E26" i="1"/>
  <c r="D26" i="1" s="1"/>
  <c r="E25" i="1"/>
  <c r="D25" i="1" s="1"/>
  <c r="E24" i="1"/>
  <c r="D24" i="1" s="1"/>
  <c r="E23" i="1"/>
  <c r="D23" i="1" s="1"/>
  <c r="E22" i="1"/>
  <c r="D22" i="1" s="1"/>
  <c r="E16" i="1"/>
  <c r="D16" i="1" s="1"/>
  <c r="E17" i="1"/>
  <c r="D17" i="1" s="1"/>
  <c r="E18" i="1"/>
  <c r="D18" i="1" s="1"/>
  <c r="E19" i="1"/>
  <c r="D19" i="1" s="1"/>
  <c r="E20" i="1"/>
  <c r="D20" i="1" s="1"/>
  <c r="E21" i="1"/>
  <c r="D21" i="1" s="1"/>
  <c r="E6" i="1"/>
  <c r="D6" i="1" s="1"/>
  <c r="E7" i="1"/>
  <c r="D7" i="1" s="1"/>
  <c r="E8" i="1"/>
  <c r="D8" i="1" s="1"/>
  <c r="E9" i="1"/>
  <c r="D9" i="1" s="1"/>
  <c r="E10" i="1"/>
  <c r="D10" i="1" s="1"/>
  <c r="E11" i="1"/>
  <c r="D11" i="1" s="1"/>
  <c r="E12" i="1"/>
  <c r="D12" i="1" s="1"/>
  <c r="E13" i="1"/>
  <c r="D13" i="1" s="1"/>
  <c r="E14" i="1"/>
  <c r="D14" i="1" s="1"/>
  <c r="E15" i="1"/>
  <c r="D15" i="1" s="1"/>
  <c r="E5" i="1"/>
  <c r="D5" i="1" s="1"/>
  <c r="H25" i="5" l="1"/>
  <c r="H9" i="5"/>
  <c r="H5" i="5"/>
  <c r="F7" i="5"/>
  <c r="G7" i="5"/>
  <c r="F5" i="5"/>
  <c r="G40" i="5"/>
  <c r="F28" i="5"/>
  <c r="H28" i="5" s="1"/>
  <c r="F32" i="5"/>
  <c r="H32" i="5" s="1"/>
  <c r="F35" i="5"/>
  <c r="F34" i="5"/>
  <c r="H34" i="5" s="1"/>
  <c r="F24" i="5"/>
  <c r="H24" i="5" s="1"/>
  <c r="F27" i="5"/>
  <c r="H27" i="5" s="1"/>
  <c r="F9" i="5"/>
  <c r="F20" i="5"/>
  <c r="H20" i="5" s="1"/>
  <c r="G31" i="5"/>
  <c r="F31" i="5" s="1"/>
  <c r="G21" i="5"/>
  <c r="F40" i="5"/>
  <c r="G19" i="5"/>
  <c r="F33" i="5"/>
  <c r="G23" i="5"/>
  <c r="F38" i="5"/>
  <c r="H38" i="5" s="1"/>
  <c r="F39" i="5"/>
  <c r="H39" i="5" s="1"/>
  <c r="F18" i="5"/>
  <c r="H18" i="5" s="1"/>
  <c r="G35" i="5"/>
  <c r="F14" i="5"/>
  <c r="H14" i="5" s="1"/>
  <c r="G6" i="5"/>
  <c r="G17" i="5"/>
  <c r="F26" i="5"/>
  <c r="H26" i="5" s="1"/>
  <c r="F16" i="5"/>
  <c r="G16" i="5"/>
  <c r="F25" i="5"/>
  <c r="G29" i="5"/>
  <c r="F36" i="5"/>
  <c r="H36" i="5" s="1"/>
  <c r="G13" i="5"/>
  <c r="F11" i="5"/>
  <c r="H11" i="5" s="1"/>
  <c r="G10" i="5"/>
  <c r="F30" i="5"/>
  <c r="H30" i="5" s="1"/>
  <c r="G22" i="5"/>
  <c r="G33" i="5"/>
  <c r="F12" i="5"/>
  <c r="H12" i="5" s="1"/>
  <c r="G37" i="5"/>
  <c r="G8" i="5"/>
  <c r="G15" i="5"/>
  <c r="F10" i="5"/>
  <c r="H5" i="4"/>
  <c r="H20" i="4"/>
  <c r="H40" i="4"/>
  <c r="H24" i="4"/>
  <c r="G36" i="4"/>
  <c r="H34" i="4"/>
  <c r="F7" i="4"/>
  <c r="F23" i="4"/>
  <c r="H23" i="4" s="1"/>
  <c r="F39" i="4"/>
  <c r="G14" i="4"/>
  <c r="F10" i="4"/>
  <c r="F26" i="4"/>
  <c r="F28" i="4"/>
  <c r="F29" i="4"/>
  <c r="F13" i="4"/>
  <c r="H18" i="4"/>
  <c r="F33" i="4"/>
  <c r="F11" i="4"/>
  <c r="H6" i="4"/>
  <c r="G28" i="4"/>
  <c r="F20" i="4"/>
  <c r="H37" i="4"/>
  <c r="F24" i="4"/>
  <c r="F15" i="4"/>
  <c r="F31" i="4"/>
  <c r="G30" i="4"/>
  <c r="F18" i="4"/>
  <c r="F34" i="4"/>
  <c r="G8" i="4"/>
  <c r="F8" i="4" s="1"/>
  <c r="F17" i="4"/>
  <c r="H17" i="4" s="1"/>
  <c r="H11" i="4"/>
  <c r="F37" i="4"/>
  <c r="F40" i="4"/>
  <c r="G27" i="4"/>
  <c r="G32" i="4"/>
  <c r="H10" i="4"/>
  <c r="F12" i="4"/>
  <c r="F9" i="4"/>
  <c r="F5" i="4"/>
  <c r="F16" i="4"/>
  <c r="F19" i="4"/>
  <c r="F35" i="4"/>
  <c r="H12" i="4"/>
  <c r="F6" i="4"/>
  <c r="F22" i="4"/>
  <c r="F38" i="4"/>
  <c r="H7" i="4"/>
  <c r="F25" i="4"/>
  <c r="H23" i="3"/>
  <c r="H19" i="3"/>
  <c r="H33" i="3"/>
  <c r="F12" i="3"/>
  <c r="H12" i="3" s="1"/>
  <c r="F33" i="3"/>
  <c r="F5" i="3"/>
  <c r="F23" i="3"/>
  <c r="G15" i="3"/>
  <c r="G5" i="3"/>
  <c r="G35" i="3"/>
  <c r="F14" i="3"/>
  <c r="G14" i="3"/>
  <c r="F28" i="3"/>
  <c r="H28" i="3" s="1"/>
  <c r="G37" i="3"/>
  <c r="F37" i="3" s="1"/>
  <c r="G40" i="3"/>
  <c r="F19" i="3"/>
  <c r="G11" i="3"/>
  <c r="G25" i="3"/>
  <c r="F10" i="3"/>
  <c r="H10" i="3" s="1"/>
  <c r="F32" i="3"/>
  <c r="H32" i="3" s="1"/>
  <c r="G29" i="3"/>
  <c r="F30" i="3"/>
  <c r="H30" i="3" s="1"/>
  <c r="F9" i="3"/>
  <c r="H9" i="3" s="1"/>
  <c r="F29" i="3"/>
  <c r="F24" i="3"/>
  <c r="H24" i="3" s="1"/>
  <c r="G21" i="3"/>
  <c r="F34" i="3"/>
  <c r="H34" i="3" s="1"/>
  <c r="F39" i="3"/>
  <c r="H39" i="3" s="1"/>
  <c r="G31" i="3"/>
  <c r="F31" i="3" s="1"/>
  <c r="G7" i="3"/>
  <c r="F7" i="3" s="1"/>
  <c r="G36" i="3"/>
  <c r="F15" i="3"/>
  <c r="F40" i="3"/>
  <c r="G27" i="3"/>
  <c r="G6" i="3"/>
  <c r="F20" i="3"/>
  <c r="H20" i="3" s="1"/>
  <c r="G26" i="3"/>
  <c r="F16" i="3"/>
  <c r="H16" i="3" s="1"/>
  <c r="G13" i="3"/>
  <c r="F13" i="3" s="1"/>
  <c r="F25" i="3"/>
  <c r="G17" i="3"/>
  <c r="F21" i="3"/>
  <c r="G38" i="3"/>
  <c r="F38" i="3" s="1"/>
  <c r="F8" i="3"/>
  <c r="H8" i="3" s="1"/>
  <c r="F22" i="3"/>
  <c r="G22" i="3"/>
  <c r="G18" i="3"/>
  <c r="G5" i="2"/>
  <c r="F5" i="2" s="1"/>
  <c r="G30" i="2"/>
  <c r="F30" i="2" s="1"/>
  <c r="G14" i="2"/>
  <c r="F14" i="2" s="1"/>
  <c r="H14" i="2" s="1"/>
  <c r="G38" i="2"/>
  <c r="F38" i="2" s="1"/>
  <c r="G22" i="2"/>
  <c r="F22" i="2" s="1"/>
  <c r="G6" i="2"/>
  <c r="F6" i="2" s="1"/>
  <c r="G34" i="2"/>
  <c r="F34" i="2" s="1"/>
  <c r="H34" i="2" s="1"/>
  <c r="G26" i="2"/>
  <c r="F26" i="2" s="1"/>
  <c r="H26" i="2" s="1"/>
  <c r="G18" i="2"/>
  <c r="F18" i="2" s="1"/>
  <c r="H18" i="2" s="1"/>
  <c r="G10" i="2"/>
  <c r="F10" i="2" s="1"/>
  <c r="G33" i="2"/>
  <c r="F33" i="2" s="1"/>
  <c r="H33" i="2" s="1"/>
  <c r="G25" i="2"/>
  <c r="F25" i="2" s="1"/>
  <c r="G17" i="2"/>
  <c r="F17" i="2" s="1"/>
  <c r="G9" i="2"/>
  <c r="F9" i="2" s="1"/>
  <c r="G40" i="2"/>
  <c r="F40" i="2" s="1"/>
  <c r="H40" i="2" s="1"/>
  <c r="G16" i="2"/>
  <c r="F16" i="2" s="1"/>
  <c r="H16" i="2" s="1"/>
  <c r="G32" i="2"/>
  <c r="F32" i="2" s="1"/>
  <c r="H32" i="2" s="1"/>
  <c r="G24" i="2"/>
  <c r="F24" i="2" s="1"/>
  <c r="H24" i="2" s="1"/>
  <c r="G8" i="2"/>
  <c r="F8" i="2" s="1"/>
  <c r="H8" i="2" s="1"/>
  <c r="G39" i="2"/>
  <c r="F39" i="2" s="1"/>
  <c r="G31" i="2"/>
  <c r="F31" i="2" s="1"/>
  <c r="G23" i="2"/>
  <c r="F23" i="2" s="1"/>
  <c r="H23" i="2" s="1"/>
  <c r="G15" i="2"/>
  <c r="F15" i="2" s="1"/>
  <c r="G7" i="2"/>
  <c r="F7" i="2" s="1"/>
  <c r="H7" i="2" s="1"/>
  <c r="G35" i="2"/>
  <c r="F35" i="2" s="1"/>
  <c r="G27" i="2"/>
  <c r="F27" i="2" s="1"/>
  <c r="G19" i="2"/>
  <c r="F19" i="2" s="1"/>
  <c r="G11" i="2"/>
  <c r="F11" i="2" s="1"/>
  <c r="G37" i="2"/>
  <c r="F37" i="2" s="1"/>
  <c r="H37" i="2" s="1"/>
  <c r="G29" i="2"/>
  <c r="F29" i="2" s="1"/>
  <c r="G21" i="2"/>
  <c r="F21" i="2" s="1"/>
  <c r="G13" i="2"/>
  <c r="F13" i="2" s="1"/>
  <c r="H13" i="2" s="1"/>
  <c r="G36" i="2"/>
  <c r="F36" i="2" s="1"/>
  <c r="H36" i="2" s="1"/>
  <c r="G28" i="2"/>
  <c r="F28" i="2" s="1"/>
  <c r="H28" i="2" s="1"/>
  <c r="G20" i="2"/>
  <c r="F20" i="2" s="1"/>
  <c r="H20" i="2" s="1"/>
  <c r="G12" i="2"/>
  <c r="F12" i="2" s="1"/>
  <c r="H12" i="2" s="1"/>
  <c r="H30" i="2"/>
  <c r="H22" i="2"/>
  <c r="H38" i="2"/>
  <c r="H10" i="2"/>
  <c r="H25" i="2"/>
  <c r="H6" i="2"/>
  <c r="H5" i="2" l="1"/>
  <c r="H40" i="5"/>
  <c r="F8" i="5"/>
  <c r="H8" i="5" s="1"/>
  <c r="H33" i="5"/>
  <c r="H35" i="5"/>
  <c r="F21" i="5"/>
  <c r="H21" i="5" s="1"/>
  <c r="F19" i="5"/>
  <c r="H19" i="5" s="1"/>
  <c r="F17" i="5"/>
  <c r="H17" i="5" s="1"/>
  <c r="H23" i="5"/>
  <c r="F15" i="5"/>
  <c r="H15" i="5" s="1"/>
  <c r="F6" i="5"/>
  <c r="H6" i="5" s="1"/>
  <c r="F13" i="5"/>
  <c r="H13" i="5" s="1"/>
  <c r="F37" i="5"/>
  <c r="H37" i="5" s="1"/>
  <c r="F23" i="5"/>
  <c r="H31" i="5"/>
  <c r="H29" i="5"/>
  <c r="F29" i="5"/>
  <c r="H16" i="5"/>
  <c r="F22" i="5"/>
  <c r="H22" i="5" s="1"/>
  <c r="H7" i="5"/>
  <c r="H10" i="5"/>
  <c r="H35" i="4"/>
  <c r="H27" i="4"/>
  <c r="H25" i="4"/>
  <c r="H19" i="4"/>
  <c r="H13" i="4"/>
  <c r="H16" i="4"/>
  <c r="F32" i="4"/>
  <c r="H32" i="4" s="1"/>
  <c r="H9" i="4"/>
  <c r="H30" i="4"/>
  <c r="H28" i="4"/>
  <c r="F30" i="4"/>
  <c r="H8" i="4"/>
  <c r="H38" i="4"/>
  <c r="H29" i="4"/>
  <c r="H31" i="4"/>
  <c r="F36" i="4"/>
  <c r="F14" i="4"/>
  <c r="H39" i="4"/>
  <c r="H26" i="4"/>
  <c r="F27" i="4"/>
  <c r="H15" i="4"/>
  <c r="H22" i="4"/>
  <c r="H33" i="4"/>
  <c r="H25" i="3"/>
  <c r="H14" i="3"/>
  <c r="H38" i="3"/>
  <c r="H17" i="3"/>
  <c r="F6" i="3"/>
  <c r="H6" i="3" s="1"/>
  <c r="F17" i="3"/>
  <c r="H40" i="3"/>
  <c r="H5" i="3"/>
  <c r="H31" i="3"/>
  <c r="H18" i="3"/>
  <c r="F27" i="3"/>
  <c r="H27" i="3" s="1"/>
  <c r="F18" i="3"/>
  <c r="H7" i="3"/>
  <c r="F36" i="3"/>
  <c r="H36" i="3" s="1"/>
  <c r="F11" i="3"/>
  <c r="H11" i="3" s="1"/>
  <c r="F35" i="3"/>
  <c r="H35" i="3" s="1"/>
  <c r="H29" i="3"/>
  <c r="F26" i="3"/>
  <c r="H26" i="3" s="1"/>
  <c r="H15" i="3"/>
  <c r="H22" i="3"/>
  <c r="H13" i="3"/>
  <c r="H21" i="3"/>
  <c r="H37" i="3"/>
  <c r="H17" i="2"/>
  <c r="H9" i="2"/>
  <c r="H31" i="2"/>
  <c r="H27" i="2"/>
  <c r="H15" i="2"/>
  <c r="H39" i="2"/>
  <c r="H19" i="2"/>
  <c r="H11" i="2"/>
  <c r="H35" i="2"/>
  <c r="H29" i="2"/>
  <c r="H21" i="2"/>
  <c r="H36" i="4" l="1"/>
  <c r="H14" i="4"/>
</calcChain>
</file>

<file path=xl/sharedStrings.xml><?xml version="1.0" encoding="utf-8"?>
<sst xmlns="http://schemas.openxmlformats.org/spreadsheetml/2006/main" count="126" uniqueCount="52">
  <si>
    <t>A1</t>
  </si>
  <si>
    <t>A2</t>
  </si>
  <si>
    <t>X</t>
  </si>
  <si>
    <t>Y</t>
  </si>
  <si>
    <t>H</t>
  </si>
  <si>
    <t>A</t>
  </si>
  <si>
    <t>S</t>
  </si>
  <si>
    <t>N</t>
  </si>
  <si>
    <t>ϴ1/radian</t>
  </si>
  <si>
    <t>ϴ2/radian</t>
  </si>
  <si>
    <t>ϴ3/radian</t>
  </si>
  <si>
    <t>A3</t>
  </si>
  <si>
    <t>Ф</t>
  </si>
  <si>
    <t>pi()/2</t>
  </si>
  <si>
    <t>X3</t>
  </si>
  <si>
    <t>Y3</t>
  </si>
  <si>
    <t>X2</t>
  </si>
  <si>
    <t>Y2</t>
  </si>
  <si>
    <t>t</t>
  </si>
  <si>
    <t>dt</t>
  </si>
  <si>
    <t>d</t>
  </si>
  <si>
    <t>d(ϴ1)</t>
  </si>
  <si>
    <t>d(ϴ2)</t>
  </si>
  <si>
    <t>d(ϴ3)</t>
  </si>
  <si>
    <t>d(ϴ1)/dt</t>
  </si>
  <si>
    <t>d(ϴ2)/dt</t>
  </si>
  <si>
    <t>d(ϴ3)/dt</t>
  </si>
  <si>
    <t xml:space="preserve">y dot </t>
  </si>
  <si>
    <t xml:space="preserve">x dot </t>
  </si>
  <si>
    <t>a</t>
  </si>
  <si>
    <t>b</t>
  </si>
  <si>
    <t>c</t>
  </si>
  <si>
    <t>j</t>
  </si>
  <si>
    <t>k</t>
  </si>
  <si>
    <t>l</t>
  </si>
  <si>
    <t>m</t>
  </si>
  <si>
    <t>e</t>
  </si>
  <si>
    <t>f</t>
  </si>
  <si>
    <t>g</t>
  </si>
  <si>
    <t>h</t>
  </si>
  <si>
    <t xml:space="preserve"> </t>
  </si>
  <si>
    <t>ϴ1</t>
  </si>
  <si>
    <t>ϴ2</t>
  </si>
  <si>
    <t>ϴ3</t>
  </si>
  <si>
    <t>ϴ1dot</t>
  </si>
  <si>
    <t>ϴ2dot</t>
  </si>
  <si>
    <t>ϴ3dot</t>
  </si>
  <si>
    <t>Prediction</t>
  </si>
  <si>
    <t>C0</t>
  </si>
  <si>
    <t>C1</t>
  </si>
  <si>
    <t>C2</t>
  </si>
  <si>
    <t>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</si>
</sst>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7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3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bril Display"/>
      <family val="3"/>
    </font>
    <font>
      <sz val="36"/>
      <color theme="1"/>
      <name val="Abril Display"/>
      <family val="3"/>
    </font>
    <font>
      <sz val="32"/>
      <color theme="1"/>
      <name val="Abril Display"/>
      <family val="3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1" xfId="0" applyBorder="1"/>
    <xf numFmtId="164" fontId="0" fillId="0" borderId="3" xfId="0" applyNumberFormat="1" applyFill="1" applyBorder="1"/>
    <xf numFmtId="164" fontId="0" fillId="0" borderId="3" xfId="0" applyNumberFormat="1" applyBorder="1"/>
    <xf numFmtId="165" fontId="0" fillId="0" borderId="3" xfId="0" applyNumberFormat="1" applyBorder="1"/>
    <xf numFmtId="164" fontId="0" fillId="0" borderId="0" xfId="0" applyNumberFormat="1" applyFill="1" applyBorder="1"/>
    <xf numFmtId="164" fontId="0" fillId="0" borderId="0" xfId="0" applyNumberFormat="1" applyBorder="1"/>
    <xf numFmtId="165" fontId="0" fillId="0" borderId="0" xfId="0" applyNumberFormat="1" applyBorder="1"/>
    <xf numFmtId="164" fontId="0" fillId="3" borderId="0" xfId="0" applyNumberFormat="1" applyFill="1" applyBorder="1"/>
    <xf numFmtId="164" fontId="0" fillId="0" borderId="8" xfId="0" applyNumberFormat="1" applyFill="1" applyBorder="1"/>
    <xf numFmtId="164" fontId="0" fillId="0" borderId="8" xfId="0" applyNumberFormat="1" applyBorder="1"/>
    <xf numFmtId="165" fontId="0" fillId="0" borderId="8" xfId="0" applyNumberFormat="1" applyBorder="1"/>
    <xf numFmtId="164" fontId="0" fillId="4" borderId="3" xfId="0" applyNumberFormat="1" applyFill="1" applyBorder="1"/>
    <xf numFmtId="165" fontId="0" fillId="4" borderId="3" xfId="0" applyNumberFormat="1" applyFill="1" applyBorder="1"/>
    <xf numFmtId="164" fontId="0" fillId="4" borderId="0" xfId="0" applyNumberFormat="1" applyFill="1" applyBorder="1"/>
    <xf numFmtId="165" fontId="0" fillId="4" borderId="0" xfId="0" applyNumberFormat="1" applyFill="1" applyBorder="1"/>
    <xf numFmtId="164" fontId="0" fillId="4" borderId="8" xfId="0" applyNumberFormat="1" applyFill="1" applyBorder="1"/>
    <xf numFmtId="165" fontId="0" fillId="4" borderId="8" xfId="0" applyNumberFormat="1" applyFill="1" applyBorder="1"/>
    <xf numFmtId="165" fontId="0" fillId="0" borderId="3" xfId="0" applyNumberFormat="1" applyFill="1" applyBorder="1"/>
    <xf numFmtId="165" fontId="0" fillId="0" borderId="0" xfId="0" applyNumberFormat="1" applyFill="1" applyBorder="1"/>
    <xf numFmtId="165" fontId="0" fillId="0" borderId="8" xfId="0" applyNumberFormat="1" applyFill="1" applyBorder="1"/>
    <xf numFmtId="164" fontId="0" fillId="5" borderId="3" xfId="0" applyNumberFormat="1" applyFill="1" applyBorder="1"/>
    <xf numFmtId="165" fontId="0" fillId="5" borderId="3" xfId="0" applyNumberFormat="1" applyFill="1" applyBorder="1"/>
    <xf numFmtId="164" fontId="0" fillId="5" borderId="0" xfId="0" applyNumberFormat="1" applyFill="1" applyBorder="1"/>
    <xf numFmtId="165" fontId="0" fillId="5" borderId="0" xfId="0" applyNumberFormat="1" applyFill="1" applyBorder="1"/>
    <xf numFmtId="164" fontId="0" fillId="5" borderId="8" xfId="0" applyNumberFormat="1" applyFill="1" applyBorder="1"/>
    <xf numFmtId="165" fontId="0" fillId="5" borderId="8" xfId="0" applyNumberFormat="1" applyFill="1" applyBorder="1"/>
    <xf numFmtId="0" fontId="0" fillId="6" borderId="10" xfId="0" applyFill="1" applyBorder="1"/>
    <xf numFmtId="0" fontId="0" fillId="2" borderId="10" xfId="0" applyFill="1" applyBorder="1"/>
    <xf numFmtId="0" fontId="0" fillId="0" borderId="10" xfId="0" applyBorder="1"/>
    <xf numFmtId="165" fontId="0" fillId="0" borderId="4" xfId="0" applyNumberFormat="1" applyBorder="1"/>
    <xf numFmtId="165" fontId="0" fillId="0" borderId="6" xfId="0" applyNumberFormat="1" applyBorder="1"/>
    <xf numFmtId="165" fontId="0" fillId="0" borderId="9" xfId="0" applyNumberFormat="1" applyBorder="1"/>
    <xf numFmtId="165" fontId="0" fillId="4" borderId="4" xfId="0" applyNumberFormat="1" applyFill="1" applyBorder="1"/>
    <xf numFmtId="165" fontId="0" fillId="4" borderId="6" xfId="0" applyNumberFormat="1" applyFill="1" applyBorder="1"/>
    <xf numFmtId="165" fontId="0" fillId="4" borderId="9" xfId="0" applyNumberFormat="1" applyFill="1" applyBorder="1"/>
    <xf numFmtId="0" fontId="3" fillId="0" borderId="1" xfId="0" applyFont="1" applyBorder="1"/>
    <xf numFmtId="0" fontId="4" fillId="0" borderId="0" xfId="0" applyFont="1"/>
    <xf numFmtId="0" fontId="4" fillId="0" borderId="1" xfId="0" applyFont="1" applyBorder="1"/>
    <xf numFmtId="0" fontId="4" fillId="2" borderId="10" xfId="0" applyFont="1" applyFill="1" applyBorder="1"/>
    <xf numFmtId="165" fontId="4" fillId="0" borderId="4" xfId="0" applyNumberFormat="1" applyFont="1" applyBorder="1"/>
    <xf numFmtId="165" fontId="4" fillId="0" borderId="0" xfId="0" applyNumberFormat="1" applyFont="1" applyBorder="1"/>
    <xf numFmtId="0" fontId="4" fillId="2" borderId="0" xfId="0" applyFont="1" applyFill="1" applyBorder="1"/>
    <xf numFmtId="0" fontId="4" fillId="2" borderId="4" xfId="0" applyFont="1" applyFill="1" applyBorder="1"/>
    <xf numFmtId="165" fontId="4" fillId="0" borderId="6" xfId="0" applyNumberFormat="1" applyFont="1" applyBorder="1"/>
    <xf numFmtId="165" fontId="4" fillId="0" borderId="8" xfId="0" applyNumberFormat="1" applyFont="1" applyBorder="1"/>
    <xf numFmtId="165" fontId="4" fillId="0" borderId="9" xfId="0" applyNumberFormat="1" applyFont="1" applyBorder="1"/>
    <xf numFmtId="165" fontId="4" fillId="7" borderId="4" xfId="0" applyNumberFormat="1" applyFont="1" applyFill="1" applyBorder="1"/>
    <xf numFmtId="165" fontId="4" fillId="7" borderId="6" xfId="0" applyNumberFormat="1" applyFont="1" applyFill="1" applyBorder="1"/>
    <xf numFmtId="165" fontId="4" fillId="7" borderId="9" xfId="0" applyNumberFormat="1" applyFont="1" applyFill="1" applyBorder="1"/>
    <xf numFmtId="165" fontId="4" fillId="0" borderId="6" xfId="0" applyNumberFormat="1" applyFont="1" applyFill="1" applyBorder="1"/>
    <xf numFmtId="165" fontId="4" fillId="0" borderId="9" xfId="0" applyNumberFormat="1" applyFont="1" applyFill="1" applyBorder="1"/>
    <xf numFmtId="165" fontId="4" fillId="0" borderId="4" xfId="0" applyNumberFormat="1" applyFont="1" applyFill="1" applyBorder="1"/>
    <xf numFmtId="0" fontId="4" fillId="6" borderId="2" xfId="0" applyFont="1" applyFill="1" applyBorder="1"/>
    <xf numFmtId="164" fontId="4" fillId="0" borderId="12" xfId="0" applyNumberFormat="1" applyFont="1" applyFill="1" applyBorder="1"/>
    <xf numFmtId="164" fontId="4" fillId="0" borderId="13" xfId="0" applyNumberFormat="1" applyFont="1" applyFill="1" applyBorder="1"/>
    <xf numFmtId="164" fontId="4" fillId="0" borderId="14" xfId="0" applyNumberFormat="1" applyFont="1" applyFill="1" applyBorder="1"/>
    <xf numFmtId="164" fontId="4" fillId="7" borderId="12" xfId="0" applyNumberFormat="1" applyFont="1" applyFill="1" applyBorder="1"/>
    <xf numFmtId="164" fontId="4" fillId="7" borderId="13" xfId="0" applyNumberFormat="1" applyFont="1" applyFill="1" applyBorder="1"/>
    <xf numFmtId="164" fontId="4" fillId="7" borderId="14" xfId="0" applyNumberFormat="1" applyFont="1" applyFill="1" applyBorder="1"/>
    <xf numFmtId="164" fontId="4" fillId="0" borderId="12" xfId="0" applyNumberFormat="1" applyFont="1" applyBorder="1"/>
    <xf numFmtId="164" fontId="4" fillId="0" borderId="13" xfId="0" applyNumberFormat="1" applyFont="1" applyBorder="1"/>
    <xf numFmtId="164" fontId="4" fillId="0" borderId="14" xfId="0" applyNumberFormat="1" applyFont="1" applyBorder="1"/>
    <xf numFmtId="165" fontId="4" fillId="0" borderId="12" xfId="0" applyNumberFormat="1" applyFont="1" applyFill="1" applyBorder="1"/>
    <xf numFmtId="165" fontId="4" fillId="0" borderId="13" xfId="0" applyNumberFormat="1" applyFont="1" applyFill="1" applyBorder="1"/>
    <xf numFmtId="165" fontId="4" fillId="0" borderId="14" xfId="0" applyNumberFormat="1" applyFont="1" applyFill="1" applyBorder="1"/>
    <xf numFmtId="165" fontId="4" fillId="7" borderId="12" xfId="0" applyNumberFormat="1" applyFont="1" applyFill="1" applyBorder="1"/>
    <xf numFmtId="165" fontId="4" fillId="7" borderId="13" xfId="0" applyNumberFormat="1" applyFont="1" applyFill="1" applyBorder="1"/>
    <xf numFmtId="165" fontId="4" fillId="7" borderId="14" xfId="0" applyNumberFormat="1" applyFont="1" applyFill="1" applyBorder="1"/>
    <xf numFmtId="165" fontId="4" fillId="0" borderId="12" xfId="0" applyNumberFormat="1" applyFont="1" applyBorder="1"/>
    <xf numFmtId="165" fontId="4" fillId="0" borderId="13" xfId="0" applyNumberFormat="1" applyFont="1" applyBorder="1"/>
    <xf numFmtId="165" fontId="4" fillId="0" borderId="14" xfId="0" applyNumberFormat="1" applyFont="1" applyBorder="1"/>
    <xf numFmtId="164" fontId="4" fillId="0" borderId="11" xfId="0" applyNumberFormat="1" applyFont="1" applyFill="1" applyBorder="1"/>
    <xf numFmtId="164" fontId="4" fillId="0" borderId="15" xfId="0" applyNumberFormat="1" applyFont="1" applyFill="1" applyBorder="1"/>
    <xf numFmtId="164" fontId="4" fillId="0" borderId="16" xfId="0" applyNumberFormat="1" applyFont="1" applyFill="1" applyBorder="1"/>
    <xf numFmtId="0" fontId="4" fillId="3" borderId="1" xfId="0" applyFont="1" applyFill="1" applyBorder="1"/>
    <xf numFmtId="0" fontId="4" fillId="2" borderId="1" xfId="0" applyFont="1" applyFill="1" applyBorder="1"/>
    <xf numFmtId="0" fontId="4" fillId="2" borderId="17" xfId="0" applyFont="1" applyFill="1" applyBorder="1"/>
    <xf numFmtId="0" fontId="4" fillId="2" borderId="18" xfId="0" applyFont="1" applyFill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9" xfId="0" applyFont="1" applyBorder="1"/>
    <xf numFmtId="0" fontId="4" fillId="2" borderId="19" xfId="0" applyFont="1" applyFill="1" applyBorder="1"/>
    <xf numFmtId="165" fontId="4" fillId="0" borderId="5" xfId="0" applyNumberFormat="1" applyFont="1" applyBorder="1"/>
    <xf numFmtId="165" fontId="4" fillId="0" borderId="7" xfId="0" applyNumberFormat="1" applyFont="1" applyBorder="1"/>
    <xf numFmtId="0" fontId="1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533400</xdr:colOff>
      <xdr:row>11</xdr:row>
      <xdr:rowOff>80010</xdr:rowOff>
    </xdr:from>
    <xdr:ext cx="11124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E75FA7C-2AF6-4D67-B417-6CC48A8D5EDD}"/>
                </a:ext>
              </a:extLst>
            </xdr:cNvPr>
            <xdr:cNvSpPr txBox="1"/>
          </xdr:nvSpPr>
          <xdr:spPr>
            <a:xfrm>
              <a:off x="6629400" y="2190750"/>
              <a:ext cx="111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̇"/>
                        <m:ctrlPr>
                          <a:rPr lang="en-MY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E75FA7C-2AF6-4D67-B417-6CC48A8D5EDD}"/>
                </a:ext>
              </a:extLst>
            </xdr:cNvPr>
            <xdr:cNvSpPr txBox="1"/>
          </xdr:nvSpPr>
          <xdr:spPr>
            <a:xfrm>
              <a:off x="6629400" y="2190750"/>
              <a:ext cx="111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MY" sz="1100" i="0">
                  <a:latin typeface="Cambria Math" panose="02040503050406030204" pitchFamily="18" charset="0"/>
                </a:rPr>
                <a:t>𝑥</a:t>
              </a:r>
              <a:r>
                <a:rPr lang="en-MY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̇</a:t>
              </a:r>
              <a:endParaRPr lang="en-MY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89D68-A239-4D48-86F0-9D26920918F9}">
  <dimension ref="A1:F40"/>
  <sheetViews>
    <sheetView workbookViewId="0"/>
  </sheetViews>
  <sheetFormatPr defaultRowHeight="14.4" x14ac:dyDescent="0.3"/>
  <cols>
    <col min="4" max="4" width="10.6640625" customWidth="1"/>
    <col min="5" max="5" width="14.44140625" customWidth="1"/>
    <col min="6" max="6" width="13.21875" customWidth="1"/>
  </cols>
  <sheetData>
    <row r="1" spans="1:6" x14ac:dyDescent="0.3">
      <c r="B1" s="1" t="s">
        <v>0</v>
      </c>
      <c r="C1" s="1" t="s">
        <v>1</v>
      </c>
      <c r="D1" s="1" t="s">
        <v>11</v>
      </c>
      <c r="E1" s="36" t="s">
        <v>12</v>
      </c>
    </row>
    <row r="2" spans="1:6" x14ac:dyDescent="0.3">
      <c r="B2" s="1">
        <v>5</v>
      </c>
      <c r="C2" s="1">
        <v>5</v>
      </c>
      <c r="D2" s="1">
        <v>5</v>
      </c>
      <c r="E2" s="1" t="s">
        <v>13</v>
      </c>
    </row>
    <row r="4" spans="1:6" ht="15" thickBot="1" x14ac:dyDescent="0.35">
      <c r="A4" s="27"/>
      <c r="B4" s="28" t="s">
        <v>2</v>
      </c>
      <c r="C4" s="28" t="s">
        <v>3</v>
      </c>
      <c r="D4" s="29" t="s">
        <v>8</v>
      </c>
      <c r="E4" s="29" t="s">
        <v>9</v>
      </c>
      <c r="F4" t="s">
        <v>10</v>
      </c>
    </row>
    <row r="5" spans="1:6" x14ac:dyDescent="0.3">
      <c r="A5" s="89" t="s">
        <v>4</v>
      </c>
      <c r="B5" s="2">
        <v>-4.9000000000000004</v>
      </c>
      <c r="C5" s="3">
        <v>8.1999999999999993</v>
      </c>
      <c r="D5" s="4">
        <f t="shared" ref="D5:D40" si="0">ATAN(($B$2*C5+$C$2*C5*COS(E5)-$C$2*B5*SIN(E5))/($B$2*B5+$C$2*B5*COS(E5)+$C$2*C5*SIN(E5)))</f>
        <v>-0.73187509329882061</v>
      </c>
      <c r="E5" s="30">
        <f t="shared" ref="E5:E40" si="1">-ACOS((B5^2+C5^2-$B$2^2-$C$2^2)/(2*$B$2*$C$2))</f>
        <v>-0.60059412686605096</v>
      </c>
    </row>
    <row r="6" spans="1:6" x14ac:dyDescent="0.3">
      <c r="A6" s="90"/>
      <c r="B6" s="5">
        <v>-4</v>
      </c>
      <c r="C6" s="6">
        <v>8.6</v>
      </c>
      <c r="D6" s="7">
        <f t="shared" si="0"/>
        <v>-0.81302642192397157</v>
      </c>
      <c r="E6" s="31">
        <f t="shared" si="1"/>
        <v>-0.64483325943724534</v>
      </c>
    </row>
    <row r="7" spans="1:6" x14ac:dyDescent="0.3">
      <c r="A7" s="90"/>
      <c r="B7" s="5">
        <v>-3.5</v>
      </c>
      <c r="C7" s="6">
        <v>8.6</v>
      </c>
      <c r="D7" s="7">
        <f t="shared" si="0"/>
        <v>-0.80382864669512322</v>
      </c>
      <c r="E7" s="31">
        <f t="shared" si="1"/>
        <v>-0.7609227499717065</v>
      </c>
    </row>
    <row r="8" spans="1:6" x14ac:dyDescent="0.3">
      <c r="A8" s="90"/>
      <c r="B8" s="5">
        <v>-3.5</v>
      </c>
      <c r="C8" s="6">
        <v>8.3000000000000007</v>
      </c>
      <c r="D8" s="7">
        <f t="shared" si="0"/>
        <v>-0.72249543788845505</v>
      </c>
      <c r="E8" s="31">
        <f t="shared" si="1"/>
        <v>-0.89847988066061557</v>
      </c>
    </row>
    <row r="9" spans="1:6" x14ac:dyDescent="0.3">
      <c r="A9" s="90"/>
      <c r="B9" s="5">
        <v>-4.7</v>
      </c>
      <c r="C9" s="6">
        <v>6.8</v>
      </c>
      <c r="D9" s="7">
        <f t="shared" si="0"/>
        <v>-0.3682945863624727</v>
      </c>
      <c r="E9" s="31">
        <f t="shared" si="1"/>
        <v>-1.1954443752384862</v>
      </c>
    </row>
    <row r="10" spans="1:6" x14ac:dyDescent="0.3">
      <c r="A10" s="90"/>
      <c r="B10" s="8">
        <v>-4.7</v>
      </c>
      <c r="C10" s="8">
        <v>7.4</v>
      </c>
      <c r="D10" s="7">
        <f t="shared" si="0"/>
        <v>-0.50298223866161895</v>
      </c>
      <c r="E10" s="31">
        <f t="shared" si="1"/>
        <v>-1.003919522050436</v>
      </c>
    </row>
    <row r="11" spans="1:6" x14ac:dyDescent="0.3">
      <c r="A11" s="90"/>
      <c r="B11" s="5">
        <v>-3.8</v>
      </c>
      <c r="C11" s="6">
        <v>7.5</v>
      </c>
      <c r="D11" s="7">
        <f t="shared" si="0"/>
        <v>-0.52974358509309105</v>
      </c>
      <c r="E11" s="31">
        <f t="shared" si="1"/>
        <v>-1.1441720678589675</v>
      </c>
    </row>
    <row r="12" spans="1:6" x14ac:dyDescent="0.3">
      <c r="A12" s="90"/>
      <c r="B12" s="5">
        <v>-3.1</v>
      </c>
      <c r="C12" s="6">
        <v>7.5</v>
      </c>
      <c r="D12" s="7">
        <f t="shared" si="0"/>
        <v>-0.55483841506995535</v>
      </c>
      <c r="E12" s="31">
        <f t="shared" si="1"/>
        <v>-1.2480207725128571</v>
      </c>
    </row>
    <row r="13" spans="1:6" x14ac:dyDescent="0.3">
      <c r="A13" s="90"/>
      <c r="B13" s="8">
        <v>-3.7</v>
      </c>
      <c r="C13" s="8">
        <v>6.9</v>
      </c>
      <c r="D13" s="7">
        <f t="shared" si="0"/>
        <v>-0.4071716335662009</v>
      </c>
      <c r="E13" s="31">
        <f t="shared" si="1"/>
        <v>-1.3428268527782592</v>
      </c>
    </row>
    <row r="14" spans="1:6" x14ac:dyDescent="0.3">
      <c r="A14" s="90"/>
      <c r="B14" s="5">
        <v>-3.8</v>
      </c>
      <c r="C14" s="6">
        <v>7.1</v>
      </c>
      <c r="D14" s="7">
        <f t="shared" si="0"/>
        <v>-0.4447545917755063</v>
      </c>
      <c r="E14" s="31">
        <f t="shared" si="1"/>
        <v>-1.2692469788503262</v>
      </c>
    </row>
    <row r="15" spans="1:6" ht="15" thickBot="1" x14ac:dyDescent="0.35">
      <c r="A15" s="91"/>
      <c r="B15" s="9">
        <v>-2.8</v>
      </c>
      <c r="C15" s="10">
        <v>8.5</v>
      </c>
      <c r="D15" s="11">
        <f t="shared" si="0"/>
        <v>-0.79005766937209043</v>
      </c>
      <c r="E15" s="32">
        <f t="shared" si="1"/>
        <v>-0.92504331444805077</v>
      </c>
    </row>
    <row r="16" spans="1:6" x14ac:dyDescent="0.3">
      <c r="A16" s="86" t="s">
        <v>5</v>
      </c>
      <c r="B16" s="12">
        <v>-3.1</v>
      </c>
      <c r="C16" s="12">
        <v>6.7</v>
      </c>
      <c r="D16" s="13">
        <f t="shared" si="0"/>
        <v>-0.39710528682271512</v>
      </c>
      <c r="E16" s="33">
        <f t="shared" si="1"/>
        <v>-1.4806743817803012</v>
      </c>
    </row>
    <row r="17" spans="1:5" x14ac:dyDescent="0.3">
      <c r="A17" s="92"/>
      <c r="B17" s="14">
        <v>-0.8</v>
      </c>
      <c r="C17" s="14">
        <v>8.6999999999999993</v>
      </c>
      <c r="D17" s="15">
        <f t="shared" si="0"/>
        <v>-0.97100006746367618</v>
      </c>
      <c r="E17" s="34">
        <f t="shared" si="1"/>
        <v>-1.0162002061427147</v>
      </c>
    </row>
    <row r="18" spans="1:5" x14ac:dyDescent="0.3">
      <c r="A18" s="92"/>
      <c r="B18" s="14">
        <v>-1.6</v>
      </c>
      <c r="C18" s="14">
        <v>6.8</v>
      </c>
      <c r="D18" s="15">
        <f t="shared" si="0"/>
        <v>-0.54230634390285049</v>
      </c>
      <c r="E18" s="34">
        <f t="shared" si="1"/>
        <v>-1.5947986313922982</v>
      </c>
    </row>
    <row r="19" spans="1:5" x14ac:dyDescent="0.3">
      <c r="A19" s="92"/>
      <c r="B19" s="14">
        <v>-1.3</v>
      </c>
      <c r="C19" s="14">
        <v>7.1</v>
      </c>
      <c r="D19" s="15">
        <f t="shared" si="0"/>
        <v>-0.62531168577230289</v>
      </c>
      <c r="E19" s="34">
        <f t="shared" si="1"/>
        <v>-1.52878396898275</v>
      </c>
    </row>
    <row r="20" spans="1:5" x14ac:dyDescent="0.3">
      <c r="A20" s="92"/>
      <c r="B20" s="14">
        <v>-2.7</v>
      </c>
      <c r="C20" s="14">
        <v>7.6</v>
      </c>
      <c r="D20" s="15">
        <f t="shared" si="0"/>
        <v>-0.59691283409132534</v>
      </c>
      <c r="E20" s="34">
        <f t="shared" si="1"/>
        <v>-1.2650552148994487</v>
      </c>
    </row>
    <row r="21" spans="1:5" ht="15" thickBot="1" x14ac:dyDescent="0.35">
      <c r="A21" s="93"/>
      <c r="B21" s="16">
        <v>-1.1000000000000001</v>
      </c>
      <c r="C21" s="16">
        <v>7.6</v>
      </c>
      <c r="D21" s="17">
        <f t="shared" si="0"/>
        <v>-0.73184775149228609</v>
      </c>
      <c r="E21" s="35">
        <f t="shared" si="1"/>
        <v>-1.3904198043085687</v>
      </c>
    </row>
    <row r="22" spans="1:5" ht="14.4" customHeight="1" x14ac:dyDescent="0.3">
      <c r="A22" s="94" t="s">
        <v>6</v>
      </c>
      <c r="B22" s="2">
        <v>-1</v>
      </c>
      <c r="C22" s="2">
        <v>6.9</v>
      </c>
      <c r="D22" s="18">
        <f t="shared" si="0"/>
        <v>-0.62757092297361272</v>
      </c>
      <c r="E22" s="18">
        <f t="shared" si="1"/>
        <v>-1.5985999088661351</v>
      </c>
    </row>
    <row r="23" spans="1:5" x14ac:dyDescent="0.3">
      <c r="A23" s="95"/>
      <c r="B23" s="5">
        <v>0</v>
      </c>
      <c r="C23" s="5">
        <v>6.8</v>
      </c>
      <c r="D23" s="19">
        <f t="shared" si="0"/>
        <v>-0.74776263465992066</v>
      </c>
      <c r="E23" s="19">
        <f t="shared" si="1"/>
        <v>-1.646067384269952</v>
      </c>
    </row>
    <row r="24" spans="1:5" x14ac:dyDescent="0.3">
      <c r="A24" s="95"/>
      <c r="B24" s="5">
        <v>0.6</v>
      </c>
      <c r="C24" s="5">
        <v>7.3</v>
      </c>
      <c r="D24" s="19">
        <f t="shared" si="0"/>
        <v>-0.90393810499464355</v>
      </c>
      <c r="E24" s="19">
        <f t="shared" si="1"/>
        <v>-1.4977313346528773</v>
      </c>
    </row>
    <row r="25" spans="1:5" x14ac:dyDescent="0.3">
      <c r="A25" s="95"/>
      <c r="B25" s="5">
        <v>-0.6</v>
      </c>
      <c r="C25" s="5">
        <v>7.8</v>
      </c>
      <c r="D25" s="19">
        <f t="shared" si="0"/>
        <v>-0.82158469291541014</v>
      </c>
      <c r="E25" s="19">
        <f t="shared" si="1"/>
        <v>-1.344879485219417</v>
      </c>
    </row>
    <row r="26" spans="1:5" x14ac:dyDescent="0.3">
      <c r="A26" s="95"/>
      <c r="B26" s="5">
        <v>0</v>
      </c>
      <c r="C26" s="5">
        <v>8.4</v>
      </c>
      <c r="D26" s="19">
        <f t="shared" si="0"/>
        <v>-0.9972832223718</v>
      </c>
      <c r="E26" s="19">
        <f t="shared" si="1"/>
        <v>-1.1470262088461933</v>
      </c>
    </row>
    <row r="27" spans="1:5" x14ac:dyDescent="0.3">
      <c r="A27" s="95"/>
      <c r="B27" s="5">
        <v>1</v>
      </c>
      <c r="C27" s="5">
        <v>8.4</v>
      </c>
      <c r="D27" s="19">
        <f t="shared" si="0"/>
        <v>-1.126799299468942</v>
      </c>
      <c r="E27" s="19">
        <f t="shared" si="1"/>
        <v>-1.1249739729681849</v>
      </c>
    </row>
    <row r="28" spans="1:5" ht="14.4" customHeight="1" thickBot="1" x14ac:dyDescent="0.35">
      <c r="A28" s="96"/>
      <c r="B28" s="9">
        <v>0.5</v>
      </c>
      <c r="C28" s="9">
        <v>8</v>
      </c>
      <c r="D28" s="20">
        <f t="shared" si="0"/>
        <v>-0.99232018748015627</v>
      </c>
      <c r="E28" s="20">
        <f t="shared" si="1"/>
        <v>-1.2817898986213954</v>
      </c>
    </row>
    <row r="29" spans="1:5" x14ac:dyDescent="0.3">
      <c r="A29" s="97" t="s">
        <v>5</v>
      </c>
      <c r="B29" s="21">
        <v>0.8</v>
      </c>
      <c r="C29" s="21">
        <v>6.7</v>
      </c>
      <c r="D29" s="22">
        <f t="shared" si="0"/>
        <v>-0.85947874970846339</v>
      </c>
      <c r="E29" s="22">
        <f t="shared" si="1"/>
        <v>-1.6603158433083969</v>
      </c>
    </row>
    <row r="30" spans="1:5" x14ac:dyDescent="0.3">
      <c r="A30" s="87"/>
      <c r="B30" s="23">
        <v>3</v>
      </c>
      <c r="C30" s="23">
        <v>8.6999999999999993</v>
      </c>
      <c r="D30" s="24">
        <f t="shared" si="0"/>
        <v>-1.5008337719249798</v>
      </c>
      <c r="E30" s="24">
        <f t="shared" si="1"/>
        <v>-0.80404404482560465</v>
      </c>
    </row>
    <row r="31" spans="1:5" x14ac:dyDescent="0.3">
      <c r="A31" s="87"/>
      <c r="B31" s="23">
        <v>2.2000000000000002</v>
      </c>
      <c r="C31" s="23">
        <v>6.9</v>
      </c>
      <c r="D31" s="24">
        <f t="shared" si="0"/>
        <v>-1.1185588451656323</v>
      </c>
      <c r="E31" s="24">
        <f t="shared" si="1"/>
        <v>-1.5217766974122586</v>
      </c>
    </row>
    <row r="32" spans="1:5" x14ac:dyDescent="0.3">
      <c r="A32" s="87"/>
      <c r="B32" s="23">
        <v>2.6</v>
      </c>
      <c r="C32" s="23">
        <v>7.1</v>
      </c>
      <c r="D32" s="24">
        <f t="shared" si="0"/>
        <v>-1.2083770868404162</v>
      </c>
      <c r="E32" s="24">
        <f t="shared" si="1"/>
        <v>-1.4269002533938013</v>
      </c>
    </row>
    <row r="33" spans="1:5" x14ac:dyDescent="0.3">
      <c r="A33" s="87"/>
      <c r="B33" s="23">
        <v>2.7</v>
      </c>
      <c r="C33" s="23">
        <v>7.6</v>
      </c>
      <c r="D33" s="24">
        <f t="shared" si="0"/>
        <v>-1.2796246045990192</v>
      </c>
      <c r="E33" s="24">
        <f t="shared" si="1"/>
        <v>-1.2650552148994487</v>
      </c>
    </row>
    <row r="34" spans="1:5" ht="15" thickBot="1" x14ac:dyDescent="0.35">
      <c r="A34" s="88"/>
      <c r="B34" s="25">
        <v>1.3</v>
      </c>
      <c r="C34" s="25">
        <v>7.7</v>
      </c>
      <c r="D34" s="26">
        <f t="shared" si="0"/>
        <v>-1.0633543224893001</v>
      </c>
      <c r="E34" s="26">
        <f t="shared" si="1"/>
        <v>-1.3493918835357153</v>
      </c>
    </row>
    <row r="35" spans="1:5" x14ac:dyDescent="0.3">
      <c r="A35" s="86" t="s">
        <v>7</v>
      </c>
      <c r="B35" s="2">
        <v>3.3</v>
      </c>
      <c r="C35" s="2">
        <v>8.4</v>
      </c>
      <c r="D35" s="18">
        <f t="shared" si="0"/>
        <v>-1.4998648848109308</v>
      </c>
      <c r="E35" s="18">
        <f t="shared" si="1"/>
        <v>-0.89053011598309939</v>
      </c>
    </row>
    <row r="36" spans="1:5" x14ac:dyDescent="0.3">
      <c r="A36" s="87"/>
      <c r="B36" s="5">
        <v>3.9</v>
      </c>
      <c r="C36" s="5">
        <v>8.6999999999999993</v>
      </c>
      <c r="D36" s="19">
        <f t="shared" si="0"/>
        <v>1.4558125674027795</v>
      </c>
      <c r="E36" s="19">
        <f t="shared" si="1"/>
        <v>-0.61287089499137448</v>
      </c>
    </row>
    <row r="37" spans="1:5" x14ac:dyDescent="0.3">
      <c r="A37" s="87"/>
      <c r="B37" s="5">
        <v>3.1</v>
      </c>
      <c r="C37" s="5">
        <v>6.9</v>
      </c>
      <c r="D37" s="19">
        <f t="shared" si="0"/>
        <v>-1.2801026121854424</v>
      </c>
      <c r="E37" s="19">
        <f t="shared" si="1"/>
        <v>-1.4258897361214524</v>
      </c>
    </row>
    <row r="38" spans="1:5" x14ac:dyDescent="0.3">
      <c r="A38" s="87"/>
      <c r="B38" s="5">
        <v>4.7</v>
      </c>
      <c r="C38" s="5">
        <v>8.6</v>
      </c>
      <c r="D38" s="19">
        <f t="shared" si="0"/>
        <v>1.2707135727865133</v>
      </c>
      <c r="E38" s="19">
        <f t="shared" si="1"/>
        <v>-0.40015659947859872</v>
      </c>
    </row>
    <row r="39" spans="1:5" x14ac:dyDescent="0.3">
      <c r="A39" s="87"/>
      <c r="B39" s="5">
        <v>3.8</v>
      </c>
      <c r="C39" s="5">
        <v>6.7</v>
      </c>
      <c r="D39" s="19">
        <f t="shared" si="0"/>
        <v>-1.3951737849127674</v>
      </c>
      <c r="E39" s="19">
        <f t="shared" si="1"/>
        <v>-1.3830961106948276</v>
      </c>
    </row>
    <row r="40" spans="1:5" ht="15" thickBot="1" x14ac:dyDescent="0.35">
      <c r="A40" s="88"/>
      <c r="B40" s="9">
        <v>4.5999999999999996</v>
      </c>
      <c r="C40" s="9">
        <v>7.2</v>
      </c>
      <c r="D40" s="20">
        <f t="shared" si="0"/>
        <v>1.5486723432018288</v>
      </c>
      <c r="E40" s="20">
        <f t="shared" si="1"/>
        <v>-1.0928011282759442</v>
      </c>
    </row>
  </sheetData>
  <mergeCells count="5">
    <mergeCell ref="A35:A40"/>
    <mergeCell ref="A5:A15"/>
    <mergeCell ref="A16:A21"/>
    <mergeCell ref="A22:A28"/>
    <mergeCell ref="A29:A3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650D9-C4BA-47F3-9F3C-F70223B8DCF8}">
  <dimension ref="A1:H40"/>
  <sheetViews>
    <sheetView topLeftCell="A26" zoomScale="123" zoomScaleNormal="126" workbookViewId="0">
      <selection sqref="A1:H40"/>
    </sheetView>
  </sheetViews>
  <sheetFormatPr defaultRowHeight="14.4" x14ac:dyDescent="0.3"/>
  <cols>
    <col min="7" max="7" width="14.6640625" customWidth="1"/>
    <col min="8" max="8" width="16.6640625" customWidth="1"/>
  </cols>
  <sheetData>
    <row r="1" spans="1:8" ht="15" x14ac:dyDescent="0.35">
      <c r="A1" s="37"/>
      <c r="B1" s="75"/>
      <c r="C1" s="75" t="s">
        <v>1</v>
      </c>
      <c r="D1" s="75" t="s">
        <v>11</v>
      </c>
      <c r="E1" s="75" t="s">
        <v>12</v>
      </c>
      <c r="F1" s="37"/>
      <c r="G1" s="37"/>
      <c r="H1" s="37"/>
    </row>
    <row r="2" spans="1:8" ht="15" x14ac:dyDescent="0.35">
      <c r="A2" s="37"/>
      <c r="B2" s="38">
        <v>9</v>
      </c>
      <c r="C2" s="38">
        <v>6</v>
      </c>
      <c r="D2" s="38">
        <v>1.5</v>
      </c>
      <c r="E2" s="38">
        <f>PI()/2</f>
        <v>1.5707963267948966</v>
      </c>
      <c r="F2" s="37"/>
      <c r="G2" s="37"/>
      <c r="H2" s="37"/>
    </row>
    <row r="3" spans="1:8" ht="15.6" thickBot="1" x14ac:dyDescent="0.4">
      <c r="A3" s="37"/>
      <c r="B3" s="37"/>
      <c r="C3" s="37"/>
      <c r="D3" s="37"/>
      <c r="E3" s="37"/>
      <c r="F3" s="37"/>
      <c r="G3" s="37"/>
      <c r="H3" s="37"/>
    </row>
    <row r="4" spans="1:8" ht="15.6" thickBot="1" x14ac:dyDescent="0.4">
      <c r="A4" s="53"/>
      <c r="B4" s="39" t="s">
        <v>14</v>
      </c>
      <c r="C4" s="39" t="s">
        <v>15</v>
      </c>
      <c r="D4" s="39" t="s">
        <v>16</v>
      </c>
      <c r="E4" s="39" t="s">
        <v>17</v>
      </c>
      <c r="F4" s="39" t="s">
        <v>8</v>
      </c>
      <c r="G4" s="39" t="s">
        <v>9</v>
      </c>
      <c r="H4" s="43" t="s">
        <v>10</v>
      </c>
    </row>
    <row r="5" spans="1:8" ht="15" x14ac:dyDescent="0.35">
      <c r="A5" s="98" t="s">
        <v>4</v>
      </c>
      <c r="B5" s="54">
        <v>-4.9000000000000004</v>
      </c>
      <c r="C5" s="54">
        <v>8.1999999999999993</v>
      </c>
      <c r="D5" s="54">
        <f>B5-$D$2*COS($E$2)</f>
        <v>-4.9000000000000004</v>
      </c>
      <c r="E5" s="54">
        <f>C5-$D$2*SIN($E$2)</f>
        <v>6.6999999999999993</v>
      </c>
      <c r="F5" s="63">
        <f>ATAN(($B$2*E5+$C$2*E5*COS(G5)-$C$2*D5*SIN(G5))/($B$2*D5+$C$2*D5*COS(G5)+$C$2*E5*SIN(G5)))</f>
        <v>1.4983554027555319</v>
      </c>
      <c r="G5" s="63">
        <f>ACOS((D5^2+E5^2-$B$2^2-$C$2^2)/(2*$B$2*$C$2))</f>
        <v>2.0323842066162094</v>
      </c>
      <c r="H5" s="52">
        <f t="shared" ref="H5:H40" si="0">$E$2-(G5+F5)</f>
        <v>-1.9599432825768446</v>
      </c>
    </row>
    <row r="6" spans="1:8" ht="15" x14ac:dyDescent="0.35">
      <c r="A6" s="99"/>
      <c r="B6" s="55">
        <v>-4</v>
      </c>
      <c r="C6" s="55">
        <v>8.6</v>
      </c>
      <c r="D6" s="55">
        <f t="shared" ref="D6:D40" si="1">B6-$D$2*COS($E$2)</f>
        <v>-4</v>
      </c>
      <c r="E6" s="55">
        <f t="shared" ref="E6:E40" si="2">C6-$D$2*SIN($E$2)</f>
        <v>7.1</v>
      </c>
      <c r="F6" s="64">
        <f t="shared" ref="F6:F40" si="3">ATAN(($B$2*E6+$C$2*E6*COS(G6)-$C$2*D6*SIN(G6))/($B$2*D6+$C$2*D6*COS(G6)+$C$2*E6*SIN(G6)))</f>
        <v>1.3756212727610808</v>
      </c>
      <c r="G6" s="64">
        <f t="shared" ref="G6:G40" si="4">ACOS((D6^2+E6^2-$B$2^2-$C$2^2)/(2*$B$2*$C$2))</f>
        <v>2.0583046327026353</v>
      </c>
      <c r="H6" s="50">
        <f t="shared" si="0"/>
        <v>-1.8631295786688193</v>
      </c>
    </row>
    <row r="7" spans="1:8" ht="15" x14ac:dyDescent="0.35">
      <c r="A7" s="99"/>
      <c r="B7" s="55">
        <v>-3.5</v>
      </c>
      <c r="C7" s="55">
        <v>8.6</v>
      </c>
      <c r="D7" s="55">
        <f t="shared" si="1"/>
        <v>-3.5</v>
      </c>
      <c r="E7" s="55">
        <f t="shared" si="2"/>
        <v>7.1</v>
      </c>
      <c r="F7" s="64">
        <f t="shared" si="3"/>
        <v>1.3145535633115928</v>
      </c>
      <c r="G7" s="64">
        <f t="shared" si="4"/>
        <v>2.098034101508937</v>
      </c>
      <c r="H7" s="50">
        <f t="shared" si="0"/>
        <v>-1.841791338025633</v>
      </c>
    </row>
    <row r="8" spans="1:8" ht="15" x14ac:dyDescent="0.35">
      <c r="A8" s="99"/>
      <c r="B8" s="55">
        <v>-3.5</v>
      </c>
      <c r="C8" s="55">
        <v>8.3000000000000007</v>
      </c>
      <c r="D8" s="55">
        <f t="shared" si="1"/>
        <v>-3.5</v>
      </c>
      <c r="E8" s="55">
        <f t="shared" si="2"/>
        <v>6.8000000000000007</v>
      </c>
      <c r="F8" s="64">
        <f t="shared" si="3"/>
        <v>1.3260853358875189</v>
      </c>
      <c r="G8" s="64">
        <f t="shared" si="4"/>
        <v>2.143325054263518</v>
      </c>
      <c r="H8" s="50">
        <f t="shared" si="0"/>
        <v>-1.8986140633561401</v>
      </c>
    </row>
    <row r="9" spans="1:8" ht="15" x14ac:dyDescent="0.35">
      <c r="A9" s="99"/>
      <c r="B9" s="55">
        <v>-4.7</v>
      </c>
      <c r="C9" s="55">
        <v>6.8</v>
      </c>
      <c r="D9" s="55">
        <f t="shared" si="1"/>
        <v>-4.7</v>
      </c>
      <c r="E9" s="55">
        <f t="shared" si="2"/>
        <v>5.3</v>
      </c>
      <c r="F9" s="64">
        <f t="shared" si="3"/>
        <v>1.5681996528054361</v>
      </c>
      <c r="G9" s="64">
        <f t="shared" si="4"/>
        <v>2.2378879354245589</v>
      </c>
      <c r="H9" s="50">
        <f t="shared" si="0"/>
        <v>-2.2352912614350986</v>
      </c>
    </row>
    <row r="10" spans="1:8" ht="15" x14ac:dyDescent="0.35">
      <c r="A10" s="99"/>
      <c r="B10" s="55">
        <v>-4.9000000000000004</v>
      </c>
      <c r="C10" s="55">
        <v>7.4</v>
      </c>
      <c r="D10" s="55">
        <f t="shared" si="1"/>
        <v>-4.9000000000000004</v>
      </c>
      <c r="E10" s="55">
        <f t="shared" si="2"/>
        <v>5.9</v>
      </c>
      <c r="F10" s="64">
        <f t="shared" si="3"/>
        <v>1.5442338309870187</v>
      </c>
      <c r="G10" s="64">
        <f t="shared" si="4"/>
        <v>2.1396940387484031</v>
      </c>
      <c r="H10" s="50">
        <f t="shared" si="0"/>
        <v>-2.1131315429405255</v>
      </c>
    </row>
    <row r="11" spans="1:8" ht="15" x14ac:dyDescent="0.35">
      <c r="A11" s="99"/>
      <c r="B11" s="55">
        <v>-3.8</v>
      </c>
      <c r="C11" s="55">
        <v>7.5</v>
      </c>
      <c r="D11" s="55">
        <f t="shared" si="1"/>
        <v>-3.8</v>
      </c>
      <c r="E11" s="55">
        <f t="shared" si="2"/>
        <v>6</v>
      </c>
      <c r="F11" s="64">
        <f t="shared" si="3"/>
        <v>1.4074605522888222</v>
      </c>
      <c r="G11" s="64">
        <f t="shared" si="4"/>
        <v>2.2348272956981643</v>
      </c>
      <c r="H11" s="50">
        <f t="shared" si="0"/>
        <v>-2.0714915211920899</v>
      </c>
    </row>
    <row r="12" spans="1:8" ht="15" x14ac:dyDescent="0.35">
      <c r="A12" s="99"/>
      <c r="B12" s="55">
        <v>-3.1</v>
      </c>
      <c r="C12" s="55">
        <v>7.5</v>
      </c>
      <c r="D12" s="55">
        <f t="shared" si="1"/>
        <v>-3.1</v>
      </c>
      <c r="E12" s="55">
        <f t="shared" si="2"/>
        <v>6</v>
      </c>
      <c r="F12" s="64">
        <f t="shared" si="3"/>
        <v>1.3179858751250997</v>
      </c>
      <c r="G12" s="64">
        <f t="shared" si="4"/>
        <v>2.2929716333445804</v>
      </c>
      <c r="H12" s="50">
        <f t="shared" si="0"/>
        <v>-2.0401611816747836</v>
      </c>
    </row>
    <row r="13" spans="1:8" ht="15" x14ac:dyDescent="0.35">
      <c r="A13" s="99"/>
      <c r="B13" s="55">
        <v>-3.7</v>
      </c>
      <c r="C13" s="55">
        <v>6.9</v>
      </c>
      <c r="D13" s="55">
        <f t="shared" si="1"/>
        <v>-3.7</v>
      </c>
      <c r="E13" s="55">
        <f t="shared" si="2"/>
        <v>5.4</v>
      </c>
      <c r="F13" s="64">
        <f t="shared" si="3"/>
        <v>1.4421174925212508</v>
      </c>
      <c r="G13" s="64">
        <f t="shared" si="4"/>
        <v>2.3275628042845979</v>
      </c>
      <c r="H13" s="50">
        <f t="shared" si="0"/>
        <v>-2.1988839700109519</v>
      </c>
    </row>
    <row r="14" spans="1:8" ht="15" x14ac:dyDescent="0.35">
      <c r="A14" s="99"/>
      <c r="B14" s="55">
        <v>-3.8</v>
      </c>
      <c r="C14" s="55">
        <v>7.1</v>
      </c>
      <c r="D14" s="55">
        <f t="shared" si="1"/>
        <v>-3.8</v>
      </c>
      <c r="E14" s="55">
        <f t="shared" si="2"/>
        <v>5.6</v>
      </c>
      <c r="F14" s="64">
        <f t="shared" si="3"/>
        <v>1.4373112098048544</v>
      </c>
      <c r="G14" s="64">
        <f t="shared" si="4"/>
        <v>2.290629523677</v>
      </c>
      <c r="H14" s="50">
        <f t="shared" si="0"/>
        <v>-2.1571444066869576</v>
      </c>
    </row>
    <row r="15" spans="1:8" ht="15.6" thickBot="1" x14ac:dyDescent="0.4">
      <c r="A15" s="100"/>
      <c r="B15" s="56">
        <v>-2.8</v>
      </c>
      <c r="C15" s="56">
        <v>8.5</v>
      </c>
      <c r="D15" s="56">
        <f t="shared" si="1"/>
        <v>-2.8</v>
      </c>
      <c r="E15" s="56">
        <f t="shared" si="2"/>
        <v>7</v>
      </c>
      <c r="F15" s="65">
        <f t="shared" si="3"/>
        <v>1.2292414440853798</v>
      </c>
      <c r="G15" s="65">
        <f t="shared" si="4"/>
        <v>2.1616101013941109</v>
      </c>
      <c r="H15" s="51">
        <f t="shared" si="0"/>
        <v>-1.820055218684594</v>
      </c>
    </row>
    <row r="16" spans="1:8" ht="15" x14ac:dyDescent="0.35">
      <c r="A16" s="101" t="s">
        <v>5</v>
      </c>
      <c r="B16" s="57">
        <v>-3.1</v>
      </c>
      <c r="C16" s="57">
        <v>6.7</v>
      </c>
      <c r="D16" s="57">
        <f t="shared" si="1"/>
        <v>-3.1</v>
      </c>
      <c r="E16" s="57">
        <f t="shared" si="2"/>
        <v>5.2</v>
      </c>
      <c r="F16" s="66">
        <f t="shared" si="3"/>
        <v>1.3845675124532051</v>
      </c>
      <c r="G16" s="66">
        <f t="shared" si="4"/>
        <v>2.4098056002348418</v>
      </c>
      <c r="H16" s="47">
        <f t="shared" si="0"/>
        <v>-2.2235767858931501</v>
      </c>
    </row>
    <row r="17" spans="1:8" ht="15" x14ac:dyDescent="0.35">
      <c r="A17" s="102"/>
      <c r="B17" s="58">
        <v>-0.8</v>
      </c>
      <c r="C17" s="58">
        <v>8.6999999999999993</v>
      </c>
      <c r="D17" s="58">
        <f t="shared" si="1"/>
        <v>-0.80000000000000016</v>
      </c>
      <c r="E17" s="58">
        <f t="shared" si="2"/>
        <v>7.1999999999999993</v>
      </c>
      <c r="F17" s="67">
        <f t="shared" si="3"/>
        <v>0.95503816311585765</v>
      </c>
      <c r="G17" s="67">
        <f t="shared" si="4"/>
        <v>2.2110606180623824</v>
      </c>
      <c r="H17" s="48">
        <f t="shared" si="0"/>
        <v>-1.5953024543833436</v>
      </c>
    </row>
    <row r="18" spans="1:8" ht="15" x14ac:dyDescent="0.35">
      <c r="A18" s="102"/>
      <c r="B18" s="58">
        <v>-1.6</v>
      </c>
      <c r="C18" s="58">
        <v>6.8</v>
      </c>
      <c r="D18" s="58">
        <f t="shared" si="1"/>
        <v>-1.6</v>
      </c>
      <c r="E18" s="58">
        <f t="shared" si="2"/>
        <v>5.3</v>
      </c>
      <c r="F18" s="67">
        <f t="shared" si="3"/>
        <v>1.155175953105285</v>
      </c>
      <c r="G18" s="67">
        <f t="shared" si="4"/>
        <v>2.4973203362901435</v>
      </c>
      <c r="H18" s="48">
        <f t="shared" si="0"/>
        <v>-2.0816999626005321</v>
      </c>
    </row>
    <row r="19" spans="1:8" ht="15" x14ac:dyDescent="0.35">
      <c r="A19" s="102"/>
      <c r="B19" s="58">
        <v>-1.3</v>
      </c>
      <c r="C19" s="58">
        <v>7.1</v>
      </c>
      <c r="D19" s="58">
        <f t="shared" si="1"/>
        <v>-1.3</v>
      </c>
      <c r="E19" s="58">
        <f t="shared" si="2"/>
        <v>5.6</v>
      </c>
      <c r="F19" s="67">
        <f t="shared" si="3"/>
        <v>1.0826120119243947</v>
      </c>
      <c r="G19" s="67">
        <f t="shared" si="4"/>
        <v>2.4611826004219739</v>
      </c>
      <c r="H19" s="48">
        <f t="shared" si="0"/>
        <v>-1.9729982855514718</v>
      </c>
    </row>
    <row r="20" spans="1:8" ht="15" x14ac:dyDescent="0.35">
      <c r="A20" s="102"/>
      <c r="B20" s="58">
        <v>-2.7</v>
      </c>
      <c r="C20" s="58">
        <v>7.6</v>
      </c>
      <c r="D20" s="58">
        <f t="shared" si="1"/>
        <v>-2.7</v>
      </c>
      <c r="E20" s="58">
        <f t="shared" si="2"/>
        <v>6.1</v>
      </c>
      <c r="F20" s="67">
        <f t="shared" si="3"/>
        <v>1.2577883788131017</v>
      </c>
      <c r="G20" s="67">
        <f t="shared" si="4"/>
        <v>2.3067526735390311</v>
      </c>
      <c r="H20" s="48">
        <f t="shared" si="0"/>
        <v>-1.993744725557236</v>
      </c>
    </row>
    <row r="21" spans="1:8" ht="15.6" thickBot="1" x14ac:dyDescent="0.4">
      <c r="A21" s="103"/>
      <c r="B21" s="59">
        <v>-1.1000000000000001</v>
      </c>
      <c r="C21" s="59">
        <v>7.6</v>
      </c>
      <c r="D21" s="59">
        <f t="shared" si="1"/>
        <v>-1.1000000000000001</v>
      </c>
      <c r="E21" s="59">
        <f t="shared" si="2"/>
        <v>6.1</v>
      </c>
      <c r="F21" s="68">
        <f t="shared" si="3"/>
        <v>1.022980398942656</v>
      </c>
      <c r="G21" s="68">
        <f t="shared" si="4"/>
        <v>2.3856024232292405</v>
      </c>
      <c r="H21" s="49">
        <f t="shared" si="0"/>
        <v>-1.8377864953770002</v>
      </c>
    </row>
    <row r="22" spans="1:8" ht="15" x14ac:dyDescent="0.35">
      <c r="A22" s="104" t="s">
        <v>6</v>
      </c>
      <c r="B22" s="54">
        <v>-1</v>
      </c>
      <c r="C22" s="54">
        <v>6.9</v>
      </c>
      <c r="D22" s="60">
        <f t="shared" si="1"/>
        <v>-1</v>
      </c>
      <c r="E22" s="60">
        <f t="shared" si="2"/>
        <v>5.4</v>
      </c>
      <c r="F22" s="69">
        <f t="shared" si="3"/>
        <v>1.0469223241313197</v>
      </c>
      <c r="G22" s="69">
        <f t="shared" si="4"/>
        <v>2.5049127401673266</v>
      </c>
      <c r="H22" s="40">
        <f t="shared" si="0"/>
        <v>-1.9810387375037495</v>
      </c>
    </row>
    <row r="23" spans="1:8" ht="15" x14ac:dyDescent="0.35">
      <c r="A23" s="105"/>
      <c r="B23" s="55">
        <v>0</v>
      </c>
      <c r="C23" s="55">
        <v>6.8</v>
      </c>
      <c r="D23" s="61">
        <f t="shared" si="1"/>
        <v>-9.1886134118146501E-17</v>
      </c>
      <c r="E23" s="61">
        <f t="shared" si="2"/>
        <v>5.3</v>
      </c>
      <c r="F23" s="70">
        <f t="shared" si="3"/>
        <v>0.872817279000209</v>
      </c>
      <c r="G23" s="70">
        <f t="shared" si="4"/>
        <v>2.5378925613420527</v>
      </c>
      <c r="H23" s="44">
        <f t="shared" si="0"/>
        <v>-1.8399135135473652</v>
      </c>
    </row>
    <row r="24" spans="1:8" ht="15" x14ac:dyDescent="0.35">
      <c r="A24" s="105"/>
      <c r="B24" s="55">
        <v>0.6</v>
      </c>
      <c r="C24" s="55">
        <v>7.3</v>
      </c>
      <c r="D24" s="61">
        <f t="shared" si="1"/>
        <v>0.59999999999999987</v>
      </c>
      <c r="E24" s="61">
        <f t="shared" si="2"/>
        <v>5.8</v>
      </c>
      <c r="F24" s="70">
        <f t="shared" si="3"/>
        <v>0.74905411895937779</v>
      </c>
      <c r="G24" s="70">
        <f t="shared" si="4"/>
        <v>2.4473188088652433</v>
      </c>
      <c r="H24" s="44">
        <f t="shared" si="0"/>
        <v>-1.6255766010297243</v>
      </c>
    </row>
    <row r="25" spans="1:8" ht="15" x14ac:dyDescent="0.35">
      <c r="A25" s="105"/>
      <c r="B25" s="55">
        <v>-0.6</v>
      </c>
      <c r="C25" s="55">
        <v>7.8</v>
      </c>
      <c r="D25" s="61">
        <f t="shared" si="1"/>
        <v>-0.60000000000000009</v>
      </c>
      <c r="E25" s="61">
        <f t="shared" si="2"/>
        <v>6.3</v>
      </c>
      <c r="F25" s="70">
        <f t="shared" si="3"/>
        <v>0.93792081495431512</v>
      </c>
      <c r="G25" s="70">
        <f t="shared" si="4"/>
        <v>2.3638510394207972</v>
      </c>
      <c r="H25" s="44">
        <f t="shared" si="0"/>
        <v>-1.7309755275802159</v>
      </c>
    </row>
    <row r="26" spans="1:8" ht="15" x14ac:dyDescent="0.35">
      <c r="A26" s="105"/>
      <c r="B26" s="55">
        <v>0</v>
      </c>
      <c r="C26" s="55">
        <v>8.4</v>
      </c>
      <c r="D26" s="61">
        <f t="shared" si="1"/>
        <v>-9.1886134118146501E-17</v>
      </c>
      <c r="E26" s="61">
        <f t="shared" si="2"/>
        <v>6.9</v>
      </c>
      <c r="F26" s="70">
        <f t="shared" si="3"/>
        <v>0.84151305309456936</v>
      </c>
      <c r="G26" s="70">
        <f t="shared" si="4"/>
        <v>2.2685526389240755</v>
      </c>
      <c r="H26" s="44">
        <f t="shared" si="0"/>
        <v>-1.5392693652237481</v>
      </c>
    </row>
    <row r="27" spans="1:8" ht="15" x14ac:dyDescent="0.35">
      <c r="A27" s="105"/>
      <c r="B27" s="55">
        <v>1</v>
      </c>
      <c r="C27" s="55">
        <v>8.4</v>
      </c>
      <c r="D27" s="61">
        <f t="shared" si="1"/>
        <v>0.99999999999999989</v>
      </c>
      <c r="E27" s="61">
        <f t="shared" si="2"/>
        <v>6.9</v>
      </c>
      <c r="F27" s="70">
        <f t="shared" si="3"/>
        <v>0.69797590844485458</v>
      </c>
      <c r="G27" s="70">
        <f t="shared" si="4"/>
        <v>2.2565296499116014</v>
      </c>
      <c r="H27" s="44">
        <f t="shared" si="0"/>
        <v>-1.3837092315615593</v>
      </c>
    </row>
    <row r="28" spans="1:8" ht="15.6" thickBot="1" x14ac:dyDescent="0.4">
      <c r="A28" s="106"/>
      <c r="B28" s="56">
        <v>0.5</v>
      </c>
      <c r="C28" s="56">
        <v>8</v>
      </c>
      <c r="D28" s="62">
        <f t="shared" si="1"/>
        <v>0.49999999999999989</v>
      </c>
      <c r="E28" s="62">
        <f t="shared" si="2"/>
        <v>6.5</v>
      </c>
      <c r="F28" s="71">
        <f t="shared" si="3"/>
        <v>0.76475351591548968</v>
      </c>
      <c r="G28" s="71">
        <f t="shared" si="4"/>
        <v>2.3320295627238625</v>
      </c>
      <c r="H28" s="46">
        <f t="shared" si="0"/>
        <v>-1.5259867518444556</v>
      </c>
    </row>
    <row r="29" spans="1:8" ht="15" x14ac:dyDescent="0.35">
      <c r="A29" s="107" t="s">
        <v>5</v>
      </c>
      <c r="B29" s="57">
        <v>0.8</v>
      </c>
      <c r="C29" s="57">
        <v>6.7</v>
      </c>
      <c r="D29" s="57">
        <f t="shared" si="1"/>
        <v>0.79999999999999993</v>
      </c>
      <c r="E29" s="57">
        <f t="shared" si="2"/>
        <v>5.2</v>
      </c>
      <c r="F29" s="66">
        <f t="shared" si="3"/>
        <v>0.72223039446400972</v>
      </c>
      <c r="G29" s="66">
        <f t="shared" si="4"/>
        <v>2.5446125969184723</v>
      </c>
      <c r="H29" s="47">
        <f t="shared" si="0"/>
        <v>-1.6960466645875854</v>
      </c>
    </row>
    <row r="30" spans="1:8" ht="15" x14ac:dyDescent="0.35">
      <c r="A30" s="108"/>
      <c r="B30" s="58">
        <v>3</v>
      </c>
      <c r="C30" s="58">
        <v>8.6999999999999993</v>
      </c>
      <c r="D30" s="58">
        <f t="shared" si="1"/>
        <v>3</v>
      </c>
      <c r="E30" s="58">
        <f t="shared" si="2"/>
        <v>7.1999999999999993</v>
      </c>
      <c r="F30" s="67">
        <f t="shared" si="3"/>
        <v>0.45910512783147261</v>
      </c>
      <c r="G30" s="67">
        <f t="shared" si="4"/>
        <v>2.1176472774908408</v>
      </c>
      <c r="H30" s="48">
        <f t="shared" si="0"/>
        <v>-1.0059560785274169</v>
      </c>
    </row>
    <row r="31" spans="1:8" ht="15" x14ac:dyDescent="0.35">
      <c r="A31" s="108"/>
      <c r="B31" s="58">
        <v>2.2000000000000002</v>
      </c>
      <c r="C31" s="58">
        <v>6.9</v>
      </c>
      <c r="D31" s="58">
        <f t="shared" si="1"/>
        <v>2.2000000000000002</v>
      </c>
      <c r="E31" s="58">
        <f t="shared" si="2"/>
        <v>5.4</v>
      </c>
      <c r="F31" s="67">
        <f t="shared" si="3"/>
        <v>0.46526000975104981</v>
      </c>
      <c r="G31" s="67">
        <f t="shared" si="4"/>
        <v>2.4473188088652433</v>
      </c>
      <c r="H31" s="48">
        <f t="shared" si="0"/>
        <v>-1.3417824918213967</v>
      </c>
    </row>
    <row r="32" spans="1:8" ht="15" x14ac:dyDescent="0.35">
      <c r="A32" s="108"/>
      <c r="B32" s="58">
        <v>2.6</v>
      </c>
      <c r="C32" s="58">
        <v>7.1</v>
      </c>
      <c r="D32" s="58">
        <f t="shared" si="1"/>
        <v>2.6</v>
      </c>
      <c r="E32" s="58">
        <f t="shared" si="2"/>
        <v>5.6</v>
      </c>
      <c r="F32" s="67">
        <f t="shared" si="3"/>
        <v>0.41025650825626397</v>
      </c>
      <c r="G32" s="67">
        <f t="shared" si="4"/>
        <v>2.3896603495436946</v>
      </c>
      <c r="H32" s="48">
        <f t="shared" si="0"/>
        <v>-1.2291205310050621</v>
      </c>
    </row>
    <row r="33" spans="1:8" ht="15" x14ac:dyDescent="0.35">
      <c r="A33" s="108"/>
      <c r="B33" s="58">
        <v>2.7</v>
      </c>
      <c r="C33" s="58">
        <v>7.6</v>
      </c>
      <c r="D33" s="58">
        <f t="shared" si="1"/>
        <v>2.7</v>
      </c>
      <c r="E33" s="58">
        <f t="shared" si="2"/>
        <v>6.1</v>
      </c>
      <c r="F33" s="67">
        <f t="shared" si="3"/>
        <v>0.42438385733430461</v>
      </c>
      <c r="G33" s="67">
        <f t="shared" si="4"/>
        <v>2.3067526735390311</v>
      </c>
      <c r="H33" s="48">
        <f t="shared" si="0"/>
        <v>-1.1603402040784392</v>
      </c>
    </row>
    <row r="34" spans="1:8" ht="15.6" thickBot="1" x14ac:dyDescent="0.4">
      <c r="A34" s="109"/>
      <c r="B34" s="58">
        <v>1.3</v>
      </c>
      <c r="C34" s="58">
        <v>7.7</v>
      </c>
      <c r="D34" s="58">
        <f t="shared" si="1"/>
        <v>1.3</v>
      </c>
      <c r="E34" s="58">
        <f t="shared" si="2"/>
        <v>6.2</v>
      </c>
      <c r="F34" s="67">
        <f t="shared" si="3"/>
        <v>0.63622127756285285</v>
      </c>
      <c r="G34" s="67">
        <f t="shared" si="4"/>
        <v>2.3627959251210009</v>
      </c>
      <c r="H34" s="48">
        <f t="shared" si="0"/>
        <v>-1.4282208758889574</v>
      </c>
    </row>
    <row r="35" spans="1:8" ht="15" x14ac:dyDescent="0.35">
      <c r="A35" s="99" t="s">
        <v>7</v>
      </c>
      <c r="B35" s="72">
        <v>3.3</v>
      </c>
      <c r="C35" s="54">
        <v>8.4</v>
      </c>
      <c r="D35" s="60">
        <f t="shared" si="1"/>
        <v>3.3</v>
      </c>
      <c r="E35" s="60">
        <f t="shared" si="2"/>
        <v>6.9</v>
      </c>
      <c r="F35" s="69">
        <f t="shared" si="3"/>
        <v>0.40464951139168415</v>
      </c>
      <c r="G35" s="69">
        <f t="shared" si="4"/>
        <v>2.1432148988877167</v>
      </c>
      <c r="H35" s="40">
        <f t="shared" si="0"/>
        <v>-0.97706808348450425</v>
      </c>
    </row>
    <row r="36" spans="1:8" ht="15" x14ac:dyDescent="0.35">
      <c r="A36" s="110"/>
      <c r="B36" s="73">
        <v>3.9</v>
      </c>
      <c r="C36" s="55">
        <v>8.6999999999999993</v>
      </c>
      <c r="D36" s="61">
        <f t="shared" si="1"/>
        <v>3.9</v>
      </c>
      <c r="E36" s="61">
        <f t="shared" si="2"/>
        <v>7.1999999999999993</v>
      </c>
      <c r="F36" s="70">
        <f t="shared" si="3"/>
        <v>0.36723074563849095</v>
      </c>
      <c r="G36" s="70">
        <f t="shared" si="4"/>
        <v>2.051609157924875</v>
      </c>
      <c r="H36" s="44">
        <f t="shared" si="0"/>
        <v>-0.84804357676846953</v>
      </c>
    </row>
    <row r="37" spans="1:8" ht="15" x14ac:dyDescent="0.35">
      <c r="A37" s="110"/>
      <c r="B37" s="73">
        <v>3.1</v>
      </c>
      <c r="C37" s="55">
        <v>6.9</v>
      </c>
      <c r="D37" s="61">
        <f t="shared" si="1"/>
        <v>3.1</v>
      </c>
      <c r="E37" s="61">
        <f t="shared" si="2"/>
        <v>5.4</v>
      </c>
      <c r="F37" s="70">
        <f t="shared" si="3"/>
        <v>0.3230407150919567</v>
      </c>
      <c r="G37" s="70">
        <f t="shared" si="4"/>
        <v>2.3808901350844804</v>
      </c>
      <c r="H37" s="44">
        <f t="shared" si="0"/>
        <v>-1.1331345233815404</v>
      </c>
    </row>
    <row r="38" spans="1:8" ht="15" x14ac:dyDescent="0.35">
      <c r="A38" s="110"/>
      <c r="B38" s="73">
        <v>4.7</v>
      </c>
      <c r="C38" s="55">
        <v>8.6</v>
      </c>
      <c r="D38" s="61">
        <f t="shared" si="1"/>
        <v>4.7</v>
      </c>
      <c r="E38" s="61">
        <f t="shared" si="2"/>
        <v>7.1</v>
      </c>
      <c r="F38" s="70">
        <f t="shared" si="3"/>
        <v>0.28885979933778055</v>
      </c>
      <c r="G38" s="70">
        <f t="shared" si="4"/>
        <v>1.9954848968792351</v>
      </c>
      <c r="H38" s="44">
        <f t="shared" si="0"/>
        <v>-0.71354836942211897</v>
      </c>
    </row>
    <row r="39" spans="1:8" ht="15" x14ac:dyDescent="0.35">
      <c r="A39" s="110"/>
      <c r="B39" s="73">
        <v>3.8</v>
      </c>
      <c r="C39" s="55">
        <v>6.7</v>
      </c>
      <c r="D39" s="61">
        <f t="shared" si="1"/>
        <v>3.8</v>
      </c>
      <c r="E39" s="61">
        <f t="shared" si="2"/>
        <v>5.2</v>
      </c>
      <c r="F39" s="70">
        <f t="shared" si="3"/>
        <v>0.21091706177023156</v>
      </c>
      <c r="G39" s="70">
        <f t="shared" si="4"/>
        <v>2.3451571054627731</v>
      </c>
      <c r="H39" s="44">
        <f t="shared" si="0"/>
        <v>-0.98527784043810795</v>
      </c>
    </row>
    <row r="40" spans="1:8" ht="15.6" thickBot="1" x14ac:dyDescent="0.4">
      <c r="A40" s="111"/>
      <c r="B40" s="74">
        <v>4.5999999999999996</v>
      </c>
      <c r="C40" s="56">
        <v>7.2</v>
      </c>
      <c r="D40" s="62">
        <f t="shared" si="1"/>
        <v>4.5999999999999996</v>
      </c>
      <c r="E40" s="62">
        <f t="shared" si="2"/>
        <v>5.7</v>
      </c>
      <c r="F40" s="71">
        <f t="shared" si="3"/>
        <v>0.16639678298789121</v>
      </c>
      <c r="G40" s="71">
        <f t="shared" si="4"/>
        <v>2.1976185716611885</v>
      </c>
      <c r="H40" s="46">
        <f t="shared" si="0"/>
        <v>-0.79321902785418308</v>
      </c>
    </row>
  </sheetData>
  <mergeCells count="5">
    <mergeCell ref="A5:A15"/>
    <mergeCell ref="A16:A21"/>
    <mergeCell ref="A22:A28"/>
    <mergeCell ref="A29:A34"/>
    <mergeCell ref="A35:A40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D9BB7-C7C5-41D4-A18E-9C6AA950C038}">
  <dimension ref="A1:Z40"/>
  <sheetViews>
    <sheetView tabSelected="1" topLeftCell="E1" workbookViewId="0">
      <selection activeCell="Q18" sqref="Q18"/>
    </sheetView>
  </sheetViews>
  <sheetFormatPr defaultRowHeight="14.4" x14ac:dyDescent="0.3"/>
  <cols>
    <col min="14" max="14" width="12.44140625" customWidth="1"/>
  </cols>
  <sheetData>
    <row r="1" spans="1:26" ht="15" x14ac:dyDescent="0.35">
      <c r="A1" s="37"/>
      <c r="B1" s="75" t="s">
        <v>0</v>
      </c>
      <c r="C1" s="75" t="s">
        <v>1</v>
      </c>
      <c r="D1" s="75" t="s">
        <v>11</v>
      </c>
      <c r="E1" s="75" t="s">
        <v>12</v>
      </c>
      <c r="F1" s="37"/>
      <c r="G1" s="37"/>
      <c r="H1" s="37"/>
    </row>
    <row r="2" spans="1:26" ht="15" x14ac:dyDescent="0.35">
      <c r="A2" s="37"/>
      <c r="B2" s="38">
        <v>9</v>
      </c>
      <c r="C2" s="38">
        <v>6</v>
      </c>
      <c r="D2" s="38">
        <v>1.5</v>
      </c>
      <c r="E2" s="38">
        <f>PI()/2</f>
        <v>1.5707963267948966</v>
      </c>
      <c r="F2" s="37"/>
      <c r="G2" s="37"/>
      <c r="H2" s="37"/>
    </row>
    <row r="3" spans="1:26" ht="15.6" thickBot="1" x14ac:dyDescent="0.4">
      <c r="A3" s="37"/>
      <c r="B3" s="37"/>
      <c r="C3" s="37"/>
      <c r="D3" s="37"/>
      <c r="E3" s="37"/>
      <c r="F3" s="37"/>
      <c r="G3" s="37"/>
      <c r="H3" s="37"/>
    </row>
    <row r="4" spans="1:26" ht="15.6" thickBot="1" x14ac:dyDescent="0.4">
      <c r="A4" s="53"/>
      <c r="B4" s="39" t="s">
        <v>14</v>
      </c>
      <c r="C4" s="39" t="s">
        <v>15</v>
      </c>
      <c r="D4" s="39" t="s">
        <v>16</v>
      </c>
      <c r="E4" s="39" t="s">
        <v>17</v>
      </c>
      <c r="F4" s="39" t="s">
        <v>8</v>
      </c>
      <c r="G4" s="39" t="s">
        <v>9</v>
      </c>
      <c r="H4" s="43" t="s">
        <v>10</v>
      </c>
      <c r="J4" s="77" t="s">
        <v>18</v>
      </c>
      <c r="K4" s="78" t="s">
        <v>19</v>
      </c>
      <c r="L4" s="37"/>
      <c r="M4" s="77" t="s">
        <v>21</v>
      </c>
      <c r="N4" s="83" t="s">
        <v>22</v>
      </c>
      <c r="O4" s="78" t="s">
        <v>23</v>
      </c>
      <c r="P4" s="37"/>
      <c r="Q4" s="77" t="s">
        <v>24</v>
      </c>
      <c r="R4" s="83" t="s">
        <v>25</v>
      </c>
      <c r="S4" s="78" t="s">
        <v>26</v>
      </c>
      <c r="U4" s="42" t="s">
        <v>48</v>
      </c>
      <c r="V4" s="42" t="s">
        <v>49</v>
      </c>
      <c r="W4" s="42" t="s">
        <v>50</v>
      </c>
      <c r="X4" s="42" t="s">
        <v>51</v>
      </c>
    </row>
    <row r="5" spans="1:26" ht="15" x14ac:dyDescent="0.35">
      <c r="A5" s="98" t="s">
        <v>4</v>
      </c>
      <c r="B5" s="54">
        <v>-4.9000000000000004</v>
      </c>
      <c r="C5" s="54">
        <v>8.1999999999999993</v>
      </c>
      <c r="D5" s="54">
        <f>B5-$D$2*COS($E$2)</f>
        <v>-4.9000000000000004</v>
      </c>
      <c r="E5" s="54">
        <f>C5-$D$2*SIN($E$2)</f>
        <v>6.6999999999999993</v>
      </c>
      <c r="F5" s="63">
        <f>ATAN(($B$2*E5+$C$2*E5*COS(G5)-$C$2*D5*SIN(G5))/($B$2*D5+$C$2*D5*COS(G5)+$C$2*E5*SIN(G5)))</f>
        <v>1.4983554027555319</v>
      </c>
      <c r="G5" s="63">
        <f>ACOS((D5^2+E5^2-$B$2^2-$C$2^2)/(2*$B$2*$C$2))</f>
        <v>2.0323842066162094</v>
      </c>
      <c r="H5" s="52">
        <f t="shared" ref="H5:H40" si="0">$E$2-(G5+F5)</f>
        <v>-1.9599432825768446</v>
      </c>
      <c r="J5" s="79">
        <v>0</v>
      </c>
      <c r="K5" s="80">
        <v>0.5</v>
      </c>
      <c r="L5" s="37"/>
      <c r="M5" s="84">
        <f>F6-F5</f>
        <v>-0.1227341299944511</v>
      </c>
      <c r="N5" s="41">
        <f>G6-G5</f>
        <v>2.5920426086425863E-2</v>
      </c>
      <c r="O5" s="44">
        <f>H6-H5</f>
        <v>9.6813703908025239E-2</v>
      </c>
      <c r="P5" s="37"/>
      <c r="Q5" s="84">
        <f>M5/K5</f>
        <v>-0.2454682599889022</v>
      </c>
      <c r="R5" s="41">
        <f>N5/K5</f>
        <v>5.1840852172851726E-2</v>
      </c>
      <c r="S5" s="44">
        <f>O5/K5</f>
        <v>0.19362740781605048</v>
      </c>
      <c r="U5">
        <v>1.4984</v>
      </c>
      <c r="V5">
        <v>-0.2455</v>
      </c>
      <c r="W5">
        <v>-0.24740000000000001</v>
      </c>
      <c r="X5">
        <v>0.49440000000000001</v>
      </c>
      <c r="Z5">
        <f>U5+V5*0+W5*0^2+X5*0^3</f>
        <v>1.4984</v>
      </c>
    </row>
    <row r="6" spans="1:26" ht="15" x14ac:dyDescent="0.35">
      <c r="A6" s="99"/>
      <c r="B6" s="55">
        <v>-4</v>
      </c>
      <c r="C6" s="55">
        <v>8.6</v>
      </c>
      <c r="D6" s="55">
        <f t="shared" ref="D6:D40" si="1">B6-$D$2*COS($E$2)</f>
        <v>-4</v>
      </c>
      <c r="E6" s="55">
        <f t="shared" ref="E6:E40" si="2">C6-$D$2*SIN($E$2)</f>
        <v>7.1</v>
      </c>
      <c r="F6" s="64">
        <f t="shared" ref="F6:F40" si="3">ATAN(($B$2*E6+$C$2*E6*COS(G6)-$C$2*D6*SIN(G6))/($B$2*D6+$C$2*D6*COS(G6)+$C$2*E6*SIN(G6)))</f>
        <v>1.3756212727610808</v>
      </c>
      <c r="G6" s="64">
        <f t="shared" ref="G6:G40" si="4">ACOS((D6^2+E6^2-$B$2^2-$C$2^2)/(2*$B$2*$C$2))</f>
        <v>2.0583046327026353</v>
      </c>
      <c r="H6" s="50">
        <f t="shared" si="0"/>
        <v>-1.8631295786688193</v>
      </c>
      <c r="J6" s="79">
        <f>J5+K5</f>
        <v>0.5</v>
      </c>
      <c r="K6" s="80">
        <v>0.5</v>
      </c>
      <c r="L6" s="37"/>
      <c r="M6" s="84">
        <f t="shared" ref="M6:M40" si="5">F7-F6</f>
        <v>-6.1067709449488028E-2</v>
      </c>
      <c r="N6" s="41">
        <f t="shared" ref="N6:N40" si="6">G7-G6</f>
        <v>3.9729468806301682E-2</v>
      </c>
      <c r="O6" s="44">
        <f t="shared" ref="O6:O40" si="7">H7-H6</f>
        <v>2.1338240643186346E-2</v>
      </c>
      <c r="P6" s="37"/>
      <c r="Q6" s="84">
        <f t="shared" ref="Q6:Q40" si="8">M6/K6</f>
        <v>-0.12213541889897606</v>
      </c>
      <c r="R6" s="41">
        <f t="shared" ref="R6:R40" si="9">N6/K6</f>
        <v>7.9458937612603364E-2</v>
      </c>
      <c r="S6" s="44">
        <f t="shared" ref="S6:S40" si="10">O6/K6</f>
        <v>4.2676481286372692E-2</v>
      </c>
      <c r="U6">
        <v>1.3755999999999999</v>
      </c>
      <c r="V6">
        <v>-0.1221</v>
      </c>
      <c r="W6">
        <v>-0.2898</v>
      </c>
      <c r="X6">
        <v>0.57999999999999996</v>
      </c>
      <c r="Z6">
        <f>U5+V5*0.5+W5*0.5^2+X5*0.5^3</f>
        <v>1.3756000000000002</v>
      </c>
    </row>
    <row r="7" spans="1:26" ht="15" x14ac:dyDescent="0.35">
      <c r="A7" s="99"/>
      <c r="B7" s="55">
        <v>-3.5</v>
      </c>
      <c r="C7" s="55">
        <v>8.6</v>
      </c>
      <c r="D7" s="55">
        <f t="shared" si="1"/>
        <v>-3.5</v>
      </c>
      <c r="E7" s="55">
        <f t="shared" si="2"/>
        <v>7.1</v>
      </c>
      <c r="F7" s="64">
        <f t="shared" si="3"/>
        <v>1.3145535633115928</v>
      </c>
      <c r="G7" s="64">
        <f t="shared" si="4"/>
        <v>2.098034101508937</v>
      </c>
      <c r="H7" s="50">
        <f t="shared" si="0"/>
        <v>-1.841791338025633</v>
      </c>
      <c r="J7" s="79">
        <f t="shared" ref="J7:J40" si="11">J6+K6</f>
        <v>1</v>
      </c>
      <c r="K7" s="80">
        <v>0.5</v>
      </c>
      <c r="L7" s="37"/>
      <c r="M7" s="84">
        <f t="shared" si="5"/>
        <v>1.153177257592608E-2</v>
      </c>
      <c r="N7" s="41">
        <f t="shared" si="6"/>
        <v>4.529095275458106E-2</v>
      </c>
      <c r="O7" s="44">
        <f t="shared" si="7"/>
        <v>-5.682272533050714E-2</v>
      </c>
      <c r="P7" s="37"/>
      <c r="Q7" s="84">
        <f t="shared" si="8"/>
        <v>2.3063545151852161E-2</v>
      </c>
      <c r="R7" s="41">
        <f t="shared" si="9"/>
        <v>9.0581905509162119E-2</v>
      </c>
      <c r="S7" s="44">
        <f t="shared" si="10"/>
        <v>-0.11364545066101428</v>
      </c>
      <c r="Z7">
        <f>U6+V6*0.5+W6*0.5^2+X6*0.5^3</f>
        <v>1.3146</v>
      </c>
    </row>
    <row r="8" spans="1:26" ht="15" x14ac:dyDescent="0.35">
      <c r="A8" s="99"/>
      <c r="B8" s="55">
        <v>-3.5</v>
      </c>
      <c r="C8" s="55">
        <v>8.3000000000000007</v>
      </c>
      <c r="D8" s="55">
        <f t="shared" si="1"/>
        <v>-3.5</v>
      </c>
      <c r="E8" s="55">
        <f t="shared" si="2"/>
        <v>6.8000000000000007</v>
      </c>
      <c r="F8" s="64">
        <f t="shared" si="3"/>
        <v>1.3260853358875189</v>
      </c>
      <c r="G8" s="64">
        <f t="shared" si="4"/>
        <v>2.143325054263518</v>
      </c>
      <c r="H8" s="50">
        <f t="shared" si="0"/>
        <v>-1.8986140633561401</v>
      </c>
      <c r="J8" s="79">
        <f t="shared" si="11"/>
        <v>1.5</v>
      </c>
      <c r="K8" s="80">
        <v>0.5</v>
      </c>
      <c r="L8" s="37"/>
      <c r="M8" s="84">
        <f t="shared" si="5"/>
        <v>0.24211431691791718</v>
      </c>
      <c r="N8" s="41">
        <f t="shared" si="6"/>
        <v>9.4562881161040835E-2</v>
      </c>
      <c r="O8" s="44">
        <f t="shared" si="7"/>
        <v>-0.33667719807895846</v>
      </c>
      <c r="P8" s="37"/>
      <c r="Q8" s="84">
        <f t="shared" si="8"/>
        <v>0.48422863383583437</v>
      </c>
      <c r="R8" s="41">
        <f t="shared" si="9"/>
        <v>0.18912576232208167</v>
      </c>
      <c r="S8" s="44">
        <f t="shared" si="10"/>
        <v>-0.67335439615791692</v>
      </c>
    </row>
    <row r="9" spans="1:26" ht="15" x14ac:dyDescent="0.35">
      <c r="A9" s="99"/>
      <c r="B9" s="55">
        <v>-4.7</v>
      </c>
      <c r="C9" s="55">
        <v>6.8</v>
      </c>
      <c r="D9" s="55">
        <f t="shared" si="1"/>
        <v>-4.7</v>
      </c>
      <c r="E9" s="55">
        <f t="shared" si="2"/>
        <v>5.3</v>
      </c>
      <c r="F9" s="64">
        <f t="shared" si="3"/>
        <v>1.5681996528054361</v>
      </c>
      <c r="G9" s="64">
        <f t="shared" si="4"/>
        <v>2.2378879354245589</v>
      </c>
      <c r="H9" s="50">
        <f t="shared" si="0"/>
        <v>-2.2352912614350986</v>
      </c>
      <c r="J9" s="79">
        <f t="shared" si="11"/>
        <v>2</v>
      </c>
      <c r="K9" s="80">
        <v>0.5</v>
      </c>
      <c r="L9" s="37"/>
      <c r="M9" s="84">
        <f t="shared" si="5"/>
        <v>-2.3965821818417332E-2</v>
      </c>
      <c r="N9" s="41">
        <f t="shared" si="6"/>
        <v>-9.8193896676155745E-2</v>
      </c>
      <c r="O9" s="44">
        <f t="shared" si="7"/>
        <v>0.12215971849457308</v>
      </c>
      <c r="P9" s="37"/>
      <c r="Q9" s="84">
        <f t="shared" si="8"/>
        <v>-4.7931643636834664E-2</v>
      </c>
      <c r="R9" s="41">
        <f t="shared" si="9"/>
        <v>-0.19638779335231149</v>
      </c>
      <c r="S9" s="44">
        <f t="shared" si="10"/>
        <v>0.24431943698914615</v>
      </c>
    </row>
    <row r="10" spans="1:26" ht="15" x14ac:dyDescent="0.35">
      <c r="A10" s="99"/>
      <c r="B10" s="55">
        <v>-4.9000000000000004</v>
      </c>
      <c r="C10" s="55">
        <v>7.4</v>
      </c>
      <c r="D10" s="55">
        <f t="shared" si="1"/>
        <v>-4.9000000000000004</v>
      </c>
      <c r="E10" s="55">
        <f t="shared" si="2"/>
        <v>5.9</v>
      </c>
      <c r="F10" s="64">
        <f t="shared" si="3"/>
        <v>1.5442338309870187</v>
      </c>
      <c r="G10" s="64">
        <f t="shared" si="4"/>
        <v>2.1396940387484031</v>
      </c>
      <c r="H10" s="50">
        <f t="shared" si="0"/>
        <v>-2.1131315429405255</v>
      </c>
      <c r="J10" s="79">
        <f t="shared" si="11"/>
        <v>2.5</v>
      </c>
      <c r="K10" s="80">
        <v>0.5</v>
      </c>
      <c r="L10" s="37"/>
      <c r="M10" s="84">
        <f t="shared" si="5"/>
        <v>-0.13677327869819655</v>
      </c>
      <c r="N10" s="41">
        <f t="shared" si="6"/>
        <v>9.5133256949761158E-2</v>
      </c>
      <c r="O10" s="44">
        <f t="shared" si="7"/>
        <v>4.1640021748435618E-2</v>
      </c>
      <c r="P10" s="37"/>
      <c r="Q10" s="84">
        <f t="shared" si="8"/>
        <v>-0.27354655739639311</v>
      </c>
      <c r="R10" s="41">
        <f t="shared" si="9"/>
        <v>0.19026651389952232</v>
      </c>
      <c r="S10" s="44">
        <f t="shared" si="10"/>
        <v>8.3280043496871237E-2</v>
      </c>
    </row>
    <row r="11" spans="1:26" ht="15" x14ac:dyDescent="0.35">
      <c r="A11" s="99"/>
      <c r="B11" s="55">
        <v>-3.8</v>
      </c>
      <c r="C11" s="55">
        <v>7.5</v>
      </c>
      <c r="D11" s="55">
        <f t="shared" si="1"/>
        <v>-3.8</v>
      </c>
      <c r="E11" s="55">
        <f t="shared" si="2"/>
        <v>6</v>
      </c>
      <c r="F11" s="64">
        <f t="shared" si="3"/>
        <v>1.4074605522888222</v>
      </c>
      <c r="G11" s="64">
        <f t="shared" si="4"/>
        <v>2.2348272956981643</v>
      </c>
      <c r="H11" s="50">
        <f t="shared" si="0"/>
        <v>-2.0714915211920899</v>
      </c>
      <c r="J11" s="79">
        <f t="shared" si="11"/>
        <v>3</v>
      </c>
      <c r="K11" s="80">
        <v>0.5</v>
      </c>
      <c r="L11" s="37"/>
      <c r="M11" s="84">
        <f t="shared" si="5"/>
        <v>-8.9474677163722482E-2</v>
      </c>
      <c r="N11" s="41">
        <f t="shared" si="6"/>
        <v>5.8144337646416133E-2</v>
      </c>
      <c r="O11" s="44">
        <f t="shared" si="7"/>
        <v>3.1330339517306349E-2</v>
      </c>
      <c r="P11" s="37"/>
      <c r="Q11" s="84">
        <f t="shared" si="8"/>
        <v>-0.17894935432744496</v>
      </c>
      <c r="R11" s="41">
        <f t="shared" si="9"/>
        <v>0.11628867529283227</v>
      </c>
      <c r="S11" s="44">
        <f t="shared" si="10"/>
        <v>6.2660679034612699E-2</v>
      </c>
    </row>
    <row r="12" spans="1:26" ht="15" x14ac:dyDescent="0.35">
      <c r="A12" s="99"/>
      <c r="B12" s="55">
        <v>-3.1</v>
      </c>
      <c r="C12" s="55">
        <v>7.5</v>
      </c>
      <c r="D12" s="55">
        <f t="shared" si="1"/>
        <v>-3.1</v>
      </c>
      <c r="E12" s="55">
        <f t="shared" si="2"/>
        <v>6</v>
      </c>
      <c r="F12" s="64">
        <f t="shared" si="3"/>
        <v>1.3179858751250997</v>
      </c>
      <c r="G12" s="64">
        <f t="shared" si="4"/>
        <v>2.2929716333445804</v>
      </c>
      <c r="H12" s="50">
        <f t="shared" si="0"/>
        <v>-2.0401611816747836</v>
      </c>
      <c r="J12" s="79">
        <f t="shared" si="11"/>
        <v>3.5</v>
      </c>
      <c r="K12" s="80">
        <v>0.5</v>
      </c>
      <c r="L12" s="37"/>
      <c r="M12" s="84">
        <f t="shared" si="5"/>
        <v>0.12413161739615108</v>
      </c>
      <c r="N12" s="41">
        <f t="shared" si="6"/>
        <v>3.4591170940017513E-2</v>
      </c>
      <c r="O12" s="44">
        <f t="shared" si="7"/>
        <v>-0.15872278833616837</v>
      </c>
      <c r="P12" s="37"/>
      <c r="Q12" s="84">
        <f t="shared" si="8"/>
        <v>0.24826323479230217</v>
      </c>
      <c r="R12" s="41">
        <f t="shared" si="9"/>
        <v>6.9182341880035025E-2</v>
      </c>
      <c r="S12" s="44">
        <f t="shared" si="10"/>
        <v>-0.31744557667233675</v>
      </c>
    </row>
    <row r="13" spans="1:26" ht="15" x14ac:dyDescent="0.35">
      <c r="A13" s="99"/>
      <c r="B13" s="55">
        <v>-3.7</v>
      </c>
      <c r="C13" s="55">
        <v>6.9</v>
      </c>
      <c r="D13" s="55">
        <f t="shared" si="1"/>
        <v>-3.7</v>
      </c>
      <c r="E13" s="55">
        <f t="shared" si="2"/>
        <v>5.4</v>
      </c>
      <c r="F13" s="64">
        <f t="shared" si="3"/>
        <v>1.4421174925212508</v>
      </c>
      <c r="G13" s="64">
        <f t="shared" si="4"/>
        <v>2.3275628042845979</v>
      </c>
      <c r="H13" s="50">
        <f t="shared" si="0"/>
        <v>-2.1988839700109519</v>
      </c>
      <c r="J13" s="79">
        <f t="shared" si="11"/>
        <v>4</v>
      </c>
      <c r="K13" s="80">
        <v>0.5</v>
      </c>
      <c r="L13" s="37"/>
      <c r="M13" s="84">
        <f t="shared" si="5"/>
        <v>-4.8062827163963817E-3</v>
      </c>
      <c r="N13" s="41">
        <f t="shared" si="6"/>
        <v>-3.6933280607597929E-2</v>
      </c>
      <c r="O13" s="44">
        <f t="shared" si="7"/>
        <v>4.1739563323994311E-2</v>
      </c>
      <c r="P13" s="37"/>
      <c r="Q13" s="84">
        <f t="shared" si="8"/>
        <v>-9.6125654327927634E-3</v>
      </c>
      <c r="R13" s="41">
        <f t="shared" si="9"/>
        <v>-7.3866561215195858E-2</v>
      </c>
      <c r="S13" s="44">
        <f t="shared" si="10"/>
        <v>8.3479126647988622E-2</v>
      </c>
    </row>
    <row r="14" spans="1:26" ht="15" x14ac:dyDescent="0.35">
      <c r="A14" s="99"/>
      <c r="B14" s="55">
        <v>-3.8</v>
      </c>
      <c r="C14" s="55">
        <v>7.1</v>
      </c>
      <c r="D14" s="55">
        <f t="shared" si="1"/>
        <v>-3.8</v>
      </c>
      <c r="E14" s="55">
        <f t="shared" si="2"/>
        <v>5.6</v>
      </c>
      <c r="F14" s="64">
        <f t="shared" si="3"/>
        <v>1.4373112098048544</v>
      </c>
      <c r="G14" s="64">
        <f t="shared" si="4"/>
        <v>2.290629523677</v>
      </c>
      <c r="H14" s="50">
        <f t="shared" si="0"/>
        <v>-2.1571444066869576</v>
      </c>
      <c r="J14" s="79">
        <f t="shared" si="11"/>
        <v>4.5</v>
      </c>
      <c r="K14" s="80">
        <v>0.5</v>
      </c>
      <c r="L14" s="37"/>
      <c r="M14" s="84">
        <f t="shared" si="5"/>
        <v>-0.20806976571947455</v>
      </c>
      <c r="N14" s="41">
        <f t="shared" si="6"/>
        <v>-0.1290194222828891</v>
      </c>
      <c r="O14" s="44">
        <f t="shared" si="7"/>
        <v>0.33708918800236365</v>
      </c>
      <c r="P14" s="37"/>
      <c r="Q14" s="84">
        <f t="shared" si="8"/>
        <v>-0.41613953143894911</v>
      </c>
      <c r="R14" s="41">
        <f t="shared" si="9"/>
        <v>-0.25803884456577819</v>
      </c>
      <c r="S14" s="44">
        <f t="shared" si="10"/>
        <v>0.6741783760047273</v>
      </c>
    </row>
    <row r="15" spans="1:26" ht="15.6" thickBot="1" x14ac:dyDescent="0.4">
      <c r="A15" s="100"/>
      <c r="B15" s="56">
        <v>-2.8</v>
      </c>
      <c r="C15" s="56">
        <v>8.5</v>
      </c>
      <c r="D15" s="56">
        <f t="shared" si="1"/>
        <v>-2.8</v>
      </c>
      <c r="E15" s="56">
        <f t="shared" si="2"/>
        <v>7</v>
      </c>
      <c r="F15" s="65">
        <f t="shared" si="3"/>
        <v>1.2292414440853798</v>
      </c>
      <c r="G15" s="65">
        <f t="shared" si="4"/>
        <v>2.1616101013941109</v>
      </c>
      <c r="H15" s="51">
        <f t="shared" si="0"/>
        <v>-1.820055218684594</v>
      </c>
      <c r="J15" s="79">
        <f t="shared" si="11"/>
        <v>5</v>
      </c>
      <c r="K15" s="80">
        <v>0.5</v>
      </c>
      <c r="L15" s="37"/>
      <c r="M15" s="84">
        <f t="shared" si="5"/>
        <v>0.15532606836782525</v>
      </c>
      <c r="N15" s="41">
        <f t="shared" si="6"/>
        <v>0.24819549884073089</v>
      </c>
      <c r="O15" s="44">
        <f t="shared" si="7"/>
        <v>-0.40352156720855614</v>
      </c>
      <c r="P15" s="37"/>
      <c r="Q15" s="84">
        <f t="shared" si="8"/>
        <v>0.31065213673565051</v>
      </c>
      <c r="R15" s="41">
        <f t="shared" si="9"/>
        <v>0.49639099768146178</v>
      </c>
      <c r="S15" s="44">
        <f t="shared" si="10"/>
        <v>-0.80704313441711228</v>
      </c>
    </row>
    <row r="16" spans="1:26" ht="15" x14ac:dyDescent="0.35">
      <c r="A16" s="101" t="s">
        <v>5</v>
      </c>
      <c r="B16" s="57">
        <v>-3.1</v>
      </c>
      <c r="C16" s="57">
        <v>6.7</v>
      </c>
      <c r="D16" s="57">
        <f t="shared" si="1"/>
        <v>-3.1</v>
      </c>
      <c r="E16" s="57">
        <f t="shared" si="2"/>
        <v>5.2</v>
      </c>
      <c r="F16" s="66">
        <f t="shared" si="3"/>
        <v>1.3845675124532051</v>
      </c>
      <c r="G16" s="66">
        <f t="shared" si="4"/>
        <v>2.4098056002348418</v>
      </c>
      <c r="H16" s="47">
        <f t="shared" si="0"/>
        <v>-2.2235767858931501</v>
      </c>
      <c r="J16" s="79">
        <f t="shared" si="11"/>
        <v>5.5</v>
      </c>
      <c r="K16" s="80">
        <v>0.5</v>
      </c>
      <c r="L16" s="37"/>
      <c r="M16" s="84">
        <f t="shared" si="5"/>
        <v>-0.42952934933734743</v>
      </c>
      <c r="N16" s="41">
        <f t="shared" si="6"/>
        <v>-0.19874498217245939</v>
      </c>
      <c r="O16" s="44">
        <f t="shared" si="7"/>
        <v>0.62827433150980649</v>
      </c>
      <c r="P16" s="37"/>
      <c r="Q16" s="84">
        <f t="shared" si="8"/>
        <v>-0.85905869867469487</v>
      </c>
      <c r="R16" s="41">
        <f t="shared" si="9"/>
        <v>-0.39748996434491879</v>
      </c>
      <c r="S16" s="44">
        <f t="shared" si="10"/>
        <v>1.256548663019613</v>
      </c>
    </row>
    <row r="17" spans="1:19" ht="15" x14ac:dyDescent="0.35">
      <c r="A17" s="102"/>
      <c r="B17" s="58">
        <v>-0.8</v>
      </c>
      <c r="C17" s="58">
        <v>8.6999999999999993</v>
      </c>
      <c r="D17" s="58">
        <f t="shared" si="1"/>
        <v>-0.80000000000000016</v>
      </c>
      <c r="E17" s="58">
        <f t="shared" si="2"/>
        <v>7.1999999999999993</v>
      </c>
      <c r="F17" s="67">
        <f t="shared" si="3"/>
        <v>0.95503816311585765</v>
      </c>
      <c r="G17" s="67">
        <f t="shared" si="4"/>
        <v>2.2110606180623824</v>
      </c>
      <c r="H17" s="48">
        <f t="shared" si="0"/>
        <v>-1.5953024543833436</v>
      </c>
      <c r="J17" s="79">
        <f t="shared" si="11"/>
        <v>6</v>
      </c>
      <c r="K17" s="80">
        <v>0.5</v>
      </c>
      <c r="L17" s="37"/>
      <c r="M17" s="84">
        <f t="shared" si="5"/>
        <v>0.20013778998942733</v>
      </c>
      <c r="N17" s="41">
        <f t="shared" si="6"/>
        <v>0.28625971822776108</v>
      </c>
      <c r="O17" s="44">
        <f t="shared" si="7"/>
        <v>-0.48639750821718852</v>
      </c>
      <c r="P17" s="37"/>
      <c r="Q17" s="84">
        <f t="shared" si="8"/>
        <v>0.40027557997885466</v>
      </c>
      <c r="R17" s="41">
        <f t="shared" si="9"/>
        <v>0.57251943645552217</v>
      </c>
      <c r="S17" s="44">
        <f t="shared" si="10"/>
        <v>-0.97279501643437705</v>
      </c>
    </row>
    <row r="18" spans="1:19" ht="15" x14ac:dyDescent="0.35">
      <c r="A18" s="102"/>
      <c r="B18" s="58">
        <v>-1.6</v>
      </c>
      <c r="C18" s="58">
        <v>6.8</v>
      </c>
      <c r="D18" s="58">
        <f t="shared" si="1"/>
        <v>-1.6</v>
      </c>
      <c r="E18" s="58">
        <f t="shared" si="2"/>
        <v>5.3</v>
      </c>
      <c r="F18" s="67">
        <f t="shared" si="3"/>
        <v>1.155175953105285</v>
      </c>
      <c r="G18" s="67">
        <f t="shared" si="4"/>
        <v>2.4973203362901435</v>
      </c>
      <c r="H18" s="48">
        <f t="shared" si="0"/>
        <v>-2.0816999626005321</v>
      </c>
      <c r="J18" s="79">
        <f t="shared" si="11"/>
        <v>6.5</v>
      </c>
      <c r="K18" s="80">
        <v>0.5</v>
      </c>
      <c r="L18" s="37"/>
      <c r="M18" s="84">
        <f t="shared" si="5"/>
        <v>-7.2563941180890268E-2</v>
      </c>
      <c r="N18" s="41">
        <f t="shared" si="6"/>
        <v>-3.6137735868169596E-2</v>
      </c>
      <c r="O18" s="44">
        <f t="shared" si="7"/>
        <v>0.10870167704906031</v>
      </c>
      <c r="P18" s="37"/>
      <c r="Q18" s="84">
        <f t="shared" si="8"/>
        <v>-0.14512788236178054</v>
      </c>
      <c r="R18" s="41">
        <f t="shared" si="9"/>
        <v>-7.2275471736339192E-2</v>
      </c>
      <c r="S18" s="44">
        <f t="shared" si="10"/>
        <v>0.21740335409812062</v>
      </c>
    </row>
    <row r="19" spans="1:19" ht="15" x14ac:dyDescent="0.35">
      <c r="A19" s="102"/>
      <c r="B19" s="58">
        <v>-1.3</v>
      </c>
      <c r="C19" s="58">
        <v>7.1</v>
      </c>
      <c r="D19" s="58">
        <f t="shared" si="1"/>
        <v>-1.3</v>
      </c>
      <c r="E19" s="58">
        <f t="shared" si="2"/>
        <v>5.6</v>
      </c>
      <c r="F19" s="67">
        <f t="shared" si="3"/>
        <v>1.0826120119243947</v>
      </c>
      <c r="G19" s="67">
        <f t="shared" si="4"/>
        <v>2.4611826004219739</v>
      </c>
      <c r="H19" s="48">
        <f t="shared" si="0"/>
        <v>-1.9729982855514718</v>
      </c>
      <c r="J19" s="79">
        <f t="shared" si="11"/>
        <v>7</v>
      </c>
      <c r="K19" s="80">
        <v>0.5</v>
      </c>
      <c r="L19" s="37"/>
      <c r="M19" s="84">
        <f t="shared" si="5"/>
        <v>0.17517636688870697</v>
      </c>
      <c r="N19" s="41">
        <f t="shared" si="6"/>
        <v>-0.15442992688294277</v>
      </c>
      <c r="O19" s="44">
        <f t="shared" si="7"/>
        <v>-2.07464400057642E-2</v>
      </c>
      <c r="P19" s="37"/>
      <c r="Q19" s="84">
        <f t="shared" si="8"/>
        <v>0.35035273377741394</v>
      </c>
      <c r="R19" s="41">
        <f t="shared" si="9"/>
        <v>-0.30885985376588554</v>
      </c>
      <c r="S19" s="44">
        <f t="shared" si="10"/>
        <v>-4.1492880011528399E-2</v>
      </c>
    </row>
    <row r="20" spans="1:19" ht="15" x14ac:dyDescent="0.35">
      <c r="A20" s="102"/>
      <c r="B20" s="58">
        <v>-2.7</v>
      </c>
      <c r="C20" s="58">
        <v>7.6</v>
      </c>
      <c r="D20" s="58">
        <f t="shared" si="1"/>
        <v>-2.7</v>
      </c>
      <c r="E20" s="58">
        <f t="shared" si="2"/>
        <v>6.1</v>
      </c>
      <c r="F20" s="67">
        <f t="shared" si="3"/>
        <v>1.2577883788131017</v>
      </c>
      <c r="G20" s="67">
        <f t="shared" si="4"/>
        <v>2.3067526735390311</v>
      </c>
      <c r="H20" s="48">
        <f t="shared" si="0"/>
        <v>-1.993744725557236</v>
      </c>
      <c r="J20" s="79">
        <f t="shared" si="11"/>
        <v>7.5</v>
      </c>
      <c r="K20" s="80">
        <v>0.5</v>
      </c>
      <c r="L20" s="37"/>
      <c r="M20" s="84">
        <f t="shared" si="5"/>
        <v>-0.23480797987044566</v>
      </c>
      <c r="N20" s="41">
        <f t="shared" si="6"/>
        <v>7.8849749690209414E-2</v>
      </c>
      <c r="O20" s="44">
        <f t="shared" si="7"/>
        <v>0.1559582301802358</v>
      </c>
      <c r="P20" s="37"/>
      <c r="Q20" s="84">
        <f t="shared" si="8"/>
        <v>-0.46961595974089132</v>
      </c>
      <c r="R20" s="41">
        <f t="shared" si="9"/>
        <v>0.15769949938041883</v>
      </c>
      <c r="S20" s="44">
        <f t="shared" si="10"/>
        <v>0.3119164603604716</v>
      </c>
    </row>
    <row r="21" spans="1:19" ht="15.6" thickBot="1" x14ac:dyDescent="0.4">
      <c r="A21" s="103"/>
      <c r="B21" s="59">
        <v>-1.1000000000000001</v>
      </c>
      <c r="C21" s="59">
        <v>7.6</v>
      </c>
      <c r="D21" s="59">
        <f t="shared" si="1"/>
        <v>-1.1000000000000001</v>
      </c>
      <c r="E21" s="59">
        <f t="shared" si="2"/>
        <v>6.1</v>
      </c>
      <c r="F21" s="68">
        <f t="shared" si="3"/>
        <v>1.022980398942656</v>
      </c>
      <c r="G21" s="68">
        <f t="shared" si="4"/>
        <v>2.3856024232292405</v>
      </c>
      <c r="H21" s="49">
        <f t="shared" si="0"/>
        <v>-1.8377864953770002</v>
      </c>
      <c r="J21" s="79">
        <f t="shared" si="11"/>
        <v>8</v>
      </c>
      <c r="K21" s="80">
        <v>0.5</v>
      </c>
      <c r="L21" s="37"/>
      <c r="M21" s="84">
        <f t="shared" si="5"/>
        <v>2.3941925188663671E-2</v>
      </c>
      <c r="N21" s="41">
        <f t="shared" si="6"/>
        <v>0.11931031693808603</v>
      </c>
      <c r="O21" s="44">
        <f t="shared" si="7"/>
        <v>-0.14325224212674925</v>
      </c>
      <c r="P21" s="37"/>
      <c r="Q21" s="84">
        <f t="shared" si="8"/>
        <v>4.7883850377327342E-2</v>
      </c>
      <c r="R21" s="41">
        <f t="shared" si="9"/>
        <v>0.23862063387617205</v>
      </c>
      <c r="S21" s="44">
        <f t="shared" si="10"/>
        <v>-0.2865044842534985</v>
      </c>
    </row>
    <row r="22" spans="1:19" ht="15" x14ac:dyDescent="0.35">
      <c r="A22" s="104" t="s">
        <v>6</v>
      </c>
      <c r="B22" s="54">
        <v>-1</v>
      </c>
      <c r="C22" s="54">
        <v>6.9</v>
      </c>
      <c r="D22" s="60">
        <f t="shared" si="1"/>
        <v>-1</v>
      </c>
      <c r="E22" s="60">
        <f t="shared" si="2"/>
        <v>5.4</v>
      </c>
      <c r="F22" s="69">
        <f t="shared" si="3"/>
        <v>1.0469223241313197</v>
      </c>
      <c r="G22" s="69">
        <f t="shared" si="4"/>
        <v>2.5049127401673266</v>
      </c>
      <c r="H22" s="40">
        <f t="shared" si="0"/>
        <v>-1.9810387375037495</v>
      </c>
      <c r="J22" s="79">
        <f t="shared" si="11"/>
        <v>8.5</v>
      </c>
      <c r="K22" s="80">
        <v>0.5</v>
      </c>
      <c r="L22" s="37"/>
      <c r="M22" s="84">
        <f t="shared" si="5"/>
        <v>-0.17410504513111069</v>
      </c>
      <c r="N22" s="41">
        <f t="shared" si="6"/>
        <v>3.2979821174726087E-2</v>
      </c>
      <c r="O22" s="44">
        <f t="shared" si="7"/>
        <v>0.14112522395638427</v>
      </c>
      <c r="P22" s="37"/>
      <c r="Q22" s="84">
        <f t="shared" si="8"/>
        <v>-0.34821009026222138</v>
      </c>
      <c r="R22" s="41">
        <f t="shared" si="9"/>
        <v>6.5959642349452174E-2</v>
      </c>
      <c r="S22" s="44">
        <f t="shared" si="10"/>
        <v>0.28225044791276854</v>
      </c>
    </row>
    <row r="23" spans="1:19" ht="15" x14ac:dyDescent="0.35">
      <c r="A23" s="105"/>
      <c r="B23" s="55">
        <v>0</v>
      </c>
      <c r="C23" s="55">
        <v>6.8</v>
      </c>
      <c r="D23" s="61">
        <f t="shared" si="1"/>
        <v>-9.1886134118146501E-17</v>
      </c>
      <c r="E23" s="61">
        <f t="shared" si="2"/>
        <v>5.3</v>
      </c>
      <c r="F23" s="70">
        <f t="shared" si="3"/>
        <v>0.872817279000209</v>
      </c>
      <c r="G23" s="70">
        <f t="shared" si="4"/>
        <v>2.5378925613420527</v>
      </c>
      <c r="H23" s="44">
        <f t="shared" si="0"/>
        <v>-1.8399135135473652</v>
      </c>
      <c r="J23" s="79">
        <f t="shared" si="11"/>
        <v>9</v>
      </c>
      <c r="K23" s="80">
        <v>0.5</v>
      </c>
      <c r="L23" s="37"/>
      <c r="M23" s="84">
        <f t="shared" si="5"/>
        <v>-0.12376316004083121</v>
      </c>
      <c r="N23" s="41">
        <f t="shared" si="6"/>
        <v>-9.0573752476809322E-2</v>
      </c>
      <c r="O23" s="44">
        <f t="shared" si="7"/>
        <v>0.21433691251764087</v>
      </c>
      <c r="P23" s="37"/>
      <c r="Q23" s="84">
        <f t="shared" si="8"/>
        <v>-0.24752632008166242</v>
      </c>
      <c r="R23" s="41">
        <f t="shared" si="9"/>
        <v>-0.18114750495361864</v>
      </c>
      <c r="S23" s="44">
        <f t="shared" si="10"/>
        <v>0.42867382503528173</v>
      </c>
    </row>
    <row r="24" spans="1:19" ht="15" x14ac:dyDescent="0.35">
      <c r="A24" s="105"/>
      <c r="B24" s="55">
        <v>0.6</v>
      </c>
      <c r="C24" s="55">
        <v>7.3</v>
      </c>
      <c r="D24" s="61">
        <f t="shared" si="1"/>
        <v>0.59999999999999987</v>
      </c>
      <c r="E24" s="61">
        <f t="shared" si="2"/>
        <v>5.8</v>
      </c>
      <c r="F24" s="70">
        <f t="shared" si="3"/>
        <v>0.74905411895937779</v>
      </c>
      <c r="G24" s="70">
        <f t="shared" si="4"/>
        <v>2.4473188088652433</v>
      </c>
      <c r="H24" s="44">
        <f t="shared" si="0"/>
        <v>-1.6255766010297243</v>
      </c>
      <c r="J24" s="79">
        <f t="shared" si="11"/>
        <v>9.5</v>
      </c>
      <c r="K24" s="80">
        <v>0.5</v>
      </c>
      <c r="L24" s="37"/>
      <c r="M24" s="84">
        <f t="shared" si="5"/>
        <v>0.18886669599493733</v>
      </c>
      <c r="N24" s="41">
        <f t="shared" si="6"/>
        <v>-8.3467769444446116E-2</v>
      </c>
      <c r="O24" s="44">
        <f t="shared" si="7"/>
        <v>-0.10539892655049155</v>
      </c>
      <c r="P24" s="37"/>
      <c r="Q24" s="84">
        <f t="shared" si="8"/>
        <v>0.37773339198987466</v>
      </c>
      <c r="R24" s="41">
        <f t="shared" si="9"/>
        <v>-0.16693553888889223</v>
      </c>
      <c r="S24" s="44">
        <f t="shared" si="10"/>
        <v>-0.21079785310098309</v>
      </c>
    </row>
    <row r="25" spans="1:19" ht="15" x14ac:dyDescent="0.35">
      <c r="A25" s="105"/>
      <c r="B25" s="55">
        <v>-0.6</v>
      </c>
      <c r="C25" s="55">
        <v>7.8</v>
      </c>
      <c r="D25" s="61">
        <f t="shared" si="1"/>
        <v>-0.60000000000000009</v>
      </c>
      <c r="E25" s="61">
        <f t="shared" si="2"/>
        <v>6.3</v>
      </c>
      <c r="F25" s="70">
        <f t="shared" si="3"/>
        <v>0.93792081495431512</v>
      </c>
      <c r="G25" s="70">
        <f t="shared" si="4"/>
        <v>2.3638510394207972</v>
      </c>
      <c r="H25" s="44">
        <f t="shared" si="0"/>
        <v>-1.7309755275802159</v>
      </c>
      <c r="J25" s="79">
        <f t="shared" si="11"/>
        <v>10</v>
      </c>
      <c r="K25" s="80">
        <v>0.5</v>
      </c>
      <c r="L25" s="37"/>
      <c r="M25" s="84">
        <f t="shared" si="5"/>
        <v>-9.6407761859745755E-2</v>
      </c>
      <c r="N25" s="41">
        <f t="shared" si="6"/>
        <v>-9.5298400496721669E-2</v>
      </c>
      <c r="O25" s="44">
        <f t="shared" si="7"/>
        <v>0.19170616235646776</v>
      </c>
      <c r="P25" s="37"/>
      <c r="Q25" s="84">
        <f t="shared" si="8"/>
        <v>-0.19281552371949151</v>
      </c>
      <c r="R25" s="41">
        <f t="shared" si="9"/>
        <v>-0.19059680099344334</v>
      </c>
      <c r="S25" s="44">
        <f t="shared" si="10"/>
        <v>0.38341232471293551</v>
      </c>
    </row>
    <row r="26" spans="1:19" ht="15" x14ac:dyDescent="0.35">
      <c r="A26" s="105"/>
      <c r="B26" s="55">
        <v>0</v>
      </c>
      <c r="C26" s="55">
        <v>8.4</v>
      </c>
      <c r="D26" s="61">
        <f t="shared" si="1"/>
        <v>-9.1886134118146501E-17</v>
      </c>
      <c r="E26" s="61">
        <f t="shared" si="2"/>
        <v>6.9</v>
      </c>
      <c r="F26" s="70">
        <f t="shared" si="3"/>
        <v>0.84151305309456936</v>
      </c>
      <c r="G26" s="70">
        <f t="shared" si="4"/>
        <v>2.2685526389240755</v>
      </c>
      <c r="H26" s="44">
        <f t="shared" si="0"/>
        <v>-1.5392693652237481</v>
      </c>
      <c r="J26" s="79">
        <f t="shared" si="11"/>
        <v>10.5</v>
      </c>
      <c r="K26" s="80">
        <v>0.5</v>
      </c>
      <c r="L26" s="37"/>
      <c r="M26" s="84">
        <f t="shared" si="5"/>
        <v>-0.14353714464971479</v>
      </c>
      <c r="N26" s="41">
        <f t="shared" si="6"/>
        <v>-1.2022989012474117E-2</v>
      </c>
      <c r="O26" s="44">
        <f t="shared" si="7"/>
        <v>0.15556013366218879</v>
      </c>
      <c r="P26" s="37"/>
      <c r="Q26" s="84">
        <f t="shared" si="8"/>
        <v>-0.28707428929942957</v>
      </c>
      <c r="R26" s="41">
        <f t="shared" si="9"/>
        <v>-2.4045978024948234E-2</v>
      </c>
      <c r="S26" s="44">
        <f t="shared" si="10"/>
        <v>0.31112026732437759</v>
      </c>
    </row>
    <row r="27" spans="1:19" ht="15" x14ac:dyDescent="0.35">
      <c r="A27" s="105"/>
      <c r="B27" s="55">
        <v>1</v>
      </c>
      <c r="C27" s="55">
        <v>8.4</v>
      </c>
      <c r="D27" s="61">
        <f t="shared" si="1"/>
        <v>0.99999999999999989</v>
      </c>
      <c r="E27" s="61">
        <f t="shared" si="2"/>
        <v>6.9</v>
      </c>
      <c r="F27" s="70">
        <f t="shared" si="3"/>
        <v>0.69797590844485458</v>
      </c>
      <c r="G27" s="70">
        <f t="shared" si="4"/>
        <v>2.2565296499116014</v>
      </c>
      <c r="H27" s="44">
        <f t="shared" si="0"/>
        <v>-1.3837092315615593</v>
      </c>
      <c r="J27" s="79">
        <f t="shared" si="11"/>
        <v>11</v>
      </c>
      <c r="K27" s="80">
        <v>0.5</v>
      </c>
      <c r="L27" s="37"/>
      <c r="M27" s="84">
        <f t="shared" si="5"/>
        <v>6.6777607470635103E-2</v>
      </c>
      <c r="N27" s="41">
        <f t="shared" si="6"/>
        <v>7.5499912812261094E-2</v>
      </c>
      <c r="O27" s="44">
        <f t="shared" si="7"/>
        <v>-0.14227752028289631</v>
      </c>
      <c r="P27" s="37"/>
      <c r="Q27" s="84">
        <f t="shared" si="8"/>
        <v>0.13355521494127021</v>
      </c>
      <c r="R27" s="41">
        <f t="shared" si="9"/>
        <v>0.15099982562452219</v>
      </c>
      <c r="S27" s="44">
        <f t="shared" si="10"/>
        <v>-0.28455504056579262</v>
      </c>
    </row>
    <row r="28" spans="1:19" ht="15.6" thickBot="1" x14ac:dyDescent="0.4">
      <c r="A28" s="106"/>
      <c r="B28" s="56">
        <v>0.5</v>
      </c>
      <c r="C28" s="56">
        <v>8</v>
      </c>
      <c r="D28" s="62">
        <f t="shared" si="1"/>
        <v>0.49999999999999989</v>
      </c>
      <c r="E28" s="62">
        <f t="shared" si="2"/>
        <v>6.5</v>
      </c>
      <c r="F28" s="71">
        <f t="shared" si="3"/>
        <v>0.76475351591548968</v>
      </c>
      <c r="G28" s="71">
        <f t="shared" si="4"/>
        <v>2.3320295627238625</v>
      </c>
      <c r="H28" s="46">
        <f t="shared" si="0"/>
        <v>-1.5259867518444556</v>
      </c>
      <c r="J28" s="79">
        <f t="shared" si="11"/>
        <v>11.5</v>
      </c>
      <c r="K28" s="80">
        <v>0.5</v>
      </c>
      <c r="L28" s="37"/>
      <c r="M28" s="84">
        <f t="shared" si="5"/>
        <v>-4.2523121451479962E-2</v>
      </c>
      <c r="N28" s="41">
        <f t="shared" si="6"/>
        <v>0.21258303419460978</v>
      </c>
      <c r="O28" s="44">
        <f t="shared" si="7"/>
        <v>-0.1700599127431297</v>
      </c>
      <c r="P28" s="37"/>
      <c r="Q28" s="84">
        <f t="shared" si="8"/>
        <v>-8.5046242902959923E-2</v>
      </c>
      <c r="R28" s="41">
        <f t="shared" si="9"/>
        <v>0.42516606838921955</v>
      </c>
      <c r="S28" s="44">
        <f t="shared" si="10"/>
        <v>-0.34011982548625941</v>
      </c>
    </row>
    <row r="29" spans="1:19" ht="15" x14ac:dyDescent="0.35">
      <c r="A29" s="107" t="s">
        <v>5</v>
      </c>
      <c r="B29" s="57">
        <v>0.8</v>
      </c>
      <c r="C29" s="57">
        <v>6.7</v>
      </c>
      <c r="D29" s="57">
        <f t="shared" si="1"/>
        <v>0.79999999999999993</v>
      </c>
      <c r="E29" s="57">
        <f t="shared" si="2"/>
        <v>5.2</v>
      </c>
      <c r="F29" s="66">
        <f t="shared" si="3"/>
        <v>0.72223039446400972</v>
      </c>
      <c r="G29" s="66">
        <f t="shared" si="4"/>
        <v>2.5446125969184723</v>
      </c>
      <c r="H29" s="47">
        <f t="shared" si="0"/>
        <v>-1.6960466645875854</v>
      </c>
      <c r="J29" s="79">
        <f t="shared" si="11"/>
        <v>12</v>
      </c>
      <c r="K29" s="80">
        <v>0.5</v>
      </c>
      <c r="L29" s="37"/>
      <c r="M29" s="84">
        <f t="shared" si="5"/>
        <v>-0.2631252666325371</v>
      </c>
      <c r="N29" s="41">
        <f t="shared" si="6"/>
        <v>-0.4269653194276315</v>
      </c>
      <c r="O29" s="44">
        <f t="shared" si="7"/>
        <v>0.69009058606016849</v>
      </c>
      <c r="P29" s="37"/>
      <c r="Q29" s="84">
        <f t="shared" si="8"/>
        <v>-0.52625053326507421</v>
      </c>
      <c r="R29" s="41">
        <f t="shared" si="9"/>
        <v>-0.85393063885526299</v>
      </c>
      <c r="S29" s="44">
        <f t="shared" si="10"/>
        <v>1.380181172120337</v>
      </c>
    </row>
    <row r="30" spans="1:19" ht="15" x14ac:dyDescent="0.35">
      <c r="A30" s="108"/>
      <c r="B30" s="58">
        <v>3</v>
      </c>
      <c r="C30" s="58">
        <v>8.6999999999999993</v>
      </c>
      <c r="D30" s="58">
        <f t="shared" si="1"/>
        <v>3</v>
      </c>
      <c r="E30" s="58">
        <f t="shared" si="2"/>
        <v>7.1999999999999993</v>
      </c>
      <c r="F30" s="67">
        <f t="shared" si="3"/>
        <v>0.45910512783147261</v>
      </c>
      <c r="G30" s="67">
        <f t="shared" si="4"/>
        <v>2.1176472774908408</v>
      </c>
      <c r="H30" s="48">
        <f t="shared" si="0"/>
        <v>-1.0059560785274169</v>
      </c>
      <c r="J30" s="79">
        <f t="shared" si="11"/>
        <v>12.5</v>
      </c>
      <c r="K30" s="80">
        <v>0.5</v>
      </c>
      <c r="L30" s="37"/>
      <c r="M30" s="84">
        <f t="shared" si="5"/>
        <v>6.1548819195771931E-3</v>
      </c>
      <c r="N30" s="41">
        <f t="shared" si="6"/>
        <v>0.32967153137440253</v>
      </c>
      <c r="O30" s="44">
        <f t="shared" si="7"/>
        <v>-0.33582641329397989</v>
      </c>
      <c r="P30" s="37"/>
      <c r="Q30" s="84">
        <f t="shared" si="8"/>
        <v>1.2309763839154386E-2</v>
      </c>
      <c r="R30" s="41">
        <f t="shared" si="9"/>
        <v>0.65934306274880505</v>
      </c>
      <c r="S30" s="44">
        <f t="shared" si="10"/>
        <v>-0.67165282658795977</v>
      </c>
    </row>
    <row r="31" spans="1:19" ht="15" x14ac:dyDescent="0.35">
      <c r="A31" s="108"/>
      <c r="B31" s="58">
        <v>2.2000000000000002</v>
      </c>
      <c r="C31" s="58">
        <v>6.9</v>
      </c>
      <c r="D31" s="58">
        <f t="shared" si="1"/>
        <v>2.2000000000000002</v>
      </c>
      <c r="E31" s="58">
        <f t="shared" si="2"/>
        <v>5.4</v>
      </c>
      <c r="F31" s="67">
        <f t="shared" si="3"/>
        <v>0.46526000975104981</v>
      </c>
      <c r="G31" s="67">
        <f t="shared" si="4"/>
        <v>2.4473188088652433</v>
      </c>
      <c r="H31" s="48">
        <f t="shared" si="0"/>
        <v>-1.3417824918213967</v>
      </c>
      <c r="J31" s="79">
        <f t="shared" si="11"/>
        <v>13</v>
      </c>
      <c r="K31" s="80">
        <v>0.5</v>
      </c>
      <c r="L31" s="37"/>
      <c r="M31" s="84">
        <f t="shared" si="5"/>
        <v>-5.5003501494785834E-2</v>
      </c>
      <c r="N31" s="41">
        <f t="shared" si="6"/>
        <v>-5.7658459321548783E-2</v>
      </c>
      <c r="O31" s="44">
        <f t="shared" si="7"/>
        <v>0.11266196081633462</v>
      </c>
      <c r="P31" s="37"/>
      <c r="Q31" s="84">
        <f t="shared" si="8"/>
        <v>-0.11000700298957167</v>
      </c>
      <c r="R31" s="41">
        <f t="shared" si="9"/>
        <v>-0.11531691864309757</v>
      </c>
      <c r="S31" s="44">
        <f t="shared" si="10"/>
        <v>0.22532392163266923</v>
      </c>
    </row>
    <row r="32" spans="1:19" ht="15" x14ac:dyDescent="0.35">
      <c r="A32" s="108"/>
      <c r="B32" s="58">
        <v>2.6</v>
      </c>
      <c r="C32" s="58">
        <v>7.1</v>
      </c>
      <c r="D32" s="58">
        <f t="shared" si="1"/>
        <v>2.6</v>
      </c>
      <c r="E32" s="58">
        <f t="shared" si="2"/>
        <v>5.6</v>
      </c>
      <c r="F32" s="67">
        <f t="shared" si="3"/>
        <v>0.41025650825626397</v>
      </c>
      <c r="G32" s="67">
        <f t="shared" si="4"/>
        <v>2.3896603495436946</v>
      </c>
      <c r="H32" s="48">
        <f t="shared" si="0"/>
        <v>-1.2291205310050621</v>
      </c>
      <c r="J32" s="79">
        <f t="shared" si="11"/>
        <v>13.5</v>
      </c>
      <c r="K32" s="80">
        <v>0.5</v>
      </c>
      <c r="L32" s="37"/>
      <c r="M32" s="84">
        <f t="shared" si="5"/>
        <v>1.4127349078040641E-2</v>
      </c>
      <c r="N32" s="41">
        <f t="shared" si="6"/>
        <v>-8.2907676004663422E-2</v>
      </c>
      <c r="O32" s="44">
        <f t="shared" si="7"/>
        <v>6.8780326926622948E-2</v>
      </c>
      <c r="P32" s="37"/>
      <c r="Q32" s="84">
        <f t="shared" si="8"/>
        <v>2.8254698156081282E-2</v>
      </c>
      <c r="R32" s="41">
        <f t="shared" si="9"/>
        <v>-0.16581535200932684</v>
      </c>
      <c r="S32" s="44">
        <f t="shared" si="10"/>
        <v>0.1375606538532459</v>
      </c>
    </row>
    <row r="33" spans="1:19" ht="15" x14ac:dyDescent="0.35">
      <c r="A33" s="108"/>
      <c r="B33" s="58">
        <v>2.7</v>
      </c>
      <c r="C33" s="58">
        <v>7.6</v>
      </c>
      <c r="D33" s="58">
        <f t="shared" si="1"/>
        <v>2.7</v>
      </c>
      <c r="E33" s="58">
        <f t="shared" si="2"/>
        <v>6.1</v>
      </c>
      <c r="F33" s="67">
        <f t="shared" si="3"/>
        <v>0.42438385733430461</v>
      </c>
      <c r="G33" s="67">
        <f t="shared" si="4"/>
        <v>2.3067526735390311</v>
      </c>
      <c r="H33" s="48">
        <f t="shared" si="0"/>
        <v>-1.1603402040784392</v>
      </c>
      <c r="J33" s="79">
        <f t="shared" si="11"/>
        <v>14</v>
      </c>
      <c r="K33" s="80">
        <v>0.5</v>
      </c>
      <c r="L33" s="37"/>
      <c r="M33" s="84">
        <f t="shared" si="5"/>
        <v>0.21183742022854823</v>
      </c>
      <c r="N33" s="41">
        <f t="shared" si="6"/>
        <v>5.6043251581969766E-2</v>
      </c>
      <c r="O33" s="44">
        <f t="shared" si="7"/>
        <v>-0.26788067181051822</v>
      </c>
      <c r="P33" s="37"/>
      <c r="Q33" s="84">
        <f t="shared" si="8"/>
        <v>0.42367484045709647</v>
      </c>
      <c r="R33" s="41">
        <f t="shared" si="9"/>
        <v>0.11208650316393953</v>
      </c>
      <c r="S33" s="44">
        <f t="shared" si="10"/>
        <v>-0.53576134362103645</v>
      </c>
    </row>
    <row r="34" spans="1:19" ht="15.6" thickBot="1" x14ac:dyDescent="0.4">
      <c r="A34" s="109"/>
      <c r="B34" s="58">
        <v>1.3</v>
      </c>
      <c r="C34" s="58">
        <v>7.7</v>
      </c>
      <c r="D34" s="58">
        <f t="shared" si="1"/>
        <v>1.3</v>
      </c>
      <c r="E34" s="58">
        <f t="shared" si="2"/>
        <v>6.2</v>
      </c>
      <c r="F34" s="67">
        <f t="shared" si="3"/>
        <v>0.63622127756285285</v>
      </c>
      <c r="G34" s="67">
        <f t="shared" si="4"/>
        <v>2.3627959251210009</v>
      </c>
      <c r="H34" s="48">
        <f t="shared" si="0"/>
        <v>-1.4282208758889574</v>
      </c>
      <c r="J34" s="79">
        <f t="shared" si="11"/>
        <v>14.5</v>
      </c>
      <c r="K34" s="80">
        <v>0.5</v>
      </c>
      <c r="L34" s="37"/>
      <c r="M34" s="84">
        <f t="shared" si="5"/>
        <v>-0.2315717661711687</v>
      </c>
      <c r="N34" s="41">
        <f t="shared" si="6"/>
        <v>-0.21958102623328424</v>
      </c>
      <c r="O34" s="44">
        <f t="shared" si="7"/>
        <v>0.45115279240445316</v>
      </c>
      <c r="P34" s="37"/>
      <c r="Q34" s="84">
        <f t="shared" si="8"/>
        <v>-0.46314353234233741</v>
      </c>
      <c r="R34" s="41">
        <f t="shared" si="9"/>
        <v>-0.43916205246656848</v>
      </c>
      <c r="S34" s="44">
        <f t="shared" si="10"/>
        <v>0.90230558480890632</v>
      </c>
    </row>
    <row r="35" spans="1:19" ht="15" x14ac:dyDescent="0.35">
      <c r="A35" s="99" t="s">
        <v>7</v>
      </c>
      <c r="B35" s="72">
        <v>3.3</v>
      </c>
      <c r="C35" s="54">
        <v>8.4</v>
      </c>
      <c r="D35" s="60">
        <f t="shared" si="1"/>
        <v>3.3</v>
      </c>
      <c r="E35" s="60">
        <f t="shared" si="2"/>
        <v>6.9</v>
      </c>
      <c r="F35" s="69">
        <f t="shared" si="3"/>
        <v>0.40464951139168415</v>
      </c>
      <c r="G35" s="69">
        <f t="shared" si="4"/>
        <v>2.1432148988877167</v>
      </c>
      <c r="H35" s="40">
        <f t="shared" si="0"/>
        <v>-0.97706808348450425</v>
      </c>
      <c r="J35" s="79">
        <f t="shared" si="11"/>
        <v>15</v>
      </c>
      <c r="K35" s="80">
        <v>0.5</v>
      </c>
      <c r="L35" s="37"/>
      <c r="M35" s="84">
        <f t="shared" si="5"/>
        <v>-3.7418765753193195E-2</v>
      </c>
      <c r="N35" s="41">
        <f t="shared" si="6"/>
        <v>-9.1605740962841686E-2</v>
      </c>
      <c r="O35" s="44">
        <f t="shared" si="7"/>
        <v>0.12902450671603471</v>
      </c>
      <c r="P35" s="37"/>
      <c r="Q35" s="84">
        <f t="shared" si="8"/>
        <v>-7.483753150638639E-2</v>
      </c>
      <c r="R35" s="41">
        <f t="shared" si="9"/>
        <v>-0.18321148192568337</v>
      </c>
      <c r="S35" s="44">
        <f t="shared" si="10"/>
        <v>0.25804901343206943</v>
      </c>
    </row>
    <row r="36" spans="1:19" ht="15" x14ac:dyDescent="0.35">
      <c r="A36" s="110"/>
      <c r="B36" s="73">
        <v>3.9</v>
      </c>
      <c r="C36" s="55">
        <v>8.6999999999999993</v>
      </c>
      <c r="D36" s="61">
        <f t="shared" si="1"/>
        <v>3.9</v>
      </c>
      <c r="E36" s="61">
        <f t="shared" si="2"/>
        <v>7.1999999999999993</v>
      </c>
      <c r="F36" s="70">
        <f t="shared" si="3"/>
        <v>0.36723074563849095</v>
      </c>
      <c r="G36" s="70">
        <f t="shared" si="4"/>
        <v>2.051609157924875</v>
      </c>
      <c r="H36" s="44">
        <f t="shared" si="0"/>
        <v>-0.84804357676846953</v>
      </c>
      <c r="J36" s="79">
        <f t="shared" si="11"/>
        <v>15.5</v>
      </c>
      <c r="K36" s="80">
        <v>0.5</v>
      </c>
      <c r="L36" s="37"/>
      <c r="M36" s="84">
        <f t="shared" si="5"/>
        <v>-4.4190030546534254E-2</v>
      </c>
      <c r="N36" s="41">
        <f t="shared" si="6"/>
        <v>0.32928097715960547</v>
      </c>
      <c r="O36" s="44">
        <f t="shared" si="7"/>
        <v>-0.28509094661307088</v>
      </c>
      <c r="P36" s="37"/>
      <c r="Q36" s="84">
        <f t="shared" si="8"/>
        <v>-8.8380061093068507E-2</v>
      </c>
      <c r="R36" s="41">
        <f t="shared" si="9"/>
        <v>0.65856195431921094</v>
      </c>
      <c r="S36" s="44">
        <f t="shared" si="10"/>
        <v>-0.57018189322614177</v>
      </c>
    </row>
    <row r="37" spans="1:19" ht="15" x14ac:dyDescent="0.35">
      <c r="A37" s="110"/>
      <c r="B37" s="73">
        <v>3.1</v>
      </c>
      <c r="C37" s="55">
        <v>6.9</v>
      </c>
      <c r="D37" s="61">
        <f t="shared" si="1"/>
        <v>3.1</v>
      </c>
      <c r="E37" s="61">
        <f t="shared" si="2"/>
        <v>5.4</v>
      </c>
      <c r="F37" s="70">
        <f t="shared" si="3"/>
        <v>0.3230407150919567</v>
      </c>
      <c r="G37" s="70">
        <f t="shared" si="4"/>
        <v>2.3808901350844804</v>
      </c>
      <c r="H37" s="44">
        <f t="shared" si="0"/>
        <v>-1.1331345233815404</v>
      </c>
      <c r="J37" s="79">
        <f t="shared" si="11"/>
        <v>16</v>
      </c>
      <c r="K37" s="80">
        <v>0.5</v>
      </c>
      <c r="L37" s="37"/>
      <c r="M37" s="84">
        <f t="shared" si="5"/>
        <v>-3.4180915754176144E-2</v>
      </c>
      <c r="N37" s="41">
        <f t="shared" si="6"/>
        <v>-0.3854052382052453</v>
      </c>
      <c r="O37" s="44">
        <f t="shared" si="7"/>
        <v>0.41958615395942145</v>
      </c>
      <c r="P37" s="37"/>
      <c r="Q37" s="84">
        <f t="shared" si="8"/>
        <v>-6.8361831508352289E-2</v>
      </c>
      <c r="R37" s="41">
        <f t="shared" si="9"/>
        <v>-0.77081047641049061</v>
      </c>
      <c r="S37" s="44">
        <f t="shared" si="10"/>
        <v>0.8391723079188429</v>
      </c>
    </row>
    <row r="38" spans="1:19" ht="15" x14ac:dyDescent="0.35">
      <c r="A38" s="110"/>
      <c r="B38" s="73">
        <v>4.7</v>
      </c>
      <c r="C38" s="55">
        <v>8.6</v>
      </c>
      <c r="D38" s="61">
        <f t="shared" si="1"/>
        <v>4.7</v>
      </c>
      <c r="E38" s="61">
        <f t="shared" si="2"/>
        <v>7.1</v>
      </c>
      <c r="F38" s="70">
        <f t="shared" si="3"/>
        <v>0.28885979933778055</v>
      </c>
      <c r="G38" s="70">
        <f t="shared" si="4"/>
        <v>1.9954848968792351</v>
      </c>
      <c r="H38" s="44">
        <f t="shared" si="0"/>
        <v>-0.71354836942211897</v>
      </c>
      <c r="J38" s="79">
        <f t="shared" si="11"/>
        <v>16.5</v>
      </c>
      <c r="K38" s="80">
        <v>0.5</v>
      </c>
      <c r="L38" s="37"/>
      <c r="M38" s="84">
        <f t="shared" si="5"/>
        <v>-7.7942737567548992E-2</v>
      </c>
      <c r="N38" s="41">
        <f t="shared" si="6"/>
        <v>0.34967220858353798</v>
      </c>
      <c r="O38" s="44">
        <f t="shared" si="7"/>
        <v>-0.27172947101598899</v>
      </c>
      <c r="P38" s="37"/>
      <c r="Q38" s="84">
        <f t="shared" si="8"/>
        <v>-0.15588547513509798</v>
      </c>
      <c r="R38" s="41">
        <f t="shared" si="9"/>
        <v>0.69934441716707596</v>
      </c>
      <c r="S38" s="44">
        <f t="shared" si="10"/>
        <v>-0.54345894203197798</v>
      </c>
    </row>
    <row r="39" spans="1:19" ht="15" x14ac:dyDescent="0.35">
      <c r="A39" s="110"/>
      <c r="B39" s="73">
        <v>3.8</v>
      </c>
      <c r="C39" s="55">
        <v>6.7</v>
      </c>
      <c r="D39" s="61">
        <f t="shared" si="1"/>
        <v>3.8</v>
      </c>
      <c r="E39" s="61">
        <f t="shared" si="2"/>
        <v>5.2</v>
      </c>
      <c r="F39" s="70">
        <f t="shared" si="3"/>
        <v>0.21091706177023156</v>
      </c>
      <c r="G39" s="70">
        <f t="shared" si="4"/>
        <v>2.3451571054627731</v>
      </c>
      <c r="H39" s="44">
        <f t="shared" si="0"/>
        <v>-0.98527784043810795</v>
      </c>
      <c r="J39" s="79">
        <f t="shared" si="11"/>
        <v>17</v>
      </c>
      <c r="K39" s="80">
        <v>0.5</v>
      </c>
      <c r="L39" s="37"/>
      <c r="M39" s="84">
        <f t="shared" si="5"/>
        <v>-4.4520278782340356E-2</v>
      </c>
      <c r="N39" s="41">
        <f t="shared" si="6"/>
        <v>-0.14753853380158466</v>
      </c>
      <c r="O39" s="44">
        <f t="shared" si="7"/>
        <v>0.19205881258392488</v>
      </c>
      <c r="P39" s="37"/>
      <c r="Q39" s="84">
        <f t="shared" si="8"/>
        <v>-8.9040557564680711E-2</v>
      </c>
      <c r="R39" s="41">
        <f t="shared" si="9"/>
        <v>-0.29507706760316932</v>
      </c>
      <c r="S39" s="44">
        <f t="shared" si="10"/>
        <v>0.38411762516784975</v>
      </c>
    </row>
    <row r="40" spans="1:19" ht="15.6" thickBot="1" x14ac:dyDescent="0.4">
      <c r="A40" s="111"/>
      <c r="B40" s="74">
        <v>4.5999999999999996</v>
      </c>
      <c r="C40" s="56">
        <v>7.2</v>
      </c>
      <c r="D40" s="62">
        <f t="shared" si="1"/>
        <v>4.5999999999999996</v>
      </c>
      <c r="E40" s="62">
        <f t="shared" si="2"/>
        <v>5.7</v>
      </c>
      <c r="F40" s="71">
        <f t="shared" si="3"/>
        <v>0.16639678298789121</v>
      </c>
      <c r="G40" s="71">
        <f t="shared" si="4"/>
        <v>2.1976185716611885</v>
      </c>
      <c r="H40" s="46">
        <f t="shared" si="0"/>
        <v>-0.79321902785418308</v>
      </c>
      <c r="J40" s="81">
        <f t="shared" si="11"/>
        <v>17.5</v>
      </c>
      <c r="K40" s="82">
        <v>0.5</v>
      </c>
      <c r="L40" s="37"/>
      <c r="M40" s="85">
        <f t="shared" si="5"/>
        <v>-0.16639678298789121</v>
      </c>
      <c r="N40" s="45">
        <f t="shared" si="6"/>
        <v>-2.1976185716611885</v>
      </c>
      <c r="O40" s="46">
        <f t="shared" si="7"/>
        <v>0.79321902785418308</v>
      </c>
      <c r="P40" s="37"/>
      <c r="Q40" s="85">
        <f t="shared" si="8"/>
        <v>-0.33279356597578241</v>
      </c>
      <c r="R40" s="45">
        <f t="shared" si="9"/>
        <v>-4.3952371433223769</v>
      </c>
      <c r="S40" s="46">
        <f t="shared" si="10"/>
        <v>1.5864380557083662</v>
      </c>
    </row>
  </sheetData>
  <mergeCells count="5">
    <mergeCell ref="A5:A15"/>
    <mergeCell ref="A16:A21"/>
    <mergeCell ref="A22:A28"/>
    <mergeCell ref="A29:A34"/>
    <mergeCell ref="A35:A40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C9391-991F-40F6-BBFC-246CADB33ED6}">
  <dimension ref="A1:V40"/>
  <sheetViews>
    <sheetView workbookViewId="0">
      <selection activeCell="M7" sqref="M7"/>
    </sheetView>
  </sheetViews>
  <sheetFormatPr defaultRowHeight="14.4" x14ac:dyDescent="0.3"/>
  <cols>
    <col min="8" max="8" width="12.33203125" customWidth="1"/>
    <col min="17" max="17" width="8.88671875" customWidth="1"/>
  </cols>
  <sheetData>
    <row r="1" spans="1:22" ht="15" x14ac:dyDescent="0.35">
      <c r="A1" s="37"/>
      <c r="B1" s="75" t="s">
        <v>0</v>
      </c>
      <c r="C1" s="75" t="s">
        <v>1</v>
      </c>
      <c r="D1" s="75" t="s">
        <v>11</v>
      </c>
      <c r="E1" s="75" t="s">
        <v>12</v>
      </c>
      <c r="F1" s="37"/>
      <c r="G1" s="37"/>
      <c r="H1" s="37"/>
    </row>
    <row r="2" spans="1:22" ht="15" x14ac:dyDescent="0.35">
      <c r="A2" s="37"/>
      <c r="B2" s="38">
        <v>9</v>
      </c>
      <c r="C2" s="38">
        <v>6</v>
      </c>
      <c r="D2" s="38">
        <v>1.5</v>
      </c>
      <c r="E2" s="38">
        <f>PI()/2</f>
        <v>1.5707963267948966</v>
      </c>
      <c r="F2" s="37"/>
      <c r="G2" s="37"/>
      <c r="H2" s="37"/>
    </row>
    <row r="3" spans="1:22" ht="15.6" thickBot="1" x14ac:dyDescent="0.4">
      <c r="A3" s="37"/>
      <c r="B3" s="37"/>
      <c r="C3" s="37"/>
      <c r="D3" s="37"/>
      <c r="E3" s="37"/>
      <c r="F3" s="37"/>
      <c r="G3" s="37"/>
      <c r="H3" s="37"/>
    </row>
    <row r="4" spans="1:22" ht="15.6" thickBot="1" x14ac:dyDescent="0.4">
      <c r="A4" s="53"/>
      <c r="B4" s="39" t="s">
        <v>14</v>
      </c>
      <c r="C4" s="39" t="s">
        <v>15</v>
      </c>
      <c r="D4" s="39" t="s">
        <v>16</v>
      </c>
      <c r="E4" s="39" t="s">
        <v>17</v>
      </c>
      <c r="F4" s="39" t="s">
        <v>8</v>
      </c>
      <c r="G4" s="39" t="s">
        <v>9</v>
      </c>
      <c r="H4" s="43" t="s">
        <v>10</v>
      </c>
      <c r="I4" s="77" t="s">
        <v>24</v>
      </c>
      <c r="J4" s="83" t="s">
        <v>25</v>
      </c>
      <c r="K4" s="78" t="s">
        <v>26</v>
      </c>
      <c r="L4" s="42" t="s">
        <v>50</v>
      </c>
      <c r="M4" s="42" t="s">
        <v>51</v>
      </c>
      <c r="Q4" s="42" t="s">
        <v>48</v>
      </c>
      <c r="R4" s="42" t="s">
        <v>49</v>
      </c>
      <c r="S4" s="42" t="s">
        <v>50</v>
      </c>
      <c r="T4" s="42" t="s">
        <v>51</v>
      </c>
    </row>
    <row r="5" spans="1:22" ht="15" x14ac:dyDescent="0.35">
      <c r="A5" s="98" t="s">
        <v>4</v>
      </c>
      <c r="B5" s="54">
        <v>-4.9000000000000004</v>
      </c>
      <c r="C5" s="54">
        <v>8.1999999999999993</v>
      </c>
      <c r="D5" s="54">
        <f>B5-$D$2*COS($E$2)</f>
        <v>-4.9000000000000004</v>
      </c>
      <c r="E5" s="54">
        <f>C5-$D$2*SIN($E$2)</f>
        <v>6.6999999999999993</v>
      </c>
      <c r="F5" s="63">
        <f>ATAN(($B$2*E5+$C$2*E5*COS(G5)-$C$2*D5*SIN(G5))/($B$2*D5+$C$2*D5*COS(G5)+$C$2*E5*SIN(G5)))</f>
        <v>1.4983554027555319</v>
      </c>
      <c r="G5" s="63">
        <f>ACOS((D5^2+E5^2-$B$2^2-$C$2^2)/(2*$B$2*$C$2))</f>
        <v>2.0323842066162094</v>
      </c>
      <c r="H5" s="52">
        <f t="shared" ref="H5:H40" si="0">$E$2-(G5+F5)</f>
        <v>-1.9599432825768446</v>
      </c>
      <c r="I5" s="84">
        <f>E5/C5</f>
        <v>0.81707317073170727</v>
      </c>
      <c r="J5" s="41">
        <f>F5/C5</f>
        <v>0.18272626862872343</v>
      </c>
      <c r="K5" s="44">
        <f>G5/C5</f>
        <v>0.24785173251417192</v>
      </c>
      <c r="L5">
        <v>-0.24740000000000001</v>
      </c>
      <c r="M5">
        <v>0.49440000000000001</v>
      </c>
      <c r="O5">
        <f>J5+K5*0+L5*0^2+M5*0^3</f>
        <v>0.18272626862872343</v>
      </c>
      <c r="Q5">
        <v>1.4984</v>
      </c>
      <c r="R5">
        <v>-0.2455</v>
      </c>
      <c r="S5">
        <v>-0.24740000000000001</v>
      </c>
      <c r="T5">
        <v>0.49440000000000001</v>
      </c>
      <c r="V5">
        <f>Q5+R5*0+S5*0^2+T5*0^3</f>
        <v>1.4984</v>
      </c>
    </row>
    <row r="6" spans="1:22" ht="15" x14ac:dyDescent="0.35">
      <c r="A6" s="99"/>
      <c r="B6" s="55">
        <v>-4</v>
      </c>
      <c r="C6" s="55">
        <v>8.6</v>
      </c>
      <c r="D6" s="55">
        <f t="shared" ref="D6:D40" si="1">B6-$D$2*COS($E$2)</f>
        <v>-4</v>
      </c>
      <c r="E6" s="55">
        <f t="shared" ref="E6:E40" si="2">C6-$D$2*SIN($E$2)</f>
        <v>7.1</v>
      </c>
      <c r="F6" s="64">
        <f t="shared" ref="F6:F40" si="3">ATAN(($B$2*E6+$C$2*E6*COS(G6)-$C$2*D6*SIN(G6))/($B$2*D6+$C$2*D6*COS(G6)+$C$2*E6*SIN(G6)))</f>
        <v>1.3756212727610808</v>
      </c>
      <c r="G6" s="64">
        <f t="shared" ref="G6:G40" si="4">ACOS((D6^2+E6^2-$B$2^2-$C$2^2)/(2*$B$2*$C$2))</f>
        <v>2.0583046327026353</v>
      </c>
      <c r="H6" s="50">
        <f t="shared" si="0"/>
        <v>-1.8631295786688193</v>
      </c>
      <c r="I6" s="84">
        <f t="shared" ref="I6:I40" si="5">E6/C6</f>
        <v>0.82558139534883723</v>
      </c>
      <c r="J6" s="41">
        <f t="shared" ref="J6:J40" si="6">F6/C6</f>
        <v>0.15995596194896289</v>
      </c>
      <c r="K6" s="44">
        <f t="shared" ref="K6:K40" si="7">G6/C6</f>
        <v>0.23933774798867855</v>
      </c>
      <c r="O6">
        <f>J5+K5*0.5+L5*0.5^2+M5*0.5^3</f>
        <v>0.3066021348858094</v>
      </c>
      <c r="V6">
        <f>Q5+R5*0.5+S5*0.5^2+T5*0.5^3</f>
        <v>1.3756000000000002</v>
      </c>
    </row>
    <row r="7" spans="1:22" ht="15" x14ac:dyDescent="0.35">
      <c r="A7" s="99"/>
      <c r="B7" s="55">
        <v>-3.5</v>
      </c>
      <c r="C7" s="55">
        <v>8.6</v>
      </c>
      <c r="D7" s="55">
        <f t="shared" si="1"/>
        <v>-3.5</v>
      </c>
      <c r="E7" s="55">
        <f t="shared" si="2"/>
        <v>7.1</v>
      </c>
      <c r="F7" s="64">
        <f t="shared" si="3"/>
        <v>1.3145535633115928</v>
      </c>
      <c r="G7" s="64">
        <f t="shared" si="4"/>
        <v>2.098034101508937</v>
      </c>
      <c r="H7" s="50">
        <f t="shared" si="0"/>
        <v>-1.841791338025633</v>
      </c>
      <c r="I7" s="84">
        <f t="shared" si="5"/>
        <v>0.82558139534883723</v>
      </c>
      <c r="J7" s="41">
        <f t="shared" si="6"/>
        <v>0.152855065501348</v>
      </c>
      <c r="K7" s="44">
        <f t="shared" si="7"/>
        <v>0.2439574536638299</v>
      </c>
    </row>
    <row r="8" spans="1:22" ht="15" x14ac:dyDescent="0.35">
      <c r="A8" s="99"/>
      <c r="B8" s="55">
        <v>-3.5</v>
      </c>
      <c r="C8" s="55">
        <v>8.3000000000000007</v>
      </c>
      <c r="D8" s="55">
        <f t="shared" si="1"/>
        <v>-3.5</v>
      </c>
      <c r="E8" s="55">
        <f t="shared" si="2"/>
        <v>6.8000000000000007</v>
      </c>
      <c r="F8" s="64">
        <f t="shared" si="3"/>
        <v>1.3260853358875189</v>
      </c>
      <c r="G8" s="64">
        <f t="shared" si="4"/>
        <v>2.143325054263518</v>
      </c>
      <c r="H8" s="50">
        <f t="shared" si="0"/>
        <v>-1.8986140633561401</v>
      </c>
      <c r="I8" s="84">
        <f t="shared" si="5"/>
        <v>0.81927710843373491</v>
      </c>
      <c r="J8" s="41">
        <f t="shared" si="6"/>
        <v>0.15976931757680948</v>
      </c>
      <c r="K8" s="44">
        <f t="shared" si="7"/>
        <v>0.25823193424861662</v>
      </c>
    </row>
    <row r="9" spans="1:22" ht="15" x14ac:dyDescent="0.35">
      <c r="A9" s="99"/>
      <c r="B9" s="55">
        <v>-4.7</v>
      </c>
      <c r="C9" s="55">
        <v>6.8</v>
      </c>
      <c r="D9" s="55">
        <f t="shared" si="1"/>
        <v>-4.7</v>
      </c>
      <c r="E9" s="55">
        <f t="shared" si="2"/>
        <v>5.3</v>
      </c>
      <c r="F9" s="64">
        <f t="shared" si="3"/>
        <v>1.5681996528054361</v>
      </c>
      <c r="G9" s="64">
        <f t="shared" si="4"/>
        <v>2.2378879354245589</v>
      </c>
      <c r="H9" s="50">
        <f t="shared" si="0"/>
        <v>-2.2352912614350986</v>
      </c>
      <c r="I9" s="84">
        <f t="shared" si="5"/>
        <v>0.77941176470588236</v>
      </c>
      <c r="J9" s="41">
        <f t="shared" si="6"/>
        <v>0.23061759600079942</v>
      </c>
      <c r="K9" s="44">
        <f t="shared" si="7"/>
        <v>0.32910116697419983</v>
      </c>
    </row>
    <row r="10" spans="1:22" ht="15" x14ac:dyDescent="0.35">
      <c r="A10" s="99"/>
      <c r="B10" s="55">
        <v>-4.9000000000000004</v>
      </c>
      <c r="C10" s="55">
        <v>7.4</v>
      </c>
      <c r="D10" s="55">
        <f t="shared" si="1"/>
        <v>-4.9000000000000004</v>
      </c>
      <c r="E10" s="55">
        <f t="shared" si="2"/>
        <v>5.9</v>
      </c>
      <c r="F10" s="64">
        <f t="shared" si="3"/>
        <v>1.5442338309870187</v>
      </c>
      <c r="G10" s="64">
        <f t="shared" si="4"/>
        <v>2.1396940387484031</v>
      </c>
      <c r="H10" s="50">
        <f t="shared" si="0"/>
        <v>-2.1131315429405255</v>
      </c>
      <c r="I10" s="84">
        <f t="shared" si="5"/>
        <v>0.79729729729729726</v>
      </c>
      <c r="J10" s="41">
        <f t="shared" si="6"/>
        <v>0.2086802474306782</v>
      </c>
      <c r="K10" s="44">
        <f t="shared" si="7"/>
        <v>0.28914784307410851</v>
      </c>
    </row>
    <row r="11" spans="1:22" ht="15" x14ac:dyDescent="0.35">
      <c r="A11" s="99"/>
      <c r="B11" s="55">
        <v>-3.8</v>
      </c>
      <c r="C11" s="55">
        <v>7.5</v>
      </c>
      <c r="D11" s="55">
        <f t="shared" si="1"/>
        <v>-3.8</v>
      </c>
      <c r="E11" s="55">
        <f t="shared" si="2"/>
        <v>6</v>
      </c>
      <c r="F11" s="64">
        <f t="shared" si="3"/>
        <v>1.4074605522888222</v>
      </c>
      <c r="G11" s="64">
        <f t="shared" si="4"/>
        <v>2.2348272956981643</v>
      </c>
      <c r="H11" s="50">
        <f t="shared" si="0"/>
        <v>-2.0714915211920899</v>
      </c>
      <c r="I11" s="84">
        <f t="shared" si="5"/>
        <v>0.8</v>
      </c>
      <c r="J11" s="41">
        <f t="shared" si="6"/>
        <v>0.18766140697184294</v>
      </c>
      <c r="K11" s="44">
        <f t="shared" si="7"/>
        <v>0.29797697275975527</v>
      </c>
    </row>
    <row r="12" spans="1:22" ht="15" x14ac:dyDescent="0.35">
      <c r="A12" s="99"/>
      <c r="B12" s="55">
        <v>-3.1</v>
      </c>
      <c r="C12" s="55">
        <v>7.5</v>
      </c>
      <c r="D12" s="55">
        <f t="shared" si="1"/>
        <v>-3.1</v>
      </c>
      <c r="E12" s="55">
        <f t="shared" si="2"/>
        <v>6</v>
      </c>
      <c r="F12" s="64">
        <f t="shared" si="3"/>
        <v>1.3179858751250997</v>
      </c>
      <c r="G12" s="64">
        <f t="shared" si="4"/>
        <v>2.2929716333445804</v>
      </c>
      <c r="H12" s="50">
        <f t="shared" si="0"/>
        <v>-2.0401611816747836</v>
      </c>
      <c r="I12" s="84">
        <f t="shared" si="5"/>
        <v>0.8</v>
      </c>
      <c r="J12" s="41">
        <f t="shared" si="6"/>
        <v>0.17573145001667995</v>
      </c>
      <c r="K12" s="44">
        <f t="shared" si="7"/>
        <v>0.30572955111261074</v>
      </c>
    </row>
    <row r="13" spans="1:22" ht="15" x14ac:dyDescent="0.35">
      <c r="A13" s="99"/>
      <c r="B13" s="55">
        <v>-3.7</v>
      </c>
      <c r="C13" s="55">
        <v>6.9</v>
      </c>
      <c r="D13" s="55">
        <f t="shared" si="1"/>
        <v>-3.7</v>
      </c>
      <c r="E13" s="55">
        <f t="shared" si="2"/>
        <v>5.4</v>
      </c>
      <c r="F13" s="64">
        <f t="shared" si="3"/>
        <v>1.4421174925212508</v>
      </c>
      <c r="G13" s="64">
        <f t="shared" si="4"/>
        <v>2.3275628042845979</v>
      </c>
      <c r="H13" s="50">
        <f t="shared" si="0"/>
        <v>-2.1988839700109519</v>
      </c>
      <c r="I13" s="84">
        <f t="shared" si="5"/>
        <v>0.78260869565217395</v>
      </c>
      <c r="J13" s="41">
        <f t="shared" si="6"/>
        <v>0.20900253514800735</v>
      </c>
      <c r="K13" s="44">
        <f t="shared" si="7"/>
        <v>0.3373279426499417</v>
      </c>
    </row>
    <row r="14" spans="1:22" ht="15" x14ac:dyDescent="0.35">
      <c r="A14" s="99"/>
      <c r="B14" s="55">
        <v>-3.8</v>
      </c>
      <c r="C14" s="55">
        <v>7.1</v>
      </c>
      <c r="D14" s="55">
        <f t="shared" si="1"/>
        <v>-3.8</v>
      </c>
      <c r="E14" s="55">
        <f t="shared" si="2"/>
        <v>5.6</v>
      </c>
      <c r="F14" s="64">
        <f t="shared" si="3"/>
        <v>1.4373112098048544</v>
      </c>
      <c r="G14" s="64">
        <f t="shared" si="4"/>
        <v>2.290629523677</v>
      </c>
      <c r="H14" s="50">
        <f t="shared" si="0"/>
        <v>-2.1571444066869576</v>
      </c>
      <c r="I14" s="84">
        <f t="shared" si="5"/>
        <v>0.78873239436619713</v>
      </c>
      <c r="J14" s="41">
        <f t="shared" si="6"/>
        <v>0.202438198564064</v>
      </c>
      <c r="K14" s="44">
        <f t="shared" si="7"/>
        <v>0.32262387657422537</v>
      </c>
    </row>
    <row r="15" spans="1:22" ht="15.6" thickBot="1" x14ac:dyDescent="0.4">
      <c r="A15" s="100"/>
      <c r="B15" s="56">
        <v>-2.8</v>
      </c>
      <c r="C15" s="56">
        <v>8.5</v>
      </c>
      <c r="D15" s="56">
        <f t="shared" si="1"/>
        <v>-2.8</v>
      </c>
      <c r="E15" s="56">
        <f t="shared" si="2"/>
        <v>7</v>
      </c>
      <c r="F15" s="65">
        <f t="shared" si="3"/>
        <v>1.2292414440853798</v>
      </c>
      <c r="G15" s="65">
        <f t="shared" si="4"/>
        <v>2.1616101013941109</v>
      </c>
      <c r="H15" s="51">
        <f t="shared" si="0"/>
        <v>-1.820055218684594</v>
      </c>
      <c r="I15" s="84">
        <f t="shared" si="5"/>
        <v>0.82352941176470584</v>
      </c>
      <c r="J15" s="41">
        <f t="shared" si="6"/>
        <v>0.14461664048063291</v>
      </c>
      <c r="K15" s="44">
        <f t="shared" si="7"/>
        <v>0.25430707075224834</v>
      </c>
    </row>
    <row r="16" spans="1:22" ht="15" x14ac:dyDescent="0.35">
      <c r="A16" s="101" t="s">
        <v>5</v>
      </c>
      <c r="B16" s="57">
        <v>-3.1</v>
      </c>
      <c r="C16" s="57">
        <v>6.7</v>
      </c>
      <c r="D16" s="57">
        <f t="shared" si="1"/>
        <v>-3.1</v>
      </c>
      <c r="E16" s="57">
        <f t="shared" si="2"/>
        <v>5.2</v>
      </c>
      <c r="F16" s="66">
        <f t="shared" si="3"/>
        <v>1.3845675124532051</v>
      </c>
      <c r="G16" s="66">
        <f t="shared" si="4"/>
        <v>2.4098056002348418</v>
      </c>
      <c r="H16" s="47">
        <f t="shared" si="0"/>
        <v>-2.2235767858931501</v>
      </c>
      <c r="I16" s="84">
        <f t="shared" si="5"/>
        <v>0.77611940298507465</v>
      </c>
      <c r="J16" s="41">
        <f t="shared" si="6"/>
        <v>0.2066518675303291</v>
      </c>
      <c r="K16" s="44">
        <f t="shared" si="7"/>
        <v>0.35967247764699128</v>
      </c>
    </row>
    <row r="17" spans="1:11" ht="15" x14ac:dyDescent="0.35">
      <c r="A17" s="102"/>
      <c r="B17" s="58">
        <v>-0.8</v>
      </c>
      <c r="C17" s="58">
        <v>8.6999999999999993</v>
      </c>
      <c r="D17" s="58">
        <f t="shared" si="1"/>
        <v>-0.80000000000000016</v>
      </c>
      <c r="E17" s="58">
        <f t="shared" si="2"/>
        <v>7.1999999999999993</v>
      </c>
      <c r="F17" s="67">
        <f t="shared" si="3"/>
        <v>0.95503816311585765</v>
      </c>
      <c r="G17" s="67">
        <f t="shared" si="4"/>
        <v>2.2110606180623824</v>
      </c>
      <c r="H17" s="48">
        <f t="shared" si="0"/>
        <v>-1.5953024543833436</v>
      </c>
      <c r="I17" s="84">
        <f t="shared" si="5"/>
        <v>0.82758620689655171</v>
      </c>
      <c r="J17" s="41">
        <f t="shared" si="6"/>
        <v>0.10977450150756986</v>
      </c>
      <c r="K17" s="44">
        <f t="shared" si="7"/>
        <v>0.25414489862786005</v>
      </c>
    </row>
    <row r="18" spans="1:11" ht="15" x14ac:dyDescent="0.35">
      <c r="A18" s="102"/>
      <c r="B18" s="58">
        <v>-1.6</v>
      </c>
      <c r="C18" s="58">
        <v>6.8</v>
      </c>
      <c r="D18" s="58">
        <f t="shared" si="1"/>
        <v>-1.6</v>
      </c>
      <c r="E18" s="58">
        <f t="shared" si="2"/>
        <v>5.3</v>
      </c>
      <c r="F18" s="67">
        <f t="shared" si="3"/>
        <v>1.155175953105285</v>
      </c>
      <c r="G18" s="67">
        <f t="shared" si="4"/>
        <v>2.4973203362901435</v>
      </c>
      <c r="H18" s="48">
        <f t="shared" si="0"/>
        <v>-2.0816999626005321</v>
      </c>
      <c r="I18" s="84">
        <f t="shared" si="5"/>
        <v>0.77941176470588236</v>
      </c>
      <c r="J18" s="41">
        <f t="shared" si="6"/>
        <v>0.16987881663313015</v>
      </c>
      <c r="K18" s="44">
        <f t="shared" si="7"/>
        <v>0.36725299063090344</v>
      </c>
    </row>
    <row r="19" spans="1:11" ht="15" x14ac:dyDescent="0.35">
      <c r="A19" s="102"/>
      <c r="B19" s="58">
        <v>-1.3</v>
      </c>
      <c r="C19" s="58">
        <v>7.1</v>
      </c>
      <c r="D19" s="58">
        <f t="shared" si="1"/>
        <v>-1.3</v>
      </c>
      <c r="E19" s="58">
        <f t="shared" si="2"/>
        <v>5.6</v>
      </c>
      <c r="F19" s="67">
        <f t="shared" si="3"/>
        <v>1.0826120119243947</v>
      </c>
      <c r="G19" s="67">
        <f t="shared" si="4"/>
        <v>2.4611826004219739</v>
      </c>
      <c r="H19" s="48">
        <f t="shared" si="0"/>
        <v>-1.9729982855514718</v>
      </c>
      <c r="I19" s="84">
        <f t="shared" si="5"/>
        <v>0.78873239436619713</v>
      </c>
      <c r="J19" s="41">
        <f t="shared" si="6"/>
        <v>0.15248056505977392</v>
      </c>
      <c r="K19" s="44">
        <f t="shared" si="7"/>
        <v>0.34664543667915126</v>
      </c>
    </row>
    <row r="20" spans="1:11" ht="15" x14ac:dyDescent="0.35">
      <c r="A20" s="102"/>
      <c r="B20" s="58">
        <v>-2.7</v>
      </c>
      <c r="C20" s="58">
        <v>7.6</v>
      </c>
      <c r="D20" s="58">
        <f t="shared" si="1"/>
        <v>-2.7</v>
      </c>
      <c r="E20" s="58">
        <f t="shared" si="2"/>
        <v>6.1</v>
      </c>
      <c r="F20" s="67">
        <f t="shared" si="3"/>
        <v>1.2577883788131017</v>
      </c>
      <c r="G20" s="67">
        <f t="shared" si="4"/>
        <v>2.3067526735390311</v>
      </c>
      <c r="H20" s="48">
        <f t="shared" si="0"/>
        <v>-1.993744725557236</v>
      </c>
      <c r="I20" s="84">
        <f t="shared" si="5"/>
        <v>0.80263157894736836</v>
      </c>
      <c r="J20" s="41">
        <f t="shared" si="6"/>
        <v>0.16549847089646075</v>
      </c>
      <c r="K20" s="44">
        <f t="shared" si="7"/>
        <v>0.30352008862355673</v>
      </c>
    </row>
    <row r="21" spans="1:11" ht="15.6" thickBot="1" x14ac:dyDescent="0.4">
      <c r="A21" s="103"/>
      <c r="B21" s="59">
        <v>-1.1000000000000001</v>
      </c>
      <c r="C21" s="59">
        <v>7.6</v>
      </c>
      <c r="D21" s="59">
        <f t="shared" si="1"/>
        <v>-1.1000000000000001</v>
      </c>
      <c r="E21" s="59">
        <f t="shared" si="2"/>
        <v>6.1</v>
      </c>
      <c r="F21" s="68">
        <f t="shared" si="3"/>
        <v>1.022980398942656</v>
      </c>
      <c r="G21" s="68">
        <f t="shared" si="4"/>
        <v>2.3856024232292405</v>
      </c>
      <c r="H21" s="49">
        <f t="shared" si="0"/>
        <v>-1.8377864953770002</v>
      </c>
      <c r="I21" s="84">
        <f t="shared" si="5"/>
        <v>0.80263157894736836</v>
      </c>
      <c r="J21" s="41">
        <f t="shared" si="6"/>
        <v>0.13460268407140211</v>
      </c>
      <c r="K21" s="44">
        <f t="shared" si="7"/>
        <v>0.31389505568805798</v>
      </c>
    </row>
    <row r="22" spans="1:11" ht="15" x14ac:dyDescent="0.35">
      <c r="A22" s="104" t="s">
        <v>6</v>
      </c>
      <c r="B22" s="54">
        <v>-1</v>
      </c>
      <c r="C22" s="54">
        <v>6.9</v>
      </c>
      <c r="D22" s="60">
        <f t="shared" si="1"/>
        <v>-1</v>
      </c>
      <c r="E22" s="60">
        <f t="shared" si="2"/>
        <v>5.4</v>
      </c>
      <c r="F22" s="69">
        <f t="shared" si="3"/>
        <v>1.0469223241313197</v>
      </c>
      <c r="G22" s="69">
        <f t="shared" si="4"/>
        <v>2.5049127401673266</v>
      </c>
      <c r="H22" s="40">
        <f t="shared" si="0"/>
        <v>-1.9810387375037495</v>
      </c>
      <c r="I22" s="84">
        <f t="shared" si="5"/>
        <v>0.78260869565217395</v>
      </c>
      <c r="J22" s="41">
        <f t="shared" si="6"/>
        <v>0.15172787306251009</v>
      </c>
      <c r="K22" s="44">
        <f t="shared" si="7"/>
        <v>0.3630308319083082</v>
      </c>
    </row>
    <row r="23" spans="1:11" ht="15" x14ac:dyDescent="0.35">
      <c r="A23" s="105"/>
      <c r="B23" s="55">
        <v>0</v>
      </c>
      <c r="C23" s="55">
        <v>6.8</v>
      </c>
      <c r="D23" s="61">
        <f t="shared" si="1"/>
        <v>-9.1886134118146501E-17</v>
      </c>
      <c r="E23" s="61">
        <f t="shared" si="2"/>
        <v>5.3</v>
      </c>
      <c r="F23" s="70">
        <f t="shared" si="3"/>
        <v>0.872817279000209</v>
      </c>
      <c r="G23" s="70">
        <f t="shared" si="4"/>
        <v>2.5378925613420527</v>
      </c>
      <c r="H23" s="44">
        <f t="shared" si="0"/>
        <v>-1.8399135135473652</v>
      </c>
      <c r="I23" s="84">
        <f t="shared" si="5"/>
        <v>0.77941176470588236</v>
      </c>
      <c r="J23" s="41">
        <f t="shared" si="6"/>
        <v>0.12835548220591309</v>
      </c>
      <c r="K23" s="44">
        <f t="shared" si="7"/>
        <v>0.37321949431500773</v>
      </c>
    </row>
    <row r="24" spans="1:11" ht="15" x14ac:dyDescent="0.35">
      <c r="A24" s="105"/>
      <c r="B24" s="55">
        <v>0.6</v>
      </c>
      <c r="C24" s="55">
        <v>7.3</v>
      </c>
      <c r="D24" s="61">
        <f t="shared" si="1"/>
        <v>0.59999999999999987</v>
      </c>
      <c r="E24" s="61">
        <f t="shared" si="2"/>
        <v>5.8</v>
      </c>
      <c r="F24" s="70">
        <f t="shared" si="3"/>
        <v>0.74905411895937779</v>
      </c>
      <c r="G24" s="70">
        <f t="shared" si="4"/>
        <v>2.4473188088652433</v>
      </c>
      <c r="H24" s="44">
        <f t="shared" si="0"/>
        <v>-1.6255766010297243</v>
      </c>
      <c r="I24" s="84">
        <f t="shared" si="5"/>
        <v>0.79452054794520544</v>
      </c>
      <c r="J24" s="41">
        <f t="shared" si="6"/>
        <v>0.10261015328210656</v>
      </c>
      <c r="K24" s="44">
        <f t="shared" si="7"/>
        <v>0.3352491518993484</v>
      </c>
    </row>
    <row r="25" spans="1:11" ht="15" x14ac:dyDescent="0.35">
      <c r="A25" s="105"/>
      <c r="B25" s="55">
        <v>-0.6</v>
      </c>
      <c r="C25" s="55">
        <v>7.8</v>
      </c>
      <c r="D25" s="61">
        <f t="shared" si="1"/>
        <v>-0.60000000000000009</v>
      </c>
      <c r="E25" s="61">
        <f t="shared" si="2"/>
        <v>6.3</v>
      </c>
      <c r="F25" s="70">
        <f t="shared" si="3"/>
        <v>0.93792081495431512</v>
      </c>
      <c r="G25" s="70">
        <f t="shared" si="4"/>
        <v>2.3638510394207972</v>
      </c>
      <c r="H25" s="44">
        <f t="shared" si="0"/>
        <v>-1.7309755275802159</v>
      </c>
      <c r="I25" s="84">
        <f t="shared" si="5"/>
        <v>0.80769230769230771</v>
      </c>
      <c r="J25" s="41">
        <f t="shared" si="6"/>
        <v>0.1202462583274763</v>
      </c>
      <c r="K25" s="44">
        <f t="shared" si="7"/>
        <v>0.30305782556676886</v>
      </c>
    </row>
    <row r="26" spans="1:11" ht="15" x14ac:dyDescent="0.35">
      <c r="A26" s="105"/>
      <c r="B26" s="55">
        <v>0</v>
      </c>
      <c r="C26" s="55">
        <v>8.4</v>
      </c>
      <c r="D26" s="61">
        <f t="shared" si="1"/>
        <v>-9.1886134118146501E-17</v>
      </c>
      <c r="E26" s="61">
        <f t="shared" si="2"/>
        <v>6.9</v>
      </c>
      <c r="F26" s="70">
        <f t="shared" si="3"/>
        <v>0.84151305309456936</v>
      </c>
      <c r="G26" s="70">
        <f t="shared" si="4"/>
        <v>2.2685526389240755</v>
      </c>
      <c r="H26" s="44">
        <f t="shared" si="0"/>
        <v>-1.5392693652237481</v>
      </c>
      <c r="I26" s="84">
        <f t="shared" si="5"/>
        <v>0.8214285714285714</v>
      </c>
      <c r="J26" s="41">
        <f t="shared" si="6"/>
        <v>0.10018012536840111</v>
      </c>
      <c r="K26" s="44">
        <f t="shared" si="7"/>
        <v>0.27006579034810424</v>
      </c>
    </row>
    <row r="27" spans="1:11" ht="15" x14ac:dyDescent="0.35">
      <c r="A27" s="105"/>
      <c r="B27" s="55">
        <v>1</v>
      </c>
      <c r="C27" s="55">
        <v>8.4</v>
      </c>
      <c r="D27" s="61">
        <f t="shared" si="1"/>
        <v>0.99999999999999989</v>
      </c>
      <c r="E27" s="61">
        <f t="shared" si="2"/>
        <v>6.9</v>
      </c>
      <c r="F27" s="70">
        <f t="shared" si="3"/>
        <v>0.69797590844485458</v>
      </c>
      <c r="G27" s="70">
        <f t="shared" si="4"/>
        <v>2.2565296499116014</v>
      </c>
      <c r="H27" s="44">
        <f t="shared" si="0"/>
        <v>-1.3837092315615593</v>
      </c>
      <c r="I27" s="84">
        <f t="shared" si="5"/>
        <v>0.8214285714285714</v>
      </c>
      <c r="J27" s="41">
        <f t="shared" si="6"/>
        <v>8.3092370052958872E-2</v>
      </c>
      <c r="K27" s="44">
        <f t="shared" si="7"/>
        <v>0.26863448213233349</v>
      </c>
    </row>
    <row r="28" spans="1:11" ht="15.6" thickBot="1" x14ac:dyDescent="0.4">
      <c r="A28" s="106"/>
      <c r="B28" s="56">
        <v>0.5</v>
      </c>
      <c r="C28" s="56">
        <v>8</v>
      </c>
      <c r="D28" s="62">
        <f t="shared" si="1"/>
        <v>0.49999999999999989</v>
      </c>
      <c r="E28" s="62">
        <f t="shared" si="2"/>
        <v>6.5</v>
      </c>
      <c r="F28" s="71">
        <f t="shared" si="3"/>
        <v>0.76475351591548968</v>
      </c>
      <c r="G28" s="71">
        <f t="shared" si="4"/>
        <v>2.3320295627238625</v>
      </c>
      <c r="H28" s="46">
        <f t="shared" si="0"/>
        <v>-1.5259867518444556</v>
      </c>
      <c r="I28" s="84">
        <f t="shared" si="5"/>
        <v>0.8125</v>
      </c>
      <c r="J28" s="41">
        <f t="shared" si="6"/>
        <v>9.559418948943621E-2</v>
      </c>
      <c r="K28" s="44">
        <f t="shared" si="7"/>
        <v>0.29150369534048282</v>
      </c>
    </row>
    <row r="29" spans="1:11" ht="15" x14ac:dyDescent="0.35">
      <c r="A29" s="107" t="s">
        <v>5</v>
      </c>
      <c r="B29" s="57">
        <v>0.8</v>
      </c>
      <c r="C29" s="57">
        <v>6.7</v>
      </c>
      <c r="D29" s="57">
        <f t="shared" si="1"/>
        <v>0.79999999999999993</v>
      </c>
      <c r="E29" s="57">
        <f t="shared" si="2"/>
        <v>5.2</v>
      </c>
      <c r="F29" s="66">
        <f t="shared" si="3"/>
        <v>0.72223039446400972</v>
      </c>
      <c r="G29" s="66">
        <f t="shared" si="4"/>
        <v>2.5446125969184723</v>
      </c>
      <c r="H29" s="47">
        <f t="shared" si="0"/>
        <v>-1.6960466645875854</v>
      </c>
      <c r="I29" s="84">
        <f t="shared" si="5"/>
        <v>0.77611940298507465</v>
      </c>
      <c r="J29" s="41">
        <f t="shared" si="6"/>
        <v>0.10779558126328503</v>
      </c>
      <c r="K29" s="44">
        <f t="shared" si="7"/>
        <v>0.37979292491320482</v>
      </c>
    </row>
    <row r="30" spans="1:11" ht="15" x14ac:dyDescent="0.35">
      <c r="A30" s="108"/>
      <c r="B30" s="58">
        <v>3</v>
      </c>
      <c r="C30" s="58">
        <v>8.6999999999999993</v>
      </c>
      <c r="D30" s="58">
        <f t="shared" si="1"/>
        <v>3</v>
      </c>
      <c r="E30" s="58">
        <f t="shared" si="2"/>
        <v>7.1999999999999993</v>
      </c>
      <c r="F30" s="67">
        <f t="shared" si="3"/>
        <v>0.45910512783147261</v>
      </c>
      <c r="G30" s="67">
        <f t="shared" si="4"/>
        <v>2.1176472774908408</v>
      </c>
      <c r="H30" s="48">
        <f t="shared" si="0"/>
        <v>-1.0059560785274169</v>
      </c>
      <c r="I30" s="84">
        <f t="shared" si="5"/>
        <v>0.82758620689655171</v>
      </c>
      <c r="J30" s="41">
        <f t="shared" si="6"/>
        <v>5.2770704348445135E-2</v>
      </c>
      <c r="K30" s="44">
        <f t="shared" si="7"/>
        <v>0.24340773304492425</v>
      </c>
    </row>
    <row r="31" spans="1:11" ht="15" x14ac:dyDescent="0.35">
      <c r="A31" s="108"/>
      <c r="B31" s="58">
        <v>2.2000000000000002</v>
      </c>
      <c r="C31" s="58">
        <v>6.9</v>
      </c>
      <c r="D31" s="58">
        <f t="shared" si="1"/>
        <v>2.2000000000000002</v>
      </c>
      <c r="E31" s="58">
        <f t="shared" si="2"/>
        <v>5.4</v>
      </c>
      <c r="F31" s="67">
        <f t="shared" si="3"/>
        <v>0.46526000975104981</v>
      </c>
      <c r="G31" s="67">
        <f t="shared" si="4"/>
        <v>2.4473188088652433</v>
      </c>
      <c r="H31" s="48">
        <f t="shared" si="0"/>
        <v>-1.3417824918213967</v>
      </c>
      <c r="I31" s="84">
        <f t="shared" si="5"/>
        <v>0.78260869565217395</v>
      </c>
      <c r="J31" s="41">
        <f t="shared" si="6"/>
        <v>6.7428986920441997E-2</v>
      </c>
      <c r="K31" s="44">
        <f t="shared" si="7"/>
        <v>0.35468388534278888</v>
      </c>
    </row>
    <row r="32" spans="1:11" ht="15" x14ac:dyDescent="0.35">
      <c r="A32" s="108"/>
      <c r="B32" s="58">
        <v>2.6</v>
      </c>
      <c r="C32" s="58">
        <v>7.1</v>
      </c>
      <c r="D32" s="58">
        <f t="shared" si="1"/>
        <v>2.6</v>
      </c>
      <c r="E32" s="58">
        <f t="shared" si="2"/>
        <v>5.6</v>
      </c>
      <c r="F32" s="67">
        <f t="shared" si="3"/>
        <v>0.41025650825626397</v>
      </c>
      <c r="G32" s="67">
        <f t="shared" si="4"/>
        <v>2.3896603495436946</v>
      </c>
      <c r="H32" s="48">
        <f t="shared" si="0"/>
        <v>-1.2291205310050621</v>
      </c>
      <c r="I32" s="84">
        <f t="shared" si="5"/>
        <v>0.78873239436619713</v>
      </c>
      <c r="J32" s="41">
        <f t="shared" si="6"/>
        <v>5.77826067966569E-2</v>
      </c>
      <c r="K32" s="44">
        <f t="shared" si="7"/>
        <v>0.33657188021742179</v>
      </c>
    </row>
    <row r="33" spans="1:11" ht="15" x14ac:dyDescent="0.35">
      <c r="A33" s="108"/>
      <c r="B33" s="58">
        <v>2.7</v>
      </c>
      <c r="C33" s="58">
        <v>7.6</v>
      </c>
      <c r="D33" s="58">
        <f t="shared" si="1"/>
        <v>2.7</v>
      </c>
      <c r="E33" s="58">
        <f t="shared" si="2"/>
        <v>6.1</v>
      </c>
      <c r="F33" s="67">
        <f t="shared" si="3"/>
        <v>0.42438385733430461</v>
      </c>
      <c r="G33" s="67">
        <f t="shared" si="4"/>
        <v>2.3067526735390311</v>
      </c>
      <c r="H33" s="48">
        <f t="shared" si="0"/>
        <v>-1.1603402040784392</v>
      </c>
      <c r="I33" s="84">
        <f t="shared" si="5"/>
        <v>0.80263157894736836</v>
      </c>
      <c r="J33" s="41">
        <f t="shared" si="6"/>
        <v>5.5839981228197978E-2</v>
      </c>
      <c r="K33" s="44">
        <f t="shared" si="7"/>
        <v>0.30352008862355673</v>
      </c>
    </row>
    <row r="34" spans="1:11" ht="15.6" thickBot="1" x14ac:dyDescent="0.4">
      <c r="A34" s="109"/>
      <c r="B34" s="58">
        <v>1.3</v>
      </c>
      <c r="C34" s="58">
        <v>7.7</v>
      </c>
      <c r="D34" s="58">
        <f t="shared" si="1"/>
        <v>1.3</v>
      </c>
      <c r="E34" s="58">
        <f t="shared" si="2"/>
        <v>6.2</v>
      </c>
      <c r="F34" s="67">
        <f t="shared" si="3"/>
        <v>0.63622127756285285</v>
      </c>
      <c r="G34" s="67">
        <f t="shared" si="4"/>
        <v>2.3627959251210009</v>
      </c>
      <c r="H34" s="48">
        <f t="shared" si="0"/>
        <v>-1.4282208758889574</v>
      </c>
      <c r="I34" s="84">
        <f t="shared" si="5"/>
        <v>0.80519480519480524</v>
      </c>
      <c r="J34" s="41">
        <f t="shared" si="6"/>
        <v>8.2626139943227636E-2</v>
      </c>
      <c r="K34" s="44">
        <f t="shared" si="7"/>
        <v>0.30685661365207806</v>
      </c>
    </row>
    <row r="35" spans="1:11" ht="15" x14ac:dyDescent="0.35">
      <c r="A35" s="99" t="s">
        <v>7</v>
      </c>
      <c r="B35" s="72">
        <v>3.3</v>
      </c>
      <c r="C35" s="54">
        <v>8.4</v>
      </c>
      <c r="D35" s="60">
        <f t="shared" si="1"/>
        <v>3.3</v>
      </c>
      <c r="E35" s="60">
        <f t="shared" si="2"/>
        <v>6.9</v>
      </c>
      <c r="F35" s="69">
        <f t="shared" si="3"/>
        <v>0.40464951139168415</v>
      </c>
      <c r="G35" s="69">
        <f t="shared" si="4"/>
        <v>2.1432148988877167</v>
      </c>
      <c r="H35" s="40">
        <f t="shared" si="0"/>
        <v>-0.97706808348450425</v>
      </c>
      <c r="I35" s="84">
        <f t="shared" si="5"/>
        <v>0.8214285714285714</v>
      </c>
      <c r="J35" s="41">
        <f t="shared" si="6"/>
        <v>4.8172560879962398E-2</v>
      </c>
      <c r="K35" s="44">
        <f t="shared" si="7"/>
        <v>0.25514463081996624</v>
      </c>
    </row>
    <row r="36" spans="1:11" ht="15" x14ac:dyDescent="0.35">
      <c r="A36" s="110"/>
      <c r="B36" s="73">
        <v>3.9</v>
      </c>
      <c r="C36" s="55">
        <v>8.6999999999999993</v>
      </c>
      <c r="D36" s="61">
        <f t="shared" si="1"/>
        <v>3.9</v>
      </c>
      <c r="E36" s="61">
        <f t="shared" si="2"/>
        <v>7.1999999999999993</v>
      </c>
      <c r="F36" s="70">
        <f t="shared" si="3"/>
        <v>0.36723074563849095</v>
      </c>
      <c r="G36" s="70">
        <f t="shared" si="4"/>
        <v>2.051609157924875</v>
      </c>
      <c r="H36" s="44">
        <f t="shared" si="0"/>
        <v>-0.84804357676846953</v>
      </c>
      <c r="I36" s="84">
        <f t="shared" si="5"/>
        <v>0.82758620689655171</v>
      </c>
      <c r="J36" s="41">
        <f t="shared" si="6"/>
        <v>4.2210430533159884E-2</v>
      </c>
      <c r="K36" s="44">
        <f t="shared" si="7"/>
        <v>0.23581714458906611</v>
      </c>
    </row>
    <row r="37" spans="1:11" ht="15" x14ac:dyDescent="0.35">
      <c r="A37" s="110"/>
      <c r="B37" s="73">
        <v>3.1</v>
      </c>
      <c r="C37" s="55">
        <v>6.9</v>
      </c>
      <c r="D37" s="61">
        <f t="shared" si="1"/>
        <v>3.1</v>
      </c>
      <c r="E37" s="61">
        <f t="shared" si="2"/>
        <v>5.4</v>
      </c>
      <c r="F37" s="70">
        <f t="shared" si="3"/>
        <v>0.3230407150919567</v>
      </c>
      <c r="G37" s="70">
        <f t="shared" si="4"/>
        <v>2.3808901350844804</v>
      </c>
      <c r="H37" s="44">
        <f t="shared" si="0"/>
        <v>-1.1331345233815404</v>
      </c>
      <c r="I37" s="84">
        <f t="shared" si="5"/>
        <v>0.78260869565217395</v>
      </c>
      <c r="J37" s="41">
        <f t="shared" si="6"/>
        <v>4.6817494940863284E-2</v>
      </c>
      <c r="K37" s="44">
        <f t="shared" si="7"/>
        <v>0.34505654131659136</v>
      </c>
    </row>
    <row r="38" spans="1:11" ht="15" x14ac:dyDescent="0.35">
      <c r="A38" s="110"/>
      <c r="B38" s="73">
        <v>4.7</v>
      </c>
      <c r="C38" s="55">
        <v>8.6</v>
      </c>
      <c r="D38" s="61">
        <f t="shared" si="1"/>
        <v>4.7</v>
      </c>
      <c r="E38" s="61">
        <f t="shared" si="2"/>
        <v>7.1</v>
      </c>
      <c r="F38" s="70">
        <f t="shared" si="3"/>
        <v>0.28885979933778055</v>
      </c>
      <c r="G38" s="70">
        <f t="shared" si="4"/>
        <v>1.9954848968792351</v>
      </c>
      <c r="H38" s="44">
        <f t="shared" si="0"/>
        <v>-0.71354836942211897</v>
      </c>
      <c r="I38" s="84">
        <f t="shared" si="5"/>
        <v>0.82558139534883723</v>
      </c>
      <c r="J38" s="41">
        <f t="shared" si="6"/>
        <v>3.358834876020704E-2</v>
      </c>
      <c r="K38" s="44">
        <f t="shared" si="7"/>
        <v>0.23203312754409711</v>
      </c>
    </row>
    <row r="39" spans="1:11" ht="15" x14ac:dyDescent="0.35">
      <c r="A39" s="110"/>
      <c r="B39" s="73">
        <v>3.8</v>
      </c>
      <c r="C39" s="55">
        <v>6.7</v>
      </c>
      <c r="D39" s="61">
        <f t="shared" si="1"/>
        <v>3.8</v>
      </c>
      <c r="E39" s="61">
        <f t="shared" si="2"/>
        <v>5.2</v>
      </c>
      <c r="F39" s="70">
        <f t="shared" si="3"/>
        <v>0.21091706177023156</v>
      </c>
      <c r="G39" s="70">
        <f t="shared" si="4"/>
        <v>2.3451571054627731</v>
      </c>
      <c r="H39" s="44">
        <f t="shared" si="0"/>
        <v>-0.98527784043810795</v>
      </c>
      <c r="I39" s="84">
        <f t="shared" si="5"/>
        <v>0.77611940298507465</v>
      </c>
      <c r="J39" s="41">
        <f t="shared" si="6"/>
        <v>3.1480158473168887E-2</v>
      </c>
      <c r="K39" s="44">
        <f t="shared" si="7"/>
        <v>0.35002344857653328</v>
      </c>
    </row>
    <row r="40" spans="1:11" ht="15.6" thickBot="1" x14ac:dyDescent="0.4">
      <c r="A40" s="111"/>
      <c r="B40" s="74">
        <v>4.5999999999999996</v>
      </c>
      <c r="C40" s="56">
        <v>7.2</v>
      </c>
      <c r="D40" s="62">
        <f t="shared" si="1"/>
        <v>4.5999999999999996</v>
      </c>
      <c r="E40" s="62">
        <f t="shared" si="2"/>
        <v>5.7</v>
      </c>
      <c r="F40" s="71">
        <f t="shared" si="3"/>
        <v>0.16639678298789121</v>
      </c>
      <c r="G40" s="71">
        <f t="shared" si="4"/>
        <v>2.1976185716611885</v>
      </c>
      <c r="H40" s="46">
        <f t="shared" si="0"/>
        <v>-0.79321902785418308</v>
      </c>
      <c r="I40" s="85">
        <f t="shared" si="5"/>
        <v>0.79166666666666663</v>
      </c>
      <c r="J40" s="45">
        <f t="shared" si="6"/>
        <v>2.311066430387378E-2</v>
      </c>
      <c r="K40" s="46">
        <f t="shared" si="7"/>
        <v>0.30522480161960952</v>
      </c>
    </row>
  </sheetData>
  <mergeCells count="5">
    <mergeCell ref="A5:A15"/>
    <mergeCell ref="A16:A21"/>
    <mergeCell ref="A22:A28"/>
    <mergeCell ref="A29:A34"/>
    <mergeCell ref="A35:A40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B9139-3049-4249-A476-54B90B9C60A4}">
  <dimension ref="A1:AM40"/>
  <sheetViews>
    <sheetView topLeftCell="U1" workbookViewId="0">
      <selection activeCell="AN3" sqref="AN3"/>
    </sheetView>
  </sheetViews>
  <sheetFormatPr defaultRowHeight="14.4" x14ac:dyDescent="0.3"/>
  <cols>
    <col min="8" max="8" width="9.44140625" customWidth="1"/>
  </cols>
  <sheetData>
    <row r="1" spans="1:39" ht="15" x14ac:dyDescent="0.35">
      <c r="A1" s="37"/>
      <c r="B1" s="75" t="s">
        <v>0</v>
      </c>
      <c r="C1" s="75" t="s">
        <v>1</v>
      </c>
      <c r="D1" s="75" t="s">
        <v>11</v>
      </c>
      <c r="E1" s="75" t="s">
        <v>12</v>
      </c>
      <c r="F1" s="37"/>
      <c r="G1" s="37"/>
      <c r="H1" s="37"/>
    </row>
    <row r="2" spans="1:39" ht="15" x14ac:dyDescent="0.35">
      <c r="A2" s="37"/>
      <c r="B2" s="38">
        <v>9</v>
      </c>
      <c r="C2" s="38">
        <v>6</v>
      </c>
      <c r="D2" s="38">
        <v>1.5</v>
      </c>
      <c r="E2" s="38">
        <f>PI()/2</f>
        <v>1.5707963267948966</v>
      </c>
      <c r="F2" s="37"/>
      <c r="G2" s="37"/>
      <c r="H2" s="37"/>
    </row>
    <row r="3" spans="1:39" ht="15.6" thickBot="1" x14ac:dyDescent="0.4">
      <c r="A3" s="37"/>
      <c r="B3" s="37"/>
      <c r="C3" s="37"/>
      <c r="D3" s="37"/>
      <c r="E3" s="37"/>
      <c r="F3" s="37"/>
      <c r="G3" s="37"/>
      <c r="H3" s="37"/>
      <c r="Y3" s="112" t="s">
        <v>47</v>
      </c>
      <c r="Z3" s="112"/>
      <c r="AA3" s="112"/>
      <c r="AL3" s="76" t="s">
        <v>28</v>
      </c>
      <c r="AM3" s="76" t="s">
        <v>27</v>
      </c>
    </row>
    <row r="4" spans="1:39" ht="15.6" thickBot="1" x14ac:dyDescent="0.4">
      <c r="A4" s="53"/>
      <c r="B4" s="39" t="s">
        <v>14</v>
      </c>
      <c r="C4" s="39" t="s">
        <v>15</v>
      </c>
      <c r="D4" s="39" t="s">
        <v>16</v>
      </c>
      <c r="E4" s="39" t="s">
        <v>17</v>
      </c>
      <c r="F4" s="39" t="s">
        <v>8</v>
      </c>
      <c r="G4" s="39" t="s">
        <v>9</v>
      </c>
      <c r="H4" s="43" t="s">
        <v>10</v>
      </c>
      <c r="J4" s="76" t="s">
        <v>29</v>
      </c>
      <c r="K4" s="76" t="s">
        <v>30</v>
      </c>
      <c r="L4" s="76" t="s">
        <v>31</v>
      </c>
      <c r="M4" s="76" t="s">
        <v>20</v>
      </c>
      <c r="N4" s="37"/>
      <c r="O4" s="76" t="s">
        <v>32</v>
      </c>
      <c r="P4" s="76" t="s">
        <v>33</v>
      </c>
      <c r="Q4" s="76" t="s">
        <v>34</v>
      </c>
      <c r="R4" s="76" t="s">
        <v>35</v>
      </c>
      <c r="S4" s="37"/>
      <c r="T4" s="76" t="s">
        <v>36</v>
      </c>
      <c r="U4" s="76" t="s">
        <v>37</v>
      </c>
      <c r="V4" s="76" t="s">
        <v>38</v>
      </c>
      <c r="W4" s="76" t="s">
        <v>39</v>
      </c>
      <c r="Y4" t="s">
        <v>41</v>
      </c>
      <c r="Z4" t="s">
        <v>42</v>
      </c>
      <c r="AA4" t="s">
        <v>43</v>
      </c>
      <c r="AC4" t="s">
        <v>44</v>
      </c>
      <c r="AD4" t="s">
        <v>45</v>
      </c>
      <c r="AE4" t="s">
        <v>46</v>
      </c>
      <c r="AG4" t="s">
        <v>29</v>
      </c>
      <c r="AH4" t="s">
        <v>30</v>
      </c>
      <c r="AI4" t="s">
        <v>31</v>
      </c>
      <c r="AJ4" t="s">
        <v>20</v>
      </c>
      <c r="AL4" s="79">
        <f>(-Sheet3!$D$2*SIN(Sheet3!$E$2)-Sheet3!$C$2*SIN(Sheet3!F5+Sheet3!G5)-Sheet3!$B$2*SIN(Sheet3!F5))*Sheet3!Q5+(-Sheet3!$D$2*SIN(Sheet3!$E$2)-Sheet3!$C$2*SIN(Sheet3!F5+Sheet3!G5))*Sheet3!R5+(-Sheet3!$D$2*SIN(Sheet3!$E$2))*Sheet3!S5</f>
        <v>1.7626476365233978</v>
      </c>
      <c r="AM4" s="80">
        <f>(Sheet3!$D$2*COS(Sheet3!$E$2)+Sheet3!$C$2*COS(Sheet3!F5+Sheet3!G5)+Sheet3!$B$2*COS(Sheet3!F5))*Sheet3!Q5+(-Sheet3!$D$2*COS(Sheet3!$E$2)+Sheet3!$C$2*COS(Sheet3!F5+Sheet3!G5))*Sheet3!R5+(Sheet3!$D$2*COS(Sheet3!$E$2))*Sheet3!S5</f>
        <v>0.91500525817612721</v>
      </c>
    </row>
    <row r="5" spans="1:39" ht="15" x14ac:dyDescent="0.35">
      <c r="A5" s="98" t="s">
        <v>4</v>
      </c>
      <c r="B5" s="54">
        <v>-4.9000000000000004</v>
      </c>
      <c r="C5" s="54">
        <v>8.1999999999999993</v>
      </c>
      <c r="D5" s="54">
        <f>B5-$D$2*COS($E$2)</f>
        <v>-4.9000000000000004</v>
      </c>
      <c r="E5" s="54">
        <f>C5-$D$2*SIN($E$2)</f>
        <v>6.6999999999999993</v>
      </c>
      <c r="F5" s="63">
        <f>ATAN(($B$2*E5+$C$2*E5*COS(G5)-$C$2*D5*SIN(G5))/($B$2*D5+$C$2*D5*COS(G5)+$C$2*E5*SIN(G5)))</f>
        <v>1.4983554027555319</v>
      </c>
      <c r="G5" s="63">
        <f>ACOS((D5^2+E5^2-$B$2^2-$C$2^2)/(2*$B$2*$C$2))</f>
        <v>2.0323842066162094</v>
      </c>
      <c r="H5" s="52">
        <f t="shared" ref="H5:H40" si="0">$E$2-(G5+F5)</f>
        <v>-1.9599432825768446</v>
      </c>
      <c r="I5">
        <v>1.4984</v>
      </c>
      <c r="J5" s="38">
        <v>1.4984</v>
      </c>
      <c r="K5" s="38">
        <v>0</v>
      </c>
      <c r="L5" s="38">
        <v>-1.4736</v>
      </c>
      <c r="M5" s="38">
        <v>1.9648000000000001</v>
      </c>
      <c r="N5" s="37"/>
      <c r="O5" s="38">
        <v>2.0324</v>
      </c>
      <c r="P5" s="38">
        <v>0</v>
      </c>
      <c r="Q5" s="38">
        <v>0.31080000000000002</v>
      </c>
      <c r="R5" s="38">
        <v>-0.41439999999999999</v>
      </c>
      <c r="S5" s="37"/>
      <c r="T5" s="38">
        <v>-1.9599</v>
      </c>
      <c r="U5" s="38">
        <v>0</v>
      </c>
      <c r="V5" s="38">
        <v>1.1616</v>
      </c>
      <c r="W5" s="38">
        <v>-1.5488</v>
      </c>
      <c r="Y5">
        <v>1.4984</v>
      </c>
      <c r="Z5">
        <v>1.4984</v>
      </c>
      <c r="AA5">
        <v>-1.9599</v>
      </c>
      <c r="AC5">
        <v>0</v>
      </c>
      <c r="AD5">
        <v>0</v>
      </c>
      <c r="AE5">
        <v>0</v>
      </c>
      <c r="AG5">
        <v>1.4984</v>
      </c>
      <c r="AH5">
        <v>-0.2455</v>
      </c>
      <c r="AI5">
        <v>-0.24740000000000001</v>
      </c>
      <c r="AJ5">
        <v>0.49440000000000001</v>
      </c>
      <c r="AL5" s="79">
        <f>(-Sheet3!$D$2*SIN(Sheet3!$E$2)-Sheet3!$C$2*SIN(Sheet3!F6+Sheet3!G6)-Sheet3!$B$2*SIN(Sheet3!F6))*Sheet3!Q6+(-Sheet3!$D$2*SIN(Sheet3!$E$2)-Sheet3!$C$2*SIN(Sheet3!F6+Sheet3!G6))*Sheet3!R6+(-Sheet3!$D$2*SIN(Sheet3!$E$2))*Sheet3!S6</f>
        <v>1.0045557995632826</v>
      </c>
      <c r="AM5" s="80">
        <f>(Sheet3!$D$2*COS(Sheet3!$E$2)+Sheet3!$C$2*COS(Sheet3!F6+Sheet3!G6)+Sheet3!$B$2*COS(Sheet3!F6))*Sheet3!Q6+(-Sheet3!$D$2*COS(Sheet3!$E$2)+Sheet3!$C$2*COS(Sheet3!F6+Sheet3!G6))*Sheet3!R6+(Sheet3!$D$2*COS(Sheet3!$E$2))*Sheet3!S6</f>
        <v>3.2014766259694301E-2</v>
      </c>
    </row>
    <row r="6" spans="1:39" ht="15" x14ac:dyDescent="0.35">
      <c r="A6" s="99"/>
      <c r="B6" s="55">
        <v>-4</v>
      </c>
      <c r="C6" s="55">
        <v>8.6</v>
      </c>
      <c r="D6" s="55">
        <f t="shared" ref="D6:D40" si="1">B6-$D$2*COS($E$2)</f>
        <v>-4</v>
      </c>
      <c r="E6" s="55">
        <f t="shared" ref="E6:E40" si="2">C6-$D$2*SIN($E$2)</f>
        <v>7.1</v>
      </c>
      <c r="F6" s="64">
        <f t="shared" ref="F6:F40" si="3">ATAN(($B$2*E6+$C$2*E6*COS(G6)-$C$2*D6*SIN(G6))/($B$2*D6+$C$2*D6*COS(G6)+$C$2*E6*SIN(G6)))</f>
        <v>1.3756212727610808</v>
      </c>
      <c r="G6" s="64">
        <f t="shared" ref="G6:G40" si="4">ACOS((D6^2+E6^2-$B$2^2-$C$2^2)/(2*$B$2*$C$2))</f>
        <v>2.0583046327026353</v>
      </c>
      <c r="H6" s="50">
        <f t="shared" si="0"/>
        <v>-1.8631295786688193</v>
      </c>
      <c r="I6">
        <v>1.3146</v>
      </c>
      <c r="J6" s="38">
        <v>1.3755999999999999</v>
      </c>
      <c r="K6" s="38">
        <v>0</v>
      </c>
      <c r="L6" s="38">
        <v>-0.73199999999999998</v>
      </c>
      <c r="M6" s="38">
        <v>0.97599999999999998</v>
      </c>
      <c r="N6" s="37"/>
      <c r="O6" s="38">
        <v>2.0583</v>
      </c>
      <c r="P6" s="38">
        <v>0</v>
      </c>
      <c r="Q6" s="38">
        <v>0.47639999999999999</v>
      </c>
      <c r="R6" s="38">
        <v>-0.63519999999999999</v>
      </c>
      <c r="S6" s="37"/>
      <c r="T6" s="38">
        <v>-1.8631</v>
      </c>
      <c r="U6" s="38">
        <v>0</v>
      </c>
      <c r="V6" s="38">
        <v>0.25559999999999999</v>
      </c>
      <c r="W6" s="38">
        <v>-0.34079999999999999</v>
      </c>
      <c r="Y6">
        <v>1.3146</v>
      </c>
      <c r="Z6">
        <v>1.3146</v>
      </c>
      <c r="AA6">
        <v>-1.8418000000000001</v>
      </c>
      <c r="AC6">
        <v>0</v>
      </c>
      <c r="AD6">
        <v>0</v>
      </c>
      <c r="AE6">
        <v>0</v>
      </c>
      <c r="AG6">
        <v>1.3755999999999999</v>
      </c>
      <c r="AH6">
        <v>-0.1221</v>
      </c>
      <c r="AI6">
        <v>-0.2898</v>
      </c>
      <c r="AJ6">
        <v>0.57999999999999996</v>
      </c>
      <c r="AL6" s="79">
        <f>(-Sheet3!$D$2*SIN(Sheet3!$E$2)-Sheet3!$C$2*SIN(Sheet3!F7+Sheet3!G7)-Sheet3!$B$2*SIN(Sheet3!F7))*Sheet3!Q7+(-Sheet3!$D$2*SIN(Sheet3!$E$2)-Sheet3!$C$2*SIN(Sheet3!F7+Sheet3!G7))*Sheet3!R7+(-Sheet3!$D$2*SIN(Sheet3!$E$2))*Sheet3!S7</f>
        <v>-1.8263803556898189E-2</v>
      </c>
      <c r="AM6" s="80">
        <f>(Sheet3!$D$2*COS(Sheet3!$E$2)+Sheet3!$C$2*COS(Sheet3!F7+Sheet3!G7)+Sheet3!$B$2*COS(Sheet3!F7))*Sheet3!Q7+(-Sheet3!$D$2*COS(Sheet3!$E$2)+Sheet3!$C$2*COS(Sheet3!F7+Sheet3!G7))*Sheet3!R7+(Sheet3!$D$2*COS(Sheet3!$E$2))*Sheet3!S7</f>
        <v>-0.6043791313162804</v>
      </c>
    </row>
    <row r="7" spans="1:39" ht="15" x14ac:dyDescent="0.35">
      <c r="A7" s="99"/>
      <c r="B7" s="55">
        <v>-3.5</v>
      </c>
      <c r="C7" s="55">
        <v>8.6</v>
      </c>
      <c r="D7" s="55">
        <f t="shared" si="1"/>
        <v>-3.5</v>
      </c>
      <c r="E7" s="55">
        <f t="shared" si="2"/>
        <v>7.1</v>
      </c>
      <c r="F7" s="64">
        <f t="shared" si="3"/>
        <v>1.3145535633115928</v>
      </c>
      <c r="G7" s="64">
        <f t="shared" si="4"/>
        <v>2.098034101508937</v>
      </c>
      <c r="H7" s="50">
        <f t="shared" si="0"/>
        <v>-1.841791338025633</v>
      </c>
      <c r="I7">
        <v>2.2601</v>
      </c>
      <c r="J7" s="38">
        <v>1.3146</v>
      </c>
      <c r="K7" s="38">
        <v>0</v>
      </c>
      <c r="L7" s="38">
        <v>0.13800000000000001</v>
      </c>
      <c r="M7" s="38">
        <v>-0.184</v>
      </c>
      <c r="N7" s="37"/>
      <c r="O7" s="38">
        <v>2.0979999999999999</v>
      </c>
      <c r="P7" s="38">
        <v>0</v>
      </c>
      <c r="Q7" s="38">
        <v>0.54359999999999997</v>
      </c>
      <c r="R7" s="38">
        <v>-0.7248</v>
      </c>
      <c r="S7" s="37"/>
      <c r="T7" s="38">
        <v>-1.8418000000000001</v>
      </c>
      <c r="U7" s="38">
        <v>0</v>
      </c>
      <c r="V7" s="38">
        <v>-0.68159999999999998</v>
      </c>
      <c r="W7" s="38">
        <v>0.90880000000000005</v>
      </c>
      <c r="Y7">
        <v>1.2685999999999999</v>
      </c>
      <c r="Z7">
        <v>1.2685999999999999</v>
      </c>
      <c r="AA7">
        <v>-1.6146</v>
      </c>
      <c r="AC7">
        <v>-0.27600000000000002</v>
      </c>
      <c r="AD7">
        <v>-1.0871999999999999</v>
      </c>
      <c r="AE7">
        <v>1.3632</v>
      </c>
      <c r="AG7">
        <v>1.3146</v>
      </c>
      <c r="AH7">
        <v>2.3099999999999999E-2</v>
      </c>
      <c r="AI7">
        <v>-0.92279999999999995</v>
      </c>
      <c r="AJ7">
        <v>1.8452</v>
      </c>
      <c r="AL7" s="79">
        <f>(-Sheet3!$D$2*SIN(Sheet3!$E$2)-Sheet3!$C$2*SIN(Sheet3!F8+Sheet3!G8)-Sheet3!$B$2*SIN(Sheet3!F8))*Sheet3!Q8+(-Sheet3!$D$2*SIN(Sheet3!$E$2)-Sheet3!$C$2*SIN(Sheet3!F8+Sheet3!G8))*Sheet3!R8+(-Sheet3!$D$2*SIN(Sheet3!$E$2))*Sheet3!S8</f>
        <v>-2.9273889914388005</v>
      </c>
      <c r="AM7" s="80">
        <f>(Sheet3!$D$2*COS(Sheet3!$E$2)+Sheet3!$C$2*COS(Sheet3!F8+Sheet3!G8)+Sheet3!$B$2*COS(Sheet3!F8))*Sheet3!Q8+(-Sheet3!$D$2*COS(Sheet3!$E$2)+Sheet3!$C$2*COS(Sheet3!F8+Sheet3!G8))*Sheet3!R8+(Sheet3!$D$2*COS(Sheet3!$E$2))*Sheet3!S8</f>
        <v>-2.769125976610443</v>
      </c>
    </row>
    <row r="8" spans="1:39" ht="15" x14ac:dyDescent="0.35">
      <c r="A8" s="99"/>
      <c r="B8" s="55">
        <v>-3.5</v>
      </c>
      <c r="C8" s="55">
        <v>8.3000000000000007</v>
      </c>
      <c r="D8" s="55">
        <f t="shared" si="1"/>
        <v>-3.5</v>
      </c>
      <c r="E8" s="55">
        <f t="shared" si="2"/>
        <v>6.8000000000000007</v>
      </c>
      <c r="F8" s="64">
        <f t="shared" si="3"/>
        <v>1.3260853358875189</v>
      </c>
      <c r="G8" s="64">
        <f t="shared" si="4"/>
        <v>2.143325054263518</v>
      </c>
      <c r="H8" s="50">
        <f t="shared" si="0"/>
        <v>-1.8986140633561401</v>
      </c>
      <c r="I8">
        <v>-2.7364999999999999</v>
      </c>
      <c r="J8" s="38">
        <v>1.3261000000000001</v>
      </c>
      <c r="K8" s="38">
        <v>0</v>
      </c>
      <c r="L8" s="38">
        <v>2.9051999999999998</v>
      </c>
      <c r="M8" s="38">
        <v>-3.8736000000000002</v>
      </c>
      <c r="N8" s="37"/>
      <c r="O8" s="38">
        <v>2.1433</v>
      </c>
      <c r="P8" s="38">
        <v>0</v>
      </c>
      <c r="Q8" s="38">
        <v>1.1352</v>
      </c>
      <c r="R8" s="38">
        <v>-1.5136000000000001</v>
      </c>
      <c r="S8" s="37"/>
      <c r="T8" s="38">
        <v>-1.8986000000000001</v>
      </c>
      <c r="U8" s="38">
        <v>0</v>
      </c>
      <c r="V8" s="38">
        <v>-4.0404</v>
      </c>
      <c r="W8" s="38">
        <v>5.3872</v>
      </c>
      <c r="Y8">
        <v>-5.2106000000000003</v>
      </c>
      <c r="Z8">
        <v>-5.2106000000000003</v>
      </c>
      <c r="AA8">
        <v>7.1923000000000004</v>
      </c>
      <c r="AC8">
        <v>-17.4312</v>
      </c>
      <c r="AD8">
        <v>-6.8112000000000004</v>
      </c>
      <c r="AE8">
        <v>24.2424</v>
      </c>
      <c r="AG8">
        <v>1.3261000000000001</v>
      </c>
      <c r="AH8">
        <v>0.48420000000000002</v>
      </c>
      <c r="AI8">
        <v>1.0642</v>
      </c>
      <c r="AJ8">
        <v>-2.1284000000000001</v>
      </c>
      <c r="AL8" s="79">
        <f>(-Sheet3!$D$2*SIN(Sheet3!$E$2)-Sheet3!$C$2*SIN(Sheet3!F9+Sheet3!G9)-Sheet3!$B$2*SIN(Sheet3!F9))*Sheet3!Q9+(-Sheet3!$D$2*SIN(Sheet3!$E$2)-Sheet3!$C$2*SIN(Sheet3!F9+Sheet3!G9))*Sheet3!R9+(-Sheet3!$D$2*SIN(Sheet3!$E$2))*Sheet3!S9</f>
        <v>-0.47259116528982326</v>
      </c>
      <c r="AM8" s="80">
        <f>(Sheet3!$D$2*COS(Sheet3!$E$2)+Sheet3!$C$2*COS(Sheet3!F9+Sheet3!G9)+Sheet3!$B$2*COS(Sheet3!F9))*Sheet3!Q9+(-Sheet3!$D$2*COS(Sheet3!$E$2)+Sheet3!$C$2*COS(Sheet3!F9+Sheet3!G9))*Sheet3!R9+(Sheet3!$D$2*COS(Sheet3!$E$2))*Sheet3!S9</f>
        <v>1.1528909443648749</v>
      </c>
    </row>
    <row r="9" spans="1:39" ht="15" x14ac:dyDescent="0.35">
      <c r="A9" s="99"/>
      <c r="B9" s="55">
        <v>-4.7</v>
      </c>
      <c r="C9" s="55">
        <v>6.8</v>
      </c>
      <c r="D9" s="55">
        <f t="shared" si="1"/>
        <v>-4.7</v>
      </c>
      <c r="E9" s="55">
        <f t="shared" si="2"/>
        <v>5.3</v>
      </c>
      <c r="F9" s="64">
        <f t="shared" si="3"/>
        <v>1.5681996528054361</v>
      </c>
      <c r="G9" s="64">
        <f t="shared" si="4"/>
        <v>2.2378879354245589</v>
      </c>
      <c r="H9" s="50">
        <f t="shared" si="0"/>
        <v>-2.2352912614350986</v>
      </c>
      <c r="I9">
        <v>-3.9380000000000002</v>
      </c>
      <c r="J9" s="38">
        <v>1.5682</v>
      </c>
      <c r="K9" s="38">
        <v>0</v>
      </c>
      <c r="L9" s="38">
        <v>-0.28799999999999998</v>
      </c>
      <c r="M9" s="38">
        <v>0.38400000000000001</v>
      </c>
      <c r="N9" s="37"/>
      <c r="O9" s="38">
        <v>2.2378999999999998</v>
      </c>
      <c r="P9" s="38">
        <v>0</v>
      </c>
      <c r="Q9" s="38">
        <v>-1.1783999999999999</v>
      </c>
      <c r="R9" s="38">
        <v>1.5711999999999999</v>
      </c>
      <c r="S9" s="37"/>
      <c r="T9" s="38">
        <v>-2.2353000000000001</v>
      </c>
      <c r="U9" s="38">
        <v>0</v>
      </c>
      <c r="V9" s="38">
        <v>1.4663999999999999</v>
      </c>
      <c r="W9" s="38">
        <v>-1.9552</v>
      </c>
      <c r="Y9">
        <v>3.4882</v>
      </c>
      <c r="Z9">
        <v>3.4882</v>
      </c>
      <c r="AA9">
        <v>-12.0113</v>
      </c>
      <c r="AC9">
        <v>3.456</v>
      </c>
      <c r="AD9">
        <v>14.1408</v>
      </c>
      <c r="AE9">
        <v>-17.596800000000002</v>
      </c>
      <c r="AG9">
        <v>1.5682</v>
      </c>
      <c r="AH9">
        <v>-4.7899999999999998E-2</v>
      </c>
      <c r="AI9">
        <v>0.4506</v>
      </c>
      <c r="AJ9">
        <v>-0.90159999999999996</v>
      </c>
      <c r="AL9" s="79">
        <f>(-Sheet3!$D$2*SIN(Sheet3!$E$2)-Sheet3!$C$2*SIN(Sheet3!F10+Sheet3!G10)-Sheet3!$B$2*SIN(Sheet3!F10))*Sheet3!Q10+(-Sheet3!$D$2*SIN(Sheet3!$E$2)-Sheet3!$C$2*SIN(Sheet3!F10+Sheet3!G10))*Sheet3!R10+(-Sheet3!$D$2*SIN(Sheet3!$E$2))*Sheet3!S10</f>
        <v>2.2031468119647832</v>
      </c>
      <c r="AM9" s="80">
        <f>(Sheet3!$D$2*COS(Sheet3!$E$2)+Sheet3!$C$2*COS(Sheet3!F10+Sheet3!G10)+Sheet3!$B$2*COS(Sheet3!F10))*Sheet3!Q10+(-Sheet3!$D$2*COS(Sheet3!$E$2)+Sheet3!$C$2*COS(Sheet3!F10+Sheet3!G10))*Sheet3!R10+(Sheet3!$D$2*COS(Sheet3!$E$2))*Sheet3!S10</f>
        <v>0.36259198049345187</v>
      </c>
    </row>
    <row r="10" spans="1:39" ht="15" x14ac:dyDescent="0.35">
      <c r="A10" s="99"/>
      <c r="B10" s="55">
        <v>-4.9000000000000004</v>
      </c>
      <c r="C10" s="55">
        <v>7.4</v>
      </c>
      <c r="D10" s="55">
        <f t="shared" si="1"/>
        <v>-4.9000000000000004</v>
      </c>
      <c r="E10" s="55">
        <f t="shared" si="2"/>
        <v>5.9</v>
      </c>
      <c r="F10" s="64">
        <f t="shared" si="3"/>
        <v>1.5442338309870187</v>
      </c>
      <c r="G10" s="64">
        <f t="shared" si="4"/>
        <v>2.1396940387484031</v>
      </c>
      <c r="H10" s="50">
        <f t="shared" si="0"/>
        <v>-2.1131315429405255</v>
      </c>
      <c r="I10">
        <v>5.5816999999999997</v>
      </c>
      <c r="J10" s="38">
        <v>1.5442</v>
      </c>
      <c r="K10" s="38">
        <v>0</v>
      </c>
      <c r="L10" s="38">
        <v>-1.6404000000000001</v>
      </c>
      <c r="M10" s="38">
        <v>2.1871999999999998</v>
      </c>
      <c r="N10" s="37"/>
      <c r="O10" s="38">
        <v>2.1396999999999999</v>
      </c>
      <c r="P10" s="38">
        <v>0</v>
      </c>
      <c r="Q10" s="38">
        <v>1.1412</v>
      </c>
      <c r="R10" s="38">
        <v>-1.5216000000000001</v>
      </c>
      <c r="S10" s="37"/>
      <c r="T10" s="38">
        <v>-2.1131000000000002</v>
      </c>
      <c r="U10" s="38">
        <v>0</v>
      </c>
      <c r="V10" s="38">
        <v>0.49919999999999998</v>
      </c>
      <c r="W10" s="38">
        <v>-0.66559999999999997</v>
      </c>
      <c r="Y10">
        <v>25.466699999999999</v>
      </c>
      <c r="Z10">
        <v>25.466699999999999</v>
      </c>
      <c r="AA10">
        <v>-9.3931000000000004</v>
      </c>
      <c r="AC10">
        <v>32.808</v>
      </c>
      <c r="AD10">
        <v>-22.824000000000002</v>
      </c>
      <c r="AE10">
        <v>-9.984</v>
      </c>
      <c r="AG10">
        <v>1.5442</v>
      </c>
      <c r="AH10">
        <v>-0.27350000000000002</v>
      </c>
      <c r="AI10">
        <v>-0.18859999999999999</v>
      </c>
      <c r="AJ10">
        <v>0.37759999999999999</v>
      </c>
      <c r="AL10" s="79">
        <f>(-Sheet3!$D$2*SIN(Sheet3!$E$2)-Sheet3!$C$2*SIN(Sheet3!F11+Sheet3!G11)-Sheet3!$B$2*SIN(Sheet3!F11))*Sheet3!Q11+(-Sheet3!$D$2*SIN(Sheet3!$E$2)-Sheet3!$C$2*SIN(Sheet3!F11+Sheet3!G11))*Sheet3!R11+(-Sheet3!$D$2*SIN(Sheet3!$E$2))*Sheet3!S11</f>
        <v>1.4086322894941516</v>
      </c>
      <c r="AM10" s="80">
        <f>(Sheet3!$D$2*COS(Sheet3!$E$2)+Sheet3!$C$2*COS(Sheet3!F11+Sheet3!G11)+Sheet3!$B$2*COS(Sheet3!F11))*Sheet3!Q11+(-Sheet3!$D$2*COS(Sheet3!$E$2)+Sheet3!$C$2*COS(Sheet3!F11+Sheet3!G11))*Sheet3!R11+(Sheet3!$D$2*COS(Sheet3!$E$2))*Sheet3!S11</f>
        <v>6.7922762767081424E-2</v>
      </c>
    </row>
    <row r="11" spans="1:39" ht="15" x14ac:dyDescent="0.35">
      <c r="A11" s="99"/>
      <c r="B11" s="55">
        <v>-3.8</v>
      </c>
      <c r="C11" s="55">
        <v>7.5</v>
      </c>
      <c r="D11" s="55">
        <f t="shared" si="1"/>
        <v>-3.8</v>
      </c>
      <c r="E11" s="55">
        <f t="shared" si="2"/>
        <v>6</v>
      </c>
      <c r="F11" s="64">
        <f t="shared" si="3"/>
        <v>1.4074605522888222</v>
      </c>
      <c r="G11" s="64">
        <f t="shared" si="4"/>
        <v>2.2348272956981643</v>
      </c>
      <c r="H11" s="50">
        <f t="shared" si="0"/>
        <v>-2.0714915211920899</v>
      </c>
      <c r="I11">
        <v>39.335000000000001</v>
      </c>
      <c r="J11" s="38">
        <v>1.4075</v>
      </c>
      <c r="K11" s="38">
        <v>0</v>
      </c>
      <c r="L11" s="38">
        <v>-1.0740000000000001</v>
      </c>
      <c r="M11" s="38">
        <v>1.4319999999999999</v>
      </c>
      <c r="N11" s="37"/>
      <c r="O11" s="38">
        <v>2.2347999999999999</v>
      </c>
      <c r="P11" s="38">
        <v>0</v>
      </c>
      <c r="Q11" s="38">
        <v>0.69840000000000002</v>
      </c>
      <c r="R11" s="38">
        <v>-0.93120000000000003</v>
      </c>
      <c r="S11" s="37"/>
      <c r="T11" s="38">
        <v>-2.0714999999999999</v>
      </c>
      <c r="U11" s="38">
        <v>0</v>
      </c>
      <c r="V11" s="38">
        <v>0.37559999999999999</v>
      </c>
      <c r="W11" s="38">
        <v>-0.50080000000000002</v>
      </c>
      <c r="Y11">
        <v>30.4055</v>
      </c>
      <c r="Z11">
        <v>30.4055</v>
      </c>
      <c r="AA11">
        <v>-12.2127</v>
      </c>
      <c r="AC11">
        <v>32.22</v>
      </c>
      <c r="AD11">
        <v>-20.952000000000002</v>
      </c>
      <c r="AE11">
        <v>-11.268000000000001</v>
      </c>
      <c r="AG11">
        <v>1.4075</v>
      </c>
      <c r="AH11">
        <v>-0.1789</v>
      </c>
      <c r="AI11">
        <v>-0.85499999999999998</v>
      </c>
      <c r="AJ11">
        <v>1.7096</v>
      </c>
      <c r="AL11" s="79">
        <f>(-Sheet3!$D$2*SIN(Sheet3!$E$2)-Sheet3!$C$2*SIN(Sheet3!F12+Sheet3!G12)-Sheet3!$B$2*SIN(Sheet3!F12))*Sheet3!Q12+(-Sheet3!$D$2*SIN(Sheet3!$E$2)-Sheet3!$C$2*SIN(Sheet3!F12+Sheet3!G12))*Sheet3!R12+(-Sheet3!$D$2*SIN(Sheet3!$E$2))*Sheet3!S12</f>
        <v>-1.3018241011759284</v>
      </c>
      <c r="AM11" s="80">
        <f>(Sheet3!$D$2*COS(Sheet3!$E$2)+Sheet3!$C$2*COS(Sheet3!F12+Sheet3!G12)+Sheet3!$B$2*COS(Sheet3!F12))*Sheet3!Q12+(-Sheet3!$D$2*COS(Sheet3!$E$2)+Sheet3!$C$2*COS(Sheet3!F12+Sheet3!G12))*Sheet3!R12+(Sheet3!$D$2*COS(Sheet3!$E$2))*Sheet3!S12</f>
        <v>-1.1398200471273374</v>
      </c>
    </row>
    <row r="12" spans="1:39" ht="15" x14ac:dyDescent="0.35">
      <c r="A12" s="99"/>
      <c r="B12" s="55">
        <v>-3.1</v>
      </c>
      <c r="C12" s="55">
        <v>7.5</v>
      </c>
      <c r="D12" s="55">
        <f t="shared" si="1"/>
        <v>-3.1</v>
      </c>
      <c r="E12" s="55">
        <f t="shared" si="2"/>
        <v>6</v>
      </c>
      <c r="F12" s="64">
        <f t="shared" si="3"/>
        <v>1.3179858751250997</v>
      </c>
      <c r="G12" s="64">
        <f t="shared" si="4"/>
        <v>2.2929716333445804</v>
      </c>
      <c r="H12" s="50">
        <f t="shared" si="0"/>
        <v>-2.0401611816747836</v>
      </c>
      <c r="I12">
        <v>-35.697299999999998</v>
      </c>
      <c r="J12" s="38">
        <v>1.3180000000000001</v>
      </c>
      <c r="K12" s="38">
        <v>0</v>
      </c>
      <c r="L12" s="38">
        <v>1.4892000000000001</v>
      </c>
      <c r="M12" s="38">
        <v>-1.9856</v>
      </c>
      <c r="N12" s="37"/>
      <c r="O12" s="38">
        <v>2.2930000000000001</v>
      </c>
      <c r="P12" s="38">
        <v>0</v>
      </c>
      <c r="Q12" s="38">
        <v>0.41520000000000001</v>
      </c>
      <c r="R12" s="38">
        <v>-0.55359999999999998</v>
      </c>
      <c r="S12" s="37"/>
      <c r="T12" s="38">
        <v>-2.0402</v>
      </c>
      <c r="U12" s="38">
        <v>0</v>
      </c>
      <c r="V12" s="38">
        <v>-1.9044000000000001</v>
      </c>
      <c r="W12" s="38">
        <v>2.5392000000000001</v>
      </c>
      <c r="Y12">
        <v>-65.571899999999999</v>
      </c>
      <c r="Z12">
        <v>-65.571899999999999</v>
      </c>
      <c r="AA12">
        <v>83.499099999999999</v>
      </c>
      <c r="AC12">
        <v>-62.546399999999998</v>
      </c>
      <c r="AD12">
        <v>-17.438400000000001</v>
      </c>
      <c r="AE12">
        <v>79.984800000000007</v>
      </c>
      <c r="AG12">
        <v>1.3180000000000001</v>
      </c>
      <c r="AH12">
        <v>0.24829999999999999</v>
      </c>
      <c r="AI12">
        <v>0.51519999999999999</v>
      </c>
      <c r="AJ12">
        <v>-1.0307999999999999</v>
      </c>
      <c r="AL12" s="79">
        <f>(-Sheet3!$D$2*SIN(Sheet3!$E$2)-Sheet3!$C$2*SIN(Sheet3!F13+Sheet3!G13)-Sheet3!$B$2*SIN(Sheet3!F13))*Sheet3!Q13+(-Sheet3!$D$2*SIN(Sheet3!$E$2)-Sheet3!$C$2*SIN(Sheet3!F13+Sheet3!G13))*Sheet3!R13+(-Sheet3!$D$2*SIN(Sheet3!$E$2))*Sheet3!S13</f>
        <v>-0.20851540558151815</v>
      </c>
      <c r="AM12" s="80">
        <f>(Sheet3!$D$2*COS(Sheet3!$E$2)+Sheet3!$C$2*COS(Sheet3!F13+Sheet3!G13)+Sheet3!$B$2*COS(Sheet3!F13))*Sheet3!Q13+(-Sheet3!$D$2*COS(Sheet3!$E$2)+Sheet3!$C$2*COS(Sheet3!F13+Sheet3!G13))*Sheet3!R13+(Sheet3!$D$2*COS(Sheet3!$E$2))*Sheet3!S13</f>
        <v>0.39418245017000914</v>
      </c>
    </row>
    <row r="13" spans="1:39" ht="15" x14ac:dyDescent="0.35">
      <c r="A13" s="99"/>
      <c r="B13" s="55">
        <v>-3.7</v>
      </c>
      <c r="C13" s="55">
        <v>6.9</v>
      </c>
      <c r="D13" s="55">
        <f t="shared" si="1"/>
        <v>-3.7</v>
      </c>
      <c r="E13" s="55">
        <f t="shared" si="2"/>
        <v>5.4</v>
      </c>
      <c r="F13" s="64">
        <f t="shared" si="3"/>
        <v>1.4421174925212508</v>
      </c>
      <c r="G13" s="64">
        <f t="shared" si="4"/>
        <v>2.3275628042845979</v>
      </c>
      <c r="H13" s="50">
        <f t="shared" si="0"/>
        <v>-2.1988839700109519</v>
      </c>
      <c r="I13">
        <v>-89.652299999999997</v>
      </c>
      <c r="J13" s="38">
        <v>1.4420999999999999</v>
      </c>
      <c r="K13" s="38">
        <v>0</v>
      </c>
      <c r="L13" s="38">
        <v>-5.7599999999999998E-2</v>
      </c>
      <c r="M13" s="38">
        <v>7.6799999999999993E-2</v>
      </c>
      <c r="N13" s="37"/>
      <c r="O13" s="38">
        <v>2.3275999999999999</v>
      </c>
      <c r="P13" s="38">
        <v>0</v>
      </c>
      <c r="Q13" s="38">
        <v>-0.44400000000000001</v>
      </c>
      <c r="R13" s="38">
        <v>0.59199999999999997</v>
      </c>
      <c r="S13" s="37"/>
      <c r="T13" s="38">
        <v>-2.1989000000000001</v>
      </c>
      <c r="U13" s="38">
        <v>0</v>
      </c>
      <c r="V13" s="38">
        <v>0.50160000000000005</v>
      </c>
      <c r="W13" s="38">
        <v>-0.66879999999999995</v>
      </c>
      <c r="Y13">
        <v>5.4356999999999998</v>
      </c>
      <c r="Z13">
        <v>5.4356999999999998</v>
      </c>
      <c r="AA13">
        <v>-36.976500000000001</v>
      </c>
      <c r="AC13">
        <v>3.2256</v>
      </c>
      <c r="AD13">
        <v>24.864000000000001</v>
      </c>
      <c r="AE13">
        <v>-28.089600000000001</v>
      </c>
      <c r="AG13">
        <v>1.4420999999999999</v>
      </c>
      <c r="AH13">
        <v>-9.5999999999999992E-3</v>
      </c>
      <c r="AI13">
        <v>0.81299999999999994</v>
      </c>
      <c r="AJ13">
        <v>-1.6259999999999999</v>
      </c>
      <c r="AL13" s="79">
        <f>(-Sheet3!$D$2*SIN(Sheet3!$E$2)-Sheet3!$C$2*SIN(Sheet3!F14+Sheet3!G14)-Sheet3!$B$2*SIN(Sheet3!F14))*Sheet3!Q14+(-Sheet3!$D$2*SIN(Sheet3!$E$2)-Sheet3!$C$2*SIN(Sheet3!F14+Sheet3!G14))*Sheet3!R14+(-Sheet3!$D$2*SIN(Sheet3!$E$2))*Sheet3!S14</f>
        <v>1.4737087345109865</v>
      </c>
      <c r="AM13" s="80">
        <f>(Sheet3!$D$2*COS(Sheet3!$E$2)+Sheet3!$C$2*COS(Sheet3!F14+Sheet3!G14)+Sheet3!$B$2*COS(Sheet3!F14))*Sheet3!Q14+(-Sheet3!$D$2*COS(Sheet3!$E$2)+Sheet3!$C$2*COS(Sheet3!F14+Sheet3!G14))*Sheet3!R14+(Sheet3!$D$2*COS(Sheet3!$E$2))*Sheet3!S14</f>
        <v>2.870957148544385</v>
      </c>
    </row>
    <row r="14" spans="1:39" ht="15" x14ac:dyDescent="0.35">
      <c r="A14" s="99"/>
      <c r="B14" s="55">
        <v>-3.8</v>
      </c>
      <c r="C14" s="55">
        <v>7.1</v>
      </c>
      <c r="D14" s="55">
        <f t="shared" si="1"/>
        <v>-3.8</v>
      </c>
      <c r="E14" s="55">
        <f t="shared" si="2"/>
        <v>5.6</v>
      </c>
      <c r="F14" s="64">
        <f t="shared" si="3"/>
        <v>1.4373112098048544</v>
      </c>
      <c r="G14" s="64">
        <f t="shared" si="4"/>
        <v>2.290629523677</v>
      </c>
      <c r="H14" s="50">
        <f t="shared" si="0"/>
        <v>-2.1571444066869576</v>
      </c>
      <c r="I14">
        <v>235.1088</v>
      </c>
      <c r="J14" s="38">
        <v>1.4373</v>
      </c>
      <c r="K14" s="38">
        <v>0</v>
      </c>
      <c r="L14" s="38">
        <v>-2.4971999999999999</v>
      </c>
      <c r="M14" s="38">
        <v>3.3296000000000001</v>
      </c>
      <c r="N14" s="37"/>
      <c r="O14" s="38">
        <v>2.2906</v>
      </c>
      <c r="P14" s="38">
        <v>0</v>
      </c>
      <c r="Q14" s="38">
        <v>-1.548</v>
      </c>
      <c r="R14" s="38">
        <v>2.0640000000000001</v>
      </c>
      <c r="S14" s="37"/>
      <c r="T14" s="38">
        <v>-2.1570999999999998</v>
      </c>
      <c r="U14" s="38">
        <v>0</v>
      </c>
      <c r="V14" s="38">
        <v>4.0439999999999996</v>
      </c>
      <c r="W14" s="38">
        <v>-5.3920000000000003</v>
      </c>
      <c r="Y14">
        <v>254.27879999999999</v>
      </c>
      <c r="Z14">
        <v>254.27879999999999</v>
      </c>
      <c r="AA14">
        <v>-411.6121</v>
      </c>
      <c r="AC14">
        <v>179.79839999999999</v>
      </c>
      <c r="AD14">
        <v>111.456</v>
      </c>
      <c r="AE14">
        <v>-291.16800000000001</v>
      </c>
      <c r="AG14">
        <v>1.4373</v>
      </c>
      <c r="AH14">
        <v>-0.41610000000000003</v>
      </c>
      <c r="AI14">
        <v>-1.4541999999999999</v>
      </c>
      <c r="AJ14">
        <v>2.9079999999999999</v>
      </c>
      <c r="AL14" s="79">
        <f>(-Sheet3!$D$2*SIN(Sheet3!$E$2)-Sheet3!$C$2*SIN(Sheet3!F15+Sheet3!G15)-Sheet3!$B$2*SIN(Sheet3!F15))*Sheet3!Q15+(-Sheet3!$D$2*SIN(Sheet3!$E$2)-Sheet3!$C$2*SIN(Sheet3!F15+Sheet3!G15))*Sheet3!R15+(-Sheet3!$D$2*SIN(Sheet3!$E$2))*Sheet3!S15</f>
        <v>-1.4398492278098103</v>
      </c>
      <c r="AM14" s="80">
        <f>(Sheet3!$D$2*COS(Sheet3!$E$2)+Sheet3!$C$2*COS(Sheet3!F15+Sheet3!G15)+Sheet3!$B$2*COS(Sheet3!F15))*Sheet3!Q15+(-Sheet3!$D$2*COS(Sheet3!$E$2)+Sheet3!$C$2*COS(Sheet3!F15+Sheet3!G15))*Sheet3!R15+(Sheet3!$D$2*COS(Sheet3!$E$2))*Sheet3!S15</f>
        <v>-3.7561277013071259</v>
      </c>
    </row>
    <row r="15" spans="1:39" ht="15.6" thickBot="1" x14ac:dyDescent="0.4">
      <c r="A15" s="100"/>
      <c r="B15" s="56">
        <v>-2.8</v>
      </c>
      <c r="C15" s="56">
        <v>8.5</v>
      </c>
      <c r="D15" s="56">
        <f t="shared" si="1"/>
        <v>-2.8</v>
      </c>
      <c r="E15" s="56">
        <f t="shared" si="2"/>
        <v>7</v>
      </c>
      <c r="F15" s="65">
        <f t="shared" si="3"/>
        <v>1.2292414440853798</v>
      </c>
      <c r="G15" s="65">
        <f t="shared" si="4"/>
        <v>2.1616101013941109</v>
      </c>
      <c r="H15" s="51">
        <f t="shared" si="0"/>
        <v>-1.820055218684594</v>
      </c>
      <c r="I15">
        <v>-523.71230000000003</v>
      </c>
      <c r="J15" s="38">
        <v>1.2292000000000001</v>
      </c>
      <c r="K15" s="38">
        <v>0</v>
      </c>
      <c r="L15" s="38">
        <v>1.8648</v>
      </c>
      <c r="M15" s="38">
        <v>-2.4864000000000002</v>
      </c>
      <c r="N15" s="37"/>
      <c r="O15" s="38">
        <v>2.1616</v>
      </c>
      <c r="P15" s="38">
        <v>0</v>
      </c>
      <c r="Q15" s="38">
        <v>2.9784000000000002</v>
      </c>
      <c r="R15" s="38">
        <v>-3.9712000000000001</v>
      </c>
      <c r="S15" s="37"/>
      <c r="T15" s="38">
        <v>-1.8201000000000001</v>
      </c>
      <c r="U15" s="38">
        <v>0</v>
      </c>
      <c r="V15" s="38">
        <v>-4.8419999999999996</v>
      </c>
      <c r="W15" s="38">
        <v>6.4560000000000004</v>
      </c>
      <c r="Y15">
        <v>-262.95080000000002</v>
      </c>
      <c r="Z15">
        <v>-262.95080000000002</v>
      </c>
      <c r="AA15">
        <v>684.12990000000002</v>
      </c>
      <c r="AC15">
        <v>-167.83199999999999</v>
      </c>
      <c r="AD15">
        <v>-268.05599999999998</v>
      </c>
      <c r="AE15">
        <v>435.78</v>
      </c>
      <c r="AG15">
        <v>1.2292000000000001</v>
      </c>
      <c r="AH15">
        <v>0.31069999999999998</v>
      </c>
      <c r="AI15">
        <v>2.3401999999999998</v>
      </c>
      <c r="AJ15">
        <v>-4.68</v>
      </c>
      <c r="AL15" s="79">
        <f>(-Sheet3!$D$2*SIN(Sheet3!$E$2)-Sheet3!$C$2*SIN(Sheet3!F16+Sheet3!G16)-Sheet3!$B$2*SIN(Sheet3!F16))*Sheet3!Q16+(-Sheet3!$D$2*SIN(Sheet3!$E$2)-Sheet3!$C$2*SIN(Sheet3!F16+Sheet3!G16))*Sheet3!R16+(-Sheet3!$D$2*SIN(Sheet3!$E$2))*Sheet3!S16</f>
        <v>3.0184986692499658</v>
      </c>
      <c r="AM15" s="80">
        <f>(Sheet3!$D$2*COS(Sheet3!$E$2)+Sheet3!$C$2*COS(Sheet3!F16+Sheet3!G16)+Sheet3!$B$2*COS(Sheet3!F16))*Sheet3!Q16+(-Sheet3!$D$2*COS(Sheet3!$E$2)+Sheet3!$C$2*COS(Sheet3!F16+Sheet3!G16))*Sheet3!R16+(Sheet3!$D$2*COS(Sheet3!$E$2))*Sheet3!S16</f>
        <v>4.5576734274799122</v>
      </c>
    </row>
    <row r="16" spans="1:39" ht="15" x14ac:dyDescent="0.35">
      <c r="A16" s="101" t="s">
        <v>5</v>
      </c>
      <c r="B16" s="57">
        <v>-3.1</v>
      </c>
      <c r="C16" s="57">
        <v>6.7</v>
      </c>
      <c r="D16" s="57">
        <f t="shared" si="1"/>
        <v>-3.1</v>
      </c>
      <c r="E16" s="57">
        <f t="shared" si="2"/>
        <v>5.2</v>
      </c>
      <c r="F16" s="66">
        <f t="shared" si="3"/>
        <v>1.3845675124532051</v>
      </c>
      <c r="G16" s="66">
        <f t="shared" si="4"/>
        <v>2.4098056002348418</v>
      </c>
      <c r="H16" s="47">
        <f t="shared" si="0"/>
        <v>-2.2235767858931501</v>
      </c>
      <c r="I16">
        <v>758.7115</v>
      </c>
      <c r="J16" s="38">
        <v>1.3846000000000001</v>
      </c>
      <c r="K16" s="38">
        <v>0</v>
      </c>
      <c r="L16" s="38">
        <v>-5.1551999999999998</v>
      </c>
      <c r="M16" s="38">
        <v>6.8735999999999997</v>
      </c>
      <c r="N16" s="37"/>
      <c r="O16" s="38">
        <v>2.4098000000000002</v>
      </c>
      <c r="P16" s="38">
        <v>0</v>
      </c>
      <c r="Q16" s="38">
        <v>-2.3843999999999999</v>
      </c>
      <c r="R16" s="38">
        <v>3.1791999999999998</v>
      </c>
      <c r="S16" s="37"/>
      <c r="T16" s="38">
        <v>-2.2235999999999998</v>
      </c>
      <c r="U16" s="38">
        <v>0</v>
      </c>
      <c r="V16" s="38">
        <v>7.5396000000000001</v>
      </c>
      <c r="W16" s="38">
        <v>-10.0528</v>
      </c>
      <c r="Y16">
        <v>989.03499999999997</v>
      </c>
      <c r="Z16">
        <v>989.03499999999997</v>
      </c>
      <c r="AA16">
        <v>-1446.6853000000001</v>
      </c>
      <c r="AC16">
        <v>567.072</v>
      </c>
      <c r="AD16">
        <v>262.28399999999999</v>
      </c>
      <c r="AE16">
        <v>-829.35599999999999</v>
      </c>
      <c r="AG16">
        <v>1.3846000000000001</v>
      </c>
      <c r="AH16">
        <v>-0.85909999999999997</v>
      </c>
      <c r="AI16">
        <v>-2.5194000000000001</v>
      </c>
      <c r="AJ16">
        <v>5.0384000000000002</v>
      </c>
      <c r="AL16" s="79">
        <f>(-Sheet3!$D$2*SIN(Sheet3!$E$2)-Sheet3!$C$2*SIN(Sheet3!F17+Sheet3!G17)-Sheet3!$B$2*SIN(Sheet3!F17))*Sheet3!Q17+(-Sheet3!$D$2*SIN(Sheet3!$E$2)-Sheet3!$C$2*SIN(Sheet3!F17+Sheet3!G17))*Sheet3!R17+(-Sheet3!$D$2*SIN(Sheet3!$E$2))*Sheet3!S17</f>
        <v>-2.7978111953161831</v>
      </c>
      <c r="AM16" s="80">
        <f>(Sheet3!$D$2*COS(Sheet3!$E$2)+Sheet3!$C$2*COS(Sheet3!F17+Sheet3!G17)+Sheet3!$B$2*COS(Sheet3!F17))*Sheet3!Q17+(-Sheet3!$D$2*COS(Sheet3!$E$2)+Sheet3!$C$2*COS(Sheet3!F17+Sheet3!G17))*Sheet3!R17+(Sheet3!$D$2*COS(Sheet3!$E$2))*Sheet3!S17</f>
        <v>-3.7543056541967723</v>
      </c>
    </row>
    <row r="17" spans="1:39" ht="15" x14ac:dyDescent="0.35">
      <c r="A17" s="102"/>
      <c r="B17" s="58">
        <v>-0.8</v>
      </c>
      <c r="C17" s="58">
        <v>8.6999999999999993</v>
      </c>
      <c r="D17" s="58">
        <f t="shared" si="1"/>
        <v>-0.80000000000000016</v>
      </c>
      <c r="E17" s="58">
        <f t="shared" si="2"/>
        <v>7.1999999999999993</v>
      </c>
      <c r="F17" s="67">
        <f t="shared" si="3"/>
        <v>0.95503816311585765</v>
      </c>
      <c r="G17" s="67">
        <f t="shared" si="4"/>
        <v>2.2110606180623824</v>
      </c>
      <c r="H17" s="48">
        <f t="shared" si="0"/>
        <v>-1.5953024543833436</v>
      </c>
      <c r="I17">
        <v>-428.75119999999998</v>
      </c>
      <c r="J17" s="38">
        <v>0.95499999999999996</v>
      </c>
      <c r="K17" s="38">
        <v>0</v>
      </c>
      <c r="L17" s="38">
        <v>2.4024000000000001</v>
      </c>
      <c r="M17" s="38">
        <v>-3.2031999999999998</v>
      </c>
      <c r="N17" s="37"/>
      <c r="O17" s="38">
        <v>2.2111000000000001</v>
      </c>
      <c r="P17" s="38">
        <v>0</v>
      </c>
      <c r="Q17" s="38">
        <v>3.4344000000000001</v>
      </c>
      <c r="R17" s="38">
        <v>-4.5792000000000002</v>
      </c>
      <c r="S17" s="37"/>
      <c r="T17" s="38">
        <v>-1.5952999999999999</v>
      </c>
      <c r="U17" s="38">
        <v>0</v>
      </c>
      <c r="V17" s="38">
        <v>-5.8368000000000002</v>
      </c>
      <c r="W17" s="38">
        <v>7.7824</v>
      </c>
      <c r="Y17">
        <v>-604.44979999999998</v>
      </c>
      <c r="Z17">
        <v>-604.44979999999998</v>
      </c>
      <c r="AA17">
        <v>1469.2782999999999</v>
      </c>
      <c r="AC17">
        <v>-317.11680000000001</v>
      </c>
      <c r="AD17">
        <v>-453.3408</v>
      </c>
      <c r="AE17">
        <v>770.45759999999996</v>
      </c>
      <c r="AG17">
        <v>0.95499999999999996</v>
      </c>
      <c r="AH17">
        <v>0.40029999999999999</v>
      </c>
      <c r="AI17">
        <v>1.0913999999999999</v>
      </c>
      <c r="AJ17">
        <v>-2.1823999999999999</v>
      </c>
      <c r="AL17" s="79">
        <f>(-Sheet3!$D$2*SIN(Sheet3!$E$2)-Sheet3!$C$2*SIN(Sheet3!F18+Sheet3!G18)-Sheet3!$B$2*SIN(Sheet3!F18))*Sheet3!Q18+(-Sheet3!$D$2*SIN(Sheet3!$E$2)-Sheet3!$C$2*SIN(Sheet3!F18+Sheet3!G18))*Sheet3!R18+(-Sheet3!$D$2*SIN(Sheet3!$E$2))*Sheet3!S18</f>
        <v>0.55713642078999837</v>
      </c>
      <c r="AM17" s="80">
        <f>(Sheet3!$D$2*COS(Sheet3!$E$2)+Sheet3!$C$2*COS(Sheet3!F18+Sheet3!G18)+Sheet3!$B$2*COS(Sheet3!F18))*Sheet3!Q18+(-Sheet3!$D$2*COS(Sheet3!$E$2)+Sheet3!$C$2*COS(Sheet3!F18+Sheet3!G18))*Sheet3!R18+(Sheet3!$D$2*COS(Sheet3!$E$2))*Sheet3!S18</f>
        <v>0.61048128405833735</v>
      </c>
    </row>
    <row r="18" spans="1:39" ht="15" x14ac:dyDescent="0.35">
      <c r="A18" s="102"/>
      <c r="B18" s="58">
        <v>-1.6</v>
      </c>
      <c r="C18" s="58">
        <v>6.8</v>
      </c>
      <c r="D18" s="58">
        <f t="shared" si="1"/>
        <v>-1.6</v>
      </c>
      <c r="E18" s="58">
        <f t="shared" si="2"/>
        <v>5.3</v>
      </c>
      <c r="F18" s="67">
        <f t="shared" si="3"/>
        <v>1.155175953105285</v>
      </c>
      <c r="G18" s="67">
        <f t="shared" si="4"/>
        <v>2.4973203362901435</v>
      </c>
      <c r="H18" s="48">
        <f t="shared" si="0"/>
        <v>-2.0816999626005321</v>
      </c>
      <c r="I18">
        <v>502.84339999999997</v>
      </c>
      <c r="J18" s="38">
        <v>1.1552</v>
      </c>
      <c r="K18" s="38">
        <v>0</v>
      </c>
      <c r="L18" s="38">
        <v>-0.87119999999999997</v>
      </c>
      <c r="M18" s="38">
        <v>1.1616</v>
      </c>
      <c r="N18" s="37"/>
      <c r="O18" s="38">
        <v>2.4973000000000001</v>
      </c>
      <c r="P18" s="38">
        <v>0</v>
      </c>
      <c r="Q18" s="38">
        <v>-0.43319999999999997</v>
      </c>
      <c r="R18" s="38">
        <v>0.5776</v>
      </c>
      <c r="S18" s="37"/>
      <c r="T18" s="38">
        <v>-2.0817000000000001</v>
      </c>
      <c r="U18" s="38">
        <v>0</v>
      </c>
      <c r="V18" s="38">
        <v>1.3044</v>
      </c>
      <c r="W18" s="38">
        <v>-1.7392000000000001</v>
      </c>
      <c r="Y18">
        <v>283.35140000000001</v>
      </c>
      <c r="Z18">
        <v>283.35140000000001</v>
      </c>
      <c r="AA18">
        <v>-424.59859999999998</v>
      </c>
      <c r="AC18">
        <v>135.90719999999999</v>
      </c>
      <c r="AD18">
        <v>67.5792</v>
      </c>
      <c r="AE18">
        <v>-203.4864</v>
      </c>
      <c r="AG18">
        <v>1.1552</v>
      </c>
      <c r="AH18">
        <v>-0.14510000000000001</v>
      </c>
      <c r="AI18">
        <v>-0.99160000000000004</v>
      </c>
      <c r="AJ18">
        <v>1.9827999999999999</v>
      </c>
      <c r="AL18" s="79">
        <f>(-Sheet3!$D$2*SIN(Sheet3!$E$2)-Sheet3!$C$2*SIN(Sheet3!F19+Sheet3!G19)-Sheet3!$B$2*SIN(Sheet3!F19))*Sheet3!Q19+(-Sheet3!$D$2*SIN(Sheet3!$E$2)-Sheet3!$C$2*SIN(Sheet3!F19+Sheet3!G19))*Sheet3!R19+(-Sheet3!$D$2*SIN(Sheet3!$E$2))*Sheet3!S19</f>
        <v>-2.6873861731895867</v>
      </c>
      <c r="AM18" s="80">
        <f>(Sheet3!$D$2*COS(Sheet3!$E$2)+Sheet3!$C$2*COS(Sheet3!F19+Sheet3!G19)+Sheet3!$B$2*COS(Sheet3!F19))*Sheet3!Q19+(-Sheet3!$D$2*COS(Sheet3!$E$2)+Sheet3!$C$2*COS(Sheet3!F19+Sheet3!G19))*Sheet3!R19+(Sheet3!$D$2*COS(Sheet3!$E$2))*Sheet3!S19</f>
        <v>1.2498208402053745</v>
      </c>
    </row>
    <row r="19" spans="1:39" ht="15" x14ac:dyDescent="0.35">
      <c r="A19" s="102"/>
      <c r="B19" s="58">
        <v>-1.3</v>
      </c>
      <c r="C19" s="58">
        <v>7.1</v>
      </c>
      <c r="D19" s="58">
        <f t="shared" si="1"/>
        <v>-1.3</v>
      </c>
      <c r="E19" s="58">
        <f t="shared" si="2"/>
        <v>5.6</v>
      </c>
      <c r="F19" s="67">
        <f t="shared" si="3"/>
        <v>1.0826120119243947</v>
      </c>
      <c r="G19" s="67">
        <f t="shared" si="4"/>
        <v>2.4611826004219739</v>
      </c>
      <c r="H19" s="48">
        <f t="shared" si="0"/>
        <v>-1.9729982855514718</v>
      </c>
      <c r="I19">
        <v>-1041.1446000000001</v>
      </c>
      <c r="J19" s="38">
        <v>1.0826</v>
      </c>
      <c r="K19" s="38">
        <v>0</v>
      </c>
      <c r="L19" s="38">
        <v>2.1023999999999998</v>
      </c>
      <c r="M19" s="38">
        <v>-2.8031999999999999</v>
      </c>
      <c r="N19" s="37"/>
      <c r="O19" s="38">
        <v>2.4611999999999998</v>
      </c>
      <c r="P19" s="38">
        <v>0</v>
      </c>
      <c r="Q19" s="38">
        <v>-1.8528</v>
      </c>
      <c r="R19" s="38">
        <v>2.4704000000000002</v>
      </c>
      <c r="S19" s="37"/>
      <c r="T19" s="38">
        <v>-1.9730000000000001</v>
      </c>
      <c r="U19" s="38">
        <v>0</v>
      </c>
      <c r="V19" s="38">
        <v>-0.24840000000000001</v>
      </c>
      <c r="W19" s="38">
        <v>0.33119999999999999</v>
      </c>
      <c r="Y19">
        <v>-857.39739999999995</v>
      </c>
      <c r="Z19">
        <v>-857.39739999999995</v>
      </c>
      <c r="AA19">
        <v>99.456999999999994</v>
      </c>
      <c r="AC19">
        <v>-382.63679999999999</v>
      </c>
      <c r="AD19">
        <v>337.20960000000002</v>
      </c>
      <c r="AE19">
        <v>45.208799999999997</v>
      </c>
      <c r="AG19">
        <v>1.0826</v>
      </c>
      <c r="AH19">
        <v>0.35039999999999999</v>
      </c>
      <c r="AI19">
        <v>1.64</v>
      </c>
      <c r="AJ19">
        <v>-3.28</v>
      </c>
      <c r="AL19" s="79">
        <f>(-Sheet3!$D$2*SIN(Sheet3!$E$2)-Sheet3!$C$2*SIN(Sheet3!F20+Sheet3!G20)-Sheet3!$B$2*SIN(Sheet3!F20))*Sheet3!Q20+(-Sheet3!$D$2*SIN(Sheet3!$E$2)-Sheet3!$C$2*SIN(Sheet3!F20+Sheet3!G20))*Sheet3!R20+(-Sheet3!$D$2*SIN(Sheet3!$E$2))*Sheet3!S20</f>
        <v>3.253024694161867</v>
      </c>
      <c r="AM19" s="80">
        <f>(Sheet3!$D$2*COS(Sheet3!$E$2)+Sheet3!$C$2*COS(Sheet3!F20+Sheet3!G20)+Sheet3!$B$2*COS(Sheet3!F20))*Sheet3!Q20+(-Sheet3!$D$2*COS(Sheet3!$E$2)+Sheet3!$C$2*COS(Sheet3!F20+Sheet3!G20))*Sheet3!R20+(Sheet3!$D$2*COS(Sheet3!$E$2))*Sheet3!S20</f>
        <v>0.40514238849162626</v>
      </c>
    </row>
    <row r="20" spans="1:39" ht="15" x14ac:dyDescent="0.35">
      <c r="A20" s="102"/>
      <c r="B20" s="58">
        <v>-2.7</v>
      </c>
      <c r="C20" s="58">
        <v>7.6</v>
      </c>
      <c r="D20" s="58">
        <f t="shared" si="1"/>
        <v>-2.7</v>
      </c>
      <c r="E20" s="58">
        <f t="shared" si="2"/>
        <v>6.1</v>
      </c>
      <c r="F20" s="67">
        <f t="shared" si="3"/>
        <v>1.2577883788131017</v>
      </c>
      <c r="G20" s="67">
        <f t="shared" si="4"/>
        <v>2.3067526735390311</v>
      </c>
      <c r="H20" s="48">
        <f t="shared" si="0"/>
        <v>-1.993744725557236</v>
      </c>
      <c r="I20">
        <v>812.79830000000004</v>
      </c>
      <c r="J20" s="38">
        <v>1.2578</v>
      </c>
      <c r="K20" s="38">
        <v>0</v>
      </c>
      <c r="L20" s="38">
        <v>-2.8176000000000001</v>
      </c>
      <c r="M20" s="38">
        <v>3.7568000000000001</v>
      </c>
      <c r="N20" s="37"/>
      <c r="O20" s="38">
        <v>2.3068</v>
      </c>
      <c r="P20" s="38">
        <v>0</v>
      </c>
      <c r="Q20" s="38">
        <v>0.9456</v>
      </c>
      <c r="R20" s="38">
        <v>-1.2607999999999999</v>
      </c>
      <c r="S20" s="37"/>
      <c r="T20" s="38">
        <v>-1.9937</v>
      </c>
      <c r="U20" s="38">
        <v>0</v>
      </c>
      <c r="V20" s="38">
        <v>1.8708</v>
      </c>
      <c r="W20" s="38">
        <v>-2.4944000000000002</v>
      </c>
      <c r="Y20">
        <v>1427.6677999999999</v>
      </c>
      <c r="Z20">
        <v>1427.6677999999999</v>
      </c>
      <c r="AA20">
        <v>-949.08619999999996</v>
      </c>
      <c r="AC20">
        <v>591.69600000000003</v>
      </c>
      <c r="AD20">
        <v>-198.57599999999999</v>
      </c>
      <c r="AE20">
        <v>-392.86799999999999</v>
      </c>
      <c r="AG20">
        <v>1.2578</v>
      </c>
      <c r="AH20">
        <v>-0.46960000000000002</v>
      </c>
      <c r="AI20">
        <v>-1.0349999999999999</v>
      </c>
      <c r="AJ20">
        <v>2.0699999999999998</v>
      </c>
      <c r="AL20" s="79">
        <f>(-Sheet3!$D$2*SIN(Sheet3!$E$2)-Sheet3!$C$2*SIN(Sheet3!F21+Sheet3!G21)-Sheet3!$B$2*SIN(Sheet3!F21))*Sheet3!Q21+(-Sheet3!$D$2*SIN(Sheet3!$E$2)-Sheet3!$C$2*SIN(Sheet3!F21+Sheet3!G21))*Sheet3!R21+(-Sheet3!$D$2*SIN(Sheet3!$E$2))*Sheet3!S21</f>
        <v>8.5639409068459404E-2</v>
      </c>
      <c r="AM20" s="80">
        <f>(Sheet3!$D$2*COS(Sheet3!$E$2)+Sheet3!$C$2*COS(Sheet3!F21+Sheet3!G21)+Sheet3!$B$2*COS(Sheet3!F21))*Sheet3!Q21+(-Sheet3!$D$2*COS(Sheet3!$E$2)+Sheet3!$C$2*COS(Sheet3!F21+Sheet3!G21))*Sheet3!R21+(Sheet3!$D$2*COS(Sheet3!$E$2))*Sheet3!S21</f>
        <v>-1.4336691285108334</v>
      </c>
    </row>
    <row r="21" spans="1:39" ht="15.6" thickBot="1" x14ac:dyDescent="0.4">
      <c r="A21" s="103"/>
      <c r="B21" s="59">
        <v>-1.1000000000000001</v>
      </c>
      <c r="C21" s="59">
        <v>7.6</v>
      </c>
      <c r="D21" s="59">
        <f t="shared" si="1"/>
        <v>-1.1000000000000001</v>
      </c>
      <c r="E21" s="59">
        <f t="shared" si="2"/>
        <v>6.1</v>
      </c>
      <c r="F21" s="68">
        <f t="shared" si="3"/>
        <v>1.022980398942656</v>
      </c>
      <c r="G21" s="68">
        <f t="shared" si="4"/>
        <v>2.3856024232292405</v>
      </c>
      <c r="H21" s="49">
        <f t="shared" si="0"/>
        <v>-1.8377864953770002</v>
      </c>
      <c r="I21">
        <v>-758.7346</v>
      </c>
      <c r="J21" s="38">
        <v>1.0229999999999999</v>
      </c>
      <c r="K21" s="38">
        <v>0</v>
      </c>
      <c r="L21" s="38">
        <v>0.2868</v>
      </c>
      <c r="M21" s="38">
        <v>-0.38240000000000002</v>
      </c>
      <c r="N21" s="37"/>
      <c r="O21" s="38">
        <v>2.3856000000000002</v>
      </c>
      <c r="P21" s="38">
        <v>0</v>
      </c>
      <c r="Q21" s="38">
        <v>1.4316</v>
      </c>
      <c r="R21" s="38">
        <v>-1.9088000000000001</v>
      </c>
      <c r="S21" s="37"/>
      <c r="T21" s="38">
        <v>-1.8378000000000001</v>
      </c>
      <c r="U21" s="38">
        <v>0</v>
      </c>
      <c r="V21" s="38">
        <v>-1.7183999999999999</v>
      </c>
      <c r="W21" s="38">
        <v>2.2911999999999999</v>
      </c>
      <c r="Y21">
        <v>-176.41059999999999</v>
      </c>
      <c r="Z21">
        <v>-176.41059999999999</v>
      </c>
      <c r="AA21">
        <v>1061.279</v>
      </c>
      <c r="AC21">
        <v>-68.831999999999994</v>
      </c>
      <c r="AD21">
        <v>-343.584</v>
      </c>
      <c r="AE21">
        <v>412.416</v>
      </c>
      <c r="AG21">
        <v>1.0229999999999999</v>
      </c>
      <c r="AH21">
        <v>4.7899999999999998E-2</v>
      </c>
      <c r="AI21">
        <v>0.79159999999999997</v>
      </c>
      <c r="AJ21">
        <v>-1.5835999999999999</v>
      </c>
      <c r="AL21" s="79">
        <f>(-Sheet3!$D$2*SIN(Sheet3!$E$2)-Sheet3!$C$2*SIN(Sheet3!F22+Sheet3!G22)-Sheet3!$B$2*SIN(Sheet3!F22))*Sheet3!Q22+(-Sheet3!$D$2*SIN(Sheet3!$E$2)-Sheet3!$C$2*SIN(Sheet3!F22+Sheet3!G22))*Sheet3!R22+(-Sheet3!$D$2*SIN(Sheet3!$E$2))*Sheet3!S22</f>
        <v>2.0381752398961894</v>
      </c>
      <c r="AM21" s="80">
        <f>(Sheet3!$D$2*COS(Sheet3!$E$2)+Sheet3!$C$2*COS(Sheet3!F22+Sheet3!G22)+Sheet3!$B$2*COS(Sheet3!F22))*Sheet3!Q22+(-Sheet3!$D$2*COS(Sheet3!$E$2)+Sheet3!$C$2*COS(Sheet3!F22+Sheet3!G22))*Sheet3!R22+(Sheet3!$D$2*COS(Sheet3!$E$2))*Sheet3!S22</f>
        <v>-1.4709426897881102E-2</v>
      </c>
    </row>
    <row r="22" spans="1:39" ht="15" x14ac:dyDescent="0.35">
      <c r="A22" s="104" t="s">
        <v>6</v>
      </c>
      <c r="B22" s="54">
        <v>-1</v>
      </c>
      <c r="C22" s="54">
        <v>6.9</v>
      </c>
      <c r="D22" s="60">
        <f t="shared" si="1"/>
        <v>-1</v>
      </c>
      <c r="E22" s="60">
        <f t="shared" si="2"/>
        <v>5.4</v>
      </c>
      <c r="F22" s="69">
        <f t="shared" si="3"/>
        <v>1.0469223241313197</v>
      </c>
      <c r="G22" s="69">
        <f t="shared" si="4"/>
        <v>2.5049127401673266</v>
      </c>
      <c r="H22" s="40">
        <f t="shared" si="0"/>
        <v>-1.9810387375037495</v>
      </c>
      <c r="I22">
        <v>230.90559999999999</v>
      </c>
      <c r="J22" s="38">
        <v>1.0468999999999999</v>
      </c>
      <c r="K22" s="38">
        <v>0</v>
      </c>
      <c r="L22" s="38">
        <v>-2.0891999999999999</v>
      </c>
      <c r="M22" s="38">
        <v>2.7856000000000001</v>
      </c>
      <c r="N22" s="37"/>
      <c r="O22" s="38">
        <v>2.5049000000000001</v>
      </c>
      <c r="P22" s="38">
        <v>0</v>
      </c>
      <c r="Q22" s="38">
        <v>0.39600000000000002</v>
      </c>
      <c r="R22" s="38">
        <v>-0.52800000000000002</v>
      </c>
      <c r="S22" s="37"/>
      <c r="T22" s="38">
        <v>-1.9810000000000001</v>
      </c>
      <c r="U22" s="38">
        <v>0</v>
      </c>
      <c r="V22" s="38">
        <v>1.6932</v>
      </c>
      <c r="W22" s="38">
        <v>-2.2576000000000001</v>
      </c>
      <c r="Y22">
        <v>1560.8088</v>
      </c>
      <c r="Z22">
        <v>1560.8088</v>
      </c>
      <c r="AA22">
        <v>-1266.0959</v>
      </c>
      <c r="AC22">
        <v>568.26239999999996</v>
      </c>
      <c r="AD22">
        <v>-107.712</v>
      </c>
      <c r="AE22">
        <v>-460.55040000000002</v>
      </c>
      <c r="AG22">
        <v>1.0468999999999999</v>
      </c>
      <c r="AH22">
        <v>-0.34820000000000001</v>
      </c>
      <c r="AI22">
        <v>-0.2014</v>
      </c>
      <c r="AJ22">
        <v>0.40279999999999999</v>
      </c>
      <c r="AL22" s="79">
        <f>(-Sheet3!$D$2*SIN(Sheet3!$E$2)-Sheet3!$C$2*SIN(Sheet3!F23+Sheet3!G23)-Sheet3!$B$2*SIN(Sheet3!F23))*Sheet3!Q23+(-Sheet3!$D$2*SIN(Sheet3!$E$2)-Sheet3!$C$2*SIN(Sheet3!F23+Sheet3!G23))*Sheet3!R23+(-Sheet3!$D$2*SIN(Sheet3!$E$2))*Sheet3!S23</f>
        <v>1.0229079578700084</v>
      </c>
      <c r="AM22" s="80">
        <f>(Sheet3!$D$2*COS(Sheet3!$E$2)+Sheet3!$C$2*COS(Sheet3!F23+Sheet3!G23)+Sheet3!$B$2*COS(Sheet3!F23))*Sheet3!Q23+(-Sheet3!$D$2*COS(Sheet3!$E$2)+Sheet3!$C$2*COS(Sheet3!F23+Sheet3!G23))*Sheet3!R23+(Sheet3!$D$2*COS(Sheet3!$E$2))*Sheet3!S23</f>
        <v>1.0477636843310818</v>
      </c>
    </row>
    <row r="23" spans="1:39" ht="15" x14ac:dyDescent="0.35">
      <c r="A23" s="105"/>
      <c r="B23" s="55">
        <v>0</v>
      </c>
      <c r="C23" s="55">
        <v>6.8</v>
      </c>
      <c r="D23" s="61">
        <f t="shared" si="1"/>
        <v>-9.1886134118146501E-17</v>
      </c>
      <c r="E23" s="61">
        <f t="shared" si="2"/>
        <v>5.3</v>
      </c>
      <c r="F23" s="70">
        <f t="shared" si="3"/>
        <v>0.872817279000209</v>
      </c>
      <c r="G23" s="70">
        <f t="shared" si="4"/>
        <v>2.5378925613420527</v>
      </c>
      <c r="H23" s="44">
        <f t="shared" si="0"/>
        <v>-1.8399135135473652</v>
      </c>
      <c r="I23">
        <v>1719.9114999999999</v>
      </c>
      <c r="J23" s="38">
        <v>0.87280000000000002</v>
      </c>
      <c r="K23" s="38">
        <v>0</v>
      </c>
      <c r="L23" s="38">
        <v>-1.4843999999999999</v>
      </c>
      <c r="M23" s="38">
        <v>1.9792000000000001</v>
      </c>
      <c r="N23" s="37"/>
      <c r="O23" s="38">
        <v>2.5379</v>
      </c>
      <c r="P23" s="38">
        <v>0</v>
      </c>
      <c r="Q23" s="38">
        <v>-1.0871999999999999</v>
      </c>
      <c r="R23" s="38">
        <v>1.4496</v>
      </c>
      <c r="S23" s="37"/>
      <c r="T23" s="38">
        <v>-1.8399000000000001</v>
      </c>
      <c r="U23" s="38">
        <v>0</v>
      </c>
      <c r="V23" s="38">
        <v>2.5716000000000001</v>
      </c>
      <c r="W23" s="38">
        <v>-3.4287999999999998</v>
      </c>
      <c r="Y23">
        <v>1323.4731999999999</v>
      </c>
      <c r="Z23">
        <v>1323.4731999999999</v>
      </c>
      <c r="AA23">
        <v>-2293.1354999999999</v>
      </c>
      <c r="AC23">
        <v>454.22640000000001</v>
      </c>
      <c r="AD23">
        <v>332.6832</v>
      </c>
      <c r="AE23">
        <v>-786.90959999999995</v>
      </c>
      <c r="AG23">
        <v>0.87280000000000002</v>
      </c>
      <c r="AH23">
        <v>-0.2475</v>
      </c>
      <c r="AI23">
        <v>-1.2498</v>
      </c>
      <c r="AJ23">
        <v>2.5</v>
      </c>
      <c r="AL23" s="79">
        <f>(-Sheet3!$D$2*SIN(Sheet3!$E$2)-Sheet3!$C$2*SIN(Sheet3!F24+Sheet3!G24)-Sheet3!$B$2*SIN(Sheet3!F24))*Sheet3!Q24+(-Sheet3!$D$2*SIN(Sheet3!$E$2)-Sheet3!$C$2*SIN(Sheet3!F24+Sheet3!G24))*Sheet3!R24+(-Sheet3!$D$2*SIN(Sheet3!$E$2))*Sheet3!S24</f>
        <v>-2.2456948829007879</v>
      </c>
      <c r="AM23" s="80">
        <f>(Sheet3!$D$2*COS(Sheet3!$E$2)+Sheet3!$C$2*COS(Sheet3!F24+Sheet3!G24)+Sheet3!$B$2*COS(Sheet3!F24))*Sheet3!Q24+(-Sheet3!$D$2*COS(Sheet3!$E$2)+Sheet3!$C$2*COS(Sheet3!F24+Sheet3!G24))*Sheet3!R24+(Sheet3!$D$2*COS(Sheet3!$E$2))*Sheet3!S24</f>
        <v>1.2267507845334567</v>
      </c>
    </row>
    <row r="24" spans="1:39" ht="15" x14ac:dyDescent="0.35">
      <c r="A24" s="105"/>
      <c r="B24" s="55">
        <v>0.6</v>
      </c>
      <c r="C24" s="55">
        <v>7.3</v>
      </c>
      <c r="D24" s="61">
        <f t="shared" si="1"/>
        <v>0.59999999999999987</v>
      </c>
      <c r="E24" s="61">
        <f t="shared" si="2"/>
        <v>5.8</v>
      </c>
      <c r="F24" s="70">
        <f t="shared" si="3"/>
        <v>0.74905411895937779</v>
      </c>
      <c r="G24" s="70">
        <f t="shared" si="4"/>
        <v>2.4473188088652433</v>
      </c>
      <c r="H24" s="44">
        <f t="shared" si="0"/>
        <v>-1.6255766010297243</v>
      </c>
      <c r="I24">
        <v>-1848.5854999999999</v>
      </c>
      <c r="J24" s="38">
        <v>0.74909999999999999</v>
      </c>
      <c r="K24" s="38">
        <v>0</v>
      </c>
      <c r="L24" s="38">
        <v>2.2656000000000001</v>
      </c>
      <c r="M24" s="38">
        <v>-3.0207999999999999</v>
      </c>
      <c r="N24" s="37"/>
      <c r="O24" s="38">
        <v>2.4472999999999998</v>
      </c>
      <c r="P24" s="38">
        <v>0</v>
      </c>
      <c r="Q24" s="38">
        <v>-1.0007999999999999</v>
      </c>
      <c r="R24" s="38">
        <v>1.3344</v>
      </c>
      <c r="S24" s="37"/>
      <c r="T24" s="38">
        <v>-1.6255999999999999</v>
      </c>
      <c r="U24" s="38">
        <v>0</v>
      </c>
      <c r="V24" s="38">
        <v>-1.2647999999999999</v>
      </c>
      <c r="W24" s="38">
        <v>1.6863999999999999</v>
      </c>
      <c r="Y24">
        <v>-2384.7388999999998</v>
      </c>
      <c r="Z24">
        <v>-2384.7388999999998</v>
      </c>
      <c r="AA24">
        <v>1330.1034</v>
      </c>
      <c r="AC24">
        <v>-774.83519999999999</v>
      </c>
      <c r="AD24">
        <v>342.27359999999999</v>
      </c>
      <c r="AE24">
        <v>432.5616</v>
      </c>
      <c r="AG24">
        <v>0.74909999999999999</v>
      </c>
      <c r="AH24">
        <v>0.37769999999999998</v>
      </c>
      <c r="AI24">
        <v>1.1404000000000001</v>
      </c>
      <c r="AJ24">
        <v>-2.2812000000000001</v>
      </c>
      <c r="AL24" s="79">
        <f>(-Sheet3!$D$2*SIN(Sheet3!$E$2)-Sheet3!$C$2*SIN(Sheet3!F25+Sheet3!G25)-Sheet3!$B$2*SIN(Sheet3!F25))*Sheet3!Q25+(-Sheet3!$D$2*SIN(Sheet3!$E$2)-Sheet3!$C$2*SIN(Sheet3!F25+Sheet3!G25))*Sheet3!R25+(-Sheet3!$D$2*SIN(Sheet3!$E$2))*Sheet3!S25</f>
        <v>1.0323422461768335</v>
      </c>
      <c r="AM24" s="80">
        <f>(Sheet3!$D$2*COS(Sheet3!$E$2)+Sheet3!$C$2*COS(Sheet3!F25+Sheet3!G25)+Sheet3!$B$2*COS(Sheet3!F25))*Sheet3!Q25+(-Sheet3!$D$2*COS(Sheet3!$E$2)+Sheet3!$C$2*COS(Sheet3!F25+Sheet3!G25))*Sheet3!R25+(Sheet3!$D$2*COS(Sheet3!$E$2))*Sheet3!S25</f>
        <v>1.2446308193213451</v>
      </c>
    </row>
    <row r="25" spans="1:39" ht="15" x14ac:dyDescent="0.35">
      <c r="A25" s="105"/>
      <c r="B25" s="55">
        <v>-0.6</v>
      </c>
      <c r="C25" s="55">
        <v>7.8</v>
      </c>
      <c r="D25" s="61">
        <f t="shared" si="1"/>
        <v>-0.60000000000000009</v>
      </c>
      <c r="E25" s="61">
        <f t="shared" si="2"/>
        <v>6.3</v>
      </c>
      <c r="F25" s="70">
        <f t="shared" si="3"/>
        <v>0.93792081495431512</v>
      </c>
      <c r="G25" s="70">
        <f t="shared" si="4"/>
        <v>2.3638510394207972</v>
      </c>
      <c r="H25" s="44">
        <f t="shared" si="0"/>
        <v>-1.7309755275802159</v>
      </c>
      <c r="I25">
        <v>-359.33010000000002</v>
      </c>
      <c r="J25" s="38">
        <v>0.93789999999999996</v>
      </c>
      <c r="K25" s="38">
        <v>0</v>
      </c>
      <c r="L25" s="38">
        <v>-1.1568000000000001</v>
      </c>
      <c r="M25" s="38">
        <v>1.5424</v>
      </c>
      <c r="N25" s="37"/>
      <c r="O25" s="38">
        <v>2.3639000000000001</v>
      </c>
      <c r="P25" s="38">
        <v>0</v>
      </c>
      <c r="Q25" s="38">
        <v>-1.1435999999999999</v>
      </c>
      <c r="R25" s="38">
        <v>1.5247999999999999</v>
      </c>
      <c r="S25" s="37"/>
      <c r="T25" s="38">
        <v>-1.7310000000000001</v>
      </c>
      <c r="U25" s="38">
        <v>0</v>
      </c>
      <c r="V25" s="38">
        <v>2.3003999999999998</v>
      </c>
      <c r="W25" s="38">
        <v>-3.0672000000000001</v>
      </c>
      <c r="Y25">
        <v>1427.6578999999999</v>
      </c>
      <c r="Z25">
        <v>1427.6578999999999</v>
      </c>
      <c r="AA25">
        <v>-2838.8910000000001</v>
      </c>
      <c r="AC25">
        <v>439.584</v>
      </c>
      <c r="AD25">
        <v>434.56799999999998</v>
      </c>
      <c r="AE25">
        <v>-874.15200000000004</v>
      </c>
      <c r="AG25">
        <v>0.93789999999999996</v>
      </c>
      <c r="AH25">
        <v>-0.1928</v>
      </c>
      <c r="AI25">
        <v>0.18859999999999999</v>
      </c>
      <c r="AJ25">
        <v>-0.37719999999999998</v>
      </c>
      <c r="AL25" s="79">
        <f>(-Sheet3!$D$2*SIN(Sheet3!$E$2)-Sheet3!$C$2*SIN(Sheet3!F26+Sheet3!G26)-Sheet3!$B$2*SIN(Sheet3!F26))*Sheet3!Q26+(-Sheet3!$D$2*SIN(Sheet3!$E$2)-Sheet3!$C$2*SIN(Sheet3!F26+Sheet3!G26))*Sheet3!R26+(-Sheet3!$D$2*SIN(Sheet3!$E$2))*Sheet3!S26</f>
        <v>1.9853604224446975</v>
      </c>
      <c r="AM25" s="80">
        <f>(Sheet3!$D$2*COS(Sheet3!$E$2)+Sheet3!$C$2*COS(Sheet3!F26+Sheet3!G26)+Sheet3!$B$2*COS(Sheet3!F26))*Sheet3!Q26+(-Sheet3!$D$2*COS(Sheet3!$E$2)+Sheet3!$C$2*COS(Sheet3!F26+Sheet3!G26))*Sheet3!R26+(Sheet3!$D$2*COS(Sheet3!$E$2))*Sheet3!S26</f>
        <v>0.14420417263895594</v>
      </c>
    </row>
    <row r="26" spans="1:39" ht="15" x14ac:dyDescent="0.35">
      <c r="A26" s="105"/>
      <c r="B26" s="55">
        <v>0</v>
      </c>
      <c r="C26" s="55">
        <v>8.4</v>
      </c>
      <c r="D26" s="61">
        <f t="shared" si="1"/>
        <v>-9.1886134118146501E-17</v>
      </c>
      <c r="E26" s="61">
        <f t="shared" si="2"/>
        <v>6.9</v>
      </c>
      <c r="F26" s="70">
        <f t="shared" si="3"/>
        <v>0.84151305309456936</v>
      </c>
      <c r="G26" s="70">
        <f t="shared" si="4"/>
        <v>2.2685526389240755</v>
      </c>
      <c r="H26" s="44">
        <f t="shared" si="0"/>
        <v>-1.5392693652237481</v>
      </c>
      <c r="I26">
        <v>1852.2539999999999</v>
      </c>
      <c r="J26" s="38">
        <v>0.84150000000000003</v>
      </c>
      <c r="K26" s="38">
        <v>0</v>
      </c>
      <c r="L26" s="38">
        <v>-1.722</v>
      </c>
      <c r="M26" s="38">
        <v>2.2959999999999998</v>
      </c>
      <c r="N26" s="37"/>
      <c r="O26" s="38">
        <v>2.2686000000000002</v>
      </c>
      <c r="P26" s="38">
        <v>0</v>
      </c>
      <c r="Q26" s="38">
        <v>-0.1452</v>
      </c>
      <c r="R26" s="38">
        <v>0.19359999999999999</v>
      </c>
      <c r="S26" s="37"/>
      <c r="T26" s="38">
        <v>-1.5392999999999999</v>
      </c>
      <c r="U26" s="38">
        <v>0</v>
      </c>
      <c r="V26" s="38">
        <v>1.8672</v>
      </c>
      <c r="W26" s="38">
        <v>-2.4895999999999998</v>
      </c>
      <c r="Y26">
        <v>2468.8980000000001</v>
      </c>
      <c r="Z26">
        <v>2468.8980000000001</v>
      </c>
      <c r="AA26">
        <v>-2677.7037</v>
      </c>
      <c r="AC26">
        <v>723.24</v>
      </c>
      <c r="AD26">
        <v>60.984000000000002</v>
      </c>
      <c r="AE26">
        <v>-784.22400000000005</v>
      </c>
      <c r="AG26">
        <v>0.84150000000000003</v>
      </c>
      <c r="AH26">
        <v>-0.28710000000000002</v>
      </c>
      <c r="AI26">
        <v>-0.84079999999999999</v>
      </c>
      <c r="AJ26">
        <v>1.6819999999999999</v>
      </c>
      <c r="AL26" s="79">
        <f>(-Sheet3!$D$2*SIN(Sheet3!$E$2)-Sheet3!$C$2*SIN(Sheet3!F27+Sheet3!G27)-Sheet3!$B$2*SIN(Sheet3!F27))*Sheet3!Q27+(-Sheet3!$D$2*SIN(Sheet3!$E$2)-Sheet3!$C$2*SIN(Sheet3!F27+Sheet3!G27))*Sheet3!R27+(-Sheet3!$D$2*SIN(Sheet3!$E$2))*Sheet3!S27</f>
        <v>-1.0900446258447924</v>
      </c>
      <c r="AM26" s="80">
        <f>(Sheet3!$D$2*COS(Sheet3!$E$2)+Sheet3!$C$2*COS(Sheet3!F27+Sheet3!G27)+Sheet3!$B$2*COS(Sheet3!F27))*Sheet3!Q27+(-Sheet3!$D$2*COS(Sheet3!$E$2)+Sheet3!$C$2*COS(Sheet3!F27+Sheet3!G27))*Sheet3!R27+(Sheet3!$D$2*COS(Sheet3!$E$2))*Sheet3!S27</f>
        <v>-0.75663423478166125</v>
      </c>
    </row>
    <row r="27" spans="1:39" ht="15" x14ac:dyDescent="0.35">
      <c r="A27" s="105"/>
      <c r="B27" s="55">
        <v>1</v>
      </c>
      <c r="C27" s="55">
        <v>8.4</v>
      </c>
      <c r="D27" s="61">
        <f t="shared" si="1"/>
        <v>0.99999999999999989</v>
      </c>
      <c r="E27" s="61">
        <f t="shared" si="2"/>
        <v>6.9</v>
      </c>
      <c r="F27" s="70">
        <f t="shared" si="3"/>
        <v>0.69797590844485458</v>
      </c>
      <c r="G27" s="70">
        <f t="shared" si="4"/>
        <v>2.2565296499116014</v>
      </c>
      <c r="H27" s="44">
        <f t="shared" si="0"/>
        <v>-1.3837092315615593</v>
      </c>
      <c r="I27">
        <v>-1108.7575999999999</v>
      </c>
      <c r="J27" s="38">
        <v>0.69799999999999995</v>
      </c>
      <c r="K27" s="38">
        <v>0</v>
      </c>
      <c r="L27" s="38">
        <v>0.80159999999999998</v>
      </c>
      <c r="M27" s="38">
        <v>-1.0688</v>
      </c>
      <c r="N27" s="37"/>
      <c r="O27" s="38">
        <v>2.2565</v>
      </c>
      <c r="P27" s="38">
        <v>0</v>
      </c>
      <c r="Q27" s="38">
        <v>0.90600000000000003</v>
      </c>
      <c r="R27" s="38">
        <v>-1.208</v>
      </c>
      <c r="S27" s="37"/>
      <c r="T27" s="38">
        <v>-1.3836999999999999</v>
      </c>
      <c r="U27" s="38">
        <v>0</v>
      </c>
      <c r="V27" s="38">
        <v>-1.7076</v>
      </c>
      <c r="W27" s="38">
        <v>2.2768000000000002</v>
      </c>
      <c r="Y27">
        <v>-1324.8812</v>
      </c>
      <c r="Z27">
        <v>-1324.8812</v>
      </c>
      <c r="AA27">
        <v>2822.4175</v>
      </c>
      <c r="AC27">
        <v>-370.33920000000001</v>
      </c>
      <c r="AD27">
        <v>-418.572</v>
      </c>
      <c r="AE27">
        <v>788.91120000000001</v>
      </c>
      <c r="AG27">
        <v>0.69799999999999995</v>
      </c>
      <c r="AH27">
        <v>0.1336</v>
      </c>
      <c r="AI27">
        <v>0.43719999999999998</v>
      </c>
      <c r="AJ27">
        <v>-0.87439999999999996</v>
      </c>
      <c r="AL27" s="79">
        <f>(-Sheet3!$D$2*SIN(Sheet3!$E$2)-Sheet3!$C$2*SIN(Sheet3!F28+Sheet3!G28)-Sheet3!$B$2*SIN(Sheet3!F28))*Sheet3!Q28+(-Sheet3!$D$2*SIN(Sheet3!$E$2)-Sheet3!$C$2*SIN(Sheet3!F28+Sheet3!G28))*Sheet3!R28+(-Sheet3!$D$2*SIN(Sheet3!$E$2))*Sheet3!S28</f>
        <v>0.43852976367232699</v>
      </c>
      <c r="AM27" s="80">
        <f>(Sheet3!$D$2*COS(Sheet3!$E$2)+Sheet3!$C$2*COS(Sheet3!F28+Sheet3!G28)+Sheet3!$B$2*COS(Sheet3!F28))*Sheet3!Q28+(-Sheet3!$D$2*COS(Sheet3!$E$2)+Sheet3!$C$2*COS(Sheet3!F28+Sheet3!G28))*Sheet3!R28+(Sheet3!$D$2*COS(Sheet3!$E$2))*Sheet3!S28</f>
        <v>-2.5909588899843867</v>
      </c>
    </row>
    <row r="28" spans="1:39" ht="15.6" thickBot="1" x14ac:dyDescent="0.4">
      <c r="A28" s="106"/>
      <c r="B28" s="56">
        <v>0.5</v>
      </c>
      <c r="C28" s="56">
        <v>8</v>
      </c>
      <c r="D28" s="62">
        <f t="shared" si="1"/>
        <v>0.49999999999999989</v>
      </c>
      <c r="E28" s="62">
        <f t="shared" si="2"/>
        <v>6.5</v>
      </c>
      <c r="F28" s="71">
        <f t="shared" si="3"/>
        <v>0.76475351591548968</v>
      </c>
      <c r="G28" s="71">
        <f t="shared" si="4"/>
        <v>2.3320295627238625</v>
      </c>
      <c r="H28" s="46">
        <f t="shared" si="0"/>
        <v>-1.5259867518444556</v>
      </c>
      <c r="I28">
        <v>-2565.8627000000001</v>
      </c>
      <c r="J28" s="38">
        <v>0.76480000000000004</v>
      </c>
      <c r="K28" s="38">
        <v>0</v>
      </c>
      <c r="L28" s="38">
        <v>-0.51119999999999999</v>
      </c>
      <c r="M28" s="38">
        <v>0.68159999999999998</v>
      </c>
      <c r="N28" s="37"/>
      <c r="O28" s="38">
        <v>2.3319999999999999</v>
      </c>
      <c r="P28" s="38">
        <v>0</v>
      </c>
      <c r="Q28" s="38">
        <v>2.5512000000000001</v>
      </c>
      <c r="R28" s="38">
        <v>-3.4016000000000002</v>
      </c>
      <c r="S28" s="37"/>
      <c r="T28" s="38">
        <v>-1.526</v>
      </c>
      <c r="U28" s="38">
        <v>0</v>
      </c>
      <c r="V28" s="38">
        <v>-2.04</v>
      </c>
      <c r="W28" s="38">
        <v>2.72</v>
      </c>
      <c r="Y28">
        <v>969.78700000000003</v>
      </c>
      <c r="Z28">
        <v>969.78700000000003</v>
      </c>
      <c r="AA28">
        <v>3865.4639999999999</v>
      </c>
      <c r="AC28">
        <v>258.66719999999998</v>
      </c>
      <c r="AD28">
        <v>-1290.9072000000001</v>
      </c>
      <c r="AE28">
        <v>1032.24</v>
      </c>
      <c r="AG28">
        <v>0.76480000000000004</v>
      </c>
      <c r="AH28">
        <v>-8.5000000000000006E-2</v>
      </c>
      <c r="AI28">
        <v>0.88139999999999996</v>
      </c>
      <c r="AJ28">
        <v>-1.7636000000000001</v>
      </c>
      <c r="AL28" s="79">
        <f>(-Sheet3!$D$2*SIN(Sheet3!$E$2)-Sheet3!$C$2*SIN(Sheet3!F29+Sheet3!G29)-Sheet3!$B$2*SIN(Sheet3!F29))*Sheet3!Q29+(-Sheet3!$D$2*SIN(Sheet3!$E$2)-Sheet3!$C$2*SIN(Sheet3!F29+Sheet3!G29))*Sheet3!R29+(-Sheet3!$D$2*SIN(Sheet3!$E$2))*Sheet3!S29</f>
        <v>2.0964487254476754</v>
      </c>
      <c r="AM28" s="80">
        <f>(Sheet3!$D$2*COS(Sheet3!$E$2)+Sheet3!$C$2*COS(Sheet3!F29+Sheet3!G29)+Sheet3!$B$2*COS(Sheet3!F29))*Sheet3!Q29+(-Sheet3!$D$2*COS(Sheet3!$E$2)+Sheet3!$C$2*COS(Sheet3!F29+Sheet3!G29))*Sheet3!R29+(Sheet3!$D$2*COS(Sheet3!$E$2))*Sheet3!S29</f>
        <v>4.6624474300465319</v>
      </c>
    </row>
    <row r="29" spans="1:39" ht="15" x14ac:dyDescent="0.35">
      <c r="A29" s="107" t="s">
        <v>5</v>
      </c>
      <c r="B29" s="57">
        <v>0.8</v>
      </c>
      <c r="C29" s="57">
        <v>6.7</v>
      </c>
      <c r="D29" s="57">
        <f t="shared" si="1"/>
        <v>0.79999999999999993</v>
      </c>
      <c r="E29" s="57">
        <f t="shared" si="2"/>
        <v>5.2</v>
      </c>
      <c r="F29" s="66">
        <f t="shared" si="3"/>
        <v>0.72223039446400972</v>
      </c>
      <c r="G29" s="66">
        <f t="shared" si="4"/>
        <v>2.5446125969184723</v>
      </c>
      <c r="H29" s="47">
        <f t="shared" si="0"/>
        <v>-1.6960466645875854</v>
      </c>
      <c r="I29">
        <v>3560.797</v>
      </c>
      <c r="J29" s="38">
        <v>0.72219999999999995</v>
      </c>
      <c r="K29" s="38">
        <v>0</v>
      </c>
      <c r="L29" s="38">
        <v>-3.1572</v>
      </c>
      <c r="M29" s="38">
        <v>4.2096</v>
      </c>
      <c r="N29" s="37"/>
      <c r="O29" s="38">
        <v>2.5446</v>
      </c>
      <c r="P29" s="38">
        <v>0</v>
      </c>
      <c r="Q29" s="38">
        <v>-5.1239999999999997</v>
      </c>
      <c r="R29" s="38">
        <v>6.8319999999999999</v>
      </c>
      <c r="S29" s="37"/>
      <c r="T29" s="38">
        <v>-1.696</v>
      </c>
      <c r="U29" s="38">
        <v>0</v>
      </c>
      <c r="V29" s="38">
        <v>8.2799999999999994</v>
      </c>
      <c r="W29" s="38">
        <v>-11.04</v>
      </c>
      <c r="Y29">
        <v>6820.2741999999998</v>
      </c>
      <c r="Z29">
        <v>6820.2741999999998</v>
      </c>
      <c r="AA29">
        <v>-17886.495999999999</v>
      </c>
      <c r="AC29">
        <v>1742.7744</v>
      </c>
      <c r="AD29">
        <v>2828.4479999999999</v>
      </c>
      <c r="AE29">
        <v>-4570.5600000000004</v>
      </c>
      <c r="AG29">
        <v>0.72219999999999995</v>
      </c>
      <c r="AH29">
        <v>-0.52629999999999999</v>
      </c>
      <c r="AI29">
        <v>-1.0766</v>
      </c>
      <c r="AJ29">
        <v>2.1536</v>
      </c>
      <c r="AL29" s="79">
        <f>(-Sheet3!$D$2*SIN(Sheet3!$E$2)-Sheet3!$C$2*SIN(Sheet3!F30+Sheet3!G30)-Sheet3!$B$2*SIN(Sheet3!F30))*Sheet3!Q30+(-Sheet3!$D$2*SIN(Sheet3!$E$2)-Sheet3!$C$2*SIN(Sheet3!F30+Sheet3!G30))*Sheet3!R30+(-Sheet3!$D$2*SIN(Sheet3!$E$2))*Sheet3!S30</f>
        <v>-2.2062327272863964</v>
      </c>
      <c r="AM29" s="80">
        <f>(Sheet3!$D$2*COS(Sheet3!$E$2)+Sheet3!$C$2*COS(Sheet3!F30+Sheet3!G30)+Sheet3!$B$2*COS(Sheet3!F30))*Sheet3!Q30+(-Sheet3!$D$2*COS(Sheet3!$E$2)+Sheet3!$C$2*COS(Sheet3!F30+Sheet3!G30))*Sheet3!R30+(Sheet3!$D$2*COS(Sheet3!$E$2))*Sheet3!S30</f>
        <v>-3.3046508491724573</v>
      </c>
    </row>
    <row r="30" spans="1:39" ht="15" x14ac:dyDescent="0.35">
      <c r="A30" s="108"/>
      <c r="B30" s="58">
        <v>3</v>
      </c>
      <c r="C30" s="58">
        <v>8.6999999999999993</v>
      </c>
      <c r="D30" s="58">
        <f t="shared" si="1"/>
        <v>3</v>
      </c>
      <c r="E30" s="58">
        <f t="shared" si="2"/>
        <v>7.1999999999999993</v>
      </c>
      <c r="F30" s="67">
        <f t="shared" si="3"/>
        <v>0.45910512783147261</v>
      </c>
      <c r="G30" s="67">
        <f t="shared" si="4"/>
        <v>2.1176472774908408</v>
      </c>
      <c r="H30" s="48">
        <f t="shared" si="0"/>
        <v>-1.0059560785274169</v>
      </c>
      <c r="I30">
        <v>-918.10590000000002</v>
      </c>
      <c r="J30" s="38">
        <v>0.45910000000000001</v>
      </c>
      <c r="K30" s="38">
        <v>0</v>
      </c>
      <c r="L30" s="38">
        <v>7.4399999999999994E-2</v>
      </c>
      <c r="M30" s="38">
        <v>-9.9199999999999997E-2</v>
      </c>
      <c r="N30" s="37"/>
      <c r="O30" s="38">
        <v>2.1175999999999999</v>
      </c>
      <c r="P30" s="38">
        <v>0</v>
      </c>
      <c r="Q30" s="38">
        <v>3.9563999999999999</v>
      </c>
      <c r="R30" s="38">
        <v>-5.2751999999999999</v>
      </c>
      <c r="S30" s="37"/>
      <c r="T30" s="38">
        <v>-1.006</v>
      </c>
      <c r="U30" s="38">
        <v>0</v>
      </c>
      <c r="V30" s="38">
        <v>-4.0296000000000003</v>
      </c>
      <c r="W30" s="38">
        <v>5.3727999999999998</v>
      </c>
      <c r="Y30">
        <v>-181.66589999999999</v>
      </c>
      <c r="Z30">
        <v>-181.66589999999999</v>
      </c>
      <c r="AA30">
        <v>9863.1190000000006</v>
      </c>
      <c r="AC30">
        <v>-44.64</v>
      </c>
      <c r="AD30">
        <v>-2373.84</v>
      </c>
      <c r="AE30">
        <v>2417.7600000000002</v>
      </c>
      <c r="AG30">
        <v>0.45910000000000001</v>
      </c>
      <c r="AH30">
        <v>1.23E-2</v>
      </c>
      <c r="AI30">
        <v>0.2452</v>
      </c>
      <c r="AJ30">
        <v>-0.49</v>
      </c>
      <c r="AL30" s="79">
        <f>(-Sheet3!$D$2*SIN(Sheet3!$E$2)-Sheet3!$C$2*SIN(Sheet3!F31+Sheet3!G31)-Sheet3!$B$2*SIN(Sheet3!F31))*Sheet3!Q31+(-Sheet3!$D$2*SIN(Sheet3!$E$2)-Sheet3!$C$2*SIN(Sheet3!F31+Sheet3!G31))*Sheet3!R31+(-Sheet3!$D$2*SIN(Sheet3!$E$2))*Sheet3!S31</f>
        <v>0.7511113718648601</v>
      </c>
      <c r="AM30" s="80">
        <f>(Sheet3!$D$2*COS(Sheet3!$E$2)+Sheet3!$C$2*COS(Sheet3!F31+Sheet3!G31)+Sheet3!$B$2*COS(Sheet3!F31))*Sheet3!Q31+(-Sheet3!$D$2*COS(Sheet3!$E$2)+Sheet3!$C$2*COS(Sheet3!F31+Sheet3!G31))*Sheet3!R31+(Sheet3!$D$2*COS(Sheet3!$E$2))*Sheet3!S31</f>
        <v>0.43182107225538402</v>
      </c>
    </row>
    <row r="31" spans="1:39" ht="15" x14ac:dyDescent="0.35">
      <c r="A31" s="108"/>
      <c r="B31" s="58">
        <v>2.2000000000000002</v>
      </c>
      <c r="C31" s="58">
        <v>6.9</v>
      </c>
      <c r="D31" s="58">
        <f t="shared" si="1"/>
        <v>2.2000000000000002</v>
      </c>
      <c r="E31" s="58">
        <f t="shared" si="2"/>
        <v>5.4</v>
      </c>
      <c r="F31" s="67">
        <f t="shared" si="3"/>
        <v>0.46526000975104981</v>
      </c>
      <c r="G31" s="67">
        <f t="shared" si="4"/>
        <v>2.4473188088652433</v>
      </c>
      <c r="H31" s="48">
        <f t="shared" si="0"/>
        <v>-1.3417824918213967</v>
      </c>
      <c r="I31">
        <v>1167.6703</v>
      </c>
      <c r="J31" s="38">
        <v>0.46529999999999999</v>
      </c>
      <c r="K31" s="38">
        <v>0</v>
      </c>
      <c r="L31" s="38">
        <v>-0.66</v>
      </c>
      <c r="M31" s="38">
        <v>0.88</v>
      </c>
      <c r="N31" s="37"/>
      <c r="O31" s="38">
        <v>2.4472999999999998</v>
      </c>
      <c r="P31" s="38">
        <v>0</v>
      </c>
      <c r="Q31" s="38">
        <v>-0.69120000000000004</v>
      </c>
      <c r="R31" s="38">
        <v>0.92159999999999997</v>
      </c>
      <c r="S31" s="37"/>
      <c r="T31" s="38">
        <v>-1.3418000000000001</v>
      </c>
      <c r="U31" s="38">
        <v>0</v>
      </c>
      <c r="V31" s="38">
        <v>1.3524</v>
      </c>
      <c r="W31" s="38">
        <v>-1.8031999999999999</v>
      </c>
      <c r="Y31">
        <v>1822.2853</v>
      </c>
      <c r="Z31">
        <v>1822.2853</v>
      </c>
      <c r="AA31">
        <v>-3734.4166</v>
      </c>
      <c r="AC31">
        <v>429</v>
      </c>
      <c r="AD31">
        <v>449.28</v>
      </c>
      <c r="AE31">
        <v>-879.06</v>
      </c>
      <c r="AG31">
        <v>0.46529999999999999</v>
      </c>
      <c r="AH31">
        <v>-0.11</v>
      </c>
      <c r="AI31">
        <v>-0.27660000000000001</v>
      </c>
      <c r="AJ31">
        <v>0.55320000000000003</v>
      </c>
      <c r="AL31" s="79">
        <f>(-Sheet3!$D$2*SIN(Sheet3!$E$2)-Sheet3!$C$2*SIN(Sheet3!F32+Sheet3!G32)-Sheet3!$B$2*SIN(Sheet3!F32))*Sheet3!Q32+(-Sheet3!$D$2*SIN(Sheet3!$E$2)-Sheet3!$C$2*SIN(Sheet3!F32+Sheet3!G32))*Sheet3!R32+(-Sheet3!$D$2*SIN(Sheet3!$E$2))*Sheet3!S32</f>
        <v>0.17512869569063899</v>
      </c>
      <c r="AM31" s="80">
        <f>(Sheet3!$D$2*COS(Sheet3!$E$2)+Sheet3!$C$2*COS(Sheet3!F32+Sheet3!G32)+Sheet3!$B$2*COS(Sheet3!F32))*Sheet3!Q32+(-Sheet3!$D$2*COS(Sheet3!$E$2)+Sheet3!$C$2*COS(Sheet3!F32+Sheet3!G32))*Sheet3!R32+(Sheet3!$D$2*COS(Sheet3!$E$2))*Sheet3!S32</f>
        <v>1.0108440771113398</v>
      </c>
    </row>
    <row r="32" spans="1:39" ht="15" x14ac:dyDescent="0.35">
      <c r="A32" s="108"/>
      <c r="B32" s="58">
        <v>2.6</v>
      </c>
      <c r="C32" s="58">
        <v>7.1</v>
      </c>
      <c r="D32" s="58">
        <f t="shared" si="1"/>
        <v>2.6</v>
      </c>
      <c r="E32" s="58">
        <f t="shared" si="2"/>
        <v>5.6</v>
      </c>
      <c r="F32" s="67">
        <f t="shared" si="3"/>
        <v>0.41025650825626397</v>
      </c>
      <c r="G32" s="67">
        <f t="shared" si="4"/>
        <v>2.3896603495436946</v>
      </c>
      <c r="H32" s="48">
        <f t="shared" si="0"/>
        <v>-1.2291205310050621</v>
      </c>
      <c r="I32">
        <v>3749.8571000000002</v>
      </c>
      <c r="J32" s="38">
        <v>0.4103</v>
      </c>
      <c r="K32" s="38">
        <v>0</v>
      </c>
      <c r="L32" s="38">
        <v>0.16919999999999999</v>
      </c>
      <c r="M32" s="38">
        <v>-0.22559999999999999</v>
      </c>
      <c r="N32" s="37"/>
      <c r="O32" s="38">
        <v>2.3896999999999999</v>
      </c>
      <c r="P32" s="38">
        <v>0</v>
      </c>
      <c r="Q32" s="38">
        <v>-0.99480000000000002</v>
      </c>
      <c r="R32" s="38">
        <v>1.3264</v>
      </c>
      <c r="S32" s="37"/>
      <c r="T32" s="38">
        <v>-1.2291000000000001</v>
      </c>
      <c r="U32" s="38">
        <v>0</v>
      </c>
      <c r="V32" s="38">
        <v>0.8256</v>
      </c>
      <c r="W32" s="38">
        <v>-1.1008</v>
      </c>
      <c r="Y32">
        <v>-523.81359999999995</v>
      </c>
      <c r="Z32">
        <v>-523.81359999999995</v>
      </c>
      <c r="AA32">
        <v>-2559.1442999999999</v>
      </c>
      <c r="AC32">
        <v>-118.7784</v>
      </c>
      <c r="AD32">
        <v>698.34960000000001</v>
      </c>
      <c r="AE32">
        <v>-579.57119999999998</v>
      </c>
      <c r="AG32">
        <v>0.4103</v>
      </c>
      <c r="AH32">
        <v>2.8299999999999999E-2</v>
      </c>
      <c r="AI32">
        <v>-0.79139999999999999</v>
      </c>
      <c r="AJ32">
        <v>1.5824</v>
      </c>
      <c r="AL32" s="79">
        <f>(-Sheet3!$D$2*SIN(Sheet3!$E$2)-Sheet3!$C$2*SIN(Sheet3!F33+Sheet3!G33)-Sheet3!$B$2*SIN(Sheet3!F33))*Sheet3!Q33+(-Sheet3!$D$2*SIN(Sheet3!$E$2)-Sheet3!$C$2*SIN(Sheet3!F33+Sheet3!G33))*Sheet3!R33+(-Sheet3!$D$2*SIN(Sheet3!$E$2))*Sheet3!S33</f>
        <v>-2.8527701810209978</v>
      </c>
      <c r="AM32" s="80">
        <f>(Sheet3!$D$2*COS(Sheet3!$E$2)+Sheet3!$C$2*COS(Sheet3!F33+Sheet3!G33)+Sheet3!$B$2*COS(Sheet3!F33))*Sheet3!Q33+(-Sheet3!$D$2*COS(Sheet3!$E$2)+Sheet3!$C$2*COS(Sheet3!F33+Sheet3!G33))*Sheet3!R33+(Sheet3!$D$2*COS(Sheet3!$E$2))*Sheet3!S33</f>
        <v>0.52726321123026765</v>
      </c>
    </row>
    <row r="33" spans="1:39" ht="15" x14ac:dyDescent="0.35">
      <c r="A33" s="108"/>
      <c r="B33" s="58">
        <v>2.7</v>
      </c>
      <c r="C33" s="58">
        <v>7.6</v>
      </c>
      <c r="D33" s="58">
        <f t="shared" si="1"/>
        <v>2.7</v>
      </c>
      <c r="E33" s="58">
        <f t="shared" si="2"/>
        <v>6.1</v>
      </c>
      <c r="F33" s="67">
        <f t="shared" si="3"/>
        <v>0.42438385733430461</v>
      </c>
      <c r="G33" s="67">
        <f t="shared" si="4"/>
        <v>2.3067526735390311</v>
      </c>
      <c r="H33" s="48">
        <f t="shared" si="0"/>
        <v>-1.1603402040784392</v>
      </c>
      <c r="I33">
        <v>-9377.4573999999993</v>
      </c>
      <c r="J33" s="38">
        <v>0.4244</v>
      </c>
      <c r="K33" s="38">
        <v>0</v>
      </c>
      <c r="L33" s="38">
        <v>2.5415999999999999</v>
      </c>
      <c r="M33" s="38">
        <v>-3.3887999999999998</v>
      </c>
      <c r="N33" s="37"/>
      <c r="O33" s="38">
        <v>2.3068</v>
      </c>
      <c r="P33" s="38">
        <v>0</v>
      </c>
      <c r="Q33" s="38">
        <v>0.67200000000000004</v>
      </c>
      <c r="R33" s="38">
        <v>-0.89600000000000002</v>
      </c>
      <c r="S33" s="37"/>
      <c r="T33" s="38">
        <v>-1.1603000000000001</v>
      </c>
      <c r="U33" s="38">
        <v>0</v>
      </c>
      <c r="V33" s="38">
        <v>-3.2147999999999999</v>
      </c>
      <c r="W33" s="38">
        <v>4.2864000000000004</v>
      </c>
      <c r="Y33">
        <v>-8800.2891999999993</v>
      </c>
      <c r="Z33">
        <v>-8800.2891999999993</v>
      </c>
      <c r="AA33">
        <v>11130.620500000001</v>
      </c>
      <c r="AC33">
        <v>-1921.4495999999999</v>
      </c>
      <c r="AD33">
        <v>-508.03199999999998</v>
      </c>
      <c r="AE33">
        <v>2430.3888000000002</v>
      </c>
      <c r="AG33">
        <v>0.4244</v>
      </c>
      <c r="AH33">
        <v>0.42370000000000002</v>
      </c>
      <c r="AI33">
        <v>1.7729999999999999</v>
      </c>
      <c r="AJ33">
        <v>-3.5464000000000002</v>
      </c>
      <c r="AL33" s="79">
        <f>(-Sheet3!$D$2*SIN(Sheet3!$E$2)-Sheet3!$C$2*SIN(Sheet3!F34+Sheet3!G34)-Sheet3!$B$2*SIN(Sheet3!F34))*Sheet3!Q34+(-Sheet3!$D$2*SIN(Sheet3!$E$2)-Sheet3!$C$2*SIN(Sheet3!F34+Sheet3!G34))*Sheet3!R34+(-Sheet3!$D$2*SIN(Sheet3!$E$2))*Sheet3!S34</f>
        <v>3.2459007626806868</v>
      </c>
      <c r="AM33" s="80">
        <f>(Sheet3!$D$2*COS(Sheet3!$E$2)+Sheet3!$C$2*COS(Sheet3!F34+Sheet3!G34)+Sheet3!$B$2*COS(Sheet3!F34))*Sheet3!Q34+(-Sheet3!$D$2*COS(Sheet3!$E$2)+Sheet3!$C$2*COS(Sheet3!F34+Sheet3!G34))*Sheet3!R34+(Sheet3!$D$2*COS(Sheet3!$E$2))*Sheet3!S34</f>
        <v>2.0061495180602797</v>
      </c>
    </row>
    <row r="34" spans="1:39" ht="15.6" thickBot="1" x14ac:dyDescent="0.4">
      <c r="A34" s="109"/>
      <c r="B34" s="58">
        <v>1.3</v>
      </c>
      <c r="C34" s="58">
        <v>7.7</v>
      </c>
      <c r="D34" s="58">
        <f t="shared" si="1"/>
        <v>1.3</v>
      </c>
      <c r="E34" s="58">
        <f t="shared" si="2"/>
        <v>6.2</v>
      </c>
      <c r="F34" s="67">
        <f t="shared" si="3"/>
        <v>0.63622127756285285</v>
      </c>
      <c r="G34" s="67">
        <f t="shared" si="4"/>
        <v>2.3627959251210009</v>
      </c>
      <c r="H34" s="48">
        <f t="shared" si="0"/>
        <v>-1.4282208758889574</v>
      </c>
      <c r="I34">
        <v>4568.0781999999999</v>
      </c>
      <c r="J34" s="38">
        <v>0.63619999999999999</v>
      </c>
      <c r="K34" s="38">
        <v>0</v>
      </c>
      <c r="L34" s="38">
        <v>-2.7791999999999999</v>
      </c>
      <c r="M34" s="38">
        <v>3.7056</v>
      </c>
      <c r="N34" s="37"/>
      <c r="O34" s="38">
        <v>2.3628</v>
      </c>
      <c r="P34" s="38">
        <v>0</v>
      </c>
      <c r="Q34" s="38">
        <v>-2.6352000000000002</v>
      </c>
      <c r="R34" s="38">
        <v>3.5135999999999998</v>
      </c>
      <c r="S34" s="37"/>
      <c r="T34" s="38">
        <v>-1.4281999999999999</v>
      </c>
      <c r="U34" s="38">
        <v>0</v>
      </c>
      <c r="V34" s="38">
        <v>5.4131999999999998</v>
      </c>
      <c r="W34" s="38">
        <v>-7.2176</v>
      </c>
      <c r="Y34">
        <v>10713.2942</v>
      </c>
      <c r="Z34">
        <v>10713.2942</v>
      </c>
      <c r="AA34">
        <v>-20867.058700000001</v>
      </c>
      <c r="AC34">
        <v>2256.7103999999999</v>
      </c>
      <c r="AD34">
        <v>2139.7824000000001</v>
      </c>
      <c r="AE34">
        <v>-4395.5183999999999</v>
      </c>
      <c r="AG34">
        <v>0.63619999999999999</v>
      </c>
      <c r="AH34">
        <v>-0.46310000000000001</v>
      </c>
      <c r="AI34">
        <v>-0.7772</v>
      </c>
      <c r="AJ34">
        <v>1.554</v>
      </c>
      <c r="AL34" s="79">
        <f>(-Sheet3!$D$2*SIN(Sheet3!$E$2)-Sheet3!$C$2*SIN(Sheet3!F35+Sheet3!G35)-Sheet3!$B$2*SIN(Sheet3!F35))*Sheet3!Q35+(-Sheet3!$D$2*SIN(Sheet3!$E$2)-Sheet3!$C$2*SIN(Sheet3!F35+Sheet3!G35))*Sheet3!R35+(-Sheet3!$D$2*SIN(Sheet3!$E$2))*Sheet3!S35</f>
        <v>1.1313705529739779</v>
      </c>
      <c r="AM34" s="80">
        <f>(Sheet3!$D$2*COS(Sheet3!$E$2)+Sheet3!$C$2*COS(Sheet3!F35+Sheet3!G35)+Sheet3!$B$2*COS(Sheet3!F35))*Sheet3!Q35+(-Sheet3!$D$2*COS(Sheet3!$E$2)+Sheet3!$C$2*COS(Sheet3!F35+Sheet3!G35))*Sheet3!R35+(Sheet3!$D$2*COS(Sheet3!$E$2))*Sheet3!S35</f>
        <v>0.66417688466620417</v>
      </c>
    </row>
    <row r="35" spans="1:39" ht="15" x14ac:dyDescent="0.35">
      <c r="A35" s="99" t="s">
        <v>7</v>
      </c>
      <c r="B35" s="72">
        <v>3.3</v>
      </c>
      <c r="C35" s="54">
        <v>8.4</v>
      </c>
      <c r="D35" s="60">
        <f t="shared" si="1"/>
        <v>3.3</v>
      </c>
      <c r="E35" s="60">
        <f t="shared" si="2"/>
        <v>6.9</v>
      </c>
      <c r="F35" s="69">
        <f t="shared" si="3"/>
        <v>0.40464951139168415</v>
      </c>
      <c r="G35" s="69">
        <f t="shared" si="4"/>
        <v>2.1432148988877167</v>
      </c>
      <c r="H35" s="40">
        <f t="shared" si="0"/>
        <v>-0.97706808348450425</v>
      </c>
      <c r="I35">
        <v>-178.19739999999999</v>
      </c>
      <c r="J35" s="38">
        <v>0.40460000000000002</v>
      </c>
      <c r="K35" s="38">
        <v>0</v>
      </c>
      <c r="L35" s="38">
        <v>-0.44879999999999998</v>
      </c>
      <c r="M35" s="38">
        <v>0.59840000000000004</v>
      </c>
      <c r="N35" s="37"/>
      <c r="O35" s="38">
        <v>2.1432000000000002</v>
      </c>
      <c r="P35" s="38">
        <v>0</v>
      </c>
      <c r="Q35" s="38">
        <v>-1.0992</v>
      </c>
      <c r="R35" s="38">
        <v>1.4656</v>
      </c>
      <c r="S35" s="37"/>
      <c r="T35" s="38">
        <v>-0.97709999999999997</v>
      </c>
      <c r="U35" s="38">
        <v>0</v>
      </c>
      <c r="V35" s="38">
        <v>1.5491999999999999</v>
      </c>
      <c r="W35" s="38">
        <v>-2.0655999999999999</v>
      </c>
      <c r="Y35">
        <v>1919.0246</v>
      </c>
      <c r="Z35">
        <v>1919.0246</v>
      </c>
      <c r="AA35">
        <v>-6623.8071</v>
      </c>
      <c r="AC35">
        <v>390.45600000000002</v>
      </c>
      <c r="AD35">
        <v>956.30399999999997</v>
      </c>
      <c r="AE35">
        <v>-1347.8040000000001</v>
      </c>
      <c r="AG35">
        <v>0.40460000000000002</v>
      </c>
      <c r="AH35">
        <v>-7.4800000000000005E-2</v>
      </c>
      <c r="AI35">
        <v>2.7199999999999998E-2</v>
      </c>
      <c r="AJ35">
        <v>-5.4399999999999997E-2</v>
      </c>
      <c r="AL35" s="79">
        <f>(-Sheet3!$D$2*SIN(Sheet3!$E$2)-Sheet3!$C$2*SIN(Sheet3!F36+Sheet3!G36)-Sheet3!$B$2*SIN(Sheet3!F36))*Sheet3!Q36+(-Sheet3!$D$2*SIN(Sheet3!$E$2)-Sheet3!$C$2*SIN(Sheet3!F36+Sheet3!G36))*Sheet3!R36+(-Sheet3!$D$2*SIN(Sheet3!$E$2))*Sheet3!S36</f>
        <v>-1.9773051226095353</v>
      </c>
      <c r="AM35" s="80">
        <f>(Sheet3!$D$2*COS(Sheet3!$E$2)+Sheet3!$C$2*COS(Sheet3!F36+Sheet3!G36)+Sheet3!$B$2*COS(Sheet3!F36))*Sheet3!Q36+(-Sheet3!$D$2*COS(Sheet3!$E$2)+Sheet3!$C$2*COS(Sheet3!F36+Sheet3!G36))*Sheet3!R36+(Sheet3!$D$2*COS(Sheet3!$E$2))*Sheet3!S36</f>
        <v>-3.3081626750537412</v>
      </c>
    </row>
    <row r="36" spans="1:39" ht="15" x14ac:dyDescent="0.35">
      <c r="A36" s="110"/>
      <c r="B36" s="73">
        <v>3.9</v>
      </c>
      <c r="C36" s="55">
        <v>8.6999999999999993</v>
      </c>
      <c r="D36" s="61">
        <f t="shared" si="1"/>
        <v>3.9</v>
      </c>
      <c r="E36" s="61">
        <f t="shared" si="2"/>
        <v>7.1999999999999993</v>
      </c>
      <c r="F36" s="70">
        <f t="shared" si="3"/>
        <v>0.36723074563849095</v>
      </c>
      <c r="G36" s="70">
        <f t="shared" si="4"/>
        <v>2.051609157924875</v>
      </c>
      <c r="H36" s="44">
        <f t="shared" si="0"/>
        <v>-0.84804357676846953</v>
      </c>
      <c r="I36">
        <v>287.29700000000003</v>
      </c>
      <c r="J36" s="38">
        <v>0.36720000000000003</v>
      </c>
      <c r="K36" s="38">
        <v>0</v>
      </c>
      <c r="L36" s="38">
        <v>-0.53039999999999998</v>
      </c>
      <c r="M36" s="38">
        <v>0.70720000000000005</v>
      </c>
      <c r="N36" s="37"/>
      <c r="O36" s="38">
        <v>2.0516000000000001</v>
      </c>
      <c r="P36" s="38">
        <v>0</v>
      </c>
      <c r="Q36" s="38">
        <v>3.9516</v>
      </c>
      <c r="R36" s="38">
        <v>-5.2687999999999997</v>
      </c>
      <c r="S36" s="37"/>
      <c r="T36" s="38">
        <v>-0.84799999999999998</v>
      </c>
      <c r="U36" s="38">
        <v>0</v>
      </c>
      <c r="V36" s="38">
        <v>-3.4211999999999998</v>
      </c>
      <c r="W36" s="38">
        <v>4.5616000000000003</v>
      </c>
      <c r="Y36">
        <v>2506.4630000000002</v>
      </c>
      <c r="Z36">
        <v>2506.4630000000002</v>
      </c>
      <c r="AA36">
        <v>16164.036899999999</v>
      </c>
      <c r="AC36">
        <v>493.27199999999999</v>
      </c>
      <c r="AD36">
        <v>-3674.9879999999998</v>
      </c>
      <c r="AE36">
        <v>3181.7159999999999</v>
      </c>
      <c r="AG36">
        <v>0.36720000000000003</v>
      </c>
      <c r="AH36">
        <v>-8.8400000000000006E-2</v>
      </c>
      <c r="AI36">
        <v>-0.04</v>
      </c>
      <c r="AJ36">
        <v>0.08</v>
      </c>
      <c r="AL36" s="79">
        <f>(-Sheet3!$D$2*SIN(Sheet3!$E$2)-Sheet3!$C$2*SIN(Sheet3!F37+Sheet3!G37)-Sheet3!$B$2*SIN(Sheet3!F37))*Sheet3!Q37+(-Sheet3!$D$2*SIN(Sheet3!$E$2)-Sheet3!$C$2*SIN(Sheet3!F37+Sheet3!G37))*Sheet3!R37+(-Sheet3!$D$2*SIN(Sheet3!$E$2))*Sheet3!S37</f>
        <v>2.3292762876723105</v>
      </c>
      <c r="AM36" s="80">
        <f>(Sheet3!$D$2*COS(Sheet3!$E$2)+Sheet3!$C$2*COS(Sheet3!F37+Sheet3!G37)+Sheet3!$B$2*COS(Sheet3!F37))*Sheet3!Q37+(-Sheet3!$D$2*COS(Sheet3!$E$2)+Sheet3!$C$2*COS(Sheet3!F37+Sheet3!G37))*Sheet3!R37+(Sheet3!$D$2*COS(Sheet3!$E$2))*Sheet3!S37</f>
        <v>3.9770252838291369</v>
      </c>
    </row>
    <row r="37" spans="1:39" ht="15" x14ac:dyDescent="0.35">
      <c r="A37" s="110"/>
      <c r="B37" s="73">
        <v>3.1</v>
      </c>
      <c r="C37" s="55">
        <v>6.9</v>
      </c>
      <c r="D37" s="61">
        <f t="shared" si="1"/>
        <v>3.1</v>
      </c>
      <c r="E37" s="61">
        <f t="shared" si="2"/>
        <v>5.4</v>
      </c>
      <c r="F37" s="70">
        <f t="shared" si="3"/>
        <v>0.3230407150919567</v>
      </c>
      <c r="G37" s="70">
        <f t="shared" si="4"/>
        <v>2.3808901350844804</v>
      </c>
      <c r="H37" s="44">
        <f t="shared" si="0"/>
        <v>-1.1331345233815404</v>
      </c>
      <c r="I37">
        <v>-1395.8178</v>
      </c>
      <c r="J37" s="38">
        <v>0.32300000000000001</v>
      </c>
      <c r="K37" s="38">
        <v>0</v>
      </c>
      <c r="L37" s="38">
        <v>-0.40920000000000001</v>
      </c>
      <c r="M37" s="38">
        <v>0.54559999999999997</v>
      </c>
      <c r="N37" s="37"/>
      <c r="O37" s="38">
        <v>2.3809</v>
      </c>
      <c r="P37" s="38">
        <v>0</v>
      </c>
      <c r="Q37" s="38">
        <v>-4.6247999999999996</v>
      </c>
      <c r="R37" s="38">
        <v>6.1664000000000003</v>
      </c>
      <c r="S37" s="37"/>
      <c r="T37" s="38">
        <v>-1.1331</v>
      </c>
      <c r="U37" s="38">
        <v>0</v>
      </c>
      <c r="V37" s="38">
        <v>5.0351999999999997</v>
      </c>
      <c r="W37" s="38">
        <v>-6.7135999999999996</v>
      </c>
      <c r="Y37">
        <v>2130.3454000000002</v>
      </c>
      <c r="Z37">
        <v>2130.3454000000002</v>
      </c>
      <c r="AA37">
        <v>-26211.0275</v>
      </c>
      <c r="AC37">
        <v>405.9264</v>
      </c>
      <c r="AD37">
        <v>4587.8015999999998</v>
      </c>
      <c r="AE37">
        <v>-4994.9183999999996</v>
      </c>
      <c r="AG37">
        <v>0.32300000000000001</v>
      </c>
      <c r="AH37">
        <v>-6.8400000000000002E-2</v>
      </c>
      <c r="AI37">
        <v>0.1762</v>
      </c>
      <c r="AJ37">
        <v>-0.35160000000000002</v>
      </c>
      <c r="AL37" s="79">
        <f>(-Sheet3!$D$2*SIN(Sheet3!$E$2)-Sheet3!$C$2*SIN(Sheet3!F38+Sheet3!G38)-Sheet3!$B$2*SIN(Sheet3!F38))*Sheet3!Q38+(-Sheet3!$D$2*SIN(Sheet3!$E$2)-Sheet3!$C$2*SIN(Sheet3!F38+Sheet3!G38))*Sheet3!R38+(-Sheet3!$D$2*SIN(Sheet3!$E$2))*Sheet3!S38</f>
        <v>-2.0656246993822012</v>
      </c>
      <c r="AM37" s="80">
        <f>(Sheet3!$D$2*COS(Sheet3!$E$2)+Sheet3!$C$2*COS(Sheet3!F38+Sheet3!G38)+Sheet3!$B$2*COS(Sheet3!F38))*Sheet3!Q38+(-Sheet3!$D$2*COS(Sheet3!$E$2)+Sheet3!$C$2*COS(Sheet3!F38+Sheet3!G38))*Sheet3!R38+(Sheet3!$D$2*COS(Sheet3!$E$2))*Sheet3!S38</f>
        <v>-3.4790737397576437</v>
      </c>
    </row>
    <row r="38" spans="1:39" ht="15" x14ac:dyDescent="0.35">
      <c r="A38" s="110"/>
      <c r="B38" s="73">
        <v>4.7</v>
      </c>
      <c r="C38" s="55">
        <v>8.6</v>
      </c>
      <c r="D38" s="61">
        <f t="shared" si="1"/>
        <v>4.7</v>
      </c>
      <c r="E38" s="61">
        <f t="shared" si="2"/>
        <v>7.1</v>
      </c>
      <c r="F38" s="70">
        <f t="shared" si="3"/>
        <v>0.28885979933778055</v>
      </c>
      <c r="G38" s="70">
        <f t="shared" si="4"/>
        <v>1.9954848968792351</v>
      </c>
      <c r="H38" s="44">
        <f t="shared" si="0"/>
        <v>-0.71354836942211897</v>
      </c>
      <c r="I38">
        <v>1166.8125</v>
      </c>
      <c r="J38" s="38">
        <v>0.28889999999999999</v>
      </c>
      <c r="K38" s="38">
        <v>0</v>
      </c>
      <c r="L38" s="38">
        <v>-0.93600000000000005</v>
      </c>
      <c r="M38" s="38">
        <v>1.248</v>
      </c>
      <c r="N38" s="37"/>
      <c r="O38" s="38">
        <v>1.9955000000000001</v>
      </c>
      <c r="P38" s="38">
        <v>0</v>
      </c>
      <c r="Q38" s="38">
        <v>4.1963999999999997</v>
      </c>
      <c r="R38" s="38">
        <v>-5.5952000000000002</v>
      </c>
      <c r="S38" s="37"/>
      <c r="T38" s="38">
        <v>-0.71350000000000002</v>
      </c>
      <c r="U38" s="38">
        <v>0</v>
      </c>
      <c r="V38" s="38">
        <v>-3.2616000000000001</v>
      </c>
      <c r="W38" s="38">
        <v>4.3487999999999998</v>
      </c>
      <c r="Y38">
        <v>5351.6349</v>
      </c>
      <c r="Z38">
        <v>5351.6349</v>
      </c>
      <c r="AA38">
        <v>18646.669099999999</v>
      </c>
      <c r="AC38">
        <v>988.41600000000005</v>
      </c>
      <c r="AD38">
        <v>-4431.3984</v>
      </c>
      <c r="AE38">
        <v>3444.2496000000001</v>
      </c>
      <c r="AG38">
        <v>0.28889999999999999</v>
      </c>
      <c r="AH38">
        <v>-0.15590000000000001</v>
      </c>
      <c r="AI38">
        <v>-0.13439999999999999</v>
      </c>
      <c r="AJ38">
        <v>0.26840000000000003</v>
      </c>
      <c r="AL38" s="79">
        <f>(-Sheet3!$D$2*SIN(Sheet3!$E$2)-Sheet3!$C$2*SIN(Sheet3!F39+Sheet3!G39)-Sheet3!$B$2*SIN(Sheet3!F39))*Sheet3!Q39+(-Sheet3!$D$2*SIN(Sheet3!$E$2)-Sheet3!$C$2*SIN(Sheet3!F39+Sheet3!G39))*Sheet3!R39+(-Sheet3!$D$2*SIN(Sheet3!$E$2))*Sheet3!S39</f>
        <v>1.4414243295627913</v>
      </c>
      <c r="AM38" s="80">
        <f>(Sheet3!$D$2*COS(Sheet3!$E$2)+Sheet3!$C$2*COS(Sheet3!F39+Sheet3!G39)+Sheet3!$B$2*COS(Sheet3!F39))*Sheet3!Q39+(-Sheet3!$D$2*COS(Sheet3!$E$2)+Sheet3!$C$2*COS(Sheet3!F39+Sheet3!G39))*Sheet3!R39+(Sheet3!$D$2*COS(Sheet3!$E$2))*Sheet3!S39</f>
        <v>1.1371946907697723</v>
      </c>
    </row>
    <row r="39" spans="1:39" ht="15.6" thickBot="1" x14ac:dyDescent="0.4">
      <c r="A39" s="110"/>
      <c r="B39" s="73">
        <v>3.8</v>
      </c>
      <c r="C39" s="55">
        <v>6.7</v>
      </c>
      <c r="D39" s="61">
        <f t="shared" si="1"/>
        <v>3.8</v>
      </c>
      <c r="E39" s="61">
        <f t="shared" si="2"/>
        <v>5.2</v>
      </c>
      <c r="F39" s="70">
        <f t="shared" si="3"/>
        <v>0.21091706177023156</v>
      </c>
      <c r="G39" s="70">
        <f t="shared" si="4"/>
        <v>2.3451571054627731</v>
      </c>
      <c r="H39" s="44">
        <f t="shared" si="0"/>
        <v>-0.98527784043810795</v>
      </c>
      <c r="I39">
        <v>-4651.5433000000003</v>
      </c>
      <c r="J39" s="38">
        <v>0.2109</v>
      </c>
      <c r="K39" s="38">
        <v>0</v>
      </c>
      <c r="L39" s="38">
        <v>-0.53400000000000003</v>
      </c>
      <c r="M39" s="38">
        <v>0.71199999999999997</v>
      </c>
      <c r="N39" s="37"/>
      <c r="O39" s="38">
        <v>2.3452000000000002</v>
      </c>
      <c r="P39" s="38">
        <v>0</v>
      </c>
      <c r="Q39" s="38">
        <v>-1.7712000000000001</v>
      </c>
      <c r="R39" s="38">
        <v>2.3616000000000001</v>
      </c>
      <c r="S39" s="37"/>
      <c r="T39" s="38">
        <v>-0.98529999999999995</v>
      </c>
      <c r="U39" s="38">
        <v>0</v>
      </c>
      <c r="V39" s="38">
        <v>2.3052000000000001</v>
      </c>
      <c r="W39" s="38">
        <v>-3.0735999999999999</v>
      </c>
      <c r="Y39">
        <v>3343.9409000000001</v>
      </c>
      <c r="Z39">
        <v>3343.9409000000001</v>
      </c>
      <c r="AA39">
        <v>-14435.379300000001</v>
      </c>
      <c r="AC39">
        <v>599.14800000000002</v>
      </c>
      <c r="AD39">
        <v>1987.2864</v>
      </c>
      <c r="AE39">
        <v>-2586.4344000000001</v>
      </c>
      <c r="AG39">
        <v>0.2109</v>
      </c>
      <c r="AH39">
        <v>-8.8999999999999996E-2</v>
      </c>
      <c r="AI39">
        <v>0.48759999999999998</v>
      </c>
      <c r="AJ39">
        <v>-0.97519999999999996</v>
      </c>
      <c r="AL39" s="81">
        <f>(-Sheet3!$D$2*SIN(Sheet3!$E$2)-Sheet3!$C$2*SIN(Sheet3!F40+Sheet3!G40)-Sheet3!$B$2*SIN(Sheet3!F40))*Sheet3!Q40+(-Sheet3!$D$2*SIN(Sheet3!$E$2)-Sheet3!$C$2*SIN(Sheet3!F40+Sheet3!G40))*Sheet3!R40+(-Sheet3!$D$2*SIN(Sheet3!$E$2))*Sheet3!S40</f>
        <v>25.110316555610339</v>
      </c>
      <c r="AM39" s="80">
        <f>(Sheet3!$D$2*COS(Sheet3!$E$2)+Sheet3!$C$2*COS(Sheet3!F40+Sheet3!G40)+Sheet3!$B$2*COS(Sheet3!F40))*Sheet3!Q40+(-Sheet3!$D$2*COS(Sheet3!$E$2)+Sheet3!$C$2*COS(Sheet3!F40+Sheet3!G40))*Sheet3!R40+(Sheet3!$D$2*COS(Sheet3!$E$2))*Sheet3!S40</f>
        <v>17.261828634633947</v>
      </c>
    </row>
    <row r="40" spans="1:39" ht="15.6" thickBot="1" x14ac:dyDescent="0.4">
      <c r="A40" s="111"/>
      <c r="B40" s="74">
        <v>4.5999999999999996</v>
      </c>
      <c r="C40" s="56">
        <v>7.2</v>
      </c>
      <c r="D40" s="62">
        <f t="shared" si="1"/>
        <v>4.5999999999999996</v>
      </c>
      <c r="E40" s="62">
        <f t="shared" si="2"/>
        <v>5.7</v>
      </c>
      <c r="F40" s="71">
        <f t="shared" si="3"/>
        <v>0.16639678298789121</v>
      </c>
      <c r="G40" s="71">
        <f t="shared" si="4"/>
        <v>2.1976185716611885</v>
      </c>
      <c r="H40" s="46">
        <f t="shared" si="0"/>
        <v>-0.79321902785418308</v>
      </c>
      <c r="V40" t="s">
        <v>40</v>
      </c>
      <c r="AI40" t="s">
        <v>40</v>
      </c>
    </row>
  </sheetData>
  <mergeCells count="6">
    <mergeCell ref="Y3:AA3"/>
    <mergeCell ref="A5:A15"/>
    <mergeCell ref="A16:A21"/>
    <mergeCell ref="A22:A28"/>
    <mergeCell ref="A29:A34"/>
    <mergeCell ref="A35:A40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Sheet5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Tahsin</dc:creator>
  <cp:lastModifiedBy>Tahsin</cp:lastModifiedBy>
  <dcterms:created xsi:type="dcterms:W3CDTF">2021-06-08T16:58:43Z</dcterms:created>
  <dcterms:modified xsi:type="dcterms:W3CDTF">2021-06-10T14:01:42Z</dcterms:modified>
</cp:coreProperties>
</file>