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kelley/Documents/TM2_PepSeq/"/>
    </mc:Choice>
  </mc:AlternateContent>
  <xr:revisionPtr revIDLastSave="0" documentId="13_ncr:1_{F45AC212-4A1C-3741-81F6-A15B192B835B}" xr6:coauthVersionLast="36" xr6:coauthVersionMax="36" xr10:uidLastSave="{00000000-0000-0000-0000-000000000000}"/>
  <bookViews>
    <workbookView xWindow="0" yWindow="460" windowWidth="36080" windowHeight="19560" firstSheet="1" activeTab="13" xr2:uid="{00000000-000D-0000-FFFF-FFFF00000000}"/>
  </bookViews>
  <sheets>
    <sheet name="Pulldown 1" sheetId="1" r:id="rId1"/>
    <sheet name="Pulldown 2" sheetId="7" r:id="rId2"/>
    <sheet name="Pulldown 4" sheetId="17" r:id="rId3"/>
    <sheet name="Cleavage Results" sheetId="16" r:id="rId4"/>
    <sheet name="Plate 1 Quantification" sheetId="19" r:id="rId5"/>
    <sheet name="Plate 2 Quantification" sheetId="20" r:id="rId6"/>
    <sheet name="Plate 1 Pooling" sheetId="2" r:id="rId7"/>
    <sheet name="Plate 2 Pooling" sheetId="11" r:id="rId8"/>
    <sheet name="Final pool" sheetId="12" r:id="rId9"/>
    <sheet name="Nextseq Calculations" sheetId="13" r:id="rId10"/>
    <sheet name="Plate 1 Barcoding" sheetId="3" r:id="rId11"/>
    <sheet name="Plate 2 Barcoding" sheetId="14" r:id="rId12"/>
    <sheet name="ZZ_sample_list" sheetId="4" r:id="rId13"/>
    <sheet name="Mapping" sheetId="5" r:id="rId14"/>
  </sheets>
  <calcPr calcId="181029"/>
</workbook>
</file>

<file path=xl/calcChain.xml><?xml version="1.0" encoding="utf-8"?>
<calcChain xmlns="http://schemas.openxmlformats.org/spreadsheetml/2006/main">
  <c r="B12" i="13" l="1"/>
  <c r="E6" i="12"/>
  <c r="M21" i="19" l="1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G29" i="11"/>
  <c r="G39" i="11" s="1"/>
  <c r="F29" i="11"/>
  <c r="F39" i="11" s="1"/>
  <c r="E29" i="11"/>
  <c r="E39" i="11" s="1"/>
  <c r="D29" i="11"/>
  <c r="D39" i="11" s="1"/>
  <c r="C29" i="11"/>
  <c r="C39" i="11" s="1"/>
  <c r="B29" i="11"/>
  <c r="B39" i="11" s="1"/>
  <c r="G28" i="11"/>
  <c r="G38" i="11" s="1"/>
  <c r="F28" i="11"/>
  <c r="F38" i="11" s="1"/>
  <c r="E28" i="11"/>
  <c r="E38" i="11" s="1"/>
  <c r="D28" i="11"/>
  <c r="D38" i="11" s="1"/>
  <c r="C28" i="11"/>
  <c r="C38" i="11" s="1"/>
  <c r="B28" i="11"/>
  <c r="B38" i="11" s="1"/>
  <c r="G27" i="11"/>
  <c r="G37" i="11" s="1"/>
  <c r="F27" i="11"/>
  <c r="F37" i="11" s="1"/>
  <c r="E27" i="11"/>
  <c r="E37" i="11" s="1"/>
  <c r="D27" i="11"/>
  <c r="D37" i="11" s="1"/>
  <c r="C27" i="11"/>
  <c r="C37" i="11" s="1"/>
  <c r="B27" i="11"/>
  <c r="B37" i="11" s="1"/>
  <c r="M26" i="11"/>
  <c r="M36" i="11" s="1"/>
  <c r="L26" i="11"/>
  <c r="L36" i="11" s="1"/>
  <c r="K26" i="11"/>
  <c r="K36" i="11" s="1"/>
  <c r="J26" i="11"/>
  <c r="J36" i="11" s="1"/>
  <c r="I26" i="11"/>
  <c r="I36" i="11" s="1"/>
  <c r="H26" i="11"/>
  <c r="H36" i="11" s="1"/>
  <c r="G26" i="11"/>
  <c r="G36" i="11" s="1"/>
  <c r="F26" i="11"/>
  <c r="F36" i="11" s="1"/>
  <c r="E26" i="11"/>
  <c r="E36" i="11" s="1"/>
  <c r="D26" i="11"/>
  <c r="D36" i="11" s="1"/>
  <c r="C26" i="11"/>
  <c r="C36" i="11" s="1"/>
  <c r="B26" i="11"/>
  <c r="B36" i="11" s="1"/>
  <c r="M25" i="11"/>
  <c r="M35" i="11" s="1"/>
  <c r="L25" i="11"/>
  <c r="L35" i="11" s="1"/>
  <c r="K25" i="11"/>
  <c r="K35" i="11" s="1"/>
  <c r="J25" i="11"/>
  <c r="J35" i="11" s="1"/>
  <c r="I25" i="11"/>
  <c r="I35" i="11" s="1"/>
  <c r="H25" i="11"/>
  <c r="H35" i="11" s="1"/>
  <c r="G25" i="11"/>
  <c r="G35" i="11" s="1"/>
  <c r="F25" i="11"/>
  <c r="F35" i="11" s="1"/>
  <c r="E25" i="11"/>
  <c r="E35" i="11" s="1"/>
  <c r="D25" i="11"/>
  <c r="D35" i="11" s="1"/>
  <c r="C25" i="11"/>
  <c r="C35" i="11" s="1"/>
  <c r="B25" i="11"/>
  <c r="B35" i="11" s="1"/>
  <c r="M24" i="11"/>
  <c r="M34" i="11" s="1"/>
  <c r="L24" i="11"/>
  <c r="L34" i="11" s="1"/>
  <c r="K24" i="11"/>
  <c r="K34" i="11" s="1"/>
  <c r="J24" i="11"/>
  <c r="J34" i="11" s="1"/>
  <c r="I24" i="11"/>
  <c r="I34" i="11" s="1"/>
  <c r="H24" i="11"/>
  <c r="H34" i="11" s="1"/>
  <c r="G24" i="11"/>
  <c r="G34" i="11" s="1"/>
  <c r="F24" i="11"/>
  <c r="F34" i="11" s="1"/>
  <c r="E24" i="11"/>
  <c r="E34" i="11" s="1"/>
  <c r="D24" i="11"/>
  <c r="D34" i="11" s="1"/>
  <c r="C24" i="11"/>
  <c r="C34" i="11" s="1"/>
  <c r="B24" i="11"/>
  <c r="B34" i="11" s="1"/>
  <c r="M23" i="11"/>
  <c r="M33" i="11" s="1"/>
  <c r="L23" i="11"/>
  <c r="L33" i="11" s="1"/>
  <c r="K23" i="11"/>
  <c r="K33" i="11" s="1"/>
  <c r="J23" i="11"/>
  <c r="J33" i="11" s="1"/>
  <c r="I23" i="11"/>
  <c r="I33" i="11" s="1"/>
  <c r="H23" i="11"/>
  <c r="H33" i="11" s="1"/>
  <c r="G23" i="11"/>
  <c r="G33" i="11" s="1"/>
  <c r="F23" i="11"/>
  <c r="F33" i="11" s="1"/>
  <c r="E23" i="11"/>
  <c r="E33" i="11" s="1"/>
  <c r="D23" i="11"/>
  <c r="D33" i="11" s="1"/>
  <c r="C23" i="11"/>
  <c r="C33" i="11" s="1"/>
  <c r="B23" i="11"/>
  <c r="B33" i="11" s="1"/>
  <c r="M17" i="20"/>
  <c r="L17" i="20"/>
  <c r="M16" i="20"/>
  <c r="L16" i="20"/>
  <c r="M15" i="20"/>
  <c r="L15" i="20"/>
  <c r="M14" i="20"/>
  <c r="L14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E101" i="1" l="1"/>
  <c r="E100" i="1"/>
  <c r="E99" i="1" l="1"/>
  <c r="F95" i="1" l="1"/>
  <c r="I95" i="1" s="1"/>
  <c r="H95" i="1" l="1"/>
  <c r="C92" i="1" l="1"/>
  <c r="G88" i="1"/>
  <c r="G92" i="1" s="1"/>
  <c r="E88" i="1"/>
  <c r="E92" i="1" s="1"/>
  <c r="C83" i="1"/>
  <c r="C74" i="1"/>
  <c r="D74" i="1"/>
  <c r="C71" i="1"/>
  <c r="L20" i="1"/>
  <c r="L23" i="1"/>
  <c r="E74" i="1" l="1"/>
  <c r="M25" i="1"/>
  <c r="D79" i="1" l="1"/>
  <c r="D78" i="1"/>
  <c r="D82" i="1"/>
  <c r="D80" i="1"/>
  <c r="D81" i="1"/>
  <c r="C17" i="12"/>
  <c r="C13" i="12"/>
  <c r="E4" i="12"/>
  <c r="E2" i="12"/>
  <c r="E8" i="12" l="1"/>
  <c r="D101" i="1" l="1"/>
  <c r="D99" i="1" l="1"/>
  <c r="M76" i="1" l="1"/>
  <c r="N76" i="1"/>
  <c r="O76" i="1"/>
  <c r="P76" i="1"/>
  <c r="Q76" i="1"/>
  <c r="L76" i="1"/>
  <c r="M75" i="1"/>
  <c r="N75" i="1"/>
  <c r="O75" i="1"/>
  <c r="P75" i="1"/>
  <c r="Q75" i="1"/>
  <c r="R75" i="1"/>
  <c r="L75" i="1"/>
  <c r="D70" i="1"/>
  <c r="E70" i="1"/>
  <c r="F70" i="1"/>
  <c r="G70" i="1"/>
  <c r="H70" i="1"/>
  <c r="D71" i="1"/>
  <c r="E71" i="1"/>
  <c r="F71" i="1"/>
  <c r="G71" i="1"/>
  <c r="C70" i="1"/>
  <c r="M41" i="11" l="1"/>
  <c r="E98" i="1"/>
  <c r="D100" i="1"/>
  <c r="D98" i="1"/>
  <c r="M68" i="1" l="1"/>
  <c r="D65" i="1"/>
  <c r="D64" i="1"/>
  <c r="D63" i="1"/>
  <c r="C8" i="13" l="1"/>
  <c r="B23" i="2"/>
  <c r="B33" i="2" s="1"/>
  <c r="C23" i="2"/>
  <c r="C33" i="2" s="1"/>
  <c r="D23" i="2"/>
  <c r="D33" i="2" s="1"/>
  <c r="E23" i="2"/>
  <c r="E33" i="2" s="1"/>
  <c r="F23" i="2"/>
  <c r="F33" i="2" s="1"/>
  <c r="G23" i="2"/>
  <c r="G33" i="2" s="1"/>
  <c r="H23" i="2"/>
  <c r="H33" i="2" s="1"/>
  <c r="I23" i="2"/>
  <c r="I33" i="2" s="1"/>
  <c r="J23" i="2"/>
  <c r="J33" i="2" s="1"/>
  <c r="K23" i="2"/>
  <c r="K33" i="2" s="1"/>
  <c r="L23" i="2"/>
  <c r="L33" i="2" s="1"/>
  <c r="M23" i="2"/>
  <c r="M33" i="2" s="1"/>
  <c r="B24" i="2"/>
  <c r="B34" i="2" s="1"/>
  <c r="C24" i="2"/>
  <c r="C34" i="2" s="1"/>
  <c r="D24" i="2"/>
  <c r="D34" i="2" s="1"/>
  <c r="E24" i="2"/>
  <c r="E34" i="2" s="1"/>
  <c r="F24" i="2"/>
  <c r="F34" i="2" s="1"/>
  <c r="G24" i="2"/>
  <c r="G34" i="2" s="1"/>
  <c r="H24" i="2"/>
  <c r="H34" i="2" s="1"/>
  <c r="I24" i="2"/>
  <c r="I34" i="2" s="1"/>
  <c r="J24" i="2"/>
  <c r="J34" i="2" s="1"/>
  <c r="K24" i="2"/>
  <c r="K34" i="2" s="1"/>
  <c r="L24" i="2"/>
  <c r="L34" i="2" s="1"/>
  <c r="M24" i="2"/>
  <c r="M34" i="2" s="1"/>
  <c r="O69" i="1" l="1"/>
  <c r="M70" i="1"/>
  <c r="M69" i="1" l="1"/>
  <c r="O70" i="1"/>
  <c r="O68" i="1"/>
  <c r="N71" i="1"/>
  <c r="L71" i="1"/>
  <c r="F65" i="1"/>
  <c r="F64" i="1" l="1"/>
  <c r="F63" i="1"/>
  <c r="B22" i="13"/>
  <c r="B21" i="13" s="1"/>
  <c r="B20" i="13"/>
  <c r="E17" i="13"/>
  <c r="B8" i="13"/>
  <c r="E4" i="13"/>
  <c r="D4" i="13" s="1"/>
  <c r="B14" i="13" l="1"/>
  <c r="B13" i="13" s="1"/>
  <c r="B17" i="13" s="1"/>
  <c r="O71" i="1"/>
  <c r="M71" i="1"/>
  <c r="D66" i="1"/>
  <c r="B25" i="13"/>
  <c r="B23" i="13"/>
  <c r="M45" i="2" l="1"/>
  <c r="M45" i="11"/>
  <c r="M30" i="2" l="1"/>
  <c r="M40" i="2" s="1"/>
  <c r="L30" i="2"/>
  <c r="L40" i="2" s="1"/>
  <c r="K30" i="2"/>
  <c r="K40" i="2" s="1"/>
  <c r="J30" i="2"/>
  <c r="J40" i="2" s="1"/>
  <c r="I30" i="2"/>
  <c r="I40" i="2" s="1"/>
  <c r="H30" i="2"/>
  <c r="H40" i="2" s="1"/>
  <c r="G30" i="2"/>
  <c r="G40" i="2" s="1"/>
  <c r="F30" i="2"/>
  <c r="F40" i="2" s="1"/>
  <c r="E30" i="2"/>
  <c r="E40" i="2" s="1"/>
  <c r="D30" i="2"/>
  <c r="D40" i="2" s="1"/>
  <c r="C30" i="2"/>
  <c r="C40" i="2" s="1"/>
  <c r="B30" i="2"/>
  <c r="B40" i="2" s="1"/>
  <c r="M29" i="2"/>
  <c r="M39" i="2" s="1"/>
  <c r="L29" i="2"/>
  <c r="L39" i="2" s="1"/>
  <c r="K29" i="2"/>
  <c r="K39" i="2" s="1"/>
  <c r="J29" i="2"/>
  <c r="J39" i="2" s="1"/>
  <c r="I29" i="2"/>
  <c r="I39" i="2" s="1"/>
  <c r="H29" i="2"/>
  <c r="H39" i="2" s="1"/>
  <c r="G29" i="2"/>
  <c r="G39" i="2" s="1"/>
  <c r="F29" i="2"/>
  <c r="F39" i="2" s="1"/>
  <c r="E29" i="2"/>
  <c r="E39" i="2" s="1"/>
  <c r="D29" i="2"/>
  <c r="D39" i="2" s="1"/>
  <c r="C29" i="2"/>
  <c r="C39" i="2" s="1"/>
  <c r="B29" i="2"/>
  <c r="B39" i="2" s="1"/>
  <c r="M28" i="2"/>
  <c r="M38" i="2" s="1"/>
  <c r="L28" i="2"/>
  <c r="L38" i="2" s="1"/>
  <c r="K28" i="2"/>
  <c r="K38" i="2" s="1"/>
  <c r="J28" i="2"/>
  <c r="J38" i="2" s="1"/>
  <c r="I28" i="2"/>
  <c r="I38" i="2" s="1"/>
  <c r="H28" i="2"/>
  <c r="H38" i="2" s="1"/>
  <c r="G28" i="2"/>
  <c r="G38" i="2" s="1"/>
  <c r="F28" i="2"/>
  <c r="F38" i="2" s="1"/>
  <c r="E28" i="2"/>
  <c r="E38" i="2" s="1"/>
  <c r="D28" i="2"/>
  <c r="D38" i="2" s="1"/>
  <c r="C28" i="2"/>
  <c r="C38" i="2" s="1"/>
  <c r="B28" i="2"/>
  <c r="B38" i="2" s="1"/>
  <c r="M27" i="2"/>
  <c r="M37" i="2" s="1"/>
  <c r="L27" i="2"/>
  <c r="L37" i="2" s="1"/>
  <c r="K27" i="2"/>
  <c r="K37" i="2" s="1"/>
  <c r="J27" i="2"/>
  <c r="J37" i="2" s="1"/>
  <c r="I27" i="2"/>
  <c r="I37" i="2" s="1"/>
  <c r="H27" i="2"/>
  <c r="H37" i="2" s="1"/>
  <c r="G27" i="2"/>
  <c r="G37" i="2" s="1"/>
  <c r="F27" i="2"/>
  <c r="F37" i="2" s="1"/>
  <c r="E27" i="2"/>
  <c r="E37" i="2" s="1"/>
  <c r="D27" i="2"/>
  <c r="D37" i="2" s="1"/>
  <c r="C27" i="2"/>
  <c r="C37" i="2" s="1"/>
  <c r="B27" i="2"/>
  <c r="B37" i="2" s="1"/>
  <c r="M26" i="2"/>
  <c r="M36" i="2" s="1"/>
  <c r="L26" i="2"/>
  <c r="L36" i="2" s="1"/>
  <c r="K26" i="2"/>
  <c r="K36" i="2" s="1"/>
  <c r="J26" i="2"/>
  <c r="J36" i="2" s="1"/>
  <c r="I26" i="2"/>
  <c r="I36" i="2" s="1"/>
  <c r="H26" i="2"/>
  <c r="H36" i="2" s="1"/>
  <c r="G26" i="2"/>
  <c r="G36" i="2" s="1"/>
  <c r="F26" i="2"/>
  <c r="F36" i="2" s="1"/>
  <c r="E26" i="2"/>
  <c r="E36" i="2" s="1"/>
  <c r="D26" i="2"/>
  <c r="D36" i="2" s="1"/>
  <c r="C26" i="2"/>
  <c r="C36" i="2" s="1"/>
  <c r="B26" i="2"/>
  <c r="B36" i="2" s="1"/>
  <c r="M25" i="2"/>
  <c r="M35" i="2" s="1"/>
  <c r="L25" i="2"/>
  <c r="L35" i="2" s="1"/>
  <c r="K25" i="2"/>
  <c r="K35" i="2" s="1"/>
  <c r="J25" i="2"/>
  <c r="J35" i="2" s="1"/>
  <c r="I25" i="2"/>
  <c r="I35" i="2" s="1"/>
  <c r="H25" i="2"/>
  <c r="H35" i="2" s="1"/>
  <c r="G25" i="2"/>
  <c r="G35" i="2" s="1"/>
  <c r="F25" i="2"/>
  <c r="F35" i="2" s="1"/>
  <c r="E25" i="2"/>
  <c r="E35" i="2" s="1"/>
  <c r="D25" i="2"/>
  <c r="D35" i="2" s="1"/>
  <c r="C25" i="2"/>
  <c r="C35" i="2" s="1"/>
  <c r="B25" i="2"/>
  <c r="B35" i="2" s="1"/>
  <c r="M41" i="2" l="1"/>
  <c r="C66" i="1"/>
  <c r="E66" i="1"/>
  <c r="L56" i="1"/>
  <c r="F66" i="1" l="1"/>
  <c r="D83" i="1" l="1"/>
</calcChain>
</file>

<file path=xl/sharedStrings.xml><?xml version="1.0" encoding="utf-8"?>
<sst xmlns="http://schemas.openxmlformats.org/spreadsheetml/2006/main" count="4178" uniqueCount="532">
  <si>
    <t>Uncleaved</t>
  </si>
  <si>
    <t>Cleaved</t>
  </si>
  <si>
    <t>A</t>
  </si>
  <si>
    <t>B</t>
  </si>
  <si>
    <t>C</t>
  </si>
  <si>
    <t>D</t>
  </si>
  <si>
    <t>E</t>
  </si>
  <si>
    <t>F</t>
  </si>
  <si>
    <t>G</t>
  </si>
  <si>
    <t>H</t>
  </si>
  <si>
    <t>Reagent</t>
  </si>
  <si>
    <t>uL</t>
  </si>
  <si>
    <t>Tris-HCl pH 7.5</t>
  </si>
  <si>
    <t>5 M NaCl</t>
  </si>
  <si>
    <t>0.5 M EDTA</t>
  </si>
  <si>
    <t>0.1 M DTT</t>
  </si>
  <si>
    <t>Water</t>
  </si>
  <si>
    <t>uL per Rxn</t>
  </si>
  <si>
    <t>Total uL</t>
  </si>
  <si>
    <t>Buffer</t>
  </si>
  <si>
    <t>Protease (3C)</t>
  </si>
  <si>
    <t>10% n-Octylglucoside</t>
  </si>
  <si>
    <t>200mM Citrate pH 5.5</t>
  </si>
  <si>
    <t>5M NaCl</t>
  </si>
  <si>
    <t>50 mM EDTA</t>
  </si>
  <si>
    <t>Protease Inhib Cocktail</t>
  </si>
  <si>
    <t>DRB1*03:01</t>
  </si>
  <si>
    <t>3C</t>
  </si>
  <si>
    <t>Cleavage Type</t>
  </si>
  <si>
    <t>3C Cleavage Reaction:</t>
  </si>
  <si>
    <t>HLA</t>
  </si>
  <si>
    <t>-------</t>
  </si>
  <si>
    <t>---------</t>
  </si>
  <si>
    <t>Cl</t>
  </si>
  <si>
    <t>Un</t>
  </si>
  <si>
    <t>Dilutions:</t>
  </si>
  <si>
    <t>Library</t>
  </si>
  <si>
    <t>uM</t>
  </si>
  <si>
    <t>Total Volume (uL)</t>
  </si>
  <si>
    <t>Final Conc (uM)</t>
  </si>
  <si>
    <t>Water (uL)</t>
  </si>
  <si>
    <t>Library (uL)</t>
  </si>
  <si>
    <t>Pulldown Conditions:</t>
  </si>
  <si>
    <t>Washed by hand using HLA procedure</t>
  </si>
  <si>
    <t>Samples</t>
  </si>
  <si>
    <t>ng/uL</t>
  </si>
  <si>
    <t>nM</t>
  </si>
  <si>
    <t>Total</t>
  </si>
  <si>
    <t>Pool ng/uL</t>
  </si>
  <si>
    <t>PepSeq Pools in Mix</t>
  </si>
  <si>
    <t>Average Pool size (bp)</t>
  </si>
  <si>
    <t>Length</t>
  </si>
  <si>
    <t>Pool nM</t>
  </si>
  <si>
    <t>Forward Barcodes</t>
  </si>
  <si>
    <t>R_13</t>
  </si>
  <si>
    <t>R_14</t>
  </si>
  <si>
    <t>R_15</t>
  </si>
  <si>
    <t>R_16</t>
  </si>
  <si>
    <t>R_17</t>
  </si>
  <si>
    <t>R_18</t>
  </si>
  <si>
    <t>R_19</t>
  </si>
  <si>
    <t>R_20</t>
  </si>
  <si>
    <t>Reverse Barcodes</t>
  </si>
  <si>
    <t>TTGTGGAT</t>
  </si>
  <si>
    <t>GGCTATAA</t>
  </si>
  <si>
    <t>TCGTTTAA</t>
  </si>
  <si>
    <t>AAGAGGAC</t>
  </si>
  <si>
    <t>CGTAGGTG</t>
  </si>
  <si>
    <t>GTTCACCT</t>
  </si>
  <si>
    <t>CCCGCGTG</t>
  </si>
  <si>
    <t>TGGTGTGA</t>
  </si>
  <si>
    <t>TCAAGCGTATCT</t>
  </si>
  <si>
    <t>CTTGCTGCAATC</t>
  </si>
  <si>
    <t>GGCTTGAGGCAG</t>
  </si>
  <si>
    <t>F_13</t>
  </si>
  <si>
    <t>F_14</t>
  </si>
  <si>
    <t>F_15</t>
  </si>
  <si>
    <t>General Info</t>
  </si>
  <si>
    <t>Sample</t>
  </si>
  <si>
    <t>Forward Name</t>
  </si>
  <si>
    <t>Forward Sequence</t>
  </si>
  <si>
    <t>Reverse Name</t>
  </si>
  <si>
    <t>Reverse Sequence</t>
  </si>
  <si>
    <t>Sample Type</t>
  </si>
  <si>
    <t>Pool Concentration Added</t>
  </si>
  <si>
    <t>Amount of Pepseq pool added</t>
  </si>
  <si>
    <t>Pepseq pool diluted into</t>
  </si>
  <si>
    <t>Total Volume of Pulldown (Day 1)</t>
  </si>
  <si>
    <t>Washing Procedure Used</t>
  </si>
  <si>
    <t>Pulldown Date</t>
  </si>
  <si>
    <t>PulldownWashing Date</t>
  </si>
  <si>
    <t>Incubation Temp</t>
  </si>
  <si>
    <t>Incubation Method</t>
  </si>
  <si>
    <t>PepSeq Library for Pulldown</t>
  </si>
  <si>
    <t>HLA Name</t>
  </si>
  <si>
    <t>Amount of HLA added</t>
  </si>
  <si>
    <t>Cleaved or Uncleaved</t>
  </si>
  <si>
    <t>Cleavage Incubation Time</t>
  </si>
  <si>
    <t>Reverse (Plate 2)</t>
  </si>
  <si>
    <t>Forward (Plate 2)</t>
  </si>
  <si>
    <t>Location (Box #)</t>
  </si>
  <si>
    <t>Rows in Box</t>
  </si>
  <si>
    <t>Thrombin</t>
  </si>
  <si>
    <t>Shortened Name</t>
  </si>
  <si>
    <t>1_01.01</t>
  </si>
  <si>
    <t>A (Thrombin Cleaved)</t>
  </si>
  <si>
    <t>B (Thrombin Uncleaved)</t>
  </si>
  <si>
    <t>G (3C Cleaved)</t>
  </si>
  <si>
    <t>H (3C Uncleaved)</t>
  </si>
  <si>
    <t>Bead Type</t>
  </si>
  <si>
    <t>Bead Type - Plate 1</t>
  </si>
  <si>
    <t>Bead Type Plate 2</t>
  </si>
  <si>
    <t>Pool Name</t>
  </si>
  <si>
    <t>Description</t>
  </si>
  <si>
    <t>Thrombin Cleavage Reaction:</t>
  </si>
  <si>
    <t>Protease (Thrombin)</t>
  </si>
  <si>
    <t>ng/uL (used 3 uL for measurement)</t>
  </si>
  <si>
    <t>Pulldown Temp (HQ)</t>
  </si>
  <si>
    <t>45C, 20h, Humidity Chamber</t>
  </si>
  <si>
    <t>Reactions</t>
  </si>
  <si>
    <t>uL Beads Prepped</t>
  </si>
  <si>
    <t>Antibody Needed (uL)</t>
  </si>
  <si>
    <t>Volume per reaction (uL)</t>
  </si>
  <si>
    <t>Library ID</t>
  </si>
  <si>
    <t>Lane #</t>
  </si>
  <si>
    <t>Quantified, Enriched, pure library (pM)</t>
  </si>
  <si>
    <t>Vi</t>
  </si>
  <si>
    <t>Mf</t>
  </si>
  <si>
    <t>Final volume of Denaturation</t>
  </si>
  <si>
    <t>Library Size (bp)</t>
  </si>
  <si>
    <t>Lane 1</t>
  </si>
  <si>
    <t>Library concentration after denaturation in 20ul</t>
  </si>
  <si>
    <t>Denatured DNA to be added to Hybridaztion Buffer</t>
  </si>
  <si>
    <t>Desired concentration on the flowcell (pM)</t>
  </si>
  <si>
    <t xml:space="preserve">Hybridization buffer and denatured DNA </t>
  </si>
  <si>
    <t>Denaturation Mix</t>
  </si>
  <si>
    <t>PhiX - 1%</t>
  </si>
  <si>
    <t>Concentration of PhiX (pM)</t>
  </si>
  <si>
    <t>EB Buffer (ul)</t>
  </si>
  <si>
    <t>Concentration of library on FC</t>
  </si>
  <si>
    <t>DNA template (ul)</t>
  </si>
  <si>
    <t>Volume of dilution</t>
  </si>
  <si>
    <t>0.5N NaOH (ul)</t>
  </si>
  <si>
    <t>Desired final DNA conc in pM</t>
  </si>
  <si>
    <t>PhiX to add</t>
  </si>
  <si>
    <t>total volume</t>
  </si>
  <si>
    <t xml:space="preserve">Dilution of Denatured DNA </t>
  </si>
  <si>
    <t>Read 1</t>
  </si>
  <si>
    <t>Read 2</t>
  </si>
  <si>
    <t>pre-chilled Hybridization Buffer (ul)</t>
  </si>
  <si>
    <t>Index 1</t>
  </si>
  <si>
    <t>Denaturation Mix (ul)</t>
  </si>
  <si>
    <t>Index 2</t>
  </si>
  <si>
    <t>deisred working conc on flowcell (pM)</t>
  </si>
  <si>
    <t>*add 980 HT1 to stop dilution denature, then add another 1000 ul to bring total volume up to 2000.</t>
  </si>
  <si>
    <t>Final concentration will be 1/2 of desired working conc on flowcell.</t>
  </si>
  <si>
    <t>Load 1.3 mL (650 uL + 650 uL) of the 2 mL of sample. Discard the rest.</t>
  </si>
  <si>
    <t xml:space="preserve">  </t>
  </si>
  <si>
    <r>
      <t>total (</t>
    </r>
    <r>
      <rPr>
        <i/>
        <u/>
        <sz val="11"/>
        <color indexed="8"/>
        <rFont val="Calibri"/>
        <family val="2"/>
      </rPr>
      <t>in all cases, every time</t>
    </r>
    <r>
      <rPr>
        <i/>
        <sz val="11"/>
        <color indexed="8"/>
        <rFont val="Calibri"/>
        <family val="2"/>
      </rPr>
      <t>)</t>
    </r>
    <r>
      <rPr>
        <sz val="11"/>
        <color indexed="8"/>
        <rFont val="Calibri"/>
        <family val="2"/>
      </rPr>
      <t xml:space="preserve"> (ul)</t>
    </r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</si>
  <si>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</si>
  <si>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</si>
  <si>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</si>
  <si>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</si>
  <si>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</si>
  <si>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</si>
  <si>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</si>
  <si>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</si>
  <si>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</si>
  <si>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</si>
  <si>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</si>
  <si>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</si>
  <si>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AACTATTCTGCC</t>
  </si>
  <si>
    <t>AGGTTATTGCAT</t>
  </si>
  <si>
    <t>GATCCTCCGACT</t>
  </si>
  <si>
    <t>CTCAGGACCAAT</t>
  </si>
  <si>
    <t>TGAGGAAGTTAC</t>
  </si>
  <si>
    <t>GCACACCTCTTG</t>
  </si>
  <si>
    <t>TCGCGTAGTAGA</t>
  </si>
  <si>
    <t>CGTGGCGACGTA</t>
  </si>
  <si>
    <t>TCAGTACTGTGA</t>
  </si>
  <si>
    <t>GTCACGAATGCC</t>
  </si>
  <si>
    <t>CATAACGGAGTG</t>
  </si>
  <si>
    <t>ATGTTAGAACGG</t>
  </si>
  <si>
    <t>Forward (Plate 1)</t>
  </si>
  <si>
    <t>Reverse (Plate 1)</t>
  </si>
  <si>
    <t>DRB1*01:01</t>
  </si>
  <si>
    <t>Cleaved Thrombin MM</t>
  </si>
  <si>
    <t>Uncleaved Thrombin MM</t>
  </si>
  <si>
    <t>Thrombin Cleavage Each HLA</t>
  </si>
  <si>
    <t>3C Cleavage Buffer</t>
  </si>
  <si>
    <t>Amount Needed (uL)</t>
  </si>
  <si>
    <t>Thrombin Buffer</t>
  </si>
  <si>
    <t>Plate 1 Intensity</t>
  </si>
  <si>
    <t>Plate 2 Intensity</t>
  </si>
  <si>
    <t>Samples (TM1 Run 2 Plate 2)- Robot&amp; Hand Washing</t>
  </si>
  <si>
    <t>Pool 2</t>
  </si>
  <si>
    <t>TM1 Run 2</t>
  </si>
  <si>
    <t>Ref</t>
  </si>
  <si>
    <t>Lot</t>
  </si>
  <si>
    <t>SN</t>
  </si>
  <si>
    <t>Expiration</t>
  </si>
  <si>
    <t>Next Seq 500/550 Mid Output Flow Cell Cartridge v2.5</t>
  </si>
  <si>
    <t>HT1</t>
  </si>
  <si>
    <t>NextSeq 500/550 Buffer Cartridge v2</t>
  </si>
  <si>
    <t>NextSeq Accessory Box v2</t>
  </si>
  <si>
    <t>NextSeq 500/550 Mid Output Reagent Cartridge v2</t>
  </si>
  <si>
    <t>MHC</t>
  </si>
  <si>
    <t>Gel #</t>
  </si>
  <si>
    <t>Cleavage Time</t>
  </si>
  <si>
    <t>Cleavage Temp</t>
  </si>
  <si>
    <t>Cleavage Results</t>
  </si>
  <si>
    <t>Thrombin Samples</t>
  </si>
  <si>
    <t>Total Reactions for MM (+2)</t>
  </si>
  <si>
    <t>1_03.01</t>
  </si>
  <si>
    <t>Cleavage</t>
  </si>
  <si>
    <t xml:space="preserve">3C Samples </t>
  </si>
  <si>
    <t>3C Cleavage  Each HLA</t>
  </si>
  <si>
    <t>L243-ProG</t>
  </si>
  <si>
    <t>Reactions (+2)</t>
  </si>
  <si>
    <t>Samples (TM1 Run 3 Plate 1)</t>
  </si>
  <si>
    <t>4,5</t>
  </si>
  <si>
    <t>DRB1*13:02</t>
  </si>
  <si>
    <t>8,9</t>
  </si>
  <si>
    <t>13,14</t>
  </si>
  <si>
    <t>DRB1*11:04</t>
  </si>
  <si>
    <t>DRB1*13:01</t>
  </si>
  <si>
    <t>DQB1*02:01/DQA1*05:01</t>
  </si>
  <si>
    <t>DQB1*05:01/DQA1*01:01</t>
  </si>
  <si>
    <t>DQB1*06:02/DQA1*01:02</t>
  </si>
  <si>
    <t>10,11</t>
  </si>
  <si>
    <t>DQB1*06:03/DQA1*01:03</t>
  </si>
  <si>
    <t>6,7</t>
  </si>
  <si>
    <t>DRB1*03:02</t>
  </si>
  <si>
    <t>DQB1*03:03//DQA1*02:01</t>
  </si>
  <si>
    <t>9,10</t>
  </si>
  <si>
    <t>1_03.02</t>
  </si>
  <si>
    <t>1_13.02</t>
  </si>
  <si>
    <t>1_11.04</t>
  </si>
  <si>
    <t>1_13.01</t>
  </si>
  <si>
    <t>QB_1_05.01</t>
  </si>
  <si>
    <t>QB_1_06.02</t>
  </si>
  <si>
    <t>QB_1_06.03</t>
  </si>
  <si>
    <t>QB_1_02.01</t>
  </si>
  <si>
    <t>QB_1_03.03</t>
  </si>
  <si>
    <t>TM2.1</t>
  </si>
  <si>
    <t>Actual Reactions</t>
  </si>
  <si>
    <t>1A</t>
  </si>
  <si>
    <t>1B</t>
  </si>
  <si>
    <t>1G</t>
  </si>
  <si>
    <t>1H</t>
  </si>
  <si>
    <t>2A</t>
  </si>
  <si>
    <t>2G</t>
  </si>
  <si>
    <t>3G</t>
  </si>
  <si>
    <t>4G</t>
  </si>
  <si>
    <t>2B</t>
  </si>
  <si>
    <t>2H</t>
  </si>
  <si>
    <t>3H</t>
  </si>
  <si>
    <t>4H</t>
  </si>
  <si>
    <t>No HLA</t>
  </si>
  <si>
    <t>Cleaved + Uncleaved</t>
  </si>
  <si>
    <t>Binding Reaction MM</t>
  </si>
  <si>
    <t>PepSeq Pool</t>
  </si>
  <si>
    <t>HLA (cleaved or uncleaved)</t>
  </si>
  <si>
    <t>DM</t>
  </si>
  <si>
    <t>Add to each well</t>
  </si>
  <si>
    <t>TM2 Plate 2</t>
  </si>
  <si>
    <t>TM2 Plate 1</t>
  </si>
  <si>
    <t>TM 2 Run 1</t>
  </si>
  <si>
    <t>Final Conc (nM)</t>
  </si>
  <si>
    <t xml:space="preserve">uL of Pool </t>
  </si>
  <si>
    <t>Final Volume (uL)</t>
  </si>
  <si>
    <t>Final Pool</t>
  </si>
  <si>
    <t>Diluted Final Pool</t>
  </si>
  <si>
    <t>Day 1:</t>
  </si>
  <si>
    <t>Day 2:</t>
  </si>
  <si>
    <t>Day 3:</t>
  </si>
  <si>
    <t>Cleavage Incubation:</t>
  </si>
  <si>
    <t>Pulldown Incubation:</t>
  </si>
  <si>
    <t>HLA Pulldown- TM2 Run2 Plate 1 - 48 degrees</t>
  </si>
  <si>
    <t>HLA Pulldown- TM2 Run2 Plate 2 - 48 Degrees DQs</t>
  </si>
  <si>
    <t>C (samples + 3 extra)</t>
  </si>
  <si>
    <t>F (Samples + 3 Extra)</t>
  </si>
  <si>
    <t>ProG-L243</t>
  </si>
  <si>
    <t>1.5 water</t>
  </si>
  <si>
    <t>Binding Reaction Buffer</t>
  </si>
  <si>
    <t>3X pool</t>
  </si>
  <si>
    <t>Regular Reactions</t>
  </si>
  <si>
    <t>10 uL reaction</t>
  </si>
  <si>
    <t>Date</t>
  </si>
  <si>
    <t># of Hours</t>
  </si>
  <si>
    <t xml:space="preserve"> ul Master Mix</t>
  </si>
  <si>
    <t xml:space="preserve"> ul HLA</t>
  </si>
  <si>
    <t>uL Master Mix</t>
  </si>
  <si>
    <t>uL HLA</t>
  </si>
  <si>
    <t>Plate 2</t>
  </si>
  <si>
    <t>Plate 3</t>
  </si>
  <si>
    <t>Cl_1_01.01_ProG.L243_TM2_10uL.48_A</t>
  </si>
  <si>
    <t>Cl_1_01.01_ProG.L243_TM2_10uL.48_B</t>
  </si>
  <si>
    <t>Cl_1_01.01_ProG.L243_TM2_10uL.48_C</t>
  </si>
  <si>
    <t>Un_1_01.01_ProG.L243_TM2_10uL.48_A</t>
  </si>
  <si>
    <t>Un_1_01.01_ProG.L243_TM2_10uL.48_B</t>
  </si>
  <si>
    <t>Un_1_01.01_ProG.L243_TM2_10uL.48_C</t>
  </si>
  <si>
    <t>Cl_1_03.01_ProG.L243_TM2_10uL.48_A</t>
  </si>
  <si>
    <t>Cl_1_03.01_ProG.L243_TM2_10uL.48_B</t>
  </si>
  <si>
    <t>Cl_1_03.01_ProG.L243_TM2_10uL.48_C</t>
  </si>
  <si>
    <t>Un_1_03.01_ProG.L243_TM2_10uL.48_A</t>
  </si>
  <si>
    <t>Un_1_03.01_ProG.L243_TM2_10uL.48_B</t>
  </si>
  <si>
    <t>Un_1_03.01_ProG.L243_TM2_10uL.48_C</t>
  </si>
  <si>
    <t>Cl_1_13.02_ProG.L243_TM2_10uL.48_A</t>
  </si>
  <si>
    <t>Cl_1_13.02_ProG.L243_TM2_10uL.48_B</t>
  </si>
  <si>
    <t>Cl_1_13.02_ProG.L243_TM2_10uL.48_C</t>
  </si>
  <si>
    <t>Un_1_13.02_ProG.L243_TM2_10uL.48_A</t>
  </si>
  <si>
    <t>Un_1_13.02_ProG.L243_TM2_10uL.48_B</t>
  </si>
  <si>
    <t>Un_1_13.02_ProG.L243_TM2_10uL.48_C</t>
  </si>
  <si>
    <t>Cl_1_11.04_ProG.L243_TM2_10uL.48_A</t>
  </si>
  <si>
    <t>Cl_1_11.04_ProG.L243_TM2_10uL.48_B</t>
  </si>
  <si>
    <t>Cl_1_11.04_ProG.L243_TM2_10uL.48_C</t>
  </si>
  <si>
    <t>Un_1_11.04_ProG.L243_TM2_10uL.48_A</t>
  </si>
  <si>
    <t>Un_1_11.04_ProG.L243_TM2_10uL.48_B</t>
  </si>
  <si>
    <t>Un_1_11.04_ProG.L243_TM2_10uL.48_C</t>
  </si>
  <si>
    <t>Cl_1_13.02_ProG.L243_TM2_3XPool.48_A</t>
  </si>
  <si>
    <t>Cl_1_13.02_ProG.L243_TM2_3XPool.48_B</t>
  </si>
  <si>
    <t>Cl_1_13.02_ProG.L243_TM2_3XPool.48_C</t>
  </si>
  <si>
    <t>Un_1_13.02_ProG.L243_TM2_3XPool.48_A</t>
  </si>
  <si>
    <t>Un_1_13.02_ProG.L243_TM2_3XPool.48_B</t>
  </si>
  <si>
    <t>Un_1_13.02_ProG.L243_TM2_3XPool.48_C</t>
  </si>
  <si>
    <t>Cl_1_11.04_ProG.L243_TM2_3XPool.48_A</t>
  </si>
  <si>
    <t>Cl_1_11.04_ProG.L243_TM2_3XPool.48_B</t>
  </si>
  <si>
    <t>Cl_1_11.04_ProG.L243_TM2_3XPool.48_C</t>
  </si>
  <si>
    <t>Un_1_11.04_ProG.L243_TM2_3XPool.48_A</t>
  </si>
  <si>
    <t>Un_1_11.04_ProG.L243_TM2_3XPool.48_B</t>
  </si>
  <si>
    <t>Un_1_11.04_ProG.L243_TM2_3XPool.48_C</t>
  </si>
  <si>
    <t>Cl_1_03.02_ProG.L243_TM2_3XPool.48_A</t>
  </si>
  <si>
    <t>Cl_1_03.02_ProG.L243_TM2_3XPool.48_B</t>
  </si>
  <si>
    <t>Cl_1_03.02_ProG.L243_TM2_3XPool.48_C</t>
  </si>
  <si>
    <t>Un_1_03.02_ProG.L243_TM2_3XPool.48_A</t>
  </si>
  <si>
    <t>Un_1_03.02_ProG.L243_TM2_3XPool.48_B</t>
  </si>
  <si>
    <t>Un_1_03.02_ProG.L243_TM2_3XPool.48_C</t>
  </si>
  <si>
    <t>Cl_1_13.01_ProG.L243_TM2_3XPool.48_A</t>
  </si>
  <si>
    <t>Cl_1_13.01_ProG.L243_TM2_3XPool.48_B</t>
  </si>
  <si>
    <t>Cl_1_13.01_ProG.L243_TM2_3XPool.48_C</t>
  </si>
  <si>
    <t>Un_1_13.01_ProG.L243_TM2_3XPool.48_A</t>
  </si>
  <si>
    <t>Un_1_13.01_ProG.L243_TM2_3XPool.48_B</t>
  </si>
  <si>
    <t>Un_1_13.01_ProG.L243_TM2_3XPool.48_C</t>
  </si>
  <si>
    <t>Cl_1_01.01_ProG.L243_TM2_3XPool.48_A</t>
  </si>
  <si>
    <t>Cl_1_01.01_ProG.L243_TM2_3XPool.48_B</t>
  </si>
  <si>
    <t>Cl_1_01.01_ProG.L243_TM2_3XPool.48_C</t>
  </si>
  <si>
    <t>Un_1_01.01_ProG.L243_TM2_3XPool.48_A</t>
  </si>
  <si>
    <t>Un_1_01.01_ProG.L243_TM2_3XPool.48_B</t>
  </si>
  <si>
    <t>Un_1_01.01_ProG.L243_TM2_3XPool.48_C</t>
  </si>
  <si>
    <t>Cl_1_03.01_ProG.L243_TM2_3XPool.48_A</t>
  </si>
  <si>
    <t>Cl_1_03.01_ProG.L243_TM2_3XPool.48_B</t>
  </si>
  <si>
    <t>Cl_1_03.01_ProG.L243_TM2_3XPool.48_C</t>
  </si>
  <si>
    <t>Un_1_03.01_ProG.L243_TM2_3XPool.48_A</t>
  </si>
  <si>
    <t>Un_1_03.01_ProG.L243_TM2_3XPool.48_B</t>
  </si>
  <si>
    <t>Un_1_03.01_ProG.L243_TM2_3XPool.48_C</t>
  </si>
  <si>
    <t>Cl_1_03.02_ProG.L243_TM2_10uL.48_A</t>
  </si>
  <si>
    <t>Cl_1_03.02_ProG.L243_TM2_10uL.48_B</t>
  </si>
  <si>
    <t>Cl_1_03.02_ProG.L243_TM2_10uL.48_C</t>
  </si>
  <si>
    <t>Un_1_03.02_ProG.L243_TM2_10uL.48_A</t>
  </si>
  <si>
    <t>Un_1_03.02_ProG.L243_TM2_10uL.48_B</t>
  </si>
  <si>
    <t>Un_1_03.02_ProG.L243_TM2_10uL.48_C</t>
  </si>
  <si>
    <t>Cl_1_13.01_ProG.L243_TM2_10uL.48_A</t>
  </si>
  <si>
    <t>Cl_1_13.01_ProG.L243_TM2_10uL.48_B</t>
  </si>
  <si>
    <t>Cl_1_13.01_ProG.L243_TM2_10uL.48_C</t>
  </si>
  <si>
    <t>Un_1_13.01_ProG.L243_TM2_10uL.48_A</t>
  </si>
  <si>
    <t>Un_1_13.01_ProG.L243_TM2_10uL.48_B</t>
  </si>
  <si>
    <t>Un_1_13.01_ProG.L243_TM2_10uL.48_C</t>
  </si>
  <si>
    <t>TM2.2</t>
  </si>
  <si>
    <t>DQ-ProG</t>
  </si>
  <si>
    <t>Cl_1_01.01_ProG.L243_TM2_Norm48.A</t>
  </si>
  <si>
    <t>Cl_1_01.01_ProG.L243_TM2_Norm48.B</t>
  </si>
  <si>
    <t>Cl_1_01.01_ProG.L243_TM2_Norm48.C</t>
  </si>
  <si>
    <t>Un_1_01.01_ProG.L243_TM2_Norm48.A</t>
  </si>
  <si>
    <t>Un_1_01.01_ProG.L243_TM2_Norm48.B</t>
  </si>
  <si>
    <t>Un_1_01.01_ProG.L243_TM2_Norm48.C</t>
  </si>
  <si>
    <t>Cl_1_03.01_ProG.L243_TM2_Norm48.A</t>
  </si>
  <si>
    <t>Cl_1_03.01_ProG.L243_TM2_Norm48.B</t>
  </si>
  <si>
    <t>Cl_1_03.01_ProG.L243_TM2_Norm48.C</t>
  </si>
  <si>
    <t>Un_1_03.01_ProG.L243_TM2_Norm48.A</t>
  </si>
  <si>
    <t>Un_1_03.01_ProG.L243_TM2_Norm48.B</t>
  </si>
  <si>
    <t>Un_1_03.01_ProG.L243_TM2_Norm48.C</t>
  </si>
  <si>
    <t>Cl_1_13.02_ProG.L243_TM2_Norm48.A</t>
  </si>
  <si>
    <t>Cl_1_13.02_ProG.L243_TM2_Norm48.B</t>
  </si>
  <si>
    <t>Cl_1_13.02_ProG.L243_TM2_Norm48.C</t>
  </si>
  <si>
    <t>Un_1_13.02_ProG.L243_TM2_Norm48.A</t>
  </si>
  <si>
    <t>Un_1_13.02_ProG.L243_TM2_Norm48.B</t>
  </si>
  <si>
    <t>Un_1_13.02_ProG.L243_TM2_Norm48.C</t>
  </si>
  <si>
    <t>Cl_1_11.04_ProG.L243_TM2_Norm48.A</t>
  </si>
  <si>
    <t>Cl_1_11.04_ProG.L243_TM2_Norm48.B</t>
  </si>
  <si>
    <t>Cl_1_11.04_ProG.L243_TM2_Norm48.C</t>
  </si>
  <si>
    <t>Un_1_11.04_ProG.L243_TM2_Norm48.A</t>
  </si>
  <si>
    <t>Un_1_11.04_ProG.L243_TM2_Norm48.B</t>
  </si>
  <si>
    <t>Un_1_11.04_ProG.L243_TM2_Norm48.C</t>
  </si>
  <si>
    <t>Cl_1_03.02_ProG.L243_TM2_Norm48.A</t>
  </si>
  <si>
    <t>Cl_1_03.02_ProG.L243_TM2_Norm48.B</t>
  </si>
  <si>
    <t>Cl_1_03.02_ProG.L243_TM2_Norm48.C</t>
  </si>
  <si>
    <t>Un_1_03.02_ProG.L243_TM2_Norm48.A</t>
  </si>
  <si>
    <t>Un_1_03.02_ProG.L243_TM2_Norm48.B</t>
  </si>
  <si>
    <t>Un_1_03.02_ProG.L243_TM2_Norm48.C</t>
  </si>
  <si>
    <t>Cl_1_13.01_ProG.L243_TM2_Norm48.A</t>
  </si>
  <si>
    <t>Cl_1_13.01_ProG.L243_TM2_Norm48.B</t>
  </si>
  <si>
    <t>Cl_1_13.01_ProG.L243_TM2_Norm48.C</t>
  </si>
  <si>
    <t>Un_1_13.01_ProG.L243_TM2_Norm48.A</t>
  </si>
  <si>
    <t>Un_1_13.01_ProG.L243_TM2_Norm48.B</t>
  </si>
  <si>
    <t>Un_1_13.01_ProG.L243_TM2_Norm48.C</t>
  </si>
  <si>
    <t>Cl_QB_1_05.01_ProG.DQ_TM2_A</t>
  </si>
  <si>
    <t>Cl_QB_1_05.01_ProG.DQ_TM2_B</t>
  </si>
  <si>
    <t>Cl_QB_1_05.01_ProG.DQ_TM2_C</t>
  </si>
  <si>
    <t>Cl_QB_1_06.02_ProG.DQ_TM2_A</t>
  </si>
  <si>
    <t>Cl_QB_1_06.02_ProG.DQ_TM2_B</t>
  </si>
  <si>
    <t>Cl_QB_1_06.02_ProG.DQ_TM2_C</t>
  </si>
  <si>
    <t>Cl_QB_1_06.03_ProG.DQ_TM2_A</t>
  </si>
  <si>
    <t>Cl_QB_1_06.03_ProG.DQ_TM2_B</t>
  </si>
  <si>
    <t>Cl_QB_1_06.03_ProG.DQ_TM2_C</t>
  </si>
  <si>
    <t>Cl_QB_1_02.01_ProG.DQ_TM2_A</t>
  </si>
  <si>
    <t>Cl_QB_1_02.01_ProG.DQ_TM2_B</t>
  </si>
  <si>
    <t>Cl_QB_1_02.01_ProG.DQ_TM2_C</t>
  </si>
  <si>
    <t>Cl_QB_1_03.03_ProG.DQ_TM2_A</t>
  </si>
  <si>
    <t>Cl_QB_1_03.03_ProG.DQ_TM2_B</t>
  </si>
  <si>
    <t>Cl_QB_1_03.03_ProG.DQ_TM2_C</t>
  </si>
  <si>
    <t>Cl_QB_1_02.01_ProG.WR18.DR.DP.DQ_TM2_A</t>
  </si>
  <si>
    <t>Cl_QB_1_02.01_ProG.WR18.DR.DP.DQ_TM2_B</t>
  </si>
  <si>
    <t>Cl_QB_1_02.01_ProG.WR18.DR.DP.DQ_TM2_C</t>
  </si>
  <si>
    <t>Cl_QB_1_03.03_ProG.WR18.DR.DP.DQ_TM2_A</t>
  </si>
  <si>
    <t>Cl_QB_1_03.03_ProG.WR18.DR.DP.DQ_TM2_B</t>
  </si>
  <si>
    <t>Cl_QB_1_03.03_ProG.WR18.DR.DP.DQ_TM2_C</t>
  </si>
  <si>
    <t>Un_QB_1_05.01_ProG.DQ_TM2_A</t>
  </si>
  <si>
    <t>Un_QB_1_05.01_ProG.DQ_TM2_B</t>
  </si>
  <si>
    <t>Un_QB_1_05.01_ProG.DQ_TM2_C</t>
  </si>
  <si>
    <t>Un_QB_1_06.02_ProG.DQ_TM2_A</t>
  </si>
  <si>
    <t>Un_QB_1_06.02_ProG.DQ_TM2_B</t>
  </si>
  <si>
    <t>Un_QB_1_06.02_ProG.DQ_TM2_C</t>
  </si>
  <si>
    <t>Un_QB_1_06.03_ProG.DQ_TM2_A</t>
  </si>
  <si>
    <t>Un_QB_1_06.03_ProG.DQ_TM2_B</t>
  </si>
  <si>
    <t>Un_QB_1_06.03_ProG.DQ_TM2_C</t>
  </si>
  <si>
    <t>Un_QB_1_02.01_ProG.DQ_TM2_A</t>
  </si>
  <si>
    <t>Un_QB_1_02.01_ProG.DQ_TM2_B</t>
  </si>
  <si>
    <t>Un_QB_1_02.01_ProG.DQ_TM2_C</t>
  </si>
  <si>
    <t>Un_QB_1_03.03_ProG.DQ_TM2_A</t>
  </si>
  <si>
    <t>Un_QB_1_03.03_ProG.DQ_TM2_B</t>
  </si>
  <si>
    <t>Un_QB_1_03.03_ProG.DQ_TM2_C</t>
  </si>
  <si>
    <t>Un_QB_1_02.01_ProG.WR18.DR.DP.DQ_TM2_A</t>
  </si>
  <si>
    <t>Un_QB_1_02.01_ProG.WR18.DR.DP.DQ_TM2_B</t>
  </si>
  <si>
    <t>Un_QB_1_02.01_ProG.WR18.DR.DP.DQ_TM2_C</t>
  </si>
  <si>
    <t>Un_QB_1_03.03_ProG.WR18.DR.DP.DQ_TM2_A</t>
  </si>
  <si>
    <t>Un_QB_1_03.03_ProG.WR18.DR.DP.DQ_TM2_B</t>
  </si>
  <si>
    <t>Un_QB_1_03.03_ProG.WR18.DR.DP.DQ_TM2_C</t>
  </si>
  <si>
    <t>ProG.DQ</t>
  </si>
  <si>
    <t>ProG.WR18.DR.DP.DQ</t>
  </si>
  <si>
    <t>Normal Conditions 48 Degree Incubation</t>
  </si>
  <si>
    <t>3X Pool, 10 uL reaction volume, 48 Degree Incubation</t>
  </si>
  <si>
    <t>10 uL Reaction Volume (added binding buffer), 48 Degree Incubation</t>
  </si>
  <si>
    <t>TM2_2</t>
  </si>
  <si>
    <t>Tumor Mutation Pool #2 2nd synthesis</t>
  </si>
  <si>
    <t>WR18.DR.DP.DQ-ProG</t>
  </si>
  <si>
    <t>DR.DP.DQ-ProG</t>
  </si>
  <si>
    <t>Sample Plate 1</t>
  </si>
  <si>
    <t>Used 5 uL ab per reaction instead of the usual 10</t>
  </si>
  <si>
    <t>Sample Pulldown 2</t>
  </si>
  <si>
    <t>3A</t>
  </si>
  <si>
    <t>4A</t>
  </si>
  <si>
    <t>5A</t>
  </si>
  <si>
    <t>5G</t>
  </si>
  <si>
    <t>6G</t>
  </si>
  <si>
    <t>3B</t>
  </si>
  <si>
    <t>4B</t>
  </si>
  <si>
    <t>5B</t>
  </si>
  <si>
    <t>5H</t>
  </si>
  <si>
    <t>6H</t>
  </si>
  <si>
    <t>RT</t>
  </si>
  <si>
    <t>ProG.MA1.DR.DP.DQ</t>
  </si>
  <si>
    <t>Cl_QB_1_02.01_ProG.MA1.DR.DP.DQ_TM2_A</t>
  </si>
  <si>
    <t>Cl_QB_1_02.01_ProG.MA1.DR.DP.DQ_TM2_B</t>
  </si>
  <si>
    <t>Cl_QB_1_02.01_ProG.MA1.DR.DP.DQ_TM2_C</t>
  </si>
  <si>
    <t>Un_QB_1_02.01_ProG.MA1.DR.DP.DQ_TM2_A</t>
  </si>
  <si>
    <t>Un_QB_1_02.01_ProG.MA1.DR.DP.DQ_TM2_B</t>
  </si>
  <si>
    <t>Un_QB_1_02.01_ProG.MA1.DR.DP.DQ_TM2_C</t>
  </si>
  <si>
    <t>Cl_QB_1_03.03_ProG.MA1.DR.DP.DQ_TM2_A</t>
  </si>
  <si>
    <t>Cl_QB_1_03.03_ProG.MA1.DR.DP.DQ_TM2_B</t>
  </si>
  <si>
    <t>Cl_QB_1_03.03_ProG.MA1.DR.DP.DQ_TM2_C</t>
  </si>
  <si>
    <t>Un_QB_1_03.03_ProG.MA1.DR.DP.DQ_TM2_A</t>
  </si>
  <si>
    <t>Un_QB_1_03.03_ProG.MA1.DR.DP.DQ_TM2_B</t>
  </si>
  <si>
    <t>Un_QB_1_03.03_ProG.MA1.DR.DP.DQ_TM2_C</t>
  </si>
  <si>
    <t>HLA Pulldown- TM2 Run2 Plate 2</t>
  </si>
  <si>
    <t>TG1 Run 1 Plate 1 Intensity</t>
  </si>
  <si>
    <t>uL Product for  Pool (10 nM)- TM2 Plate 1</t>
  </si>
  <si>
    <t>uL Product for 15 nM Pool - TM2 Plate 2</t>
  </si>
  <si>
    <t xml:space="preserve">Pool </t>
  </si>
  <si>
    <t>TM2_run2_TG1_Run1</t>
  </si>
  <si>
    <t>F_16</t>
  </si>
  <si>
    <t>F_17</t>
  </si>
  <si>
    <t>F_18</t>
  </si>
  <si>
    <t>F_19</t>
  </si>
  <si>
    <t>F_20</t>
  </si>
  <si>
    <t>F_21</t>
  </si>
  <si>
    <t>F_22</t>
  </si>
  <si>
    <t>F_23</t>
  </si>
  <si>
    <t>F_24</t>
  </si>
  <si>
    <t>HHFF5AFX2</t>
  </si>
  <si>
    <t>Samples TM2 Run2 Plate 1</t>
  </si>
  <si>
    <t>Samples TM2 Run2 Plate 2/3</t>
  </si>
  <si>
    <t>AAGCCTTAACGT</t>
  </si>
  <si>
    <t>CGCATACGCACC</t>
  </si>
  <si>
    <t>GAGTTATATTCG</t>
  </si>
  <si>
    <t>ACTCGTGCCGAG</t>
  </si>
  <si>
    <t>TTAGAGAGGTGC</t>
  </si>
  <si>
    <t>GACGAGGTTGTC</t>
  </si>
  <si>
    <t>ATACCTAACCGC</t>
  </si>
  <si>
    <t>TCGTCATGTGGA</t>
  </si>
  <si>
    <t>CGTATCGTTAAT</t>
  </si>
  <si>
    <t>HLA-DRB1*01:01</t>
  </si>
  <si>
    <t>HLA-DRB1*03:01</t>
  </si>
  <si>
    <t>HLA-DRB1*13:02</t>
  </si>
  <si>
    <t>HLA-DRB1*11:04</t>
  </si>
  <si>
    <t>HLA-DRB1*03:02</t>
  </si>
  <si>
    <t>HLA-DRB1*13:01</t>
  </si>
  <si>
    <t>HLA-DQB1*05:01</t>
  </si>
  <si>
    <t>HLA-DQB1*06:02</t>
  </si>
  <si>
    <t>HLA-DQB1*06:03</t>
  </si>
  <si>
    <t>HLA-DQB1*02:01</t>
  </si>
  <si>
    <t>HLA-DQB1*03:03</t>
  </si>
  <si>
    <t>cleaved</t>
  </si>
  <si>
    <t>uncleaved</t>
  </si>
  <si>
    <t>ProG.L243</t>
  </si>
  <si>
    <t>ProG.MA1.DR.DP.DQ_</t>
  </si>
  <si>
    <t>standard</t>
  </si>
  <si>
    <t>3X</t>
  </si>
  <si>
    <t>10uL</t>
  </si>
  <si>
    <t>NA</t>
  </si>
  <si>
    <t>TM2</t>
  </si>
  <si>
    <t>Sample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</si>
</sst>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00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Calibri"/>
      <family val="2"/>
    </font>
    <font>
      <i/>
      <u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6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0" xfId="0" applyFont="1"/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" xfId="0" applyBorder="1" applyAlignment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36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16" xfId="0" applyFill="1" applyBorder="1" applyAlignment="1">
      <alignment horizontal="center"/>
    </xf>
    <xf numFmtId="164" fontId="0" fillId="0" borderId="0" xfId="0" applyNumberFormat="1"/>
    <xf numFmtId="0" fontId="0" fillId="0" borderId="39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0" xfId="0" applyBorder="1"/>
    <xf numFmtId="0" fontId="1" fillId="0" borderId="42" xfId="0" applyFont="1" applyBorder="1" applyAlignment="1">
      <alignment horizontal="center" vertical="center"/>
    </xf>
    <xf numFmtId="165" fontId="1" fillId="0" borderId="43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5" fontId="1" fillId="0" borderId="43" xfId="0" applyNumberFormat="1" applyFont="1" applyFill="1" applyBorder="1" applyAlignment="1">
      <alignment horizontal="center" vertical="center" wrapText="1"/>
    </xf>
    <xf numFmtId="165" fontId="1" fillId="0" borderId="44" xfId="0" applyNumberFormat="1" applyFont="1" applyFill="1" applyBorder="1" applyAlignment="1">
      <alignment horizontal="center" vertical="center" wrapText="1"/>
    </xf>
    <xf numFmtId="165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3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0" fillId="3" borderId="29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/>
    <xf numFmtId="0" fontId="0" fillId="0" borderId="15" xfId="0" applyBorder="1" applyAlignment="1">
      <alignment horizontal="center"/>
    </xf>
    <xf numFmtId="0" fontId="2" fillId="0" borderId="0" xfId="0" applyFont="1" applyFill="1" applyBorder="1"/>
    <xf numFmtId="0" fontId="1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5" fillId="0" borderId="11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5" fillId="0" borderId="16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6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10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3" xfId="0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/>
    </xf>
    <xf numFmtId="2" fontId="8" fillId="6" borderId="49" xfId="0" applyNumberFormat="1" applyFont="1" applyFill="1" applyBorder="1" applyAlignment="1">
      <alignment horizontal="center"/>
    </xf>
    <xf numFmtId="0" fontId="8" fillId="0" borderId="56" xfId="0" applyFont="1" applyBorder="1" applyAlignment="1">
      <alignment horizontal="center"/>
    </xf>
    <xf numFmtId="3" fontId="9" fillId="0" borderId="0" xfId="0" applyNumberFormat="1" applyFont="1"/>
    <xf numFmtId="0" fontId="11" fillId="9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2" fontId="8" fillId="0" borderId="11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45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2" fontId="10" fillId="5" borderId="11" xfId="0" applyNumberFormat="1" applyFont="1" applyFill="1" applyBorder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2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5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2" fontId="5" fillId="0" borderId="11" xfId="0" applyNumberFormat="1" applyFont="1" applyFill="1" applyBorder="1"/>
    <xf numFmtId="2" fontId="5" fillId="0" borderId="12" xfId="0" applyNumberFormat="1" applyFont="1" applyFill="1" applyBorder="1"/>
    <xf numFmtId="2" fontId="5" fillId="0" borderId="15" xfId="0" applyNumberFormat="1" applyFont="1" applyFill="1" applyBorder="1"/>
    <xf numFmtId="2" fontId="5" fillId="0" borderId="16" xfId="0" applyNumberFormat="1" applyFont="1" applyFill="1" applyBorder="1"/>
    <xf numFmtId="164" fontId="1" fillId="0" borderId="0" xfId="0" applyNumberFormat="1" applyFont="1" applyAlignment="1">
      <alignment horizontal="left"/>
    </xf>
    <xf numFmtId="0" fontId="1" fillId="0" borderId="23" xfId="0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57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8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center" wrapText="1"/>
    </xf>
    <xf numFmtId="0" fontId="5" fillId="0" borderId="23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1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wrapText="1"/>
    </xf>
    <xf numFmtId="0" fontId="18" fillId="0" borderId="12" xfId="0" applyFont="1" applyFill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0" fillId="0" borderId="11" xfId="0" applyFill="1" applyBorder="1"/>
    <xf numFmtId="0" fontId="0" fillId="0" borderId="10" xfId="0" applyFill="1" applyBorder="1"/>
    <xf numFmtId="0" fontId="0" fillId="0" borderId="15" xfId="0" applyFill="1" applyBorder="1"/>
    <xf numFmtId="0" fontId="21" fillId="0" borderId="10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8" fillId="0" borderId="16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12" xfId="0" applyFill="1" applyBorder="1"/>
    <xf numFmtId="0" fontId="21" fillId="0" borderId="7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" fontId="22" fillId="0" borderId="11" xfId="0" applyNumberFormat="1" applyFont="1" applyFill="1" applyBorder="1" applyAlignment="1">
      <alignment horizontal="center" vertical="center" wrapText="1"/>
    </xf>
    <xf numFmtId="1" fontId="21" fillId="0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1" fontId="22" fillId="0" borderId="12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wrapText="1"/>
    </xf>
    <xf numFmtId="0" fontId="17" fillId="0" borderId="36" xfId="0" applyFont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0" borderId="0" xfId="0" applyFont="1" applyFill="1"/>
    <xf numFmtId="0" fontId="3" fillId="0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/>
    <xf numFmtId="0" fontId="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17" xfId="0" applyFont="1" applyFill="1" applyBorder="1" applyAlignment="1">
      <alignment horizontal="center" wrapText="1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3" fillId="0" borderId="0" xfId="0" applyFont="1" applyFill="1" applyAlignment="1">
      <alignment horizontal="center" wrapText="1"/>
    </xf>
    <xf numFmtId="0" fontId="23" fillId="0" borderId="0" xfId="0" applyFont="1" applyFill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23" fillId="0" borderId="39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3" fillId="0" borderId="5" xfId="0" applyFont="1" applyFill="1" applyBorder="1" applyAlignment="1">
      <alignment horizontal="center" wrapText="1"/>
    </xf>
    <xf numFmtId="0" fontId="23" fillId="0" borderId="60" xfId="0" applyFont="1" applyFill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3" fillId="0" borderId="13" xfId="0" applyFont="1" applyFill="1" applyBorder="1" applyAlignment="1">
      <alignment horizontal="center" wrapText="1"/>
    </xf>
    <xf numFmtId="0" fontId="23" fillId="0" borderId="5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/>
    </xf>
    <xf numFmtId="0" fontId="3" fillId="0" borderId="36" xfId="0" applyFont="1" applyBorder="1" applyAlignment="1">
      <alignment horizontal="left" wrapText="1"/>
    </xf>
    <xf numFmtId="0" fontId="3" fillId="0" borderId="36" xfId="0" applyFont="1" applyBorder="1" applyAlignment="1">
      <alignment horizontal="left"/>
    </xf>
    <xf numFmtId="0" fontId="23" fillId="0" borderId="21" xfId="0" applyFont="1" applyBorder="1"/>
    <xf numFmtId="0" fontId="3" fillId="0" borderId="24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23" fillId="0" borderId="5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23" fillId="0" borderId="23" xfId="0" applyFont="1" applyFill="1" applyBorder="1" applyAlignment="1">
      <alignment horizontal="center" wrapText="1"/>
    </xf>
    <xf numFmtId="0" fontId="23" fillId="0" borderId="6" xfId="0" applyFont="1" applyFill="1" applyBorder="1" applyAlignment="1">
      <alignment horizontal="center"/>
    </xf>
    <xf numFmtId="0" fontId="23" fillId="0" borderId="46" xfId="0" quotePrefix="1" applyFont="1" applyBorder="1" applyAlignment="1">
      <alignment horizontal="center"/>
    </xf>
    <xf numFmtId="0" fontId="23" fillId="0" borderId="8" xfId="0" quotePrefix="1" applyFont="1" applyBorder="1" applyAlignment="1">
      <alignment horizontal="center"/>
    </xf>
    <xf numFmtId="0" fontId="23" fillId="0" borderId="0" xfId="0" quotePrefix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3" fillId="0" borderId="13" xfId="0" applyFont="1" applyFill="1" applyBorder="1" applyAlignment="1">
      <alignment horizontal="center" wrapText="1"/>
    </xf>
    <xf numFmtId="0" fontId="23" fillId="0" borderId="14" xfId="0" applyFont="1" applyFill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23" fillId="0" borderId="5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30" xfId="0" quotePrefix="1" applyFont="1" applyBorder="1" applyAlignment="1">
      <alignment horizontal="center"/>
    </xf>
    <xf numFmtId="0" fontId="23" fillId="0" borderId="20" xfId="0" quotePrefix="1" applyFont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35" xfId="0" applyFont="1" applyFill="1" applyBorder="1" applyAlignment="1">
      <alignment horizontal="center"/>
    </xf>
    <xf numFmtId="20" fontId="21" fillId="0" borderId="35" xfId="0" applyNumberFormat="1" applyFont="1" applyFill="1" applyBorder="1" applyAlignment="1">
      <alignment horizontal="center"/>
    </xf>
    <xf numFmtId="20" fontId="21" fillId="0" borderId="18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0" fontId="23" fillId="0" borderId="13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3" fillId="0" borderId="0" xfId="0" applyFont="1" applyAlignment="1">
      <alignment horizontal="right"/>
    </xf>
    <xf numFmtId="0" fontId="23" fillId="0" borderId="0" xfId="0" applyFont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22" xfId="0" applyFont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21" fillId="0" borderId="22" xfId="0" applyFont="1" applyFill="1" applyBorder="1" applyAlignment="1">
      <alignment horizontal="center" wrapText="1"/>
    </xf>
    <xf numFmtId="20" fontId="3" fillId="0" borderId="3" xfId="0" quotePrefix="1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22" xfId="0" applyFont="1" applyBorder="1" applyAlignment="1">
      <alignment horizontal="center" wrapText="1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2" borderId="6" xfId="0" applyFont="1" applyFill="1" applyBorder="1" applyAlignment="1">
      <alignment horizontal="center" wrapText="1"/>
    </xf>
    <xf numFmtId="0" fontId="21" fillId="2" borderId="7" xfId="0" applyFont="1" applyFill="1" applyBorder="1" applyAlignment="1">
      <alignment horizontal="center" wrapText="1"/>
    </xf>
    <xf numFmtId="0" fontId="21" fillId="10" borderId="7" xfId="0" applyFont="1" applyFill="1" applyBorder="1" applyAlignment="1">
      <alignment horizontal="center" wrapText="1"/>
    </xf>
    <xf numFmtId="0" fontId="23" fillId="0" borderId="9" xfId="0" applyFont="1" applyBorder="1" applyAlignment="1">
      <alignment horizontal="center"/>
    </xf>
    <xf numFmtId="0" fontId="21" fillId="2" borderId="10" xfId="0" applyFont="1" applyFill="1" applyBorder="1" applyAlignment="1">
      <alignment horizontal="center" wrapText="1"/>
    </xf>
    <xf numFmtId="0" fontId="21" fillId="2" borderId="11" xfId="0" applyFont="1" applyFill="1" applyBorder="1" applyAlignment="1">
      <alignment horizontal="center" wrapText="1"/>
    </xf>
    <xf numFmtId="0" fontId="22" fillId="2" borderId="11" xfId="0" applyFont="1" applyFill="1" applyBorder="1" applyAlignment="1">
      <alignment horizontal="center" wrapText="1"/>
    </xf>
    <xf numFmtId="0" fontId="21" fillId="10" borderId="11" xfId="0" applyFont="1" applyFill="1" applyBorder="1" applyAlignment="1">
      <alignment horizontal="center" wrapText="1"/>
    </xf>
    <xf numFmtId="0" fontId="22" fillId="10" borderId="11" xfId="0" applyFont="1" applyFill="1" applyBorder="1" applyAlignment="1">
      <alignment horizontal="center" wrapText="1"/>
    </xf>
    <xf numFmtId="0" fontId="22" fillId="11" borderId="11" xfId="0" applyFont="1" applyFill="1" applyBorder="1" applyAlignment="1">
      <alignment horizontal="center" wrapText="1"/>
    </xf>
    <xf numFmtId="0" fontId="22" fillId="12" borderId="11" xfId="0" applyFont="1" applyFill="1" applyBorder="1" applyAlignment="1">
      <alignment horizontal="center" wrapText="1"/>
    </xf>
    <xf numFmtId="0" fontId="22" fillId="12" borderId="12" xfId="0" applyFont="1" applyFill="1" applyBorder="1" applyAlignment="1">
      <alignment horizontal="center" wrapText="1"/>
    </xf>
    <xf numFmtId="0" fontId="21" fillId="11" borderId="11" xfId="0" applyFont="1" applyFill="1" applyBorder="1" applyAlignment="1">
      <alignment horizontal="center" wrapText="1"/>
    </xf>
    <xf numFmtId="0" fontId="21" fillId="12" borderId="11" xfId="0" applyFont="1" applyFill="1" applyBorder="1" applyAlignment="1">
      <alignment horizontal="center" wrapText="1"/>
    </xf>
    <xf numFmtId="0" fontId="23" fillId="0" borderId="1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 wrapText="1"/>
    </xf>
    <xf numFmtId="0" fontId="22" fillId="13" borderId="11" xfId="0" applyFont="1" applyFill="1" applyBorder="1" applyAlignment="1">
      <alignment horizontal="center" wrapText="1"/>
    </xf>
    <xf numFmtId="0" fontId="22" fillId="13" borderId="12" xfId="0" applyFont="1" applyFill="1" applyBorder="1" applyAlignment="1">
      <alignment horizontal="center" wrapText="1"/>
    </xf>
    <xf numFmtId="0" fontId="23" fillId="0" borderId="0" xfId="0" applyFont="1" applyFill="1" applyAlignment="1">
      <alignment wrapText="1"/>
    </xf>
    <xf numFmtId="20" fontId="23" fillId="0" borderId="0" xfId="0" quotePrefix="1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2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3" fillId="0" borderId="15" xfId="0" applyFont="1" applyBorder="1" applyAlignment="1">
      <alignment horizontal="center"/>
    </xf>
    <xf numFmtId="0" fontId="3" fillId="0" borderId="2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3" fillId="0" borderId="6" xfId="0" applyFont="1" applyBorder="1" applyAlignment="1">
      <alignment horizontal="center" wrapText="1"/>
    </xf>
    <xf numFmtId="0" fontId="24" fillId="0" borderId="7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wrapText="1"/>
    </xf>
    <xf numFmtId="0" fontId="24" fillId="0" borderId="11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4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wrapText="1"/>
    </xf>
    <xf numFmtId="0" fontId="24" fillId="0" borderId="59" xfId="0" applyFont="1" applyFill="1" applyBorder="1" applyAlignment="1">
      <alignment horizontal="center" vertical="center" wrapText="1"/>
    </xf>
    <xf numFmtId="0" fontId="23" fillId="0" borderId="59" xfId="0" applyFont="1" applyBorder="1" applyAlignment="1">
      <alignment horizontal="center"/>
    </xf>
    <xf numFmtId="0" fontId="23" fillId="0" borderId="5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/>
    </xf>
    <xf numFmtId="0" fontId="5" fillId="0" borderId="12" xfId="0" quotePrefix="1" applyFont="1" applyFill="1" applyBorder="1" applyAlignment="1">
      <alignment horizontal="center"/>
    </xf>
    <xf numFmtId="0" fontId="17" fillId="0" borderId="3" xfId="0" applyFont="1" applyBorder="1" applyAlignment="1">
      <alignment horizontal="center" wrapText="1"/>
    </xf>
    <xf numFmtId="0" fontId="17" fillId="0" borderId="4" xfId="0" applyFont="1" applyBorder="1" applyAlignment="1">
      <alignment horizontal="center" wrapText="1"/>
    </xf>
    <xf numFmtId="1" fontId="21" fillId="0" borderId="6" xfId="0" quotePrefix="1" applyNumberFormat="1" applyFont="1" applyFill="1" applyBorder="1" applyAlignment="1">
      <alignment horizontal="center" vertical="center" wrapText="1"/>
    </xf>
    <xf numFmtId="1" fontId="21" fillId="0" borderId="7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2" fontId="5" fillId="0" borderId="62" xfId="0" applyNumberFormat="1" applyFont="1" applyFill="1" applyBorder="1" applyAlignment="1">
      <alignment horizontal="center"/>
    </xf>
    <xf numFmtId="2" fontId="5" fillId="0" borderId="62" xfId="0" applyNumberFormat="1" applyFont="1" applyFill="1" applyBorder="1"/>
    <xf numFmtId="2" fontId="5" fillId="0" borderId="29" xfId="0" applyNumberFormat="1" applyFont="1" applyFill="1" applyBorder="1"/>
    <xf numFmtId="0" fontId="5" fillId="0" borderId="12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wrapText="1"/>
    </xf>
    <xf numFmtId="0" fontId="21" fillId="0" borderId="21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48" xfId="0" applyFont="1" applyBorder="1" applyAlignment="1">
      <alignment horizontal="center"/>
    </xf>
    <xf numFmtId="0" fontId="24" fillId="0" borderId="6" xfId="0" applyFont="1" applyBorder="1" applyAlignment="1">
      <alignment horizontal="center" wrapText="1"/>
    </xf>
    <xf numFmtId="0" fontId="5" fillId="0" borderId="8" xfId="0" quotePrefix="1" applyFont="1" applyFill="1" applyBorder="1" applyAlignment="1">
      <alignment horizontal="center"/>
    </xf>
    <xf numFmtId="0" fontId="24" fillId="0" borderId="14" xfId="0" applyFont="1" applyBorder="1" applyAlignment="1">
      <alignment horizontal="center" wrapText="1"/>
    </xf>
    <xf numFmtId="0" fontId="21" fillId="0" borderId="10" xfId="0" applyFont="1" applyFill="1" applyBorder="1" applyAlignment="1">
      <alignment horizontal="center" wrapText="1"/>
    </xf>
    <xf numFmtId="0" fontId="21" fillId="0" borderId="11" xfId="0" applyFont="1" applyFill="1" applyBorder="1" applyAlignment="1">
      <alignment horizontal="center" wrapText="1"/>
    </xf>
    <xf numFmtId="0" fontId="21" fillId="0" borderId="15" xfId="0" applyFont="1" applyFill="1" applyBorder="1" applyAlignment="1">
      <alignment horizontal="center" wrapText="1"/>
    </xf>
    <xf numFmtId="0" fontId="21" fillId="0" borderId="16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center" wrapText="1"/>
    </xf>
    <xf numFmtId="0" fontId="21" fillId="0" borderId="7" xfId="0" applyFont="1" applyFill="1" applyBorder="1" applyAlignment="1">
      <alignment horizontal="center" wrapText="1"/>
    </xf>
    <xf numFmtId="0" fontId="21" fillId="14" borderId="10" xfId="0" applyFont="1" applyFill="1" applyBorder="1" applyAlignment="1">
      <alignment horizontal="center" wrapText="1"/>
    </xf>
    <xf numFmtId="0" fontId="21" fillId="14" borderId="11" xfId="0" applyFont="1" applyFill="1" applyBorder="1" applyAlignment="1">
      <alignment horizontal="center" wrapText="1"/>
    </xf>
    <xf numFmtId="0" fontId="21" fillId="15" borderId="10" xfId="0" applyFont="1" applyFill="1" applyBorder="1" applyAlignment="1">
      <alignment horizontal="center" wrapText="1"/>
    </xf>
    <xf numFmtId="0" fontId="21" fillId="15" borderId="11" xfId="0" applyFont="1" applyFill="1" applyBorder="1" applyAlignment="1">
      <alignment horizontal="center" wrapText="1"/>
    </xf>
    <xf numFmtId="0" fontId="21" fillId="13" borderId="11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horizontal="center" wrapText="1"/>
    </xf>
    <xf numFmtId="0" fontId="22" fillId="13" borderId="8" xfId="0" applyFont="1" applyFill="1" applyBorder="1" applyAlignment="1">
      <alignment horizontal="center" wrapText="1"/>
    </xf>
    <xf numFmtId="0" fontId="22" fillId="15" borderId="7" xfId="0" applyFont="1" applyFill="1" applyBorder="1" applyAlignment="1">
      <alignment horizontal="center" wrapText="1"/>
    </xf>
    <xf numFmtId="0" fontId="22" fillId="15" borderId="11" xfId="0" applyFont="1" applyFill="1" applyBorder="1" applyAlignment="1">
      <alignment horizontal="center" wrapText="1"/>
    </xf>
    <xf numFmtId="0" fontId="22" fillId="11" borderId="15" xfId="0" applyFont="1" applyFill="1" applyBorder="1" applyAlignment="1">
      <alignment horizontal="center" wrapText="1"/>
    </xf>
    <xf numFmtId="0" fontId="22" fillId="11" borderId="7" xfId="0" applyFont="1" applyFill="1" applyBorder="1" applyAlignment="1">
      <alignment horizontal="center" wrapText="1"/>
    </xf>
    <xf numFmtId="0" fontId="22" fillId="12" borderId="15" xfId="0" applyFont="1" applyFill="1" applyBorder="1" applyAlignment="1">
      <alignment horizontal="center" wrapText="1"/>
    </xf>
    <xf numFmtId="0" fontId="22" fillId="12" borderId="7" xfId="0" applyFont="1" applyFill="1" applyBorder="1" applyAlignment="1">
      <alignment horizontal="center" wrapText="1"/>
    </xf>
    <xf numFmtId="0" fontId="22" fillId="12" borderId="8" xfId="0" applyFont="1" applyFill="1" applyBorder="1" applyAlignment="1">
      <alignment horizontal="center" wrapText="1"/>
    </xf>
    <xf numFmtId="0" fontId="19" fillId="0" borderId="10" xfId="0" applyFont="1" applyFill="1" applyBorder="1" applyAlignment="1">
      <alignment horizontal="center" wrapText="1"/>
    </xf>
    <xf numFmtId="20" fontId="21" fillId="14" borderId="10" xfId="0" applyNumberFormat="1" applyFont="1" applyFill="1" applyBorder="1" applyAlignment="1">
      <alignment horizontal="center" wrapText="1"/>
    </xf>
    <xf numFmtId="20" fontId="21" fillId="14" borderId="11" xfId="0" applyNumberFormat="1" applyFont="1" applyFill="1" applyBorder="1" applyAlignment="1">
      <alignment horizontal="center" wrapText="1"/>
    </xf>
    <xf numFmtId="0" fontId="22" fillId="14" borderId="11" xfId="0" applyFont="1" applyFill="1" applyBorder="1" applyAlignment="1">
      <alignment horizontal="center" wrapText="1"/>
    </xf>
    <xf numFmtId="20" fontId="22" fillId="14" borderId="11" xfId="0" applyNumberFormat="1" applyFont="1" applyFill="1" applyBorder="1" applyAlignment="1">
      <alignment horizontal="center" wrapText="1"/>
    </xf>
    <xf numFmtId="20" fontId="22" fillId="2" borderId="11" xfId="0" applyNumberFormat="1" applyFont="1" applyFill="1" applyBorder="1" applyAlignment="1">
      <alignment horizontal="center" wrapText="1"/>
    </xf>
    <xf numFmtId="0" fontId="22" fillId="16" borderId="11" xfId="0" applyFont="1" applyFill="1" applyBorder="1" applyAlignment="1">
      <alignment horizontal="center" wrapText="1"/>
    </xf>
    <xf numFmtId="20" fontId="22" fillId="16" borderId="11" xfId="0" applyNumberFormat="1" applyFont="1" applyFill="1" applyBorder="1" applyAlignment="1">
      <alignment horizontal="center" wrapText="1"/>
    </xf>
    <xf numFmtId="0" fontId="22" fillId="17" borderId="11" xfId="0" applyFont="1" applyFill="1" applyBorder="1" applyAlignment="1">
      <alignment horizontal="center" wrapText="1"/>
    </xf>
    <xf numFmtId="0" fontId="22" fillId="17" borderId="12" xfId="0" applyFont="1" applyFill="1" applyBorder="1" applyAlignment="1">
      <alignment horizontal="center" wrapText="1"/>
    </xf>
    <xf numFmtId="20" fontId="22" fillId="17" borderId="11" xfId="0" applyNumberFormat="1" applyFont="1" applyFill="1" applyBorder="1" applyAlignment="1">
      <alignment horizontal="center" wrapText="1"/>
    </xf>
    <xf numFmtId="20" fontId="22" fillId="17" borderId="12" xfId="0" applyNumberFormat="1" applyFont="1" applyFill="1" applyBorder="1" applyAlignment="1">
      <alignment horizontal="center" wrapText="1"/>
    </xf>
    <xf numFmtId="0" fontId="21" fillId="0" borderId="8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wrapText="1"/>
    </xf>
    <xf numFmtId="0" fontId="21" fillId="12" borderId="12" xfId="0" applyFont="1" applyFill="1" applyBorder="1" applyAlignment="1">
      <alignment horizontal="center" wrapText="1"/>
    </xf>
    <xf numFmtId="0" fontId="21" fillId="15" borderId="14" xfId="0" applyFont="1" applyFill="1" applyBorder="1" applyAlignment="1">
      <alignment horizontal="center" wrapText="1"/>
    </xf>
    <xf numFmtId="0" fontId="21" fillId="15" borderId="15" xfId="0" applyFont="1" applyFill="1" applyBorder="1" applyAlignment="1">
      <alignment horizontal="center" wrapText="1"/>
    </xf>
    <xf numFmtId="0" fontId="21" fillId="13" borderId="15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20" fontId="21" fillId="0" borderId="10" xfId="0" applyNumberFormat="1" applyFont="1" applyFill="1" applyBorder="1" applyAlignment="1">
      <alignment horizontal="center" wrapText="1"/>
    </xf>
    <xf numFmtId="20" fontId="21" fillId="0" borderId="11" xfId="0" applyNumberFormat="1" applyFont="1" applyFill="1" applyBorder="1" applyAlignment="1">
      <alignment horizontal="center" wrapText="1"/>
    </xf>
    <xf numFmtId="0" fontId="21" fillId="0" borderId="8" xfId="0" applyFont="1" applyFill="1" applyBorder="1" applyAlignment="1">
      <alignment horizontal="center" wrapText="1"/>
    </xf>
    <xf numFmtId="0" fontId="21" fillId="0" borderId="12" xfId="0" applyFont="1" applyFill="1" applyBorder="1" applyAlignment="1">
      <alignment horizontal="center" wrapText="1"/>
    </xf>
    <xf numFmtId="0" fontId="21" fillId="0" borderId="14" xfId="0" applyFont="1" applyFill="1" applyBorder="1" applyAlignment="1">
      <alignment horizontal="center" wrapText="1"/>
    </xf>
    <xf numFmtId="20" fontId="21" fillId="0" borderId="0" xfId="0" applyNumberFormat="1" applyFont="1" applyFill="1" applyBorder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0" fontId="23" fillId="0" borderId="0" xfId="0" applyFont="1" applyBorder="1"/>
    <xf numFmtId="1" fontId="23" fillId="0" borderId="35" xfId="0" applyNumberFormat="1" applyFont="1" applyBorder="1" applyAlignment="1">
      <alignment horizontal="center"/>
    </xf>
    <xf numFmtId="1" fontId="23" fillId="0" borderId="17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23" fillId="0" borderId="59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24" fillId="0" borderId="62" xfId="0" applyFont="1" applyFill="1" applyBorder="1" applyAlignment="1">
      <alignment horizontal="center"/>
    </xf>
    <xf numFmtId="0" fontId="24" fillId="0" borderId="62" xfId="0" applyNumberFormat="1" applyFont="1" applyFill="1" applyBorder="1" applyAlignment="1">
      <alignment horizontal="center"/>
    </xf>
    <xf numFmtId="0" fontId="24" fillId="0" borderId="29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8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7" fillId="0" borderId="25" xfId="0" applyFont="1" applyBorder="1" applyAlignment="1">
      <alignment horizontal="center" wrapText="1"/>
    </xf>
    <xf numFmtId="0" fontId="0" fillId="0" borderId="31" xfId="0" applyFill="1" applyBorder="1"/>
    <xf numFmtId="0" fontId="0" fillId="0" borderId="32" xfId="0" applyFill="1" applyBorder="1"/>
    <xf numFmtId="0" fontId="22" fillId="11" borderId="6" xfId="0" applyFont="1" applyFill="1" applyBorder="1" applyAlignment="1">
      <alignment horizontal="center" wrapText="1"/>
    </xf>
    <xf numFmtId="0" fontId="22" fillId="11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center" wrapText="1"/>
    </xf>
    <xf numFmtId="0" fontId="18" fillId="0" borderId="14" xfId="0" applyFont="1" applyFill="1" applyBorder="1" applyAlignment="1">
      <alignment horizontal="center" wrapText="1"/>
    </xf>
    <xf numFmtId="1" fontId="21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3" fillId="2" borderId="14" xfId="0" applyFont="1" applyFill="1" applyBorder="1" applyAlignment="1">
      <alignment horizontal="center" wrapText="1"/>
    </xf>
    <xf numFmtId="0" fontId="23" fillId="2" borderId="15" xfId="0" applyFont="1" applyFill="1" applyBorder="1" applyAlignment="1">
      <alignment horizontal="center"/>
    </xf>
    <xf numFmtId="164" fontId="23" fillId="2" borderId="15" xfId="0" applyNumberFormat="1" applyFont="1" applyFill="1" applyBorder="1" applyAlignment="1">
      <alignment horizontal="center"/>
    </xf>
    <xf numFmtId="164" fontId="23" fillId="2" borderId="16" xfId="0" applyNumberFormat="1" applyFont="1" applyFill="1" applyBorder="1" applyAlignment="1">
      <alignment horizontal="center"/>
    </xf>
    <xf numFmtId="0" fontId="23" fillId="0" borderId="0" xfId="0" applyFont="1" applyAlignment="1"/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1" fontId="29" fillId="0" borderId="11" xfId="0" applyNumberFormat="1" applyFont="1" applyFill="1" applyBorder="1" applyAlignment="1">
      <alignment horizontal="center" vertical="center" wrapText="1"/>
    </xf>
    <xf numFmtId="0" fontId="29" fillId="0" borderId="11" xfId="0" applyFont="1" applyFill="1" applyBorder="1" applyAlignment="1">
      <alignment horizontal="center" vertical="center" wrapText="1"/>
    </xf>
    <xf numFmtId="1" fontId="27" fillId="0" borderId="11" xfId="0" applyNumberFormat="1" applyFont="1" applyFill="1" applyBorder="1" applyAlignment="1">
      <alignment horizontal="center" vertical="center" wrapText="1"/>
    </xf>
    <xf numFmtId="1" fontId="27" fillId="0" borderId="12" xfId="0" applyNumberFormat="1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1" fontId="29" fillId="0" borderId="12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1" fontId="29" fillId="0" borderId="16" xfId="0" applyNumberFormat="1" applyFont="1" applyFill="1" applyBorder="1" applyAlignment="1">
      <alignment horizontal="center" vertical="center" wrapText="1"/>
    </xf>
    <xf numFmtId="20" fontId="22" fillId="10" borderId="11" xfId="0" applyNumberFormat="1" applyFont="1" applyFill="1" applyBorder="1" applyAlignment="1">
      <alignment horizontal="center" wrapText="1"/>
    </xf>
    <xf numFmtId="20" fontId="22" fillId="10" borderId="12" xfId="0" applyNumberFormat="1" applyFont="1" applyFill="1" applyBorder="1" applyAlignment="1">
      <alignment horizontal="center" wrapText="1"/>
    </xf>
    <xf numFmtId="0" fontId="22" fillId="0" borderId="11" xfId="0" applyFont="1" applyFill="1" applyBorder="1" applyAlignment="1">
      <alignment horizontal="center" wrapText="1"/>
    </xf>
    <xf numFmtId="0" fontId="22" fillId="0" borderId="12" xfId="0" applyFont="1" applyFill="1" applyBorder="1" applyAlignment="1">
      <alignment horizontal="center" wrapText="1"/>
    </xf>
    <xf numFmtId="0" fontId="21" fillId="3" borderId="11" xfId="0" applyFont="1" applyFill="1" applyBorder="1" applyAlignment="1">
      <alignment horizontal="center" wrapText="1"/>
    </xf>
    <xf numFmtId="20" fontId="21" fillId="3" borderId="11" xfId="0" applyNumberFormat="1" applyFont="1" applyFill="1" applyBorder="1" applyAlignment="1">
      <alignment horizontal="center" wrapText="1"/>
    </xf>
    <xf numFmtId="0" fontId="22" fillId="3" borderId="11" xfId="0" applyFont="1" applyFill="1" applyBorder="1" applyAlignment="1">
      <alignment horizontal="center" wrapText="1"/>
    </xf>
    <xf numFmtId="20" fontId="22" fillId="3" borderId="11" xfId="0" applyNumberFormat="1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wrapText="1"/>
    </xf>
    <xf numFmtId="0" fontId="18" fillId="0" borderId="0" xfId="0" applyFont="1" applyFill="1" applyBorder="1" applyAlignment="1">
      <alignment horizontal="center" wrapText="1"/>
    </xf>
    <xf numFmtId="0" fontId="17" fillId="0" borderId="60" xfId="0" applyFont="1" applyBorder="1" applyAlignment="1">
      <alignment horizontal="center" wrapText="1"/>
    </xf>
    <xf numFmtId="0" fontId="17" fillId="0" borderId="49" xfId="0" applyFont="1" applyBorder="1" applyAlignment="1">
      <alignment horizontal="center" wrapText="1"/>
    </xf>
    <xf numFmtId="0" fontId="17" fillId="0" borderId="50" xfId="0" applyFont="1" applyBorder="1" applyAlignment="1">
      <alignment horizontal="center" wrapText="1"/>
    </xf>
    <xf numFmtId="0" fontId="21" fillId="0" borderId="46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/>
    </xf>
    <xf numFmtId="0" fontId="22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1" fontId="27" fillId="0" borderId="10" xfId="0" quotePrefix="1" applyNumberFormat="1" applyFont="1" applyFill="1" applyBorder="1" applyAlignment="1">
      <alignment horizontal="center" vertical="center" wrapText="1"/>
    </xf>
    <xf numFmtId="0" fontId="23" fillId="0" borderId="18" xfId="0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22" fillId="0" borderId="7" xfId="0" applyFont="1" applyFill="1" applyBorder="1" applyAlignment="1">
      <alignment horizontal="center" wrapText="1"/>
    </xf>
    <xf numFmtId="0" fontId="22" fillId="0" borderId="8" xfId="0" applyFont="1" applyFill="1" applyBorder="1" applyAlignment="1">
      <alignment horizontal="center" wrapText="1"/>
    </xf>
    <xf numFmtId="0" fontId="22" fillId="0" borderId="15" xfId="0" applyFont="1" applyFill="1" applyBorder="1" applyAlignment="1">
      <alignment horizontal="center" wrapText="1"/>
    </xf>
    <xf numFmtId="0" fontId="5" fillId="0" borderId="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3" fillId="3" borderId="19" xfId="0" applyFont="1" applyFill="1" applyBorder="1" applyAlignment="1">
      <alignment horizontal="center"/>
    </xf>
    <xf numFmtId="0" fontId="23" fillId="3" borderId="10" xfId="0" applyFont="1" applyFill="1" applyBorder="1" applyAlignment="1">
      <alignment horizontal="center"/>
    </xf>
    <xf numFmtId="0" fontId="23" fillId="3" borderId="1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wrapText="1"/>
    </xf>
    <xf numFmtId="0" fontId="22" fillId="0" borderId="16" xfId="0" applyFont="1" applyFill="1" applyBorder="1" applyAlignment="1">
      <alignment horizontal="center" wrapText="1"/>
    </xf>
    <xf numFmtId="1" fontId="21" fillId="0" borderId="11" xfId="0" quotePrefix="1" applyNumberFormat="1" applyFont="1" applyFill="1" applyBorder="1" applyAlignment="1">
      <alignment horizontal="center" vertical="center" wrapText="1"/>
    </xf>
    <xf numFmtId="1" fontId="21" fillId="0" borderId="7" xfId="0" quotePrefix="1" applyNumberFormat="1" applyFont="1" applyFill="1" applyBorder="1" applyAlignment="1">
      <alignment horizontal="center" vertical="center" wrapText="1"/>
    </xf>
    <xf numFmtId="1" fontId="21" fillId="0" borderId="10" xfId="0" quotePrefix="1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/>
    </xf>
    <xf numFmtId="0" fontId="23" fillId="3" borderId="20" xfId="0" applyFont="1" applyFill="1" applyBorder="1" applyAlignment="1">
      <alignment horizontal="center"/>
    </xf>
    <xf numFmtId="0" fontId="23" fillId="3" borderId="12" xfId="0" applyFont="1" applyFill="1" applyBorder="1" applyAlignment="1">
      <alignment horizontal="center"/>
    </xf>
    <xf numFmtId="0" fontId="23" fillId="3" borderId="16" xfId="0" applyFont="1" applyFill="1" applyBorder="1" applyAlignment="1">
      <alignment horizontal="center"/>
    </xf>
    <xf numFmtId="0" fontId="23" fillId="3" borderId="38" xfId="0" applyFont="1" applyFill="1" applyBorder="1"/>
    <xf numFmtId="0" fontId="23" fillId="3" borderId="63" xfId="0" applyFont="1" applyFill="1" applyBorder="1" applyAlignment="1">
      <alignment horizontal="center"/>
    </xf>
    <xf numFmtId="0" fontId="3" fillId="19" borderId="39" xfId="0" applyFont="1" applyFill="1" applyBorder="1" applyAlignment="1">
      <alignment horizontal="center"/>
    </xf>
    <xf numFmtId="0" fontId="3" fillId="19" borderId="47" xfId="0" applyFont="1" applyFill="1" applyBorder="1" applyAlignment="1">
      <alignment horizontal="center"/>
    </xf>
    <xf numFmtId="0" fontId="3" fillId="19" borderId="17" xfId="0" applyFont="1" applyFill="1" applyBorder="1" applyAlignment="1">
      <alignment horizontal="center"/>
    </xf>
    <xf numFmtId="0" fontId="3" fillId="19" borderId="18" xfId="0" applyFont="1" applyFill="1" applyBorder="1" applyAlignment="1">
      <alignment horizontal="center"/>
    </xf>
    <xf numFmtId="0" fontId="23" fillId="19" borderId="19" xfId="0" applyFont="1" applyFill="1" applyBorder="1" applyAlignment="1">
      <alignment horizontal="center"/>
    </xf>
    <xf numFmtId="0" fontId="23" fillId="19" borderId="20" xfId="0" applyFont="1" applyFill="1" applyBorder="1" applyAlignment="1">
      <alignment horizontal="center"/>
    </xf>
    <xf numFmtId="0" fontId="23" fillId="19" borderId="10" xfId="0" applyFont="1" applyFill="1" applyBorder="1" applyAlignment="1">
      <alignment horizontal="center"/>
    </xf>
    <xf numFmtId="0" fontId="23" fillId="19" borderId="12" xfId="0" applyFont="1" applyFill="1" applyBorder="1" applyAlignment="1">
      <alignment horizontal="center"/>
    </xf>
    <xf numFmtId="0" fontId="23" fillId="19" borderId="14" xfId="0" applyFont="1" applyFill="1" applyBorder="1" applyAlignment="1">
      <alignment horizontal="center"/>
    </xf>
    <xf numFmtId="0" fontId="23" fillId="19" borderId="16" xfId="0" applyFont="1" applyFill="1" applyBorder="1" applyAlignment="1">
      <alignment horizontal="center"/>
    </xf>
    <xf numFmtId="0" fontId="23" fillId="19" borderId="38" xfId="0" applyFont="1" applyFill="1" applyBorder="1" applyAlignment="1">
      <alignment horizontal="center"/>
    </xf>
    <xf numFmtId="0" fontId="23" fillId="19" borderId="63" xfId="0" applyFont="1" applyFill="1" applyBorder="1" applyAlignment="1">
      <alignment horizontal="center"/>
    </xf>
    <xf numFmtId="0" fontId="3" fillId="20" borderId="17" xfId="0" applyFont="1" applyFill="1" applyBorder="1" applyAlignment="1">
      <alignment horizontal="center"/>
    </xf>
    <xf numFmtId="0" fontId="3" fillId="20" borderId="18" xfId="0" applyFont="1" applyFill="1" applyBorder="1" applyAlignment="1">
      <alignment horizontal="center"/>
    </xf>
    <xf numFmtId="0" fontId="23" fillId="20" borderId="19" xfId="0" applyFont="1" applyFill="1" applyBorder="1" applyAlignment="1">
      <alignment horizontal="center"/>
    </xf>
    <xf numFmtId="0" fontId="23" fillId="20" borderId="20" xfId="0" applyFont="1" applyFill="1" applyBorder="1" applyAlignment="1">
      <alignment horizontal="center"/>
    </xf>
    <xf numFmtId="0" fontId="23" fillId="20" borderId="10" xfId="0" applyFont="1" applyFill="1" applyBorder="1" applyAlignment="1">
      <alignment horizontal="center"/>
    </xf>
    <xf numFmtId="0" fontId="23" fillId="20" borderId="12" xfId="0" applyFont="1" applyFill="1" applyBorder="1" applyAlignment="1">
      <alignment horizontal="center"/>
    </xf>
    <xf numFmtId="0" fontId="23" fillId="20" borderId="14" xfId="0" applyFont="1" applyFill="1" applyBorder="1" applyAlignment="1">
      <alignment horizontal="center"/>
    </xf>
    <xf numFmtId="0" fontId="23" fillId="20" borderId="16" xfId="0" applyFont="1" applyFill="1" applyBorder="1" applyAlignment="1">
      <alignment horizontal="center"/>
    </xf>
    <xf numFmtId="0" fontId="23" fillId="20" borderId="38" xfId="0" applyFont="1" applyFill="1" applyBorder="1" applyAlignment="1">
      <alignment horizontal="center"/>
    </xf>
    <xf numFmtId="0" fontId="23" fillId="20" borderId="63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 wrapText="1"/>
    </xf>
    <xf numFmtId="0" fontId="23" fillId="0" borderId="10" xfId="0" applyFont="1" applyFill="1" applyBorder="1" applyAlignment="1">
      <alignment horizontal="center" wrapText="1"/>
    </xf>
    <xf numFmtId="0" fontId="23" fillId="0" borderId="14" xfId="0" applyFont="1" applyFill="1" applyBorder="1" applyAlignment="1">
      <alignment horizontal="center" wrapText="1"/>
    </xf>
    <xf numFmtId="0" fontId="24" fillId="0" borderId="19" xfId="0" applyFont="1" applyBorder="1" applyAlignment="1">
      <alignment horizontal="center" wrapText="1"/>
    </xf>
    <xf numFmtId="0" fontId="5" fillId="0" borderId="5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7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center" vertical="center" wrapText="1"/>
    </xf>
    <xf numFmtId="0" fontId="21" fillId="16" borderId="11" xfId="0" applyFont="1" applyFill="1" applyBorder="1" applyAlignment="1">
      <alignment horizontal="center" vertical="center" wrapText="1"/>
    </xf>
    <xf numFmtId="0" fontId="21" fillId="16" borderId="12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wrapText="1"/>
    </xf>
    <xf numFmtId="0" fontId="21" fillId="0" borderId="31" xfId="0" applyFont="1" applyFill="1" applyBorder="1" applyAlignment="1">
      <alignment horizontal="center" wrapText="1"/>
    </xf>
    <xf numFmtId="0" fontId="22" fillId="0" borderId="31" xfId="0" applyFont="1" applyFill="1" applyBorder="1" applyAlignment="1">
      <alignment horizontal="center" wrapText="1"/>
    </xf>
    <xf numFmtId="0" fontId="21" fillId="14" borderId="6" xfId="0" applyFont="1" applyFill="1" applyBorder="1" applyAlignment="1">
      <alignment horizontal="center" wrapText="1"/>
    </xf>
    <xf numFmtId="0" fontId="21" fillId="14" borderId="7" xfId="0" applyFont="1" applyFill="1" applyBorder="1" applyAlignment="1">
      <alignment horizontal="center" wrapText="1"/>
    </xf>
    <xf numFmtId="0" fontId="21" fillId="3" borderId="7" xfId="0" applyFont="1" applyFill="1" applyBorder="1" applyAlignment="1">
      <alignment horizontal="center" wrapText="1"/>
    </xf>
    <xf numFmtId="0" fontId="22" fillId="2" borderId="7" xfId="0" applyFont="1" applyFill="1" applyBorder="1" applyAlignment="1">
      <alignment horizontal="center" wrapText="1"/>
    </xf>
    <xf numFmtId="0" fontId="22" fillId="10" borderId="7" xfId="0" applyFont="1" applyFill="1" applyBorder="1" applyAlignment="1">
      <alignment horizontal="center" wrapText="1"/>
    </xf>
    <xf numFmtId="0" fontId="22" fillId="10" borderId="8" xfId="0" applyFont="1" applyFill="1" applyBorder="1" applyAlignment="1">
      <alignment horizontal="center" wrapText="1"/>
    </xf>
    <xf numFmtId="0" fontId="22" fillId="14" borderId="10" xfId="0" applyFont="1" applyFill="1" applyBorder="1" applyAlignment="1">
      <alignment horizontal="center" wrapText="1"/>
    </xf>
    <xf numFmtId="20" fontId="22" fillId="14" borderId="10" xfId="0" applyNumberFormat="1" applyFont="1" applyFill="1" applyBorder="1" applyAlignment="1">
      <alignment horizontal="center" wrapText="1"/>
    </xf>
    <xf numFmtId="20" fontId="21" fillId="0" borderId="12" xfId="0" applyNumberFormat="1" applyFont="1" applyFill="1" applyBorder="1" applyAlignment="1">
      <alignment horizontal="center" wrapText="1"/>
    </xf>
    <xf numFmtId="20" fontId="21" fillId="0" borderId="14" xfId="0" applyNumberFormat="1" applyFont="1" applyFill="1" applyBorder="1" applyAlignment="1">
      <alignment horizontal="center" wrapText="1"/>
    </xf>
    <xf numFmtId="20" fontId="21" fillId="0" borderId="15" xfId="0" applyNumberFormat="1" applyFont="1" applyFill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1" fillId="0" borderId="6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14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5" fillId="0" borderId="8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2" fontId="1" fillId="0" borderId="11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0" fontId="33" fillId="0" borderId="10" xfId="0" applyFont="1" applyFill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1" fillId="0" borderId="8" xfId="0" applyFont="1" applyFill="1" applyBorder="1" applyAlignment="1">
      <alignment horizontal="center"/>
    </xf>
    <xf numFmtId="0" fontId="31" fillId="0" borderId="12" xfId="0" applyFont="1" applyFill="1" applyBorder="1" applyAlignment="1">
      <alignment horizontal="center"/>
    </xf>
    <xf numFmtId="0" fontId="31" fillId="0" borderId="16" xfId="0" applyFont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1" fillId="0" borderId="44" xfId="0" applyNumberFormat="1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55" xfId="0" applyBorder="1"/>
    <xf numFmtId="0" fontId="0" fillId="0" borderId="49" xfId="0" applyBorder="1"/>
    <xf numFmtId="0" fontId="0" fillId="0" borderId="50" xfId="0" applyBorder="1"/>
    <xf numFmtId="0" fontId="23" fillId="0" borderId="37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3" fillId="0" borderId="26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0" fillId="2" borderId="0" xfId="0" applyFont="1" applyFill="1" applyAlignment="1">
      <alignment horizontal="left" wrapText="1"/>
    </xf>
    <xf numFmtId="0" fontId="30" fillId="18" borderId="0" xfId="0" applyFont="1" applyFill="1" applyAlignment="1">
      <alignment horizontal="left" wrapText="1"/>
    </xf>
    <xf numFmtId="0" fontId="30" fillId="11" borderId="0" xfId="0" applyFont="1" applyFill="1" applyAlignment="1">
      <alignment horizontal="left" wrapText="1"/>
    </xf>
    <xf numFmtId="0" fontId="23" fillId="0" borderId="37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3" fillId="20" borderId="39" xfId="0" applyFont="1" applyFill="1" applyBorder="1" applyAlignment="1">
      <alignment horizontal="center"/>
    </xf>
    <xf numFmtId="0" fontId="3" fillId="20" borderId="47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47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wrapText="1"/>
    </xf>
    <xf numFmtId="0" fontId="16" fillId="0" borderId="54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6" fillId="0" borderId="25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6" fillId="0" borderId="36" xfId="0" applyFont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/>
    </xf>
    <xf numFmtId="0" fontId="16" fillId="0" borderId="61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8" fillId="0" borderId="0" xfId="0" applyFont="1" applyAlignment="1" applyProtection="1">
      <alignment horizontal="left"/>
      <protection locked="0"/>
    </xf>
    <xf numFmtId="0" fontId="8" fillId="0" borderId="31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/>
    </xf>
    <xf numFmtId="0" fontId="11" fillId="5" borderId="51" xfId="0" applyFont="1" applyFill="1" applyBorder="1" applyAlignment="1">
      <alignment horizontal="center"/>
    </xf>
    <xf numFmtId="0" fontId="11" fillId="5" borderId="52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11" fillId="7" borderId="48" xfId="0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0" borderId="3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6" fillId="0" borderId="7" xfId="0" applyFont="1" applyBorder="1"/>
    <xf numFmtId="0" fontId="36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FF6600"/>
      <color rgb="FFFFEDC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52860518769673E-2"/>
          <c:y val="6.5289442986293383E-2"/>
          <c:w val="0.8056500126096337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1 Quantification'!$B$23</c:f>
              <c:strCache>
                <c:ptCount val="1"/>
                <c:pt idx="0">
                  <c:v>Plate 1 Intensity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7551921024868257"/>
                  <c:y val="5.08546187824082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'Plate 1 Quantification'!$A$24:$A$36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'Plate 1 Quantification'!$B$24:$B$36</c:f>
              <c:numCache>
                <c:formatCode>General</c:formatCode>
                <c:ptCount val="13"/>
                <c:pt idx="0">
                  <c:v>2959</c:v>
                </c:pt>
                <c:pt idx="1">
                  <c:v>11938</c:v>
                </c:pt>
                <c:pt idx="2">
                  <c:v>20746</c:v>
                </c:pt>
                <c:pt idx="3">
                  <c:v>33713</c:v>
                </c:pt>
                <c:pt idx="4">
                  <c:v>65315</c:v>
                </c:pt>
                <c:pt idx="5">
                  <c:v>98225</c:v>
                </c:pt>
                <c:pt idx="6">
                  <c:v>132844</c:v>
                </c:pt>
                <c:pt idx="7">
                  <c:v>166327</c:v>
                </c:pt>
                <c:pt idx="8">
                  <c:v>278416</c:v>
                </c:pt>
                <c:pt idx="9">
                  <c:v>563165</c:v>
                </c:pt>
                <c:pt idx="10">
                  <c:v>840177</c:v>
                </c:pt>
                <c:pt idx="11">
                  <c:v>1128367</c:v>
                </c:pt>
                <c:pt idx="12">
                  <c:v>1391865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7-4716-857C-F7983D2C2C55}"/>
            </c:ext>
          </c:extLst>
        </c:ser>
        <c:ser>
          <c:idx val="1"/>
          <c:order val="1"/>
          <c:tx>
            <c:strRef>
              <c:f>'Plate 1 Quantification'!$C$23</c:f>
              <c:strCache>
                <c:ptCount val="1"/>
                <c:pt idx="0">
                  <c:v>Plate 2 Intensity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68667254444127"/>
                  <c:y val="0.20446468581671193"/>
                </c:manualLayout>
              </c:layout>
              <c:numFmt formatCode="General" sourceLinked="0"/>
            </c:trendlineLbl>
          </c:trendline>
          <c:xVal>
            <c:numRef>
              <c:f>'Plate 1 Quantification'!$A$24:$A$36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'Plate 1 Quantification'!$C$24:$C$36</c:f>
              <c:numCache>
                <c:formatCode>General</c:formatCode>
                <c:ptCount val="13"/>
                <c:pt idx="0">
                  <c:v>2592</c:v>
                </c:pt>
                <c:pt idx="1">
                  <c:v>12128</c:v>
                </c:pt>
                <c:pt idx="2">
                  <c:v>19659</c:v>
                </c:pt>
                <c:pt idx="3">
                  <c:v>34236</c:v>
                </c:pt>
                <c:pt idx="4">
                  <c:v>67044</c:v>
                </c:pt>
                <c:pt idx="5">
                  <c:v>110426</c:v>
                </c:pt>
                <c:pt idx="6">
                  <c:v>148174</c:v>
                </c:pt>
                <c:pt idx="7">
                  <c:v>154575</c:v>
                </c:pt>
                <c:pt idx="8">
                  <c:v>278588</c:v>
                </c:pt>
                <c:pt idx="9">
                  <c:v>573276</c:v>
                </c:pt>
                <c:pt idx="10">
                  <c:v>863617</c:v>
                </c:pt>
                <c:pt idx="11">
                  <c:v>1145161</c:v>
                </c:pt>
                <c:pt idx="12">
                  <c:v>1365256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7-4716-857C-F7983D2C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60064"/>
        <c:axId val="322361600"/>
      </c:scatterChart>
      <c:valAx>
        <c:axId val="322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361600"/>
        <c:crosses val="autoZero"/>
        <c:crossBetween val="midCat"/>
      </c:valAx>
      <c:valAx>
        <c:axId val="32236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23600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52860518769673E-2"/>
          <c:y val="6.5289442986293383E-2"/>
          <c:w val="0.8056500126096337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'Plate 2 Quantification'!$B$23</c:f>
              <c:strCache>
                <c:ptCount val="1"/>
                <c:pt idx="0">
                  <c:v>Plate 1 Intensity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7551921024868257"/>
                  <c:y val="5.085461878240829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'Plate 2 Quantification'!$A$24:$A$36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'Plate 2 Quantification'!$B$24:$B$36</c:f>
              <c:numCache>
                <c:formatCode>General</c:formatCode>
                <c:ptCount val="13"/>
                <c:pt idx="0">
                  <c:v>3509</c:v>
                </c:pt>
                <c:pt idx="1">
                  <c:v>11663</c:v>
                </c:pt>
                <c:pt idx="2">
                  <c:v>18308</c:v>
                </c:pt>
                <c:pt idx="3">
                  <c:v>53668</c:v>
                </c:pt>
                <c:pt idx="4">
                  <c:v>64590</c:v>
                </c:pt>
                <c:pt idx="5">
                  <c:v>91354</c:v>
                </c:pt>
                <c:pt idx="6">
                  <c:v>128953</c:v>
                </c:pt>
                <c:pt idx="7">
                  <c:v>161089</c:v>
                </c:pt>
                <c:pt idx="8">
                  <c:v>273914</c:v>
                </c:pt>
                <c:pt idx="9">
                  <c:v>577560</c:v>
                </c:pt>
                <c:pt idx="10">
                  <c:v>866842</c:v>
                </c:pt>
                <c:pt idx="11">
                  <c:v>1150193</c:v>
                </c:pt>
                <c:pt idx="12">
                  <c:v>1396182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E-4365-BDB0-9DE041FACC97}"/>
            </c:ext>
          </c:extLst>
        </c:ser>
        <c:ser>
          <c:idx val="1"/>
          <c:order val="1"/>
          <c:tx>
            <c:strRef>
              <c:f>'Plate 2 Quantification'!$C$23</c:f>
              <c:strCache>
                <c:ptCount val="1"/>
                <c:pt idx="0">
                  <c:v>Plate 2 Intensity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835608904761509"/>
                  <c:y val="0.195173164330068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'Plate 2 Quantification'!$A$24:$A$36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20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100</c:v>
                </c:pt>
              </c:numCache>
            </c:numRef>
          </c:xVal>
          <c:yVal>
            <c:numRef>
              <c:f>'Plate 2 Quantification'!$C$24:$C$36</c:f>
              <c:numCache>
                <c:formatCode>General</c:formatCode>
                <c:ptCount val="13"/>
                <c:pt idx="0">
                  <c:v>2592</c:v>
                </c:pt>
                <c:pt idx="1">
                  <c:v>12128</c:v>
                </c:pt>
                <c:pt idx="2">
                  <c:v>19659</c:v>
                </c:pt>
                <c:pt idx="3">
                  <c:v>34236</c:v>
                </c:pt>
                <c:pt idx="4">
                  <c:v>67044</c:v>
                </c:pt>
                <c:pt idx="5">
                  <c:v>110426</c:v>
                </c:pt>
                <c:pt idx="6">
                  <c:v>148174</c:v>
                </c:pt>
                <c:pt idx="7">
                  <c:v>154575</c:v>
                </c:pt>
                <c:pt idx="8">
                  <c:v>278588</c:v>
                </c:pt>
                <c:pt idx="9">
                  <c:v>573276</c:v>
                </c:pt>
                <c:pt idx="10">
                  <c:v>863617</c:v>
                </c:pt>
                <c:pt idx="11">
                  <c:v>1145161</c:v>
                </c:pt>
                <c:pt idx="12">
                  <c:v>1365256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E-4365-BDB0-9DE041FA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60064"/>
        <c:axId val="322361600"/>
      </c:scatterChart>
      <c:valAx>
        <c:axId val="322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361600"/>
        <c:crosses val="autoZero"/>
        <c:crossBetween val="midCat"/>
      </c:valAx>
      <c:valAx>
        <c:axId val="322361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23600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1177222052332145"/>
          <c:y val="0.28978499638764665"/>
          <c:w val="0.27120650668308333"/>
          <c:h val="0.392555076956843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22</xdr:row>
      <xdr:rowOff>19050</xdr:rowOff>
    </xdr:from>
    <xdr:to>
      <xdr:col>13</xdr:col>
      <xdr:colOff>123825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22</xdr:row>
      <xdr:rowOff>19050</xdr:rowOff>
    </xdr:from>
    <xdr:to>
      <xdr:col>13</xdr:col>
      <xdr:colOff>123825</xdr:colOff>
      <xdr:row>36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14"/>
  <sheetViews>
    <sheetView topLeftCell="A4" zoomScale="78" zoomScaleNormal="78" workbookViewId="0">
      <selection activeCell="N16" sqref="N16"/>
    </sheetView>
  </sheetViews>
  <sheetFormatPr baseColWidth="10" defaultColWidth="9.1640625" defaultRowHeight="19" x14ac:dyDescent="0.25"/>
  <cols>
    <col min="1" max="1" width="15.5" style="237" customWidth="1"/>
    <col min="2" max="2" width="32.83203125" style="231" bestFit="1" customWidth="1"/>
    <col min="3" max="3" width="24.6640625" style="237" customWidth="1"/>
    <col min="4" max="4" width="32.83203125" style="237" bestFit="1" customWidth="1"/>
    <col min="5" max="5" width="19" style="237" customWidth="1"/>
    <col min="6" max="6" width="32.83203125" style="237" bestFit="1" customWidth="1"/>
    <col min="7" max="10" width="19" style="237" customWidth="1"/>
    <col min="11" max="11" width="26.83203125" style="237" bestFit="1" customWidth="1"/>
    <col min="12" max="13" width="19" style="237" customWidth="1"/>
    <col min="14" max="14" width="49.83203125" style="237" bestFit="1" customWidth="1"/>
    <col min="15" max="16" width="18.5" style="237" bestFit="1" customWidth="1"/>
    <col min="17" max="18" width="17.5" style="237" bestFit="1" customWidth="1"/>
    <col min="19" max="19" width="16.1640625" style="237" bestFit="1" customWidth="1"/>
    <col min="20" max="16384" width="9.1640625" style="237"/>
  </cols>
  <sheetData>
    <row r="1" spans="1:14" s="25" customFormat="1" ht="20" thickBot="1" x14ac:dyDescent="0.3">
      <c r="A1" s="669" t="s">
        <v>278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</row>
    <row r="2" spans="1:14" s="25" customFormat="1" ht="20" thickBot="1" x14ac:dyDescent="0.3">
      <c r="A2" s="314"/>
      <c r="B2" s="677" t="s">
        <v>1</v>
      </c>
      <c r="C2" s="678"/>
      <c r="D2" s="678"/>
      <c r="E2" s="678" t="s">
        <v>0</v>
      </c>
      <c r="F2" s="678"/>
      <c r="G2" s="679"/>
      <c r="H2" s="677" t="s">
        <v>1</v>
      </c>
      <c r="I2" s="678"/>
      <c r="J2" s="678"/>
      <c r="K2" s="677" t="s">
        <v>0</v>
      </c>
      <c r="L2" s="678"/>
      <c r="M2" s="679"/>
    </row>
    <row r="3" spans="1:14" ht="20" thickBot="1" x14ac:dyDescent="0.3">
      <c r="A3" s="315"/>
      <c r="B3" s="316">
        <v>1</v>
      </c>
      <c r="C3" s="317">
        <v>2</v>
      </c>
      <c r="D3" s="317">
        <v>3</v>
      </c>
      <c r="E3" s="317">
        <v>4</v>
      </c>
      <c r="F3" s="317">
        <v>5</v>
      </c>
      <c r="G3" s="318">
        <v>6</v>
      </c>
      <c r="H3" s="319">
        <v>7</v>
      </c>
      <c r="I3" s="317">
        <v>8</v>
      </c>
      <c r="J3" s="317">
        <v>9</v>
      </c>
      <c r="K3" s="317">
        <v>10</v>
      </c>
      <c r="L3" s="317">
        <v>11</v>
      </c>
      <c r="M3" s="318">
        <v>12</v>
      </c>
      <c r="N3" s="239"/>
    </row>
    <row r="4" spans="1:14" ht="66.75" customHeight="1" x14ac:dyDescent="0.25">
      <c r="A4" s="320" t="s">
        <v>2</v>
      </c>
      <c r="B4" s="321" t="s">
        <v>370</v>
      </c>
      <c r="C4" s="322" t="s">
        <v>371</v>
      </c>
      <c r="D4" s="322" t="s">
        <v>372</v>
      </c>
      <c r="E4" s="323" t="s">
        <v>373</v>
      </c>
      <c r="F4" s="323" t="s">
        <v>374</v>
      </c>
      <c r="G4" s="323" t="s">
        <v>375</v>
      </c>
      <c r="H4" s="422" t="s">
        <v>320</v>
      </c>
      <c r="I4" s="422" t="s">
        <v>321</v>
      </c>
      <c r="J4" s="422" t="s">
        <v>322</v>
      </c>
      <c r="K4" s="420" t="s">
        <v>323</v>
      </c>
      <c r="L4" s="420" t="s">
        <v>324</v>
      </c>
      <c r="M4" s="421" t="s">
        <v>325</v>
      </c>
      <c r="N4" s="239"/>
    </row>
    <row r="5" spans="1:14" ht="66.75" customHeight="1" x14ac:dyDescent="0.25">
      <c r="A5" s="324" t="s">
        <v>3</v>
      </c>
      <c r="B5" s="325" t="s">
        <v>376</v>
      </c>
      <c r="C5" s="326" t="s">
        <v>377</v>
      </c>
      <c r="D5" s="326" t="s">
        <v>378</v>
      </c>
      <c r="E5" s="328" t="s">
        <v>379</v>
      </c>
      <c r="F5" s="328" t="s">
        <v>380</v>
      </c>
      <c r="G5" s="328" t="s">
        <v>381</v>
      </c>
      <c r="H5" s="423" t="s">
        <v>326</v>
      </c>
      <c r="I5" s="423" t="s">
        <v>327</v>
      </c>
      <c r="J5" s="423" t="s">
        <v>328</v>
      </c>
      <c r="K5" s="354" t="s">
        <v>329</v>
      </c>
      <c r="L5" s="354" t="s">
        <v>330</v>
      </c>
      <c r="M5" s="355" t="s">
        <v>331</v>
      </c>
      <c r="N5" s="239"/>
    </row>
    <row r="6" spans="1:14" ht="66.75" customHeight="1" x14ac:dyDescent="0.25">
      <c r="A6" s="324" t="s">
        <v>4</v>
      </c>
      <c r="B6" s="442" t="s">
        <v>382</v>
      </c>
      <c r="C6" s="327" t="s">
        <v>383</v>
      </c>
      <c r="D6" s="327" t="s">
        <v>384</v>
      </c>
      <c r="E6" s="329" t="s">
        <v>385</v>
      </c>
      <c r="F6" s="329" t="s">
        <v>386</v>
      </c>
      <c r="G6" s="329" t="s">
        <v>387</v>
      </c>
      <c r="H6" s="423" t="s">
        <v>332</v>
      </c>
      <c r="I6" s="423" t="s">
        <v>333</v>
      </c>
      <c r="J6" s="423" t="s">
        <v>334</v>
      </c>
      <c r="K6" s="354" t="s">
        <v>335</v>
      </c>
      <c r="L6" s="354" t="s">
        <v>336</v>
      </c>
      <c r="M6" s="355" t="s">
        <v>337</v>
      </c>
      <c r="N6" s="239"/>
    </row>
    <row r="7" spans="1:14" ht="66.75" customHeight="1" x14ac:dyDescent="0.25">
      <c r="A7" s="324" t="s">
        <v>5</v>
      </c>
      <c r="B7" s="442" t="s">
        <v>388</v>
      </c>
      <c r="C7" s="327" t="s">
        <v>389</v>
      </c>
      <c r="D7" s="327" t="s">
        <v>390</v>
      </c>
      <c r="E7" s="329" t="s">
        <v>391</v>
      </c>
      <c r="F7" s="329" t="s">
        <v>392</v>
      </c>
      <c r="G7" s="329" t="s">
        <v>393</v>
      </c>
      <c r="H7" s="423" t="s">
        <v>338</v>
      </c>
      <c r="I7" s="423" t="s">
        <v>339</v>
      </c>
      <c r="J7" s="423" t="s">
        <v>340</v>
      </c>
      <c r="K7" s="354" t="s">
        <v>341</v>
      </c>
      <c r="L7" s="354" t="s">
        <v>342</v>
      </c>
      <c r="M7" s="355" t="s">
        <v>343</v>
      </c>
      <c r="N7" s="239"/>
    </row>
    <row r="8" spans="1:14" ht="66.75" customHeight="1" x14ac:dyDescent="0.25">
      <c r="A8" s="324" t="s">
        <v>6</v>
      </c>
      <c r="B8" s="442" t="s">
        <v>394</v>
      </c>
      <c r="C8" s="327" t="s">
        <v>395</v>
      </c>
      <c r="D8" s="327" t="s">
        <v>396</v>
      </c>
      <c r="E8" s="329" t="s">
        <v>397</v>
      </c>
      <c r="F8" s="329" t="s">
        <v>398</v>
      </c>
      <c r="G8" s="329" t="s">
        <v>399</v>
      </c>
      <c r="H8" s="333" t="s">
        <v>296</v>
      </c>
      <c r="I8" s="333" t="s">
        <v>297</v>
      </c>
      <c r="J8" s="333" t="s">
        <v>298</v>
      </c>
      <c r="K8" s="334" t="s">
        <v>299</v>
      </c>
      <c r="L8" s="334" t="s">
        <v>300</v>
      </c>
      <c r="M8" s="443" t="s">
        <v>301</v>
      </c>
      <c r="N8" s="239"/>
    </row>
    <row r="9" spans="1:14" ht="66.75" customHeight="1" x14ac:dyDescent="0.25">
      <c r="A9" s="324" t="s">
        <v>7</v>
      </c>
      <c r="B9" s="442" t="s">
        <v>400</v>
      </c>
      <c r="C9" s="327" t="s">
        <v>401</v>
      </c>
      <c r="D9" s="327" t="s">
        <v>402</v>
      </c>
      <c r="E9" s="329" t="s">
        <v>403</v>
      </c>
      <c r="F9" s="329" t="s">
        <v>404</v>
      </c>
      <c r="G9" s="329" t="s">
        <v>405</v>
      </c>
      <c r="H9" s="333" t="s">
        <v>302</v>
      </c>
      <c r="I9" s="333" t="s">
        <v>303</v>
      </c>
      <c r="J9" s="333" t="s">
        <v>304</v>
      </c>
      <c r="K9" s="334" t="s">
        <v>305</v>
      </c>
      <c r="L9" s="334" t="s">
        <v>306</v>
      </c>
      <c r="M9" s="443" t="s">
        <v>307</v>
      </c>
      <c r="N9" s="239"/>
    </row>
    <row r="10" spans="1:14" ht="66.75" customHeight="1" x14ac:dyDescent="0.25">
      <c r="A10" s="324" t="s">
        <v>8</v>
      </c>
      <c r="B10" s="417" t="s">
        <v>344</v>
      </c>
      <c r="C10" s="418" t="s">
        <v>345</v>
      </c>
      <c r="D10" s="418" t="s">
        <v>346</v>
      </c>
      <c r="E10" s="419" t="s">
        <v>347</v>
      </c>
      <c r="F10" s="419" t="s">
        <v>348</v>
      </c>
      <c r="G10" s="419" t="s">
        <v>349</v>
      </c>
      <c r="H10" s="330" t="s">
        <v>308</v>
      </c>
      <c r="I10" s="330" t="s">
        <v>309</v>
      </c>
      <c r="J10" s="330" t="s">
        <v>310</v>
      </c>
      <c r="K10" s="331" t="s">
        <v>311</v>
      </c>
      <c r="L10" s="331" t="s">
        <v>312</v>
      </c>
      <c r="M10" s="332" t="s">
        <v>313</v>
      </c>
      <c r="N10" s="239"/>
    </row>
    <row r="11" spans="1:14" ht="66.75" customHeight="1" thickBot="1" x14ac:dyDescent="0.3">
      <c r="A11" s="335" t="s">
        <v>9</v>
      </c>
      <c r="B11" s="444" t="s">
        <v>350</v>
      </c>
      <c r="C11" s="445" t="s">
        <v>351</v>
      </c>
      <c r="D11" s="445" t="s">
        <v>352</v>
      </c>
      <c r="E11" s="446" t="s">
        <v>353</v>
      </c>
      <c r="F11" s="446" t="s">
        <v>354</v>
      </c>
      <c r="G11" s="446" t="s">
        <v>355</v>
      </c>
      <c r="H11" s="424" t="s">
        <v>314</v>
      </c>
      <c r="I11" s="424" t="s">
        <v>315</v>
      </c>
      <c r="J11" s="424" t="s">
        <v>316</v>
      </c>
      <c r="K11" s="426" t="s">
        <v>317</v>
      </c>
      <c r="L11" s="426" t="s">
        <v>318</v>
      </c>
      <c r="M11" s="447" t="s">
        <v>319</v>
      </c>
      <c r="N11" s="239"/>
    </row>
    <row r="12" spans="1:14" x14ac:dyDescent="0.25">
      <c r="A12" s="278"/>
      <c r="H12" s="235"/>
      <c r="I12" s="235"/>
      <c r="J12" s="336"/>
      <c r="K12" s="336"/>
      <c r="L12" s="336"/>
      <c r="M12" s="336"/>
      <c r="N12" s="244"/>
    </row>
    <row r="13" spans="1:14" ht="24" x14ac:dyDescent="0.3">
      <c r="A13" s="477"/>
      <c r="B13" s="680" t="s">
        <v>450</v>
      </c>
      <c r="C13" s="680"/>
      <c r="D13" s="680"/>
      <c r="E13" s="680"/>
      <c r="F13" s="680"/>
      <c r="G13" s="680"/>
      <c r="H13" s="235"/>
      <c r="I13" s="235"/>
      <c r="J13" s="336"/>
      <c r="K13" s="336"/>
      <c r="L13" s="336"/>
      <c r="M13" s="336"/>
      <c r="N13" s="244"/>
    </row>
    <row r="14" spans="1:14" ht="24" x14ac:dyDescent="0.3">
      <c r="A14" s="477"/>
      <c r="B14" s="681" t="s">
        <v>451</v>
      </c>
      <c r="C14" s="681"/>
      <c r="D14" s="681"/>
      <c r="E14" s="681"/>
      <c r="F14" s="681"/>
      <c r="G14" s="681"/>
      <c r="H14" s="235"/>
      <c r="I14" s="235"/>
      <c r="J14" s="336"/>
      <c r="K14" s="336"/>
      <c r="L14" s="336"/>
      <c r="M14" s="336"/>
      <c r="N14" s="244"/>
    </row>
    <row r="15" spans="1:14" ht="24" x14ac:dyDescent="0.3">
      <c r="A15" s="477"/>
      <c r="B15" s="682" t="s">
        <v>452</v>
      </c>
      <c r="C15" s="682"/>
      <c r="D15" s="682"/>
      <c r="E15" s="682"/>
      <c r="F15" s="682"/>
      <c r="G15" s="682"/>
      <c r="H15" s="235"/>
      <c r="I15" s="235"/>
      <c r="J15" s="336"/>
      <c r="K15" s="336"/>
      <c r="L15" s="336"/>
      <c r="M15" s="336"/>
      <c r="N15" s="244"/>
    </row>
    <row r="16" spans="1:14" s="233" customFormat="1" ht="25.5" customHeight="1" thickBot="1" x14ac:dyDescent="0.3">
      <c r="A16" s="672" t="s">
        <v>214</v>
      </c>
      <c r="B16" s="672"/>
      <c r="C16" s="672"/>
      <c r="D16" s="672"/>
      <c r="E16" s="672"/>
      <c r="F16" s="672"/>
      <c r="G16" s="672"/>
      <c r="H16" s="672"/>
      <c r="I16" s="672"/>
      <c r="J16" s="672"/>
      <c r="K16" s="672"/>
      <c r="L16" s="672"/>
      <c r="M16" s="672"/>
      <c r="N16" s="236"/>
    </row>
    <row r="17" spans="1:15" s="341" customFormat="1" ht="35.25" customHeight="1" thickBot="1" x14ac:dyDescent="0.25">
      <c r="A17" s="483"/>
      <c r="B17" s="484">
        <v>1</v>
      </c>
      <c r="C17" s="485">
        <v>2</v>
      </c>
      <c r="D17" s="485">
        <v>3</v>
      </c>
      <c r="E17" s="485">
        <v>4</v>
      </c>
      <c r="F17" s="485">
        <v>5</v>
      </c>
      <c r="G17" s="485">
        <v>6</v>
      </c>
      <c r="H17" s="485">
        <v>7</v>
      </c>
      <c r="I17" s="485">
        <v>8</v>
      </c>
      <c r="J17" s="485">
        <v>9</v>
      </c>
      <c r="K17" s="485">
        <v>10</v>
      </c>
      <c r="L17" s="485">
        <v>11</v>
      </c>
      <c r="M17" s="486">
        <v>12</v>
      </c>
    </row>
    <row r="18" spans="1:15" s="341" customFormat="1" ht="76.5" customHeight="1" x14ac:dyDescent="0.2">
      <c r="A18" s="487" t="s">
        <v>105</v>
      </c>
      <c r="B18" s="488" t="s">
        <v>104</v>
      </c>
      <c r="C18" s="489" t="s">
        <v>213</v>
      </c>
      <c r="D18" s="489" t="s">
        <v>239</v>
      </c>
      <c r="E18" s="489" t="s">
        <v>240</v>
      </c>
      <c r="F18" s="489" t="s">
        <v>241</v>
      </c>
      <c r="G18" s="489" t="s">
        <v>258</v>
      </c>
      <c r="H18" s="489"/>
      <c r="I18" s="490"/>
      <c r="J18" s="491"/>
      <c r="K18" s="491"/>
      <c r="L18" s="491"/>
      <c r="M18" s="492"/>
      <c r="N18" s="343"/>
    </row>
    <row r="19" spans="1:15" s="341" customFormat="1" ht="59.25" customHeight="1" x14ac:dyDescent="0.2">
      <c r="A19" s="493" t="s">
        <v>106</v>
      </c>
      <c r="B19" s="494" t="s">
        <v>104</v>
      </c>
      <c r="C19" s="495" t="s">
        <v>213</v>
      </c>
      <c r="D19" s="495" t="s">
        <v>239</v>
      </c>
      <c r="E19" s="495" t="s">
        <v>240</v>
      </c>
      <c r="F19" s="495" t="s">
        <v>241</v>
      </c>
      <c r="G19" s="495" t="s">
        <v>258</v>
      </c>
      <c r="H19" s="495"/>
      <c r="I19" s="496"/>
      <c r="J19" s="497"/>
      <c r="K19" s="497"/>
      <c r="L19" s="495" t="s">
        <v>259</v>
      </c>
      <c r="M19" s="498" t="s">
        <v>245</v>
      </c>
      <c r="N19" s="343"/>
    </row>
    <row r="20" spans="1:15" s="341" customFormat="1" ht="59.25" customHeight="1" x14ac:dyDescent="0.2">
      <c r="A20" s="493" t="s">
        <v>280</v>
      </c>
      <c r="B20" s="536">
        <v>15</v>
      </c>
      <c r="C20" s="501">
        <v>15</v>
      </c>
      <c r="D20" s="501">
        <v>12</v>
      </c>
      <c r="E20" s="501">
        <v>12</v>
      </c>
      <c r="F20" s="501">
        <v>12</v>
      </c>
      <c r="G20" s="495">
        <v>6</v>
      </c>
      <c r="H20" s="499"/>
      <c r="I20" s="496"/>
      <c r="J20" s="496"/>
      <c r="K20" s="497"/>
      <c r="L20" s="501">
        <f>(SUM(B20:G20))*2</f>
        <v>144</v>
      </c>
      <c r="M20" s="502">
        <v>102</v>
      </c>
      <c r="N20" s="343"/>
    </row>
    <row r="21" spans="1:15" s="341" customFormat="1" ht="59.25" customHeight="1" x14ac:dyDescent="0.2">
      <c r="A21" s="493" t="s">
        <v>5</v>
      </c>
      <c r="B21" s="503"/>
      <c r="C21" s="497"/>
      <c r="D21" s="497"/>
      <c r="E21" s="497"/>
      <c r="F21" s="497"/>
      <c r="G21" s="497"/>
      <c r="H21" s="495"/>
      <c r="I21" s="495"/>
      <c r="J21" s="495"/>
      <c r="K21" s="495"/>
      <c r="L21" s="495"/>
      <c r="M21" s="504"/>
      <c r="N21" s="343"/>
    </row>
    <row r="22" spans="1:15" s="341" customFormat="1" ht="59.25" customHeight="1" x14ac:dyDescent="0.2">
      <c r="A22" s="493" t="s">
        <v>6</v>
      </c>
      <c r="B22" s="494"/>
      <c r="C22" s="495"/>
      <c r="D22" s="495"/>
      <c r="E22" s="497"/>
      <c r="F22" s="495"/>
      <c r="G22" s="495"/>
      <c r="H22" s="495"/>
      <c r="I22" s="495"/>
      <c r="J22" s="497"/>
      <c r="K22" s="497"/>
      <c r="L22" s="500" t="s">
        <v>259</v>
      </c>
      <c r="M22" s="505" t="s">
        <v>245</v>
      </c>
      <c r="N22" s="343"/>
    </row>
    <row r="23" spans="1:15" s="341" customFormat="1" ht="59.25" customHeight="1" x14ac:dyDescent="0.2">
      <c r="A23" s="493" t="s">
        <v>281</v>
      </c>
      <c r="B23" s="507">
        <v>15</v>
      </c>
      <c r="C23" s="500">
        <v>15</v>
      </c>
      <c r="D23" s="500">
        <v>15</v>
      </c>
      <c r="E23" s="500">
        <v>15</v>
      </c>
      <c r="F23" s="500">
        <v>12</v>
      </c>
      <c r="G23" s="500">
        <v>12</v>
      </c>
      <c r="H23" s="500">
        <v>6</v>
      </c>
      <c r="I23" s="495"/>
      <c r="J23" s="496"/>
      <c r="K23" s="497"/>
      <c r="L23" s="500">
        <f>(SUM(B23:H23))*2</f>
        <v>180</v>
      </c>
      <c r="M23" s="506">
        <v>132</v>
      </c>
      <c r="N23" s="343"/>
    </row>
    <row r="24" spans="1:15" s="341" customFormat="1" ht="59.25" customHeight="1" x14ac:dyDescent="0.2">
      <c r="A24" s="493" t="s">
        <v>107</v>
      </c>
      <c r="B24" s="507" t="s">
        <v>236</v>
      </c>
      <c r="C24" s="500" t="s">
        <v>237</v>
      </c>
      <c r="D24" s="500" t="s">
        <v>235</v>
      </c>
      <c r="E24" s="500" t="s">
        <v>238</v>
      </c>
      <c r="F24" s="500" t="s">
        <v>242</v>
      </c>
      <c r="G24" s="500" t="s">
        <v>243</v>
      </c>
      <c r="H24" s="500" t="s">
        <v>258</v>
      </c>
      <c r="I24" s="500"/>
      <c r="J24" s="496"/>
      <c r="K24" s="496"/>
      <c r="L24" s="500"/>
      <c r="M24" s="505"/>
      <c r="N24" s="343"/>
    </row>
    <row r="25" spans="1:15" s="341" customFormat="1" ht="59.25" customHeight="1" thickBot="1" x14ac:dyDescent="0.25">
      <c r="A25" s="508" t="s">
        <v>108</v>
      </c>
      <c r="B25" s="509" t="s">
        <v>236</v>
      </c>
      <c r="C25" s="510" t="s">
        <v>237</v>
      </c>
      <c r="D25" s="510" t="s">
        <v>235</v>
      </c>
      <c r="E25" s="510" t="s">
        <v>238</v>
      </c>
      <c r="F25" s="510" t="s">
        <v>242</v>
      </c>
      <c r="G25" s="510" t="s">
        <v>243</v>
      </c>
      <c r="H25" s="510" t="s">
        <v>258</v>
      </c>
      <c r="I25" s="510"/>
      <c r="J25" s="511"/>
      <c r="K25" s="511"/>
      <c r="L25" s="510"/>
      <c r="M25" s="512">
        <f>SUM(M20+M23)</f>
        <v>234</v>
      </c>
      <c r="N25" s="343"/>
    </row>
    <row r="27" spans="1:15" s="233" customFormat="1" ht="47.25" customHeight="1" thickBot="1" x14ac:dyDescent="0.3">
      <c r="A27" s="672" t="s">
        <v>457</v>
      </c>
      <c r="B27" s="672"/>
      <c r="C27" s="672"/>
      <c r="D27" s="672"/>
      <c r="E27" s="672"/>
      <c r="F27" s="672"/>
      <c r="G27" s="672"/>
      <c r="H27" s="672"/>
      <c r="I27" s="672"/>
      <c r="J27" s="672"/>
      <c r="K27" s="672"/>
      <c r="L27" s="672"/>
      <c r="M27" s="672"/>
      <c r="N27" s="236"/>
      <c r="O27" s="244"/>
    </row>
    <row r="28" spans="1:15" ht="20" thickBot="1" x14ac:dyDescent="0.3">
      <c r="A28" s="337"/>
      <c r="B28" s="338">
        <v>1</v>
      </c>
      <c r="C28" s="339">
        <v>2</v>
      </c>
      <c r="D28" s="339">
        <v>3</v>
      </c>
      <c r="E28" s="339">
        <v>4</v>
      </c>
      <c r="F28" s="339">
        <v>5</v>
      </c>
      <c r="G28" s="339">
        <v>6</v>
      </c>
      <c r="H28" s="339">
        <v>7</v>
      </c>
      <c r="I28" s="339">
        <v>8</v>
      </c>
      <c r="J28" s="339">
        <v>9</v>
      </c>
      <c r="K28" s="339">
        <v>10</v>
      </c>
      <c r="L28" s="339">
        <v>11</v>
      </c>
      <c r="M28" s="340">
        <v>12</v>
      </c>
      <c r="N28" s="239"/>
    </row>
    <row r="29" spans="1:15" ht="20" x14ac:dyDescent="0.25">
      <c r="A29" s="342" t="s">
        <v>2</v>
      </c>
      <c r="B29" s="413" t="s">
        <v>246</v>
      </c>
      <c r="C29" s="414" t="s">
        <v>246</v>
      </c>
      <c r="D29" s="414" t="s">
        <v>246</v>
      </c>
      <c r="E29" s="414" t="s">
        <v>247</v>
      </c>
      <c r="F29" s="414" t="s">
        <v>247</v>
      </c>
      <c r="G29" s="414" t="s">
        <v>247</v>
      </c>
      <c r="H29" s="541" t="s">
        <v>248</v>
      </c>
      <c r="I29" s="541" t="s">
        <v>248</v>
      </c>
      <c r="J29" s="541" t="s">
        <v>248</v>
      </c>
      <c r="K29" s="541" t="s">
        <v>249</v>
      </c>
      <c r="L29" s="541" t="s">
        <v>249</v>
      </c>
      <c r="M29" s="542" t="s">
        <v>249</v>
      </c>
      <c r="N29" s="239"/>
    </row>
    <row r="30" spans="1:15" ht="20" x14ac:dyDescent="0.25">
      <c r="A30" s="344" t="s">
        <v>3</v>
      </c>
      <c r="B30" s="409" t="s">
        <v>250</v>
      </c>
      <c r="C30" s="410" t="s">
        <v>250</v>
      </c>
      <c r="D30" s="410" t="s">
        <v>250</v>
      </c>
      <c r="E30" s="410" t="s">
        <v>254</v>
      </c>
      <c r="F30" s="410" t="s">
        <v>254</v>
      </c>
      <c r="G30" s="410" t="s">
        <v>254</v>
      </c>
      <c r="H30" s="515" t="s">
        <v>251</v>
      </c>
      <c r="I30" s="515" t="s">
        <v>251</v>
      </c>
      <c r="J30" s="515" t="s">
        <v>251</v>
      </c>
      <c r="K30" s="515" t="s">
        <v>255</v>
      </c>
      <c r="L30" s="515" t="s">
        <v>255</v>
      </c>
      <c r="M30" s="516" t="s">
        <v>255</v>
      </c>
      <c r="N30" s="239"/>
    </row>
    <row r="31" spans="1:15" ht="20" x14ac:dyDescent="0.25">
      <c r="A31" s="344" t="s">
        <v>4</v>
      </c>
      <c r="B31" s="561" t="s">
        <v>248</v>
      </c>
      <c r="C31" s="515" t="s">
        <v>248</v>
      </c>
      <c r="D31" s="515" t="s">
        <v>248</v>
      </c>
      <c r="E31" s="515" t="s">
        <v>249</v>
      </c>
      <c r="F31" s="515" t="s">
        <v>249</v>
      </c>
      <c r="G31" s="515" t="s">
        <v>249</v>
      </c>
      <c r="H31" s="515" t="s">
        <v>252</v>
      </c>
      <c r="I31" s="515" t="s">
        <v>252</v>
      </c>
      <c r="J31" s="515" t="s">
        <v>252</v>
      </c>
      <c r="K31" s="515" t="s">
        <v>256</v>
      </c>
      <c r="L31" s="515" t="s">
        <v>256</v>
      </c>
      <c r="M31" s="516" t="s">
        <v>256</v>
      </c>
      <c r="N31" s="239"/>
    </row>
    <row r="32" spans="1:15" ht="20" x14ac:dyDescent="0.25">
      <c r="A32" s="344" t="s">
        <v>5</v>
      </c>
      <c r="B32" s="561" t="s">
        <v>251</v>
      </c>
      <c r="C32" s="515" t="s">
        <v>251</v>
      </c>
      <c r="D32" s="515" t="s">
        <v>251</v>
      </c>
      <c r="E32" s="515" t="s">
        <v>255</v>
      </c>
      <c r="F32" s="515" t="s">
        <v>255</v>
      </c>
      <c r="G32" s="515" t="s">
        <v>255</v>
      </c>
      <c r="H32" s="515" t="s">
        <v>253</v>
      </c>
      <c r="I32" s="515" t="s">
        <v>253</v>
      </c>
      <c r="J32" s="515" t="s">
        <v>253</v>
      </c>
      <c r="K32" s="515" t="s">
        <v>257</v>
      </c>
      <c r="L32" s="515" t="s">
        <v>257</v>
      </c>
      <c r="M32" s="516" t="s">
        <v>257</v>
      </c>
      <c r="N32" s="239"/>
    </row>
    <row r="33" spans="1:20" ht="20" x14ac:dyDescent="0.25">
      <c r="A33" s="344" t="s">
        <v>6</v>
      </c>
      <c r="B33" s="561" t="s">
        <v>252</v>
      </c>
      <c r="C33" s="515" t="s">
        <v>252</v>
      </c>
      <c r="D33" s="515" t="s">
        <v>252</v>
      </c>
      <c r="E33" s="515" t="s">
        <v>256</v>
      </c>
      <c r="F33" s="515" t="s">
        <v>256</v>
      </c>
      <c r="G33" s="515" t="s">
        <v>256</v>
      </c>
      <c r="H33" s="410" t="s">
        <v>246</v>
      </c>
      <c r="I33" s="410" t="s">
        <v>246</v>
      </c>
      <c r="J33" s="410" t="s">
        <v>246</v>
      </c>
      <c r="K33" s="410" t="s">
        <v>247</v>
      </c>
      <c r="L33" s="410" t="s">
        <v>247</v>
      </c>
      <c r="M33" s="451" t="s">
        <v>247</v>
      </c>
      <c r="N33" s="239"/>
    </row>
    <row r="34" spans="1:20" ht="20" x14ac:dyDescent="0.25">
      <c r="A34" s="344" t="s">
        <v>7</v>
      </c>
      <c r="B34" s="561" t="s">
        <v>253</v>
      </c>
      <c r="C34" s="515" t="s">
        <v>253</v>
      </c>
      <c r="D34" s="515" t="s">
        <v>253</v>
      </c>
      <c r="E34" s="515" t="s">
        <v>257</v>
      </c>
      <c r="F34" s="515" t="s">
        <v>257</v>
      </c>
      <c r="G34" s="515" t="s">
        <v>257</v>
      </c>
      <c r="H34" s="410" t="s">
        <v>250</v>
      </c>
      <c r="I34" s="410" t="s">
        <v>250</v>
      </c>
      <c r="J34" s="410" t="s">
        <v>250</v>
      </c>
      <c r="K34" s="410" t="s">
        <v>254</v>
      </c>
      <c r="L34" s="410" t="s">
        <v>254</v>
      </c>
      <c r="M34" s="451" t="s">
        <v>254</v>
      </c>
      <c r="N34" s="239"/>
    </row>
    <row r="35" spans="1:20" ht="20" x14ac:dyDescent="0.25">
      <c r="A35" s="344" t="s">
        <v>8</v>
      </c>
      <c r="B35" s="409" t="s">
        <v>246</v>
      </c>
      <c r="C35" s="410" t="s">
        <v>246</v>
      </c>
      <c r="D35" s="410" t="s">
        <v>246</v>
      </c>
      <c r="E35" s="410" t="s">
        <v>247</v>
      </c>
      <c r="F35" s="410" t="s">
        <v>247</v>
      </c>
      <c r="G35" s="410" t="s">
        <v>247</v>
      </c>
      <c r="H35" s="515" t="s">
        <v>248</v>
      </c>
      <c r="I35" s="515" t="s">
        <v>248</v>
      </c>
      <c r="J35" s="515" t="s">
        <v>248</v>
      </c>
      <c r="K35" s="515" t="s">
        <v>249</v>
      </c>
      <c r="L35" s="515" t="s">
        <v>249</v>
      </c>
      <c r="M35" s="516" t="s">
        <v>249</v>
      </c>
      <c r="N35" s="239"/>
    </row>
    <row r="36" spans="1:20" ht="21" thickBot="1" x14ac:dyDescent="0.3">
      <c r="A36" s="347" t="s">
        <v>9</v>
      </c>
      <c r="B36" s="452" t="s">
        <v>250</v>
      </c>
      <c r="C36" s="411" t="s">
        <v>250</v>
      </c>
      <c r="D36" s="411" t="s">
        <v>250</v>
      </c>
      <c r="E36" s="411" t="s">
        <v>254</v>
      </c>
      <c r="F36" s="411" t="s">
        <v>254</v>
      </c>
      <c r="G36" s="411" t="s">
        <v>254</v>
      </c>
      <c r="H36" s="543" t="s">
        <v>251</v>
      </c>
      <c r="I36" s="543" t="s">
        <v>251</v>
      </c>
      <c r="J36" s="543" t="s">
        <v>251</v>
      </c>
      <c r="K36" s="543" t="s">
        <v>255</v>
      </c>
      <c r="L36" s="543" t="s">
        <v>255</v>
      </c>
      <c r="M36" s="562" t="s">
        <v>255</v>
      </c>
      <c r="N36" s="239"/>
    </row>
    <row r="37" spans="1:20" x14ac:dyDescent="0.25">
      <c r="A37" s="348"/>
      <c r="B37" s="349"/>
      <c r="C37" s="350"/>
      <c r="D37" s="350"/>
      <c r="E37" s="350"/>
      <c r="F37" s="350"/>
      <c r="G37" s="350"/>
      <c r="H37" s="350"/>
      <c r="I37" s="350"/>
      <c r="J37" s="351"/>
      <c r="K37" s="351"/>
      <c r="L37" s="351"/>
      <c r="M37" s="351"/>
      <c r="N37" s="239"/>
    </row>
    <row r="38" spans="1:20" s="233" customFormat="1" ht="20" thickBot="1" x14ac:dyDescent="0.3">
      <c r="A38" s="671" t="s">
        <v>110</v>
      </c>
      <c r="B38" s="671"/>
      <c r="C38" s="671"/>
      <c r="D38" s="671"/>
      <c r="E38" s="671"/>
      <c r="F38" s="671"/>
      <c r="G38" s="671"/>
      <c r="H38" s="671"/>
      <c r="I38" s="671"/>
      <c r="J38" s="671"/>
      <c r="K38" s="671"/>
      <c r="L38" s="671"/>
      <c r="M38" s="671"/>
      <c r="N38" s="235"/>
      <c r="O38" s="236"/>
      <c r="P38" s="244"/>
    </row>
    <row r="39" spans="1:20" s="233" customFormat="1" ht="20" thickBot="1" x14ac:dyDescent="0.3">
      <c r="A39" s="352"/>
      <c r="B39" s="353">
        <v>1</v>
      </c>
      <c r="C39" s="317">
        <v>2</v>
      </c>
      <c r="D39" s="317">
        <v>3</v>
      </c>
      <c r="E39" s="317">
        <v>4</v>
      </c>
      <c r="F39" s="317">
        <v>5</v>
      </c>
      <c r="G39" s="317">
        <v>6</v>
      </c>
      <c r="H39" s="317">
        <v>7</v>
      </c>
      <c r="I39" s="317">
        <v>8</v>
      </c>
      <c r="J39" s="317">
        <v>9</v>
      </c>
      <c r="K39" s="317">
        <v>10</v>
      </c>
      <c r="L39" s="317">
        <v>11</v>
      </c>
      <c r="M39" s="318">
        <v>12</v>
      </c>
      <c r="N39" s="239"/>
      <c r="O39" s="239"/>
      <c r="P39" s="237"/>
      <c r="Q39" s="237"/>
      <c r="R39" s="236"/>
      <c r="S39" s="236"/>
      <c r="T39" s="244"/>
    </row>
    <row r="40" spans="1:20" ht="20" x14ac:dyDescent="0.25">
      <c r="A40" s="320" t="s">
        <v>2</v>
      </c>
      <c r="B40" s="413" t="s">
        <v>282</v>
      </c>
      <c r="C40" s="414" t="s">
        <v>282</v>
      </c>
      <c r="D40" s="414" t="s">
        <v>282</v>
      </c>
      <c r="E40" s="414" t="s">
        <v>282</v>
      </c>
      <c r="F40" s="414" t="s">
        <v>282</v>
      </c>
      <c r="G40" s="414" t="s">
        <v>282</v>
      </c>
      <c r="H40" s="414" t="s">
        <v>282</v>
      </c>
      <c r="I40" s="414" t="s">
        <v>282</v>
      </c>
      <c r="J40" s="414" t="s">
        <v>282</v>
      </c>
      <c r="K40" s="414" t="s">
        <v>282</v>
      </c>
      <c r="L40" s="414" t="s">
        <v>282</v>
      </c>
      <c r="M40" s="450" t="s">
        <v>282</v>
      </c>
      <c r="N40" s="239"/>
      <c r="O40" s="239"/>
    </row>
    <row r="41" spans="1:20" ht="20" x14ac:dyDescent="0.25">
      <c r="A41" s="324" t="s">
        <v>3</v>
      </c>
      <c r="B41" s="409" t="s">
        <v>282</v>
      </c>
      <c r="C41" s="410" t="s">
        <v>282</v>
      </c>
      <c r="D41" s="410" t="s">
        <v>282</v>
      </c>
      <c r="E41" s="410" t="s">
        <v>282</v>
      </c>
      <c r="F41" s="410" t="s">
        <v>282</v>
      </c>
      <c r="G41" s="410" t="s">
        <v>282</v>
      </c>
      <c r="H41" s="410" t="s">
        <v>282</v>
      </c>
      <c r="I41" s="410" t="s">
        <v>282</v>
      </c>
      <c r="J41" s="410" t="s">
        <v>282</v>
      </c>
      <c r="K41" s="410" t="s">
        <v>282</v>
      </c>
      <c r="L41" s="410" t="s">
        <v>282</v>
      </c>
      <c r="M41" s="451" t="s">
        <v>282</v>
      </c>
      <c r="N41" s="239"/>
      <c r="O41" s="239"/>
    </row>
    <row r="42" spans="1:20" ht="20" x14ac:dyDescent="0.25">
      <c r="A42" s="324" t="s">
        <v>4</v>
      </c>
      <c r="B42" s="409" t="s">
        <v>282</v>
      </c>
      <c r="C42" s="410" t="s">
        <v>282</v>
      </c>
      <c r="D42" s="410" t="s">
        <v>282</v>
      </c>
      <c r="E42" s="410" t="s">
        <v>282</v>
      </c>
      <c r="F42" s="410" t="s">
        <v>282</v>
      </c>
      <c r="G42" s="410" t="s">
        <v>282</v>
      </c>
      <c r="H42" s="410" t="s">
        <v>282</v>
      </c>
      <c r="I42" s="410" t="s">
        <v>282</v>
      </c>
      <c r="J42" s="410" t="s">
        <v>282</v>
      </c>
      <c r="K42" s="410" t="s">
        <v>282</v>
      </c>
      <c r="L42" s="410" t="s">
        <v>282</v>
      </c>
      <c r="M42" s="451" t="s">
        <v>282</v>
      </c>
      <c r="N42" s="239"/>
      <c r="O42" s="239"/>
    </row>
    <row r="43" spans="1:20" ht="20" x14ac:dyDescent="0.25">
      <c r="A43" s="324" t="s">
        <v>5</v>
      </c>
      <c r="B43" s="409" t="s">
        <v>282</v>
      </c>
      <c r="C43" s="410" t="s">
        <v>282</v>
      </c>
      <c r="D43" s="410" t="s">
        <v>282</v>
      </c>
      <c r="E43" s="410" t="s">
        <v>282</v>
      </c>
      <c r="F43" s="410" t="s">
        <v>282</v>
      </c>
      <c r="G43" s="410" t="s">
        <v>282</v>
      </c>
      <c r="H43" s="410" t="s">
        <v>282</v>
      </c>
      <c r="I43" s="410" t="s">
        <v>282</v>
      </c>
      <c r="J43" s="410" t="s">
        <v>282</v>
      </c>
      <c r="K43" s="410" t="s">
        <v>282</v>
      </c>
      <c r="L43" s="410" t="s">
        <v>282</v>
      </c>
      <c r="M43" s="451" t="s">
        <v>282</v>
      </c>
      <c r="N43" s="239"/>
      <c r="O43" s="239"/>
    </row>
    <row r="44" spans="1:20" ht="20" x14ac:dyDescent="0.25">
      <c r="A44" s="324" t="s">
        <v>6</v>
      </c>
      <c r="B44" s="409" t="s">
        <v>282</v>
      </c>
      <c r="C44" s="410" t="s">
        <v>282</v>
      </c>
      <c r="D44" s="410" t="s">
        <v>282</v>
      </c>
      <c r="E44" s="410" t="s">
        <v>282</v>
      </c>
      <c r="F44" s="410" t="s">
        <v>282</v>
      </c>
      <c r="G44" s="410" t="s">
        <v>282</v>
      </c>
      <c r="H44" s="410" t="s">
        <v>282</v>
      </c>
      <c r="I44" s="410" t="s">
        <v>282</v>
      </c>
      <c r="J44" s="410" t="s">
        <v>282</v>
      </c>
      <c r="K44" s="410" t="s">
        <v>282</v>
      </c>
      <c r="L44" s="410" t="s">
        <v>282</v>
      </c>
      <c r="M44" s="451" t="s">
        <v>282</v>
      </c>
      <c r="N44" s="239"/>
      <c r="O44" s="239"/>
    </row>
    <row r="45" spans="1:20" ht="20" x14ac:dyDescent="0.25">
      <c r="A45" s="324" t="s">
        <v>7</v>
      </c>
      <c r="B45" s="448" t="s">
        <v>282</v>
      </c>
      <c r="C45" s="449" t="s">
        <v>282</v>
      </c>
      <c r="D45" s="449" t="s">
        <v>282</v>
      </c>
      <c r="E45" s="449" t="s">
        <v>282</v>
      </c>
      <c r="F45" s="449" t="s">
        <v>282</v>
      </c>
      <c r="G45" s="449" t="s">
        <v>282</v>
      </c>
      <c r="H45" s="410" t="s">
        <v>282</v>
      </c>
      <c r="I45" s="410" t="s">
        <v>282</v>
      </c>
      <c r="J45" s="410" t="s">
        <v>282</v>
      </c>
      <c r="K45" s="410" t="s">
        <v>282</v>
      </c>
      <c r="L45" s="410" t="s">
        <v>282</v>
      </c>
      <c r="M45" s="451" t="s">
        <v>282</v>
      </c>
      <c r="N45" s="239"/>
      <c r="O45" s="239"/>
    </row>
    <row r="46" spans="1:20" ht="20" x14ac:dyDescent="0.25">
      <c r="A46" s="324" t="s">
        <v>8</v>
      </c>
      <c r="B46" s="409" t="s">
        <v>282</v>
      </c>
      <c r="C46" s="410" t="s">
        <v>282</v>
      </c>
      <c r="D46" s="410" t="s">
        <v>282</v>
      </c>
      <c r="E46" s="410" t="s">
        <v>282</v>
      </c>
      <c r="F46" s="410" t="s">
        <v>282</v>
      </c>
      <c r="G46" s="410" t="s">
        <v>282</v>
      </c>
      <c r="H46" s="410" t="s">
        <v>282</v>
      </c>
      <c r="I46" s="410" t="s">
        <v>282</v>
      </c>
      <c r="J46" s="410" t="s">
        <v>282</v>
      </c>
      <c r="K46" s="410" t="s">
        <v>282</v>
      </c>
      <c r="L46" s="410" t="s">
        <v>282</v>
      </c>
      <c r="M46" s="451" t="s">
        <v>282</v>
      </c>
      <c r="N46" s="239"/>
      <c r="O46" s="239"/>
    </row>
    <row r="47" spans="1:20" ht="21" thickBot="1" x14ac:dyDescent="0.3">
      <c r="A47" s="335" t="s">
        <v>9</v>
      </c>
      <c r="B47" s="452" t="s">
        <v>282</v>
      </c>
      <c r="C47" s="411" t="s">
        <v>282</v>
      </c>
      <c r="D47" s="411" t="s">
        <v>282</v>
      </c>
      <c r="E47" s="411" t="s">
        <v>282</v>
      </c>
      <c r="F47" s="411" t="s">
        <v>282</v>
      </c>
      <c r="G47" s="411" t="s">
        <v>282</v>
      </c>
      <c r="H47" s="411" t="s">
        <v>282</v>
      </c>
      <c r="I47" s="411" t="s">
        <v>282</v>
      </c>
      <c r="J47" s="411" t="s">
        <v>282</v>
      </c>
      <c r="K47" s="411" t="s">
        <v>282</v>
      </c>
      <c r="L47" s="411" t="s">
        <v>282</v>
      </c>
      <c r="M47" s="412" t="s">
        <v>282</v>
      </c>
      <c r="N47" s="239"/>
    </row>
    <row r="48" spans="1:20" x14ac:dyDescent="0.25">
      <c r="A48" s="233"/>
      <c r="B48" s="356"/>
      <c r="C48" s="278"/>
      <c r="D48" s="236"/>
      <c r="E48" s="236"/>
      <c r="F48" s="236"/>
      <c r="G48" s="357"/>
      <c r="H48" s="278"/>
      <c r="I48" s="278"/>
      <c r="J48" s="233"/>
      <c r="K48" s="233"/>
      <c r="L48" s="236"/>
      <c r="M48" s="235"/>
      <c r="N48" s="239"/>
    </row>
    <row r="49" spans="1:15" ht="21" thickBot="1" x14ac:dyDescent="0.3">
      <c r="A49" s="233"/>
      <c r="B49" s="234" t="s">
        <v>112</v>
      </c>
      <c r="C49" s="235" t="s">
        <v>113</v>
      </c>
      <c r="D49" s="669" t="s">
        <v>42</v>
      </c>
      <c r="E49" s="669"/>
      <c r="F49" s="669"/>
      <c r="G49" s="236"/>
      <c r="H49" s="236"/>
      <c r="I49" s="236"/>
      <c r="K49" s="238" t="s">
        <v>189</v>
      </c>
      <c r="L49" s="239"/>
      <c r="M49" s="239"/>
    </row>
    <row r="50" spans="1:15" ht="39" customHeight="1" thickBot="1" x14ac:dyDescent="0.3">
      <c r="B50" s="240" t="s">
        <v>453</v>
      </c>
      <c r="C50" s="537" t="s">
        <v>454</v>
      </c>
      <c r="D50" s="683" t="s">
        <v>118</v>
      </c>
      <c r="E50" s="684"/>
      <c r="F50" s="684"/>
      <c r="G50" s="239"/>
      <c r="H50" s="239"/>
      <c r="I50" s="239"/>
      <c r="K50" s="241" t="s">
        <v>10</v>
      </c>
      <c r="L50" s="242" t="s">
        <v>11</v>
      </c>
    </row>
    <row r="51" spans="1:15" x14ac:dyDescent="0.25">
      <c r="B51" s="243"/>
      <c r="C51" s="244"/>
      <c r="D51" s="685" t="s">
        <v>43</v>
      </c>
      <c r="E51" s="685"/>
      <c r="F51" s="685"/>
      <c r="G51" s="239"/>
      <c r="H51" s="239"/>
      <c r="I51" s="239"/>
      <c r="K51" s="245" t="s">
        <v>12</v>
      </c>
      <c r="L51" s="246">
        <v>25</v>
      </c>
    </row>
    <row r="52" spans="1:15" x14ac:dyDescent="0.25">
      <c r="D52" s="685"/>
      <c r="E52" s="685"/>
      <c r="F52" s="685"/>
      <c r="K52" s="247" t="s">
        <v>13</v>
      </c>
      <c r="L52" s="248">
        <v>15</v>
      </c>
      <c r="N52" s="239"/>
      <c r="O52" s="239"/>
    </row>
    <row r="53" spans="1:15" ht="21" thickBot="1" x14ac:dyDescent="0.3">
      <c r="B53" s="249" t="s">
        <v>211</v>
      </c>
      <c r="K53" s="247" t="s">
        <v>14</v>
      </c>
      <c r="L53" s="248">
        <v>1</v>
      </c>
      <c r="M53" s="239"/>
      <c r="N53" s="239"/>
      <c r="O53" s="239"/>
    </row>
    <row r="54" spans="1:15" ht="41" thickBot="1" x14ac:dyDescent="0.3">
      <c r="B54" s="250"/>
      <c r="C54" s="251" t="s">
        <v>212</v>
      </c>
      <c r="D54" s="252"/>
      <c r="E54" s="252"/>
      <c r="F54" s="252"/>
      <c r="K54" s="247" t="s">
        <v>15</v>
      </c>
      <c r="L54" s="248">
        <v>5</v>
      </c>
      <c r="M54" s="239"/>
    </row>
    <row r="55" spans="1:15" ht="21" thickBot="1" x14ac:dyDescent="0.3">
      <c r="B55" s="253" t="s">
        <v>1</v>
      </c>
      <c r="C55" s="254">
        <v>146</v>
      </c>
      <c r="D55" s="255"/>
      <c r="E55" s="255"/>
      <c r="F55" s="255"/>
      <c r="K55" s="256" t="s">
        <v>16</v>
      </c>
      <c r="L55" s="257">
        <v>54</v>
      </c>
      <c r="M55" s="239"/>
    </row>
    <row r="56" spans="1:15" ht="21" thickBot="1" x14ac:dyDescent="0.3">
      <c r="B56" s="258" t="s">
        <v>0</v>
      </c>
      <c r="C56" s="259">
        <v>146</v>
      </c>
      <c r="D56" s="255"/>
      <c r="E56" s="255"/>
      <c r="F56" s="255"/>
      <c r="K56" s="239"/>
      <c r="L56" s="239">
        <f>SUM(L51:L55)</f>
        <v>100</v>
      </c>
      <c r="M56" s="239"/>
    </row>
    <row r="57" spans="1:15" x14ac:dyDescent="0.25">
      <c r="B57" s="260"/>
      <c r="C57" s="239"/>
      <c r="D57" s="239"/>
      <c r="E57" s="239"/>
      <c r="F57" s="239"/>
      <c r="G57" s="239"/>
      <c r="H57" s="239"/>
      <c r="I57" s="239"/>
      <c r="K57" s="239"/>
      <c r="L57" s="239"/>
      <c r="M57" s="239"/>
    </row>
    <row r="58" spans="1:15" ht="20" thickBot="1" x14ac:dyDescent="0.3">
      <c r="K58" s="261" t="s">
        <v>215</v>
      </c>
      <c r="L58" s="239"/>
      <c r="M58" s="239"/>
    </row>
    <row r="59" spans="1:15" ht="41" thickBot="1" x14ac:dyDescent="0.3">
      <c r="B59" s="262" t="s">
        <v>114</v>
      </c>
      <c r="C59" s="263"/>
      <c r="D59" s="239"/>
      <c r="E59" s="239"/>
      <c r="F59" s="239"/>
      <c r="G59" s="239"/>
      <c r="H59" s="239"/>
      <c r="I59" s="239"/>
      <c r="K59" s="264"/>
      <c r="L59" s="265" t="s">
        <v>212</v>
      </c>
    </row>
    <row r="60" spans="1:15" x14ac:dyDescent="0.25">
      <c r="B60" s="673" t="s">
        <v>10</v>
      </c>
      <c r="C60" s="675" t="s">
        <v>186</v>
      </c>
      <c r="D60" s="676"/>
      <c r="E60" s="675" t="s">
        <v>187</v>
      </c>
      <c r="F60" s="676"/>
      <c r="G60" s="266"/>
      <c r="H60" s="266"/>
      <c r="I60" s="266"/>
      <c r="K60" s="267" t="s">
        <v>1</v>
      </c>
      <c r="L60" s="268">
        <v>180</v>
      </c>
    </row>
    <row r="61" spans="1:15" ht="20" thickBot="1" x14ac:dyDescent="0.3">
      <c r="B61" s="674"/>
      <c r="C61" s="269" t="s">
        <v>17</v>
      </c>
      <c r="D61" s="270" t="s">
        <v>18</v>
      </c>
      <c r="E61" s="269" t="s">
        <v>17</v>
      </c>
      <c r="F61" s="271" t="s">
        <v>18</v>
      </c>
      <c r="G61" s="266"/>
      <c r="H61" s="266"/>
      <c r="I61" s="266"/>
      <c r="K61" s="208" t="s">
        <v>0</v>
      </c>
      <c r="L61" s="272">
        <v>180</v>
      </c>
    </row>
    <row r="62" spans="1:15" ht="20" x14ac:dyDescent="0.25">
      <c r="B62" s="273" t="s">
        <v>30</v>
      </c>
      <c r="C62" s="274">
        <v>0.25</v>
      </c>
      <c r="D62" s="275" t="s">
        <v>31</v>
      </c>
      <c r="E62" s="274">
        <v>0.25</v>
      </c>
      <c r="F62" s="276" t="s">
        <v>32</v>
      </c>
      <c r="G62" s="277"/>
      <c r="H62" s="277"/>
      <c r="I62" s="277"/>
      <c r="K62" s="278"/>
      <c r="L62" s="239"/>
      <c r="M62" s="239"/>
    </row>
    <row r="63" spans="1:15" ht="20" x14ac:dyDescent="0.25">
      <c r="B63" s="279" t="s">
        <v>191</v>
      </c>
      <c r="C63" s="280">
        <v>0.125</v>
      </c>
      <c r="D63" s="281">
        <f>C55*C63</f>
        <v>18.25</v>
      </c>
      <c r="E63" s="280">
        <v>0.125</v>
      </c>
      <c r="F63" s="248">
        <f>C56*E63</f>
        <v>18.25</v>
      </c>
      <c r="G63" s="255"/>
      <c r="H63" s="255"/>
      <c r="I63" s="255"/>
      <c r="K63" s="670"/>
      <c r="L63" s="670"/>
      <c r="M63" s="670"/>
    </row>
    <row r="64" spans="1:15" ht="21" thickBot="1" x14ac:dyDescent="0.3">
      <c r="B64" s="279" t="s">
        <v>115</v>
      </c>
      <c r="C64" s="280">
        <v>0.01</v>
      </c>
      <c r="D64" s="281">
        <f>C55*C64</f>
        <v>1.46</v>
      </c>
      <c r="E64" s="280">
        <v>0</v>
      </c>
      <c r="F64" s="248">
        <f>C56*$N$69</f>
        <v>0</v>
      </c>
      <c r="G64" s="255"/>
      <c r="H64" s="255"/>
      <c r="I64" s="255"/>
      <c r="J64" s="239"/>
      <c r="K64" s="238" t="s">
        <v>29</v>
      </c>
    </row>
    <row r="65" spans="1:19" ht="21" thickBot="1" x14ac:dyDescent="0.3">
      <c r="B65" s="282" t="s">
        <v>16</v>
      </c>
      <c r="C65" s="283">
        <v>0.86499999999999999</v>
      </c>
      <c r="D65" s="284">
        <f>C55*C65</f>
        <v>126.28999999999999</v>
      </c>
      <c r="E65" s="283">
        <v>0.875</v>
      </c>
      <c r="F65" s="257">
        <f>E65*$C$56</f>
        <v>127.75</v>
      </c>
      <c r="G65" s="255"/>
      <c r="H65" s="255"/>
      <c r="I65" s="398"/>
      <c r="J65" s="239"/>
      <c r="K65" s="686" t="s">
        <v>10</v>
      </c>
      <c r="L65" s="675" t="s">
        <v>1</v>
      </c>
      <c r="M65" s="676"/>
      <c r="N65" s="675" t="s">
        <v>0</v>
      </c>
      <c r="O65" s="676"/>
    </row>
    <row r="66" spans="1:19" ht="20" thickBot="1" x14ac:dyDescent="0.3">
      <c r="B66" s="285"/>
      <c r="C66" s="239">
        <f>SUM(C62:C65)</f>
        <v>1.25</v>
      </c>
      <c r="D66" s="239">
        <f>SUM(D62:D65)</f>
        <v>146</v>
      </c>
      <c r="E66" s="239">
        <f>SUM(E62:E65)</f>
        <v>1.25</v>
      </c>
      <c r="F66" s="239">
        <f>SUM(F62:F65)</f>
        <v>146</v>
      </c>
      <c r="G66" s="239"/>
      <c r="H66" s="239"/>
      <c r="I66" s="398"/>
      <c r="K66" s="687"/>
      <c r="L66" s="269" t="s">
        <v>17</v>
      </c>
      <c r="M66" s="270" t="s">
        <v>18</v>
      </c>
      <c r="N66" s="269" t="s">
        <v>17</v>
      </c>
      <c r="O66" s="271" t="s">
        <v>18</v>
      </c>
    </row>
    <row r="67" spans="1:19" ht="21" thickBot="1" x14ac:dyDescent="0.3">
      <c r="B67" s="286" t="s">
        <v>188</v>
      </c>
      <c r="C67" s="239"/>
      <c r="D67" s="239"/>
      <c r="E67" s="239"/>
      <c r="F67" s="239"/>
      <c r="G67" s="239"/>
      <c r="H67" s="239"/>
      <c r="I67" s="398"/>
      <c r="K67" s="287" t="s">
        <v>30</v>
      </c>
      <c r="L67" s="288">
        <v>0.25</v>
      </c>
      <c r="M67" s="289" t="s">
        <v>31</v>
      </c>
      <c r="N67" s="288">
        <v>0.25</v>
      </c>
      <c r="O67" s="290" t="s">
        <v>32</v>
      </c>
      <c r="P67" s="25"/>
      <c r="Q67" s="25"/>
      <c r="R67" s="25"/>
      <c r="S67" s="25"/>
    </row>
    <row r="68" spans="1:19" ht="20" thickBot="1" x14ac:dyDescent="0.3">
      <c r="B68" s="250"/>
      <c r="C68" s="291" t="s">
        <v>104</v>
      </c>
      <c r="D68" s="292" t="s">
        <v>213</v>
      </c>
      <c r="E68" s="292" t="s">
        <v>239</v>
      </c>
      <c r="F68" s="292" t="s">
        <v>240</v>
      </c>
      <c r="G68" s="293" t="s">
        <v>241</v>
      </c>
      <c r="H68" s="294" t="s">
        <v>258</v>
      </c>
      <c r="I68" s="453"/>
      <c r="K68" s="295" t="s">
        <v>19</v>
      </c>
      <c r="L68" s="280">
        <v>0.25</v>
      </c>
      <c r="M68" s="281">
        <f>L60*L68</f>
        <v>45</v>
      </c>
      <c r="N68" s="280">
        <v>0.25</v>
      </c>
      <c r="O68" s="248">
        <f>L61*N68</f>
        <v>45</v>
      </c>
    </row>
    <row r="69" spans="1:19" ht="21" thickBot="1" x14ac:dyDescent="0.3">
      <c r="B69" s="466" t="s">
        <v>119</v>
      </c>
      <c r="C69" s="461">
        <v>15</v>
      </c>
      <c r="D69" s="462">
        <v>15</v>
      </c>
      <c r="E69" s="462">
        <v>12</v>
      </c>
      <c r="F69" s="462">
        <v>12</v>
      </c>
      <c r="G69" s="463">
        <v>12</v>
      </c>
      <c r="H69" s="464">
        <v>6</v>
      </c>
      <c r="I69" s="454"/>
      <c r="K69" s="295" t="s">
        <v>20</v>
      </c>
      <c r="L69" s="280">
        <v>0.05</v>
      </c>
      <c r="M69" s="281">
        <f>L60*L69</f>
        <v>9</v>
      </c>
      <c r="N69" s="280">
        <v>0</v>
      </c>
      <c r="O69" s="248">
        <f>L61*$N$69</f>
        <v>0</v>
      </c>
    </row>
    <row r="70" spans="1:19" ht="21" thickBot="1" x14ac:dyDescent="0.3">
      <c r="B70" s="253" t="s">
        <v>290</v>
      </c>
      <c r="C70" s="288">
        <f>1*C69</f>
        <v>15</v>
      </c>
      <c r="D70" s="459">
        <f t="shared" ref="D70:H70" si="0">1*D69</f>
        <v>15</v>
      </c>
      <c r="E70" s="459">
        <f t="shared" si="0"/>
        <v>12</v>
      </c>
      <c r="F70" s="459">
        <f t="shared" si="0"/>
        <v>12</v>
      </c>
      <c r="G70" s="459">
        <f t="shared" si="0"/>
        <v>12</v>
      </c>
      <c r="H70" s="460">
        <f t="shared" si="0"/>
        <v>6</v>
      </c>
      <c r="I70" s="297"/>
      <c r="K70" s="298" t="s">
        <v>16</v>
      </c>
      <c r="L70" s="283">
        <v>0.7</v>
      </c>
      <c r="M70" s="284">
        <f>L60*L70</f>
        <v>125.99999999999999</v>
      </c>
      <c r="N70" s="283">
        <v>0.75</v>
      </c>
      <c r="O70" s="257">
        <f>N70*$L$61</f>
        <v>135</v>
      </c>
    </row>
    <row r="71" spans="1:19" ht="21" thickBot="1" x14ac:dyDescent="0.3">
      <c r="B71" s="258" t="s">
        <v>291</v>
      </c>
      <c r="C71" s="283">
        <f>0.25*C69</f>
        <v>3.75</v>
      </c>
      <c r="D71" s="299">
        <f t="shared" ref="D71:G71" si="1">0.25*D69</f>
        <v>3.75</v>
      </c>
      <c r="E71" s="299">
        <f t="shared" si="1"/>
        <v>3</v>
      </c>
      <c r="F71" s="299">
        <f t="shared" si="1"/>
        <v>3</v>
      </c>
      <c r="G71" s="299">
        <f t="shared" si="1"/>
        <v>3</v>
      </c>
      <c r="H71" s="300" t="s">
        <v>283</v>
      </c>
      <c r="I71" s="399"/>
      <c r="L71" s="239">
        <f>SUM(L67:L70)</f>
        <v>1.25</v>
      </c>
      <c r="M71" s="239">
        <f>SUM(M67:M70)</f>
        <v>180</v>
      </c>
      <c r="N71" s="239">
        <f>SUM(N67:N70)</f>
        <v>1.25</v>
      </c>
      <c r="O71" s="239">
        <f>SUM(O67:O70)</f>
        <v>180</v>
      </c>
    </row>
    <row r="72" spans="1:19" ht="20" thickBot="1" x14ac:dyDescent="0.3">
      <c r="C72" s="301"/>
      <c r="D72" s="239"/>
      <c r="E72" s="278"/>
      <c r="F72" s="278"/>
      <c r="I72" s="455"/>
      <c r="K72" s="238" t="s">
        <v>216</v>
      </c>
    </row>
    <row r="73" spans="1:19" ht="20" thickBot="1" x14ac:dyDescent="0.3">
      <c r="B73" s="302"/>
      <c r="C73" s="266" t="s">
        <v>102</v>
      </c>
      <c r="D73" s="266" t="s">
        <v>27</v>
      </c>
      <c r="E73" s="266" t="s">
        <v>47</v>
      </c>
      <c r="H73" s="239"/>
      <c r="I73" s="398"/>
      <c r="K73" s="397"/>
      <c r="L73" s="206" t="s">
        <v>236</v>
      </c>
      <c r="M73" s="207" t="s">
        <v>237</v>
      </c>
      <c r="N73" s="207" t="s">
        <v>235</v>
      </c>
      <c r="O73" s="207" t="s">
        <v>238</v>
      </c>
      <c r="P73" s="207" t="s">
        <v>242</v>
      </c>
      <c r="Q73" s="207" t="s">
        <v>243</v>
      </c>
      <c r="R73" s="209" t="s">
        <v>258</v>
      </c>
    </row>
    <row r="74" spans="1:19" ht="21" thickBot="1" x14ac:dyDescent="0.3">
      <c r="B74" s="303" t="s">
        <v>44</v>
      </c>
      <c r="C74" s="457">
        <f>M20</f>
        <v>102</v>
      </c>
      <c r="D74" s="456">
        <f>M23</f>
        <v>132</v>
      </c>
      <c r="E74" s="306">
        <f>SUM(C74:D74)</f>
        <v>234</v>
      </c>
      <c r="I74" s="455"/>
      <c r="K74" s="400" t="s">
        <v>119</v>
      </c>
      <c r="L74" s="304">
        <v>15</v>
      </c>
      <c r="M74" s="305">
        <v>15</v>
      </c>
      <c r="N74" s="305">
        <v>15</v>
      </c>
      <c r="O74" s="305">
        <v>15</v>
      </c>
      <c r="P74" s="305">
        <v>12</v>
      </c>
      <c r="Q74" s="305">
        <v>12</v>
      </c>
      <c r="R74" s="306">
        <v>6</v>
      </c>
    </row>
    <row r="75" spans="1:19" s="231" customFormat="1" x14ac:dyDescent="0.25">
      <c r="A75" s="237"/>
      <c r="C75" s="237"/>
      <c r="D75" s="237"/>
      <c r="E75" s="237"/>
      <c r="H75" s="237"/>
      <c r="I75" s="455"/>
      <c r="J75" s="237"/>
      <c r="K75" s="465" t="s">
        <v>292</v>
      </c>
      <c r="L75" s="288">
        <f>L74*1</f>
        <v>15</v>
      </c>
      <c r="M75" s="459">
        <f t="shared" ref="M75" si="2">M74*1</f>
        <v>15</v>
      </c>
      <c r="N75" s="459">
        <f t="shared" ref="N75:R75" si="3">N74*1</f>
        <v>15</v>
      </c>
      <c r="O75" s="459">
        <f t="shared" si="3"/>
        <v>15</v>
      </c>
      <c r="P75" s="459">
        <f t="shared" si="3"/>
        <v>12</v>
      </c>
      <c r="Q75" s="459">
        <f t="shared" si="3"/>
        <v>12</v>
      </c>
      <c r="R75" s="460">
        <f t="shared" si="3"/>
        <v>6</v>
      </c>
      <c r="S75" s="232"/>
    </row>
    <row r="76" spans="1:19" ht="20" thickBot="1" x14ac:dyDescent="0.3">
      <c r="B76" s="688" t="s">
        <v>284</v>
      </c>
      <c r="C76" s="688"/>
      <c r="D76" s="688"/>
      <c r="K76" s="208" t="s">
        <v>293</v>
      </c>
      <c r="L76" s="283">
        <f>L74*0.25</f>
        <v>3.75</v>
      </c>
      <c r="M76" s="299">
        <f t="shared" ref="M76" si="4">M74*0.25</f>
        <v>3.75</v>
      </c>
      <c r="N76" s="299">
        <f t="shared" ref="N76:Q76" si="5">N74*0.25</f>
        <v>3.75</v>
      </c>
      <c r="O76" s="299">
        <f t="shared" si="5"/>
        <v>3.75</v>
      </c>
      <c r="P76" s="299">
        <f t="shared" si="5"/>
        <v>3</v>
      </c>
      <c r="Q76" s="299">
        <f t="shared" si="5"/>
        <v>3</v>
      </c>
      <c r="R76" s="300" t="s">
        <v>283</v>
      </c>
    </row>
    <row r="77" spans="1:19" ht="21" thickBot="1" x14ac:dyDescent="0.3">
      <c r="B77" s="307" t="s">
        <v>10</v>
      </c>
      <c r="C77" s="206" t="s">
        <v>17</v>
      </c>
      <c r="D77" s="209" t="s">
        <v>18</v>
      </c>
      <c r="H77" s="239"/>
      <c r="I77" s="239"/>
      <c r="K77" s="25"/>
      <c r="L77" s="25"/>
      <c r="M77" s="25"/>
    </row>
    <row r="78" spans="1:19" s="231" customFormat="1" ht="20" x14ac:dyDescent="0.25">
      <c r="A78" s="237"/>
      <c r="B78" s="595" t="s">
        <v>21</v>
      </c>
      <c r="C78" s="359">
        <v>0.5</v>
      </c>
      <c r="D78" s="360">
        <f>C78*(($E$74*0.1)+$E$74)*2</f>
        <v>257.39999999999998</v>
      </c>
      <c r="E78" s="237"/>
      <c r="H78" s="239"/>
      <c r="I78" s="239"/>
      <c r="J78" s="237"/>
      <c r="K78" s="237"/>
      <c r="L78" s="237"/>
      <c r="M78" s="237"/>
      <c r="N78" s="237"/>
      <c r="O78" s="237"/>
      <c r="P78" s="237"/>
      <c r="Q78" s="237"/>
      <c r="R78" s="237"/>
    </row>
    <row r="79" spans="1:19" ht="20" x14ac:dyDescent="0.25">
      <c r="B79" s="596" t="s">
        <v>22</v>
      </c>
      <c r="C79" s="362">
        <v>1.25</v>
      </c>
      <c r="D79" s="248">
        <f t="shared" ref="D79:D82" si="6">C79*(($E$74*0.1)+$E$74)*2</f>
        <v>643.5</v>
      </c>
      <c r="E79" s="301"/>
      <c r="H79" s="239"/>
      <c r="I79" s="239"/>
      <c r="K79" s="25"/>
      <c r="L79" s="25" t="s">
        <v>288</v>
      </c>
      <c r="N79" s="231"/>
      <c r="O79" s="231"/>
      <c r="P79" s="231"/>
      <c r="Q79" s="231"/>
      <c r="R79" s="231"/>
    </row>
    <row r="80" spans="1:19" ht="20" x14ac:dyDescent="0.25">
      <c r="B80" s="596" t="s">
        <v>23</v>
      </c>
      <c r="C80" s="362">
        <v>0.1</v>
      </c>
      <c r="D80" s="248">
        <f t="shared" si="6"/>
        <v>51.48</v>
      </c>
      <c r="K80" s="75" t="s">
        <v>273</v>
      </c>
      <c r="L80" s="458">
        <v>44138</v>
      </c>
    </row>
    <row r="81" spans="1:13" ht="20" x14ac:dyDescent="0.25">
      <c r="B81" s="596" t="s">
        <v>24</v>
      </c>
      <c r="C81" s="362">
        <v>0.2</v>
      </c>
      <c r="D81" s="248">
        <f t="shared" si="6"/>
        <v>102.96</v>
      </c>
      <c r="K81" s="75" t="s">
        <v>274</v>
      </c>
      <c r="L81" s="458">
        <v>44139</v>
      </c>
    </row>
    <row r="82" spans="1:13" ht="21" thickBot="1" x14ac:dyDescent="0.3">
      <c r="B82" s="597" t="s">
        <v>25</v>
      </c>
      <c r="C82" s="364">
        <v>7.4999999999999997E-2</v>
      </c>
      <c r="D82" s="257">
        <f t="shared" si="6"/>
        <v>38.609999999999992</v>
      </c>
      <c r="K82" s="75" t="s">
        <v>275</v>
      </c>
      <c r="L82" s="458">
        <v>44140</v>
      </c>
    </row>
    <row r="83" spans="1:13" x14ac:dyDescent="0.25">
      <c r="C83" s="239">
        <f>SUM(C78:C82)</f>
        <v>2.1250000000000004</v>
      </c>
      <c r="D83" s="239">
        <f>SUM(D78:D82)</f>
        <v>1093.9499999999998</v>
      </c>
      <c r="L83" s="238"/>
    </row>
    <row r="84" spans="1:13" ht="18.75" customHeight="1" x14ac:dyDescent="0.25">
      <c r="B84" s="689"/>
      <c r="C84" s="689"/>
      <c r="D84" s="689"/>
      <c r="E84" s="231"/>
      <c r="L84" s="238" t="s">
        <v>289</v>
      </c>
    </row>
    <row r="85" spans="1:13" ht="20" thickBot="1" x14ac:dyDescent="0.3">
      <c r="B85" s="669" t="s">
        <v>264</v>
      </c>
      <c r="C85" s="669"/>
      <c r="D85" s="669"/>
      <c r="E85" s="669"/>
      <c r="F85" s="669"/>
      <c r="G85" s="669"/>
      <c r="K85" s="75" t="s">
        <v>276</v>
      </c>
      <c r="L85" s="237">
        <v>21</v>
      </c>
    </row>
    <row r="86" spans="1:13" ht="20" thickBot="1" x14ac:dyDescent="0.3">
      <c r="B86" s="692" t="s">
        <v>286</v>
      </c>
      <c r="C86" s="693"/>
      <c r="D86" s="690" t="s">
        <v>285</v>
      </c>
      <c r="E86" s="691"/>
      <c r="F86" s="573" t="s">
        <v>287</v>
      </c>
      <c r="G86" s="574"/>
      <c r="K86" s="75" t="s">
        <v>277</v>
      </c>
    </row>
    <row r="87" spans="1:13" ht="20" thickBot="1" x14ac:dyDescent="0.3">
      <c r="B87" s="546" t="s">
        <v>10</v>
      </c>
      <c r="C87" s="567" t="s">
        <v>11</v>
      </c>
      <c r="D87" s="585" t="s">
        <v>10</v>
      </c>
      <c r="E87" s="586" t="s">
        <v>11</v>
      </c>
      <c r="F87" s="575" t="s">
        <v>10</v>
      </c>
      <c r="G87" s="576" t="s">
        <v>11</v>
      </c>
    </row>
    <row r="88" spans="1:13" x14ac:dyDescent="0.25">
      <c r="B88" s="547" t="s">
        <v>260</v>
      </c>
      <c r="C88" s="568">
        <v>2.125</v>
      </c>
      <c r="D88" s="587" t="s">
        <v>260</v>
      </c>
      <c r="E88" s="588">
        <f>10-(SUM(E89:E91))</f>
        <v>4.75</v>
      </c>
      <c r="F88" s="577" t="s">
        <v>260</v>
      </c>
      <c r="G88" s="578">
        <f>10-(SUM(G89:G91))</f>
        <v>6.75</v>
      </c>
    </row>
    <row r="89" spans="1:13" x14ac:dyDescent="0.25">
      <c r="B89" s="548" t="s">
        <v>261</v>
      </c>
      <c r="C89" s="569">
        <v>1</v>
      </c>
      <c r="D89" s="589" t="s">
        <v>261</v>
      </c>
      <c r="E89" s="590">
        <v>3</v>
      </c>
      <c r="F89" s="579" t="s">
        <v>261</v>
      </c>
      <c r="G89" s="580">
        <v>1</v>
      </c>
    </row>
    <row r="90" spans="1:13" x14ac:dyDescent="0.25">
      <c r="B90" s="548" t="s">
        <v>263</v>
      </c>
      <c r="C90" s="569">
        <v>1</v>
      </c>
      <c r="D90" s="589" t="s">
        <v>263</v>
      </c>
      <c r="E90" s="590">
        <v>1</v>
      </c>
      <c r="F90" s="579" t="s">
        <v>263</v>
      </c>
      <c r="G90" s="580">
        <v>1</v>
      </c>
    </row>
    <row r="91" spans="1:13" ht="20" thickBot="1" x14ac:dyDescent="0.3">
      <c r="B91" s="549" t="s">
        <v>262</v>
      </c>
      <c r="C91" s="570">
        <v>1.25</v>
      </c>
      <c r="D91" s="591" t="s">
        <v>262</v>
      </c>
      <c r="E91" s="592">
        <v>1.25</v>
      </c>
      <c r="F91" s="581" t="s">
        <v>262</v>
      </c>
      <c r="G91" s="582">
        <v>1.25</v>
      </c>
    </row>
    <row r="92" spans="1:13" ht="20" thickBot="1" x14ac:dyDescent="0.3">
      <c r="B92" s="571"/>
      <c r="C92" s="572">
        <f>SUM(C88:C91)</f>
        <v>5.375</v>
      </c>
      <c r="D92" s="593"/>
      <c r="E92" s="594">
        <f>SUM(E88:E91)</f>
        <v>10</v>
      </c>
      <c r="F92" s="583"/>
      <c r="G92" s="584">
        <f>SUM(G88:G91)</f>
        <v>10</v>
      </c>
    </row>
    <row r="93" spans="1:13" s="308" customFormat="1" ht="21" thickBot="1" x14ac:dyDescent="0.3">
      <c r="B93" s="308" t="s">
        <v>35</v>
      </c>
    </row>
    <row r="94" spans="1:13" ht="20" x14ac:dyDescent="0.25">
      <c r="B94" s="358" t="s">
        <v>36</v>
      </c>
      <c r="C94" s="538" t="s">
        <v>37</v>
      </c>
      <c r="D94" s="538" t="s">
        <v>122</v>
      </c>
      <c r="E94" s="538" t="s">
        <v>119</v>
      </c>
      <c r="F94" s="539" t="s">
        <v>38</v>
      </c>
      <c r="G94" s="539" t="s">
        <v>39</v>
      </c>
      <c r="H94" s="539" t="s">
        <v>40</v>
      </c>
      <c r="I94" s="540" t="s">
        <v>41</v>
      </c>
      <c r="K94" s="231"/>
      <c r="L94" s="231"/>
      <c r="M94" s="231"/>
    </row>
    <row r="95" spans="1:13" ht="24" customHeight="1" thickBot="1" x14ac:dyDescent="0.3">
      <c r="B95" s="478" t="s">
        <v>368</v>
      </c>
      <c r="C95" s="479">
        <v>3.93</v>
      </c>
      <c r="D95" s="479">
        <v>1</v>
      </c>
      <c r="E95" s="479">
        <v>234</v>
      </c>
      <c r="F95" s="479">
        <f>(E95*D95)+((E95*D95)*0.05)</f>
        <v>245.7</v>
      </c>
      <c r="G95" s="479">
        <v>0.25</v>
      </c>
      <c r="H95" s="480">
        <f>F95-I95</f>
        <v>230.07022900763357</v>
      </c>
      <c r="I95" s="481">
        <f>((F95*G95)/C95)</f>
        <v>15.62977099236641</v>
      </c>
    </row>
    <row r="96" spans="1:13" ht="20" thickBot="1" x14ac:dyDescent="0.3">
      <c r="A96" s="231"/>
      <c r="J96" s="231"/>
    </row>
    <row r="97" spans="1:14" ht="41" thickBot="1" x14ac:dyDescent="0.3">
      <c r="B97" s="312" t="s">
        <v>109</v>
      </c>
      <c r="C97" s="313" t="s">
        <v>218</v>
      </c>
      <c r="D97" s="310" t="s">
        <v>120</v>
      </c>
      <c r="E97" s="311" t="s">
        <v>121</v>
      </c>
      <c r="F97" s="231"/>
      <c r="G97" s="231"/>
      <c r="H97" s="231"/>
      <c r="I97" s="231"/>
      <c r="K97" s="231"/>
      <c r="L97" s="231"/>
      <c r="M97" s="231"/>
    </row>
    <row r="98" spans="1:14" ht="20" x14ac:dyDescent="0.25">
      <c r="B98" s="358" t="s">
        <v>217</v>
      </c>
      <c r="C98" s="359">
        <v>110</v>
      </c>
      <c r="D98" s="359">
        <f>C98*5</f>
        <v>550</v>
      </c>
      <c r="E98" s="360">
        <f>C98*10</f>
        <v>1100</v>
      </c>
    </row>
    <row r="99" spans="1:14" ht="20" x14ac:dyDescent="0.25">
      <c r="B99" s="361" t="s">
        <v>369</v>
      </c>
      <c r="C99" s="296">
        <v>32</v>
      </c>
      <c r="D99" s="362">
        <f>C99*5</f>
        <v>160</v>
      </c>
      <c r="E99" s="248">
        <f>C99*5</f>
        <v>160</v>
      </c>
      <c r="F99" s="667" t="s">
        <v>458</v>
      </c>
      <c r="G99" s="668"/>
    </row>
    <row r="100" spans="1:14" ht="20" x14ac:dyDescent="0.25">
      <c r="B100" s="361" t="s">
        <v>455</v>
      </c>
      <c r="C100" s="296">
        <v>14</v>
      </c>
      <c r="D100" s="362">
        <f>C100*5</f>
        <v>70</v>
      </c>
      <c r="E100" s="248">
        <f>C100*10</f>
        <v>140</v>
      </c>
      <c r="F100" s="667"/>
      <c r="G100" s="668"/>
    </row>
    <row r="101" spans="1:14" ht="21" thickBot="1" x14ac:dyDescent="0.3">
      <c r="B101" s="363" t="s">
        <v>456</v>
      </c>
      <c r="C101" s="299">
        <v>14</v>
      </c>
      <c r="D101" s="364">
        <f>C101*5</f>
        <v>70</v>
      </c>
      <c r="E101" s="257">
        <f>C101*10</f>
        <v>140</v>
      </c>
      <c r="F101" s="667"/>
      <c r="G101" s="668"/>
      <c r="H101" s="482"/>
      <c r="I101" s="482"/>
      <c r="J101" s="482"/>
      <c r="K101" s="482"/>
      <c r="L101" s="482"/>
      <c r="M101" s="482"/>
      <c r="N101" s="482"/>
    </row>
    <row r="102" spans="1:14" ht="20" thickBot="1" x14ac:dyDescent="0.3">
      <c r="C102" s="278"/>
    </row>
    <row r="103" spans="1:14" ht="41" thickBot="1" x14ac:dyDescent="0.3">
      <c r="A103" s="309" t="s">
        <v>30</v>
      </c>
      <c r="B103" s="365" t="s">
        <v>103</v>
      </c>
      <c r="C103" s="309" t="s">
        <v>100</v>
      </c>
      <c r="D103" s="366" t="s">
        <v>101</v>
      </c>
      <c r="E103" s="366" t="s">
        <v>190</v>
      </c>
      <c r="F103" s="366" t="s">
        <v>117</v>
      </c>
      <c r="G103" s="367" t="s">
        <v>28</v>
      </c>
    </row>
    <row r="104" spans="1:14" ht="20" x14ac:dyDescent="0.25">
      <c r="A104" s="368" t="s">
        <v>185</v>
      </c>
      <c r="B104" s="369" t="s">
        <v>104</v>
      </c>
      <c r="C104" s="359">
        <v>1</v>
      </c>
      <c r="D104" s="359">
        <v>1</v>
      </c>
      <c r="E104" s="359">
        <v>1.5</v>
      </c>
      <c r="F104" s="369">
        <v>45</v>
      </c>
      <c r="G104" s="360" t="s">
        <v>102</v>
      </c>
    </row>
    <row r="105" spans="1:14" ht="20" x14ac:dyDescent="0.25">
      <c r="A105" s="370" t="s">
        <v>26</v>
      </c>
      <c r="B105" s="371" t="s">
        <v>213</v>
      </c>
      <c r="C105" s="362">
        <v>1</v>
      </c>
      <c r="D105" s="362" t="s">
        <v>220</v>
      </c>
      <c r="E105" s="362">
        <v>1.5</v>
      </c>
      <c r="F105" s="371">
        <v>45</v>
      </c>
      <c r="G105" s="248" t="s">
        <v>102</v>
      </c>
    </row>
    <row r="106" spans="1:14" ht="40" x14ac:dyDescent="0.25">
      <c r="A106" s="370" t="s">
        <v>227</v>
      </c>
      <c r="B106" s="371" t="s">
        <v>239</v>
      </c>
      <c r="C106" s="362">
        <v>3</v>
      </c>
      <c r="D106" s="362">
        <v>5</v>
      </c>
      <c r="E106" s="362">
        <v>3</v>
      </c>
      <c r="F106" s="371">
        <v>45</v>
      </c>
      <c r="G106" s="248" t="s">
        <v>102</v>
      </c>
    </row>
    <row r="107" spans="1:14" ht="40" x14ac:dyDescent="0.25">
      <c r="A107" s="370" t="s">
        <v>228</v>
      </c>
      <c r="B107" s="371" t="s">
        <v>240</v>
      </c>
      <c r="C107" s="362">
        <v>3</v>
      </c>
      <c r="D107" s="362" t="s">
        <v>229</v>
      </c>
      <c r="E107" s="362">
        <v>3</v>
      </c>
      <c r="F107" s="371">
        <v>45</v>
      </c>
      <c r="G107" s="248" t="s">
        <v>102</v>
      </c>
    </row>
    <row r="108" spans="1:14" ht="41" thickBot="1" x14ac:dyDescent="0.3">
      <c r="A108" s="372" t="s">
        <v>230</v>
      </c>
      <c r="B108" s="373" t="s">
        <v>241</v>
      </c>
      <c r="C108" s="364">
        <v>3</v>
      </c>
      <c r="D108" s="364" t="s">
        <v>231</v>
      </c>
      <c r="E108" s="364">
        <v>1.5</v>
      </c>
      <c r="F108" s="373">
        <v>45</v>
      </c>
      <c r="G108" s="257" t="s">
        <v>102</v>
      </c>
    </row>
    <row r="109" spans="1:14" ht="20" x14ac:dyDescent="0.25">
      <c r="A109" s="375" t="s">
        <v>221</v>
      </c>
      <c r="B109" s="376" t="s">
        <v>236</v>
      </c>
      <c r="C109" s="377">
        <v>2</v>
      </c>
      <c r="D109" s="377" t="s">
        <v>222</v>
      </c>
      <c r="E109" s="378">
        <v>1.5</v>
      </c>
      <c r="F109" s="378">
        <v>45</v>
      </c>
      <c r="G109" s="246" t="s">
        <v>27</v>
      </c>
    </row>
    <row r="110" spans="1:14" ht="20" x14ac:dyDescent="0.25">
      <c r="A110" s="370" t="s">
        <v>224</v>
      </c>
      <c r="B110" s="371" t="s">
        <v>237</v>
      </c>
      <c r="C110" s="362">
        <v>3</v>
      </c>
      <c r="D110" s="362">
        <v>12</v>
      </c>
      <c r="E110" s="379">
        <v>1.5</v>
      </c>
      <c r="F110" s="379">
        <v>45</v>
      </c>
      <c r="G110" s="248" t="s">
        <v>27</v>
      </c>
    </row>
    <row r="111" spans="1:14" ht="20" x14ac:dyDescent="0.25">
      <c r="A111" s="370" t="s">
        <v>225</v>
      </c>
      <c r="B111" s="371" t="s">
        <v>238</v>
      </c>
      <c r="C111" s="362">
        <v>3</v>
      </c>
      <c r="D111" s="362" t="s">
        <v>223</v>
      </c>
      <c r="E111" s="379">
        <v>1.5</v>
      </c>
      <c r="F111" s="379">
        <v>45</v>
      </c>
      <c r="G111" s="248" t="s">
        <v>27</v>
      </c>
    </row>
    <row r="112" spans="1:14" ht="20" x14ac:dyDescent="0.25">
      <c r="A112" s="370" t="s">
        <v>232</v>
      </c>
      <c r="B112" s="371" t="s">
        <v>235</v>
      </c>
      <c r="C112" s="362">
        <v>4</v>
      </c>
      <c r="D112" s="362">
        <v>4</v>
      </c>
      <c r="E112" s="379">
        <v>1.5</v>
      </c>
      <c r="F112" s="379">
        <v>45</v>
      </c>
      <c r="G112" s="248" t="s">
        <v>27</v>
      </c>
    </row>
    <row r="113" spans="1:7" ht="40" x14ac:dyDescent="0.25">
      <c r="A113" s="370" t="s">
        <v>226</v>
      </c>
      <c r="B113" s="371" t="s">
        <v>242</v>
      </c>
      <c r="C113" s="362">
        <v>3</v>
      </c>
      <c r="D113" s="362">
        <v>8</v>
      </c>
      <c r="E113" s="379">
        <v>1.5</v>
      </c>
      <c r="F113" s="379">
        <v>45</v>
      </c>
      <c r="G113" s="248" t="s">
        <v>27</v>
      </c>
    </row>
    <row r="114" spans="1:7" ht="41" thickBot="1" x14ac:dyDescent="0.3">
      <c r="A114" s="372" t="s">
        <v>233</v>
      </c>
      <c r="B114" s="373" t="s">
        <v>243</v>
      </c>
      <c r="C114" s="364">
        <v>4</v>
      </c>
      <c r="D114" s="364" t="s">
        <v>234</v>
      </c>
      <c r="E114" s="364">
        <v>1.5</v>
      </c>
      <c r="F114" s="374">
        <v>45</v>
      </c>
      <c r="G114" s="257" t="s">
        <v>27</v>
      </c>
    </row>
  </sheetData>
  <mergeCells count="30">
    <mergeCell ref="B85:G85"/>
    <mergeCell ref="B76:D76"/>
    <mergeCell ref="B84:D84"/>
    <mergeCell ref="D86:E86"/>
    <mergeCell ref="B86:C86"/>
    <mergeCell ref="B13:G13"/>
    <mergeCell ref="B14:G14"/>
    <mergeCell ref="B15:G15"/>
    <mergeCell ref="N65:O65"/>
    <mergeCell ref="D50:F50"/>
    <mergeCell ref="D51:F51"/>
    <mergeCell ref="D52:F52"/>
    <mergeCell ref="K65:K66"/>
    <mergeCell ref="L65:M65"/>
    <mergeCell ref="F99:G99"/>
    <mergeCell ref="F100:G100"/>
    <mergeCell ref="F101:G101"/>
    <mergeCell ref="A1:M1"/>
    <mergeCell ref="K63:M63"/>
    <mergeCell ref="A38:M38"/>
    <mergeCell ref="A16:M16"/>
    <mergeCell ref="B60:B61"/>
    <mergeCell ref="D49:F49"/>
    <mergeCell ref="C60:D60"/>
    <mergeCell ref="E60:F60"/>
    <mergeCell ref="A27:M27"/>
    <mergeCell ref="B2:D2"/>
    <mergeCell ref="E2:G2"/>
    <mergeCell ref="H2:J2"/>
    <mergeCell ref="K2:M2"/>
  </mergeCells>
  <pageMargins left="0.7" right="0.7" top="0.75" bottom="0.75" header="0.3" footer="0.3"/>
  <pageSetup scale="3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35"/>
  <sheetViews>
    <sheetView topLeftCell="A6" workbookViewId="0">
      <selection activeCell="A33" sqref="A33"/>
    </sheetView>
  </sheetViews>
  <sheetFormatPr baseColWidth="10" defaultColWidth="9.1640625" defaultRowHeight="15" x14ac:dyDescent="0.2"/>
  <cols>
    <col min="1" max="1" width="49.5" style="100" bestFit="1" customWidth="1"/>
    <col min="2" max="2" width="19.83203125" style="100" customWidth="1"/>
    <col min="3" max="3" width="14.83203125" style="100" bestFit="1" customWidth="1"/>
    <col min="4" max="4" width="27.83203125" style="100" bestFit="1" customWidth="1"/>
    <col min="5" max="5" width="13.1640625" style="100" customWidth="1"/>
    <col min="6" max="6" width="12.5" style="100" customWidth="1"/>
    <col min="7" max="7" width="8" style="100" customWidth="1"/>
    <col min="8" max="8" width="15.33203125" style="100" bestFit="1" customWidth="1"/>
    <col min="9" max="9" width="11.1640625" style="100" customWidth="1"/>
    <col min="10" max="10" width="9.1640625" style="101"/>
    <col min="11" max="11" width="13.83203125" style="101" customWidth="1"/>
    <col min="12" max="16384" width="9.1640625" style="101"/>
  </cols>
  <sheetData>
    <row r="1" spans="1:14" ht="16" thickBot="1" x14ac:dyDescent="0.25">
      <c r="A1" s="183"/>
    </row>
    <row r="2" spans="1:14" ht="15" customHeight="1" x14ac:dyDescent="0.2">
      <c r="A2" s="727"/>
      <c r="B2" s="728"/>
      <c r="C2" s="728"/>
      <c r="D2" s="728"/>
      <c r="E2" s="728"/>
      <c r="F2" s="728"/>
      <c r="G2" s="729"/>
    </row>
    <row r="3" spans="1:14" s="107" customFormat="1" ht="48" x14ac:dyDescent="0.2">
      <c r="A3" s="102" t="s">
        <v>123</v>
      </c>
      <c r="B3" s="103" t="s">
        <v>124</v>
      </c>
      <c r="C3" s="104" t="s">
        <v>125</v>
      </c>
      <c r="D3" s="105" t="s">
        <v>126</v>
      </c>
      <c r="E3" s="105" t="s">
        <v>127</v>
      </c>
      <c r="F3" s="725" t="s">
        <v>128</v>
      </c>
      <c r="G3" s="726"/>
      <c r="H3" s="105" t="s">
        <v>129</v>
      </c>
      <c r="I3" s="106"/>
    </row>
    <row r="4" spans="1:14" x14ac:dyDescent="0.2">
      <c r="A4" s="108" t="s">
        <v>489</v>
      </c>
      <c r="B4" s="108" t="s">
        <v>130</v>
      </c>
      <c r="C4" s="108">
        <v>2650</v>
      </c>
      <c r="D4" s="109">
        <f>(E4*F4)/(C4)</f>
        <v>1.1320754716981132</v>
      </c>
      <c r="E4" s="109">
        <f>C8</f>
        <v>150</v>
      </c>
      <c r="F4" s="730">
        <v>20</v>
      </c>
      <c r="G4" s="731"/>
      <c r="H4" s="110">
        <v>236</v>
      </c>
    </row>
    <row r="5" spans="1:14" ht="16" thickBot="1" x14ac:dyDescent="0.25"/>
    <row r="6" spans="1:14" ht="16" thickBot="1" x14ac:dyDescent="0.25">
      <c r="A6" s="732"/>
      <c r="B6" s="733"/>
      <c r="C6" s="733"/>
      <c r="D6" s="733"/>
      <c r="E6" s="733"/>
      <c r="F6" s="734"/>
    </row>
    <row r="7" spans="1:14" ht="80" x14ac:dyDescent="0.2">
      <c r="A7" s="102" t="s">
        <v>123</v>
      </c>
      <c r="B7" s="103" t="s">
        <v>124</v>
      </c>
      <c r="C7" s="111" t="s">
        <v>131</v>
      </c>
      <c r="D7" s="112" t="s">
        <v>132</v>
      </c>
      <c r="E7" s="113" t="s">
        <v>133</v>
      </c>
      <c r="F7" s="114" t="s">
        <v>134</v>
      </c>
    </row>
    <row r="8" spans="1:14" x14ac:dyDescent="0.2">
      <c r="A8" s="108" t="s">
        <v>267</v>
      </c>
      <c r="B8" s="108" t="str">
        <f>B4</f>
        <v>Lane 1</v>
      </c>
      <c r="C8" s="109">
        <f>E8/2</f>
        <v>150</v>
      </c>
      <c r="D8" s="115">
        <v>20</v>
      </c>
      <c r="E8" s="116">
        <v>300</v>
      </c>
      <c r="F8" s="117">
        <v>1000</v>
      </c>
    </row>
    <row r="9" spans="1:14" x14ac:dyDescent="0.2">
      <c r="N9" s="118"/>
    </row>
    <row r="11" spans="1:14" x14ac:dyDescent="0.2">
      <c r="A11" s="119" t="s">
        <v>135</v>
      </c>
      <c r="B11" s="119" t="s">
        <v>130</v>
      </c>
      <c r="D11" s="100" t="s">
        <v>136</v>
      </c>
    </row>
    <row r="12" spans="1:14" ht="16" x14ac:dyDescent="0.2">
      <c r="A12" s="110" t="s">
        <v>123</v>
      </c>
      <c r="B12" s="120" t="str">
        <f>A4</f>
        <v>TM2_run2_TG1_Run1</v>
      </c>
      <c r="D12" s="100" t="s">
        <v>137</v>
      </c>
      <c r="E12" s="100">
        <v>20</v>
      </c>
    </row>
    <row r="13" spans="1:14" x14ac:dyDescent="0.2">
      <c r="A13" s="110" t="s">
        <v>138</v>
      </c>
      <c r="B13" s="121">
        <f>20-(B14+B15)</f>
        <v>16.867924528301888</v>
      </c>
      <c r="D13" s="100" t="s">
        <v>139</v>
      </c>
      <c r="E13" s="100">
        <v>1.5</v>
      </c>
    </row>
    <row r="14" spans="1:14" x14ac:dyDescent="0.2">
      <c r="A14" s="110" t="s">
        <v>140</v>
      </c>
      <c r="B14" s="121">
        <f>D4</f>
        <v>1.1320754716981132</v>
      </c>
      <c r="D14" s="100" t="s">
        <v>141</v>
      </c>
      <c r="E14" s="100">
        <v>2000</v>
      </c>
    </row>
    <row r="15" spans="1:14" x14ac:dyDescent="0.2">
      <c r="A15" s="110" t="s">
        <v>142</v>
      </c>
      <c r="B15" s="110">
        <v>2</v>
      </c>
    </row>
    <row r="16" spans="1:14" x14ac:dyDescent="0.2">
      <c r="A16" s="110" t="s">
        <v>143</v>
      </c>
      <c r="B16" s="109">
        <v>110</v>
      </c>
      <c r="D16" s="122" t="s">
        <v>144</v>
      </c>
      <c r="E16" s="122">
        <v>1.5</v>
      </c>
    </row>
    <row r="17" spans="1:9" x14ac:dyDescent="0.2">
      <c r="A17" s="110" t="s">
        <v>145</v>
      </c>
      <c r="B17" s="110">
        <f>SUM(B13:B15)</f>
        <v>20</v>
      </c>
      <c r="D17" s="123">
        <v>0.25</v>
      </c>
      <c r="E17" s="100">
        <f>E16*25</f>
        <v>37.5</v>
      </c>
    </row>
    <row r="18" spans="1:9" ht="16" thickBot="1" x14ac:dyDescent="0.25"/>
    <row r="19" spans="1:9" x14ac:dyDescent="0.2">
      <c r="A19" s="124" t="s">
        <v>146</v>
      </c>
      <c r="B19" s="125" t="s">
        <v>130</v>
      </c>
      <c r="D19" s="126" t="s">
        <v>147</v>
      </c>
      <c r="E19" s="127">
        <v>159</v>
      </c>
    </row>
    <row r="20" spans="1:9" x14ac:dyDescent="0.2">
      <c r="A20" s="128"/>
      <c r="B20" s="129" t="str">
        <f>A8</f>
        <v>TM 2 Run 1</v>
      </c>
      <c r="D20" s="130" t="s">
        <v>148</v>
      </c>
      <c r="E20" s="131">
        <v>0</v>
      </c>
    </row>
    <row r="21" spans="1:9" x14ac:dyDescent="0.2">
      <c r="A21" s="110" t="s">
        <v>149</v>
      </c>
      <c r="B21" s="110">
        <f>1000-B22</f>
        <v>980</v>
      </c>
      <c r="D21" s="130" t="s">
        <v>150</v>
      </c>
      <c r="E21" s="131">
        <v>9</v>
      </c>
    </row>
    <row r="22" spans="1:9" ht="16" thickBot="1" x14ac:dyDescent="0.25">
      <c r="A22" s="110" t="s">
        <v>151</v>
      </c>
      <c r="B22" s="110">
        <f>D8</f>
        <v>20</v>
      </c>
      <c r="D22" s="132" t="s">
        <v>152</v>
      </c>
      <c r="E22" s="133">
        <v>0</v>
      </c>
    </row>
    <row r="23" spans="1:9" x14ac:dyDescent="0.2">
      <c r="A23" s="110" t="s">
        <v>158</v>
      </c>
      <c r="B23" s="110">
        <f>SUM(B21:B22)</f>
        <v>1000</v>
      </c>
    </row>
    <row r="24" spans="1:9" x14ac:dyDescent="0.2">
      <c r="A24" s="134" t="s">
        <v>153</v>
      </c>
      <c r="B24" s="135">
        <v>300</v>
      </c>
    </row>
    <row r="25" spans="1:9" x14ac:dyDescent="0.2">
      <c r="A25" s="110" t="s">
        <v>145</v>
      </c>
      <c r="B25" s="110">
        <f>SUM(B21:B22)</f>
        <v>1000</v>
      </c>
    </row>
    <row r="26" spans="1:9" x14ac:dyDescent="0.2">
      <c r="A26" s="735" t="s">
        <v>154</v>
      </c>
      <c r="B26" s="735"/>
      <c r="C26" s="735"/>
      <c r="D26" s="735"/>
    </row>
    <row r="27" spans="1:9" s="137" customFormat="1" x14ac:dyDescent="0.2">
      <c r="A27" s="724" t="s">
        <v>155</v>
      </c>
      <c r="B27" s="724"/>
      <c r="C27" s="724"/>
      <c r="D27" s="724"/>
      <c r="E27" s="136"/>
      <c r="F27" s="136"/>
      <c r="G27" s="136"/>
      <c r="H27" s="136"/>
      <c r="I27" s="136"/>
    </row>
    <row r="28" spans="1:9" s="137" customFormat="1" x14ac:dyDescent="0.2">
      <c r="A28" s="724" t="s">
        <v>156</v>
      </c>
      <c r="B28" s="724"/>
      <c r="C28" s="724"/>
      <c r="D28" s="724"/>
      <c r="E28" s="136"/>
      <c r="F28" s="136"/>
      <c r="G28" s="136"/>
      <c r="H28" s="136"/>
      <c r="I28" s="136"/>
    </row>
    <row r="29" spans="1:9" s="137" customFormat="1" ht="16" thickBot="1" x14ac:dyDescent="0.25">
      <c r="A29" s="136"/>
      <c r="B29" s="136"/>
      <c r="C29" s="136"/>
      <c r="D29" s="136"/>
      <c r="E29" s="136"/>
      <c r="F29" s="136"/>
      <c r="G29" s="136"/>
      <c r="H29" s="136"/>
      <c r="I29" s="136"/>
    </row>
    <row r="30" spans="1:9" s="137" customFormat="1" ht="16" thickBot="1" x14ac:dyDescent="0.25">
      <c r="A30" s="149"/>
      <c r="B30" s="142" t="s">
        <v>197</v>
      </c>
      <c r="C30" s="79" t="s">
        <v>198</v>
      </c>
      <c r="D30" s="79" t="s">
        <v>199</v>
      </c>
      <c r="E30" s="143" t="s">
        <v>200</v>
      </c>
      <c r="F30" s="136" t="s">
        <v>157</v>
      </c>
      <c r="G30" s="136"/>
      <c r="H30" s="136"/>
      <c r="I30" s="136"/>
    </row>
    <row r="31" spans="1:9" s="137" customFormat="1" x14ac:dyDescent="0.2">
      <c r="A31" s="160" t="s">
        <v>201</v>
      </c>
      <c r="B31" s="22">
        <v>20022409</v>
      </c>
      <c r="C31" s="71">
        <v>20468063</v>
      </c>
      <c r="D31" s="71" t="s">
        <v>499</v>
      </c>
      <c r="E31" s="161">
        <v>44771</v>
      </c>
      <c r="F31" s="136"/>
      <c r="G31" s="136"/>
      <c r="H31" s="136"/>
      <c r="I31" s="136"/>
    </row>
    <row r="32" spans="1:9" s="139" customFormat="1" x14ac:dyDescent="0.2">
      <c r="A32" s="67" t="s">
        <v>202</v>
      </c>
      <c r="B32" s="12">
        <v>15009740</v>
      </c>
      <c r="C32" s="70">
        <v>20461984</v>
      </c>
      <c r="D32" s="162"/>
      <c r="E32" s="163">
        <v>44386</v>
      </c>
      <c r="F32" s="138"/>
      <c r="G32" s="138"/>
      <c r="H32" s="138"/>
      <c r="I32" s="138"/>
    </row>
    <row r="33" spans="1:5" x14ac:dyDescent="0.2">
      <c r="A33" s="67" t="s">
        <v>203</v>
      </c>
      <c r="B33" s="12">
        <v>15057941</v>
      </c>
      <c r="C33" s="70">
        <v>20475797</v>
      </c>
      <c r="D33" s="650"/>
      <c r="E33" s="163">
        <v>44455</v>
      </c>
    </row>
    <row r="34" spans="1:5" x14ac:dyDescent="0.2">
      <c r="A34" s="67" t="s">
        <v>204</v>
      </c>
      <c r="B34" s="12">
        <v>15058251</v>
      </c>
      <c r="C34" s="70">
        <v>20475485</v>
      </c>
      <c r="D34" s="162"/>
      <c r="E34" s="163">
        <v>44386</v>
      </c>
    </row>
    <row r="35" spans="1:5" ht="16" thickBot="1" x14ac:dyDescent="0.25">
      <c r="A35" s="81" t="s">
        <v>205</v>
      </c>
      <c r="B35" s="14">
        <v>15057940</v>
      </c>
      <c r="C35" s="76">
        <v>20462954</v>
      </c>
      <c r="D35" s="164"/>
      <c r="E35" s="165">
        <v>44396</v>
      </c>
    </row>
  </sheetData>
  <mergeCells count="7">
    <mergeCell ref="A27:D27"/>
    <mergeCell ref="A28:D28"/>
    <mergeCell ref="F3:G3"/>
    <mergeCell ref="A2:G2"/>
    <mergeCell ref="F4:G4"/>
    <mergeCell ref="A6:F6"/>
    <mergeCell ref="A26:D26"/>
  </mergeCells>
  <pageMargins left="0.7" right="0.7" top="0.75" bottom="0.75" header="0.3" footer="0.3"/>
  <pageSetup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50"/>
  <sheetViews>
    <sheetView topLeftCell="A16" workbookViewId="0">
      <selection activeCell="F26" sqref="F26"/>
    </sheetView>
  </sheetViews>
  <sheetFormatPr baseColWidth="10" defaultColWidth="9.1640625" defaultRowHeight="15" x14ac:dyDescent="0.2"/>
  <cols>
    <col min="1" max="1" width="2.33203125" style="23" bestFit="1" customWidth="1"/>
    <col min="2" max="13" width="18" style="23" customWidth="1"/>
    <col min="14" max="16384" width="9.1640625" style="23"/>
  </cols>
  <sheetData>
    <row r="1" spans="1:13" ht="22" thickBot="1" x14ac:dyDescent="0.3">
      <c r="A1" s="736" t="s">
        <v>500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13" ht="16" thickBot="1" x14ac:dyDescent="0.25">
      <c r="A2" s="43"/>
      <c r="B2" s="15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</row>
    <row r="3" spans="1:13" ht="60" x14ac:dyDescent="0.25">
      <c r="A3" s="6" t="s">
        <v>2</v>
      </c>
      <c r="B3" s="321" t="s">
        <v>370</v>
      </c>
      <c r="C3" s="322" t="s">
        <v>371</v>
      </c>
      <c r="D3" s="322" t="s">
        <v>372</v>
      </c>
      <c r="E3" s="323" t="s">
        <v>373</v>
      </c>
      <c r="F3" s="323" t="s">
        <v>374</v>
      </c>
      <c r="G3" s="323" t="s">
        <v>375</v>
      </c>
      <c r="H3" s="422" t="s">
        <v>320</v>
      </c>
      <c r="I3" s="422" t="s">
        <v>321</v>
      </c>
      <c r="J3" s="422" t="s">
        <v>322</v>
      </c>
      <c r="K3" s="420" t="s">
        <v>323</v>
      </c>
      <c r="L3" s="420" t="s">
        <v>324</v>
      </c>
      <c r="M3" s="421" t="s">
        <v>325</v>
      </c>
    </row>
    <row r="4" spans="1:13" ht="60" x14ac:dyDescent="0.25">
      <c r="A4" s="7" t="s">
        <v>3</v>
      </c>
      <c r="B4" s="325" t="s">
        <v>376</v>
      </c>
      <c r="C4" s="326" t="s">
        <v>377</v>
      </c>
      <c r="D4" s="326" t="s">
        <v>378</v>
      </c>
      <c r="E4" s="328" t="s">
        <v>379</v>
      </c>
      <c r="F4" s="328" t="s">
        <v>380</v>
      </c>
      <c r="G4" s="328" t="s">
        <v>381</v>
      </c>
      <c r="H4" s="423" t="s">
        <v>326</v>
      </c>
      <c r="I4" s="423" t="s">
        <v>327</v>
      </c>
      <c r="J4" s="423" t="s">
        <v>328</v>
      </c>
      <c r="K4" s="354" t="s">
        <v>329</v>
      </c>
      <c r="L4" s="354" t="s">
        <v>330</v>
      </c>
      <c r="M4" s="355" t="s">
        <v>331</v>
      </c>
    </row>
    <row r="5" spans="1:13" ht="60" x14ac:dyDescent="0.25">
      <c r="A5" s="7" t="s">
        <v>4</v>
      </c>
      <c r="B5" s="442" t="s">
        <v>382</v>
      </c>
      <c r="C5" s="327" t="s">
        <v>383</v>
      </c>
      <c r="D5" s="327" t="s">
        <v>384</v>
      </c>
      <c r="E5" s="329" t="s">
        <v>385</v>
      </c>
      <c r="F5" s="329" t="s">
        <v>386</v>
      </c>
      <c r="G5" s="329" t="s">
        <v>387</v>
      </c>
      <c r="H5" s="423" t="s">
        <v>332</v>
      </c>
      <c r="I5" s="423" t="s">
        <v>333</v>
      </c>
      <c r="J5" s="423" t="s">
        <v>334</v>
      </c>
      <c r="K5" s="354" t="s">
        <v>335</v>
      </c>
      <c r="L5" s="354" t="s">
        <v>336</v>
      </c>
      <c r="M5" s="355" t="s">
        <v>337</v>
      </c>
    </row>
    <row r="6" spans="1:13" ht="60" x14ac:dyDescent="0.25">
      <c r="A6" s="7" t="s">
        <v>5</v>
      </c>
      <c r="B6" s="442" t="s">
        <v>388</v>
      </c>
      <c r="C6" s="327" t="s">
        <v>389</v>
      </c>
      <c r="D6" s="327" t="s">
        <v>390</v>
      </c>
      <c r="E6" s="329" t="s">
        <v>391</v>
      </c>
      <c r="F6" s="329" t="s">
        <v>392</v>
      </c>
      <c r="G6" s="329" t="s">
        <v>393</v>
      </c>
      <c r="H6" s="423" t="s">
        <v>338</v>
      </c>
      <c r="I6" s="423" t="s">
        <v>339</v>
      </c>
      <c r="J6" s="423" t="s">
        <v>340</v>
      </c>
      <c r="K6" s="354" t="s">
        <v>341</v>
      </c>
      <c r="L6" s="354" t="s">
        <v>342</v>
      </c>
      <c r="M6" s="355" t="s">
        <v>343</v>
      </c>
    </row>
    <row r="7" spans="1:13" ht="60" x14ac:dyDescent="0.25">
      <c r="A7" s="7" t="s">
        <v>6</v>
      </c>
      <c r="B7" s="442" t="s">
        <v>394</v>
      </c>
      <c r="C7" s="327" t="s">
        <v>395</v>
      </c>
      <c r="D7" s="327" t="s">
        <v>396</v>
      </c>
      <c r="E7" s="329" t="s">
        <v>397</v>
      </c>
      <c r="F7" s="329" t="s">
        <v>398</v>
      </c>
      <c r="G7" s="329" t="s">
        <v>399</v>
      </c>
      <c r="H7" s="333" t="s">
        <v>296</v>
      </c>
      <c r="I7" s="333" t="s">
        <v>297</v>
      </c>
      <c r="J7" s="333" t="s">
        <v>298</v>
      </c>
      <c r="K7" s="334" t="s">
        <v>299</v>
      </c>
      <c r="L7" s="334" t="s">
        <v>300</v>
      </c>
      <c r="M7" s="443" t="s">
        <v>301</v>
      </c>
    </row>
    <row r="8" spans="1:13" ht="60" x14ac:dyDescent="0.25">
      <c r="A8" s="7" t="s">
        <v>7</v>
      </c>
      <c r="B8" s="442" t="s">
        <v>400</v>
      </c>
      <c r="C8" s="327" t="s">
        <v>401</v>
      </c>
      <c r="D8" s="327" t="s">
        <v>402</v>
      </c>
      <c r="E8" s="329" t="s">
        <v>403</v>
      </c>
      <c r="F8" s="329" t="s">
        <v>404</v>
      </c>
      <c r="G8" s="329" t="s">
        <v>405</v>
      </c>
      <c r="H8" s="333" t="s">
        <v>302</v>
      </c>
      <c r="I8" s="333" t="s">
        <v>303</v>
      </c>
      <c r="J8" s="333" t="s">
        <v>304</v>
      </c>
      <c r="K8" s="334" t="s">
        <v>305</v>
      </c>
      <c r="L8" s="334" t="s">
        <v>306</v>
      </c>
      <c r="M8" s="443" t="s">
        <v>307</v>
      </c>
    </row>
    <row r="9" spans="1:13" ht="60" x14ac:dyDescent="0.25">
      <c r="A9" s="7" t="s">
        <v>8</v>
      </c>
      <c r="B9" s="417" t="s">
        <v>344</v>
      </c>
      <c r="C9" s="418" t="s">
        <v>345</v>
      </c>
      <c r="D9" s="418" t="s">
        <v>346</v>
      </c>
      <c r="E9" s="419" t="s">
        <v>347</v>
      </c>
      <c r="F9" s="419" t="s">
        <v>348</v>
      </c>
      <c r="G9" s="419" t="s">
        <v>349</v>
      </c>
      <c r="H9" s="330" t="s">
        <v>308</v>
      </c>
      <c r="I9" s="330" t="s">
        <v>309</v>
      </c>
      <c r="J9" s="330" t="s">
        <v>310</v>
      </c>
      <c r="K9" s="331" t="s">
        <v>311</v>
      </c>
      <c r="L9" s="331" t="s">
        <v>312</v>
      </c>
      <c r="M9" s="332" t="s">
        <v>313</v>
      </c>
    </row>
    <row r="10" spans="1:13" ht="61" thickBot="1" x14ac:dyDescent="0.3">
      <c r="A10" s="8" t="s">
        <v>9</v>
      </c>
      <c r="B10" s="444" t="s">
        <v>350</v>
      </c>
      <c r="C10" s="445" t="s">
        <v>351</v>
      </c>
      <c r="D10" s="445" t="s">
        <v>352</v>
      </c>
      <c r="E10" s="446" t="s">
        <v>353</v>
      </c>
      <c r="F10" s="446" t="s">
        <v>354</v>
      </c>
      <c r="G10" s="446" t="s">
        <v>355</v>
      </c>
      <c r="H10" s="424" t="s">
        <v>314</v>
      </c>
      <c r="I10" s="424" t="s">
        <v>315</v>
      </c>
      <c r="J10" s="424" t="s">
        <v>316</v>
      </c>
      <c r="K10" s="426" t="s">
        <v>317</v>
      </c>
      <c r="L10" s="426" t="s">
        <v>318</v>
      </c>
      <c r="M10" s="447" t="s">
        <v>319</v>
      </c>
    </row>
    <row r="11" spans="1:13" ht="22" thickBot="1" x14ac:dyDescent="0.3">
      <c r="A11" s="737" t="s">
        <v>183</v>
      </c>
      <c r="B11" s="737"/>
      <c r="C11" s="737"/>
      <c r="D11" s="737"/>
      <c r="E11" s="737"/>
      <c r="F11" s="737"/>
      <c r="G11" s="737"/>
      <c r="H11" s="737"/>
      <c r="I11" s="737"/>
      <c r="J11" s="737"/>
      <c r="K11" s="737"/>
      <c r="L11" s="737"/>
      <c r="M11" s="737"/>
    </row>
    <row r="12" spans="1:13" ht="16" thickBot="1" x14ac:dyDescent="0.25">
      <c r="A12" s="2"/>
      <c r="B12" s="3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5">
        <v>12</v>
      </c>
    </row>
    <row r="13" spans="1:13" x14ac:dyDescent="0.2">
      <c r="A13" s="52" t="s">
        <v>2</v>
      </c>
      <c r="B13" s="651" t="s">
        <v>159</v>
      </c>
      <c r="C13" s="652" t="s">
        <v>160</v>
      </c>
      <c r="D13" s="652" t="s">
        <v>161</v>
      </c>
      <c r="E13" s="652" t="s">
        <v>162</v>
      </c>
      <c r="F13" s="652" t="s">
        <v>163</v>
      </c>
      <c r="G13" s="652" t="s">
        <v>164</v>
      </c>
      <c r="H13" s="652" t="s">
        <v>165</v>
      </c>
      <c r="I13" s="652" t="s">
        <v>166</v>
      </c>
      <c r="J13" s="652" t="s">
        <v>167</v>
      </c>
      <c r="K13" s="652" t="s">
        <v>168</v>
      </c>
      <c r="L13" s="652" t="s">
        <v>169</v>
      </c>
      <c r="M13" s="653" t="s">
        <v>170</v>
      </c>
    </row>
    <row r="14" spans="1:13" x14ac:dyDescent="0.2">
      <c r="A14" s="53" t="s">
        <v>3</v>
      </c>
      <c r="B14" s="654" t="s">
        <v>159</v>
      </c>
      <c r="C14" s="655" t="s">
        <v>160</v>
      </c>
      <c r="D14" s="655" t="s">
        <v>161</v>
      </c>
      <c r="E14" s="655" t="s">
        <v>162</v>
      </c>
      <c r="F14" s="655" t="s">
        <v>163</v>
      </c>
      <c r="G14" s="655" t="s">
        <v>164</v>
      </c>
      <c r="H14" s="655" t="s">
        <v>165</v>
      </c>
      <c r="I14" s="655" t="s">
        <v>166</v>
      </c>
      <c r="J14" s="655" t="s">
        <v>167</v>
      </c>
      <c r="K14" s="655" t="s">
        <v>168</v>
      </c>
      <c r="L14" s="655" t="s">
        <v>169</v>
      </c>
      <c r="M14" s="656" t="s">
        <v>170</v>
      </c>
    </row>
    <row r="15" spans="1:13" x14ac:dyDescent="0.2">
      <c r="A15" s="53" t="s">
        <v>4</v>
      </c>
      <c r="B15" s="654" t="s">
        <v>159</v>
      </c>
      <c r="C15" s="655" t="s">
        <v>160</v>
      </c>
      <c r="D15" s="655" t="s">
        <v>161</v>
      </c>
      <c r="E15" s="655" t="s">
        <v>162</v>
      </c>
      <c r="F15" s="655" t="s">
        <v>163</v>
      </c>
      <c r="G15" s="655" t="s">
        <v>164</v>
      </c>
      <c r="H15" s="655" t="s">
        <v>165</v>
      </c>
      <c r="I15" s="655" t="s">
        <v>166</v>
      </c>
      <c r="J15" s="655" t="s">
        <v>167</v>
      </c>
      <c r="K15" s="655" t="s">
        <v>168</v>
      </c>
      <c r="L15" s="655" t="s">
        <v>169</v>
      </c>
      <c r="M15" s="656" t="s">
        <v>170</v>
      </c>
    </row>
    <row r="16" spans="1:13" x14ac:dyDescent="0.2">
      <c r="A16" s="53" t="s">
        <v>5</v>
      </c>
      <c r="B16" s="654" t="s">
        <v>159</v>
      </c>
      <c r="C16" s="655" t="s">
        <v>160</v>
      </c>
      <c r="D16" s="655" t="s">
        <v>161</v>
      </c>
      <c r="E16" s="655" t="s">
        <v>162</v>
      </c>
      <c r="F16" s="655" t="s">
        <v>163</v>
      </c>
      <c r="G16" s="655" t="s">
        <v>164</v>
      </c>
      <c r="H16" s="655" t="s">
        <v>165</v>
      </c>
      <c r="I16" s="655" t="s">
        <v>166</v>
      </c>
      <c r="J16" s="655" t="s">
        <v>167</v>
      </c>
      <c r="K16" s="655" t="s">
        <v>168</v>
      </c>
      <c r="L16" s="655" t="s">
        <v>169</v>
      </c>
      <c r="M16" s="656" t="s">
        <v>170</v>
      </c>
    </row>
    <row r="17" spans="1:13" x14ac:dyDescent="0.2">
      <c r="A17" s="53" t="s">
        <v>6</v>
      </c>
      <c r="B17" s="654" t="s">
        <v>159</v>
      </c>
      <c r="C17" s="655" t="s">
        <v>160</v>
      </c>
      <c r="D17" s="655" t="s">
        <v>161</v>
      </c>
      <c r="E17" s="655" t="s">
        <v>162</v>
      </c>
      <c r="F17" s="655" t="s">
        <v>163</v>
      </c>
      <c r="G17" s="655" t="s">
        <v>164</v>
      </c>
      <c r="H17" s="655" t="s">
        <v>165</v>
      </c>
      <c r="I17" s="655" t="s">
        <v>166</v>
      </c>
      <c r="J17" s="655" t="s">
        <v>167</v>
      </c>
      <c r="K17" s="655" t="s">
        <v>168</v>
      </c>
      <c r="L17" s="655" t="s">
        <v>169</v>
      </c>
      <c r="M17" s="656" t="s">
        <v>170</v>
      </c>
    </row>
    <row r="18" spans="1:13" x14ac:dyDescent="0.2">
      <c r="A18" s="53" t="s">
        <v>7</v>
      </c>
      <c r="B18" s="654" t="s">
        <v>159</v>
      </c>
      <c r="C18" s="655" t="s">
        <v>160</v>
      </c>
      <c r="D18" s="655" t="s">
        <v>161</v>
      </c>
      <c r="E18" s="655" t="s">
        <v>162</v>
      </c>
      <c r="F18" s="655" t="s">
        <v>163</v>
      </c>
      <c r="G18" s="655" t="s">
        <v>164</v>
      </c>
      <c r="H18" s="655" t="s">
        <v>165</v>
      </c>
      <c r="I18" s="655" t="s">
        <v>166</v>
      </c>
      <c r="J18" s="655" t="s">
        <v>167</v>
      </c>
      <c r="K18" s="655" t="s">
        <v>168</v>
      </c>
      <c r="L18" s="655" t="s">
        <v>169</v>
      </c>
      <c r="M18" s="656" t="s">
        <v>170</v>
      </c>
    </row>
    <row r="19" spans="1:13" x14ac:dyDescent="0.2">
      <c r="A19" s="53" t="s">
        <v>8</v>
      </c>
      <c r="B19" s="654" t="s">
        <v>159</v>
      </c>
      <c r="C19" s="655" t="s">
        <v>160</v>
      </c>
      <c r="D19" s="655" t="s">
        <v>161</v>
      </c>
      <c r="E19" s="655" t="s">
        <v>162</v>
      </c>
      <c r="F19" s="655" t="s">
        <v>163</v>
      </c>
      <c r="G19" s="655" t="s">
        <v>164</v>
      </c>
      <c r="H19" s="655" t="s">
        <v>165</v>
      </c>
      <c r="I19" s="655" t="s">
        <v>166</v>
      </c>
      <c r="J19" s="655" t="s">
        <v>167</v>
      </c>
      <c r="K19" s="655" t="s">
        <v>168</v>
      </c>
      <c r="L19" s="655" t="s">
        <v>169</v>
      </c>
      <c r="M19" s="656" t="s">
        <v>170</v>
      </c>
    </row>
    <row r="20" spans="1:13" ht="16" thickBot="1" x14ac:dyDescent="0.25">
      <c r="A20" s="54" t="s">
        <v>9</v>
      </c>
      <c r="B20" s="21" t="s">
        <v>159</v>
      </c>
      <c r="C20" s="657" t="s">
        <v>160</v>
      </c>
      <c r="D20" s="657" t="s">
        <v>161</v>
      </c>
      <c r="E20" s="657" t="s">
        <v>162</v>
      </c>
      <c r="F20" s="657" t="s">
        <v>163</v>
      </c>
      <c r="G20" s="657" t="s">
        <v>164</v>
      </c>
      <c r="H20" s="657" t="s">
        <v>165</v>
      </c>
      <c r="I20" s="657" t="s">
        <v>166</v>
      </c>
      <c r="J20" s="657" t="s">
        <v>167</v>
      </c>
      <c r="K20" s="657" t="s">
        <v>168</v>
      </c>
      <c r="L20" s="657" t="s">
        <v>169</v>
      </c>
      <c r="M20" s="41" t="s">
        <v>170</v>
      </c>
    </row>
    <row r="21" spans="1:13" ht="22" thickBot="1" x14ac:dyDescent="0.3">
      <c r="A21" s="738" t="s">
        <v>53</v>
      </c>
      <c r="B21" s="738"/>
      <c r="C21" s="738"/>
      <c r="D21" s="738"/>
      <c r="E21" s="738"/>
      <c r="F21" s="738"/>
      <c r="G21" s="738"/>
      <c r="H21" s="738"/>
      <c r="I21" s="738"/>
      <c r="J21" s="738"/>
      <c r="K21" s="738"/>
      <c r="L21" s="738"/>
      <c r="M21" s="738"/>
    </row>
    <row r="22" spans="1:13" ht="16" thickBot="1" x14ac:dyDescent="0.25">
      <c r="A22" s="48"/>
      <c r="B22" s="49">
        <v>1</v>
      </c>
      <c r="C22" s="50">
        <v>2</v>
      </c>
      <c r="D22" s="50">
        <v>3</v>
      </c>
      <c r="E22" s="50">
        <v>4</v>
      </c>
      <c r="F22" s="50">
        <v>5</v>
      </c>
      <c r="G22" s="50">
        <v>6</v>
      </c>
      <c r="H22" s="50">
        <v>7</v>
      </c>
      <c r="I22" s="50">
        <v>8</v>
      </c>
      <c r="J22" s="50">
        <v>9</v>
      </c>
      <c r="K22" s="50">
        <v>10</v>
      </c>
      <c r="L22" s="50">
        <v>11</v>
      </c>
      <c r="M22" s="51">
        <v>12</v>
      </c>
    </row>
    <row r="23" spans="1:13" x14ac:dyDescent="0.2">
      <c r="A23" s="52" t="s">
        <v>2</v>
      </c>
      <c r="B23" s="651" t="s">
        <v>171</v>
      </c>
      <c r="C23" s="652" t="s">
        <v>172</v>
      </c>
      <c r="D23" s="652" t="s">
        <v>173</v>
      </c>
      <c r="E23" s="652" t="s">
        <v>174</v>
      </c>
      <c r="F23" s="652" t="s">
        <v>175</v>
      </c>
      <c r="G23" s="652" t="s">
        <v>176</v>
      </c>
      <c r="H23" s="652" t="s">
        <v>177</v>
      </c>
      <c r="I23" s="652" t="s">
        <v>178</v>
      </c>
      <c r="J23" s="652" t="s">
        <v>179</v>
      </c>
      <c r="K23" s="652" t="s">
        <v>180</v>
      </c>
      <c r="L23" s="652" t="s">
        <v>181</v>
      </c>
      <c r="M23" s="653" t="s">
        <v>182</v>
      </c>
    </row>
    <row r="24" spans="1:13" x14ac:dyDescent="0.2">
      <c r="A24" s="53" t="s">
        <v>3</v>
      </c>
      <c r="B24" s="654" t="s">
        <v>171</v>
      </c>
      <c r="C24" s="655" t="s">
        <v>172</v>
      </c>
      <c r="D24" s="655" t="s">
        <v>173</v>
      </c>
      <c r="E24" s="655" t="s">
        <v>174</v>
      </c>
      <c r="F24" s="655" t="s">
        <v>175</v>
      </c>
      <c r="G24" s="655" t="s">
        <v>176</v>
      </c>
      <c r="H24" s="655" t="s">
        <v>177</v>
      </c>
      <c r="I24" s="655" t="s">
        <v>178</v>
      </c>
      <c r="J24" s="655" t="s">
        <v>179</v>
      </c>
      <c r="K24" s="655" t="s">
        <v>180</v>
      </c>
      <c r="L24" s="655" t="s">
        <v>181</v>
      </c>
      <c r="M24" s="656" t="s">
        <v>182</v>
      </c>
    </row>
    <row r="25" spans="1:13" x14ac:dyDescent="0.2">
      <c r="A25" s="53" t="s">
        <v>4</v>
      </c>
      <c r="B25" s="654" t="s">
        <v>171</v>
      </c>
      <c r="C25" s="655" t="s">
        <v>172</v>
      </c>
      <c r="D25" s="655" t="s">
        <v>173</v>
      </c>
      <c r="E25" s="655" t="s">
        <v>174</v>
      </c>
      <c r="F25" s="655" t="s">
        <v>175</v>
      </c>
      <c r="G25" s="655" t="s">
        <v>176</v>
      </c>
      <c r="H25" s="655" t="s">
        <v>177</v>
      </c>
      <c r="I25" s="655" t="s">
        <v>178</v>
      </c>
      <c r="J25" s="655" t="s">
        <v>179</v>
      </c>
      <c r="K25" s="655" t="s">
        <v>180</v>
      </c>
      <c r="L25" s="655" t="s">
        <v>181</v>
      </c>
      <c r="M25" s="656" t="s">
        <v>182</v>
      </c>
    </row>
    <row r="26" spans="1:13" x14ac:dyDescent="0.2">
      <c r="A26" s="53" t="s">
        <v>5</v>
      </c>
      <c r="B26" s="654" t="s">
        <v>171</v>
      </c>
      <c r="C26" s="655" t="s">
        <v>172</v>
      </c>
      <c r="D26" s="655" t="s">
        <v>173</v>
      </c>
      <c r="E26" s="655" t="s">
        <v>174</v>
      </c>
      <c r="F26" s="655" t="s">
        <v>175</v>
      </c>
      <c r="G26" s="655" t="s">
        <v>176</v>
      </c>
      <c r="H26" s="655" t="s">
        <v>177</v>
      </c>
      <c r="I26" s="655" t="s">
        <v>178</v>
      </c>
      <c r="J26" s="655" t="s">
        <v>179</v>
      </c>
      <c r="K26" s="655" t="s">
        <v>180</v>
      </c>
      <c r="L26" s="655" t="s">
        <v>181</v>
      </c>
      <c r="M26" s="656" t="s">
        <v>182</v>
      </c>
    </row>
    <row r="27" spans="1:13" x14ac:dyDescent="0.2">
      <c r="A27" s="53" t="s">
        <v>6</v>
      </c>
      <c r="B27" s="654" t="s">
        <v>171</v>
      </c>
      <c r="C27" s="655" t="s">
        <v>172</v>
      </c>
      <c r="D27" s="655" t="s">
        <v>173</v>
      </c>
      <c r="E27" s="655" t="s">
        <v>174</v>
      </c>
      <c r="F27" s="655" t="s">
        <v>175</v>
      </c>
      <c r="G27" s="655" t="s">
        <v>176</v>
      </c>
      <c r="H27" s="655" t="s">
        <v>177</v>
      </c>
      <c r="I27" s="655" t="s">
        <v>178</v>
      </c>
      <c r="J27" s="655" t="s">
        <v>179</v>
      </c>
      <c r="K27" s="655" t="s">
        <v>180</v>
      </c>
      <c r="L27" s="655" t="s">
        <v>181</v>
      </c>
      <c r="M27" s="656" t="s">
        <v>182</v>
      </c>
    </row>
    <row r="28" spans="1:13" x14ac:dyDescent="0.2">
      <c r="A28" s="53" t="s">
        <v>7</v>
      </c>
      <c r="B28" s="654" t="s">
        <v>171</v>
      </c>
      <c r="C28" s="655" t="s">
        <v>172</v>
      </c>
      <c r="D28" s="655" t="s">
        <v>173</v>
      </c>
      <c r="E28" s="655" t="s">
        <v>174</v>
      </c>
      <c r="F28" s="655" t="s">
        <v>175</v>
      </c>
      <c r="G28" s="655" t="s">
        <v>176</v>
      </c>
      <c r="H28" s="655" t="s">
        <v>177</v>
      </c>
      <c r="I28" s="655" t="s">
        <v>178</v>
      </c>
      <c r="J28" s="655" t="s">
        <v>179</v>
      </c>
      <c r="K28" s="655" t="s">
        <v>180</v>
      </c>
      <c r="L28" s="655" t="s">
        <v>181</v>
      </c>
      <c r="M28" s="656" t="s">
        <v>182</v>
      </c>
    </row>
    <row r="29" spans="1:13" x14ac:dyDescent="0.2">
      <c r="A29" s="53" t="s">
        <v>8</v>
      </c>
      <c r="B29" s="654" t="s">
        <v>171</v>
      </c>
      <c r="C29" s="655" t="s">
        <v>172</v>
      </c>
      <c r="D29" s="655" t="s">
        <v>173</v>
      </c>
      <c r="E29" s="655" t="s">
        <v>174</v>
      </c>
      <c r="F29" s="655" t="s">
        <v>175</v>
      </c>
      <c r="G29" s="655" t="s">
        <v>176</v>
      </c>
      <c r="H29" s="655" t="s">
        <v>177</v>
      </c>
      <c r="I29" s="655" t="s">
        <v>178</v>
      </c>
      <c r="J29" s="655" t="s">
        <v>179</v>
      </c>
      <c r="K29" s="655" t="s">
        <v>180</v>
      </c>
      <c r="L29" s="655" t="s">
        <v>181</v>
      </c>
      <c r="M29" s="656" t="s">
        <v>182</v>
      </c>
    </row>
    <row r="30" spans="1:13" ht="16" thickBot="1" x14ac:dyDescent="0.25">
      <c r="A30" s="54" t="s">
        <v>9</v>
      </c>
      <c r="B30" s="21" t="s">
        <v>171</v>
      </c>
      <c r="C30" s="657" t="s">
        <v>172</v>
      </c>
      <c r="D30" s="657" t="s">
        <v>173</v>
      </c>
      <c r="E30" s="657" t="s">
        <v>174</v>
      </c>
      <c r="F30" s="657" t="s">
        <v>175</v>
      </c>
      <c r="G30" s="657" t="s">
        <v>176</v>
      </c>
      <c r="H30" s="657" t="s">
        <v>177</v>
      </c>
      <c r="I30" s="657" t="s">
        <v>178</v>
      </c>
      <c r="J30" s="657" t="s">
        <v>179</v>
      </c>
      <c r="K30" s="657" t="s">
        <v>180</v>
      </c>
      <c r="L30" s="657" t="s">
        <v>181</v>
      </c>
      <c r="M30" s="41" t="s">
        <v>182</v>
      </c>
    </row>
    <row r="31" spans="1:13" ht="22" thickBot="1" x14ac:dyDescent="0.3">
      <c r="A31" s="738" t="s">
        <v>184</v>
      </c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</row>
    <row r="32" spans="1:13" ht="16" thickBot="1" x14ac:dyDescent="0.25">
      <c r="A32" s="48"/>
      <c r="B32" s="49">
        <v>1</v>
      </c>
      <c r="C32" s="50">
        <v>2</v>
      </c>
      <c r="D32" s="50">
        <v>3</v>
      </c>
      <c r="E32" s="50">
        <v>4</v>
      </c>
      <c r="F32" s="50">
        <v>5</v>
      </c>
      <c r="G32" s="50">
        <v>6</v>
      </c>
      <c r="H32" s="50">
        <v>7</v>
      </c>
      <c r="I32" s="50">
        <v>8</v>
      </c>
      <c r="J32" s="50">
        <v>9</v>
      </c>
      <c r="K32" s="50">
        <v>10</v>
      </c>
      <c r="L32" s="50">
        <v>11</v>
      </c>
      <c r="M32" s="51">
        <v>12</v>
      </c>
    </row>
    <row r="33" spans="1:13" x14ac:dyDescent="0.2">
      <c r="A33" s="52" t="s">
        <v>2</v>
      </c>
      <c r="B33" s="651" t="s">
        <v>54</v>
      </c>
      <c r="C33" s="652" t="s">
        <v>54</v>
      </c>
      <c r="D33" s="652" t="s">
        <v>54</v>
      </c>
      <c r="E33" s="652" t="s">
        <v>54</v>
      </c>
      <c r="F33" s="652" t="s">
        <v>54</v>
      </c>
      <c r="G33" s="652" t="s">
        <v>54</v>
      </c>
      <c r="H33" s="652" t="s">
        <v>54</v>
      </c>
      <c r="I33" s="652" t="s">
        <v>54</v>
      </c>
      <c r="J33" s="652" t="s">
        <v>54</v>
      </c>
      <c r="K33" s="652" t="s">
        <v>54</v>
      </c>
      <c r="L33" s="652" t="s">
        <v>54</v>
      </c>
      <c r="M33" s="653" t="s">
        <v>54</v>
      </c>
    </row>
    <row r="34" spans="1:13" x14ac:dyDescent="0.2">
      <c r="A34" s="53" t="s">
        <v>3</v>
      </c>
      <c r="B34" s="654" t="s">
        <v>55</v>
      </c>
      <c r="C34" s="655" t="s">
        <v>55</v>
      </c>
      <c r="D34" s="655" t="s">
        <v>55</v>
      </c>
      <c r="E34" s="655" t="s">
        <v>55</v>
      </c>
      <c r="F34" s="655" t="s">
        <v>55</v>
      </c>
      <c r="G34" s="655" t="s">
        <v>55</v>
      </c>
      <c r="H34" s="655" t="s">
        <v>55</v>
      </c>
      <c r="I34" s="655" t="s">
        <v>55</v>
      </c>
      <c r="J34" s="655" t="s">
        <v>55</v>
      </c>
      <c r="K34" s="655" t="s">
        <v>55</v>
      </c>
      <c r="L34" s="655" t="s">
        <v>55</v>
      </c>
      <c r="M34" s="656" t="s">
        <v>55</v>
      </c>
    </row>
    <row r="35" spans="1:13" x14ac:dyDescent="0.2">
      <c r="A35" s="53" t="s">
        <v>4</v>
      </c>
      <c r="B35" s="654" t="s">
        <v>56</v>
      </c>
      <c r="C35" s="655" t="s">
        <v>56</v>
      </c>
      <c r="D35" s="655" t="s">
        <v>56</v>
      </c>
      <c r="E35" s="655" t="s">
        <v>56</v>
      </c>
      <c r="F35" s="655" t="s">
        <v>56</v>
      </c>
      <c r="G35" s="655" t="s">
        <v>56</v>
      </c>
      <c r="H35" s="655" t="s">
        <v>56</v>
      </c>
      <c r="I35" s="655" t="s">
        <v>56</v>
      </c>
      <c r="J35" s="655" t="s">
        <v>56</v>
      </c>
      <c r="K35" s="655" t="s">
        <v>56</v>
      </c>
      <c r="L35" s="655" t="s">
        <v>56</v>
      </c>
      <c r="M35" s="656" t="s">
        <v>56</v>
      </c>
    </row>
    <row r="36" spans="1:13" x14ac:dyDescent="0.2">
      <c r="A36" s="53" t="s">
        <v>5</v>
      </c>
      <c r="B36" s="654" t="s">
        <v>57</v>
      </c>
      <c r="C36" s="655" t="s">
        <v>57</v>
      </c>
      <c r="D36" s="655" t="s">
        <v>57</v>
      </c>
      <c r="E36" s="655" t="s">
        <v>57</v>
      </c>
      <c r="F36" s="655" t="s">
        <v>57</v>
      </c>
      <c r="G36" s="655" t="s">
        <v>57</v>
      </c>
      <c r="H36" s="655" t="s">
        <v>57</v>
      </c>
      <c r="I36" s="655" t="s">
        <v>57</v>
      </c>
      <c r="J36" s="655" t="s">
        <v>57</v>
      </c>
      <c r="K36" s="655" t="s">
        <v>57</v>
      </c>
      <c r="L36" s="655" t="s">
        <v>57</v>
      </c>
      <c r="M36" s="656" t="s">
        <v>57</v>
      </c>
    </row>
    <row r="37" spans="1:13" x14ac:dyDescent="0.2">
      <c r="A37" s="53" t="s">
        <v>6</v>
      </c>
      <c r="B37" s="654" t="s">
        <v>58</v>
      </c>
      <c r="C37" s="655" t="s">
        <v>58</v>
      </c>
      <c r="D37" s="655" t="s">
        <v>58</v>
      </c>
      <c r="E37" s="655" t="s">
        <v>58</v>
      </c>
      <c r="F37" s="655" t="s">
        <v>58</v>
      </c>
      <c r="G37" s="655" t="s">
        <v>58</v>
      </c>
      <c r="H37" s="655" t="s">
        <v>58</v>
      </c>
      <c r="I37" s="655" t="s">
        <v>58</v>
      </c>
      <c r="J37" s="655" t="s">
        <v>58</v>
      </c>
      <c r="K37" s="655" t="s">
        <v>58</v>
      </c>
      <c r="L37" s="655" t="s">
        <v>58</v>
      </c>
      <c r="M37" s="656" t="s">
        <v>58</v>
      </c>
    </row>
    <row r="38" spans="1:13" x14ac:dyDescent="0.2">
      <c r="A38" s="53" t="s">
        <v>7</v>
      </c>
      <c r="B38" s="654" t="s">
        <v>59</v>
      </c>
      <c r="C38" s="655" t="s">
        <v>59</v>
      </c>
      <c r="D38" s="655" t="s">
        <v>59</v>
      </c>
      <c r="E38" s="655" t="s">
        <v>59</v>
      </c>
      <c r="F38" s="655" t="s">
        <v>59</v>
      </c>
      <c r="G38" s="655" t="s">
        <v>59</v>
      </c>
      <c r="H38" s="655" t="s">
        <v>59</v>
      </c>
      <c r="I38" s="655" t="s">
        <v>59</v>
      </c>
      <c r="J38" s="655" t="s">
        <v>59</v>
      </c>
      <c r="K38" s="655" t="s">
        <v>59</v>
      </c>
      <c r="L38" s="655" t="s">
        <v>59</v>
      </c>
      <c r="M38" s="656" t="s">
        <v>59</v>
      </c>
    </row>
    <row r="39" spans="1:13" x14ac:dyDescent="0.2">
      <c r="A39" s="53" t="s">
        <v>8</v>
      </c>
      <c r="B39" s="654" t="s">
        <v>60</v>
      </c>
      <c r="C39" s="655" t="s">
        <v>60</v>
      </c>
      <c r="D39" s="655" t="s">
        <v>60</v>
      </c>
      <c r="E39" s="655" t="s">
        <v>60</v>
      </c>
      <c r="F39" s="655" t="s">
        <v>60</v>
      </c>
      <c r="G39" s="655" t="s">
        <v>60</v>
      </c>
      <c r="H39" s="655" t="s">
        <v>60</v>
      </c>
      <c r="I39" s="655" t="s">
        <v>60</v>
      </c>
      <c r="J39" s="655" t="s">
        <v>60</v>
      </c>
      <c r="K39" s="655" t="s">
        <v>60</v>
      </c>
      <c r="L39" s="655" t="s">
        <v>60</v>
      </c>
      <c r="M39" s="656" t="s">
        <v>60</v>
      </c>
    </row>
    <row r="40" spans="1:13" ht="16" thickBot="1" x14ac:dyDescent="0.25">
      <c r="A40" s="54" t="s">
        <v>9</v>
      </c>
      <c r="B40" s="21" t="s">
        <v>61</v>
      </c>
      <c r="C40" s="657" t="s">
        <v>61</v>
      </c>
      <c r="D40" s="657" t="s">
        <v>61</v>
      </c>
      <c r="E40" s="657" t="s">
        <v>61</v>
      </c>
      <c r="F40" s="657" t="s">
        <v>61</v>
      </c>
      <c r="G40" s="657" t="s">
        <v>61</v>
      </c>
      <c r="H40" s="657" t="s">
        <v>61</v>
      </c>
      <c r="I40" s="657" t="s">
        <v>61</v>
      </c>
      <c r="J40" s="657" t="s">
        <v>61</v>
      </c>
      <c r="K40" s="657" t="s">
        <v>61</v>
      </c>
      <c r="L40" s="657" t="s">
        <v>61</v>
      </c>
      <c r="M40" s="41" t="s">
        <v>61</v>
      </c>
    </row>
    <row r="41" spans="1:13" ht="22" thickBot="1" x14ac:dyDescent="0.3">
      <c r="A41" s="738" t="s">
        <v>62</v>
      </c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</row>
    <row r="42" spans="1:13" ht="16" thickBot="1" x14ac:dyDescent="0.25">
      <c r="A42" s="48"/>
      <c r="B42" s="49">
        <v>1</v>
      </c>
      <c r="C42" s="50">
        <v>2</v>
      </c>
      <c r="D42" s="50">
        <v>3</v>
      </c>
      <c r="E42" s="50">
        <v>4</v>
      </c>
      <c r="F42" s="50">
        <v>5</v>
      </c>
      <c r="G42" s="50">
        <v>6</v>
      </c>
      <c r="H42" s="50">
        <v>7</v>
      </c>
      <c r="I42" s="50">
        <v>8</v>
      </c>
      <c r="J42" s="50">
        <v>9</v>
      </c>
      <c r="K42" s="50">
        <v>10</v>
      </c>
      <c r="L42" s="50">
        <v>11</v>
      </c>
      <c r="M42" s="51">
        <v>12</v>
      </c>
    </row>
    <row r="43" spans="1:13" x14ac:dyDescent="0.2">
      <c r="A43" s="52" t="s">
        <v>2</v>
      </c>
      <c r="B43" s="651" t="s">
        <v>63</v>
      </c>
      <c r="C43" s="652" t="s">
        <v>63</v>
      </c>
      <c r="D43" s="652" t="s">
        <v>63</v>
      </c>
      <c r="E43" s="652" t="s">
        <v>63</v>
      </c>
      <c r="F43" s="652" t="s">
        <v>63</v>
      </c>
      <c r="G43" s="652" t="s">
        <v>63</v>
      </c>
      <c r="H43" s="652" t="s">
        <v>63</v>
      </c>
      <c r="I43" s="652" t="s">
        <v>63</v>
      </c>
      <c r="J43" s="652" t="s">
        <v>63</v>
      </c>
      <c r="K43" s="652" t="s">
        <v>63</v>
      </c>
      <c r="L43" s="652" t="s">
        <v>63</v>
      </c>
      <c r="M43" s="653" t="s">
        <v>63</v>
      </c>
    </row>
    <row r="44" spans="1:13" x14ac:dyDescent="0.2">
      <c r="A44" s="53" t="s">
        <v>3</v>
      </c>
      <c r="B44" s="654" t="s">
        <v>64</v>
      </c>
      <c r="C44" s="655" t="s">
        <v>64</v>
      </c>
      <c r="D44" s="655" t="s">
        <v>64</v>
      </c>
      <c r="E44" s="655" t="s">
        <v>64</v>
      </c>
      <c r="F44" s="655" t="s">
        <v>64</v>
      </c>
      <c r="G44" s="655" t="s">
        <v>64</v>
      </c>
      <c r="H44" s="655" t="s">
        <v>64</v>
      </c>
      <c r="I44" s="655" t="s">
        <v>64</v>
      </c>
      <c r="J44" s="655" t="s">
        <v>64</v>
      </c>
      <c r="K44" s="655" t="s">
        <v>64</v>
      </c>
      <c r="L44" s="655" t="s">
        <v>64</v>
      </c>
      <c r="M44" s="656" t="s">
        <v>64</v>
      </c>
    </row>
    <row r="45" spans="1:13" x14ac:dyDescent="0.2">
      <c r="A45" s="53" t="s">
        <v>4</v>
      </c>
      <c r="B45" s="654" t="s">
        <v>65</v>
      </c>
      <c r="C45" s="655" t="s">
        <v>65</v>
      </c>
      <c r="D45" s="655" t="s">
        <v>65</v>
      </c>
      <c r="E45" s="655" t="s">
        <v>65</v>
      </c>
      <c r="F45" s="655" t="s">
        <v>65</v>
      </c>
      <c r="G45" s="655" t="s">
        <v>65</v>
      </c>
      <c r="H45" s="655" t="s">
        <v>65</v>
      </c>
      <c r="I45" s="655" t="s">
        <v>65</v>
      </c>
      <c r="J45" s="655" t="s">
        <v>65</v>
      </c>
      <c r="K45" s="655" t="s">
        <v>65</v>
      </c>
      <c r="L45" s="655" t="s">
        <v>65</v>
      </c>
      <c r="M45" s="656" t="s">
        <v>65</v>
      </c>
    </row>
    <row r="46" spans="1:13" x14ac:dyDescent="0.2">
      <c r="A46" s="53" t="s">
        <v>5</v>
      </c>
      <c r="B46" s="654" t="s">
        <v>66</v>
      </c>
      <c r="C46" s="655" t="s">
        <v>66</v>
      </c>
      <c r="D46" s="655" t="s">
        <v>66</v>
      </c>
      <c r="E46" s="655" t="s">
        <v>66</v>
      </c>
      <c r="F46" s="655" t="s">
        <v>66</v>
      </c>
      <c r="G46" s="655" t="s">
        <v>66</v>
      </c>
      <c r="H46" s="655" t="s">
        <v>66</v>
      </c>
      <c r="I46" s="655" t="s">
        <v>66</v>
      </c>
      <c r="J46" s="655" t="s">
        <v>66</v>
      </c>
      <c r="K46" s="655" t="s">
        <v>66</v>
      </c>
      <c r="L46" s="655" t="s">
        <v>66</v>
      </c>
      <c r="M46" s="656" t="s">
        <v>66</v>
      </c>
    </row>
    <row r="47" spans="1:13" x14ac:dyDescent="0.2">
      <c r="A47" s="53" t="s">
        <v>6</v>
      </c>
      <c r="B47" s="654" t="s">
        <v>67</v>
      </c>
      <c r="C47" s="655" t="s">
        <v>67</v>
      </c>
      <c r="D47" s="655" t="s">
        <v>67</v>
      </c>
      <c r="E47" s="655" t="s">
        <v>67</v>
      </c>
      <c r="F47" s="655" t="s">
        <v>67</v>
      </c>
      <c r="G47" s="655" t="s">
        <v>67</v>
      </c>
      <c r="H47" s="655" t="s">
        <v>67</v>
      </c>
      <c r="I47" s="655" t="s">
        <v>67</v>
      </c>
      <c r="J47" s="655" t="s">
        <v>67</v>
      </c>
      <c r="K47" s="655" t="s">
        <v>67</v>
      </c>
      <c r="L47" s="655" t="s">
        <v>67</v>
      </c>
      <c r="M47" s="656" t="s">
        <v>67</v>
      </c>
    </row>
    <row r="48" spans="1:13" x14ac:dyDescent="0.2">
      <c r="A48" s="53" t="s">
        <v>7</v>
      </c>
      <c r="B48" s="654" t="s">
        <v>68</v>
      </c>
      <c r="C48" s="655" t="s">
        <v>68</v>
      </c>
      <c r="D48" s="655" t="s">
        <v>68</v>
      </c>
      <c r="E48" s="655" t="s">
        <v>68</v>
      </c>
      <c r="F48" s="655" t="s">
        <v>68</v>
      </c>
      <c r="G48" s="655" t="s">
        <v>68</v>
      </c>
      <c r="H48" s="655" t="s">
        <v>68</v>
      </c>
      <c r="I48" s="655" t="s">
        <v>68</v>
      </c>
      <c r="J48" s="655" t="s">
        <v>68</v>
      </c>
      <c r="K48" s="655" t="s">
        <v>68</v>
      </c>
      <c r="L48" s="655" t="s">
        <v>68</v>
      </c>
      <c r="M48" s="656" t="s">
        <v>68</v>
      </c>
    </row>
    <row r="49" spans="1:13" x14ac:dyDescent="0.2">
      <c r="A49" s="53" t="s">
        <v>8</v>
      </c>
      <c r="B49" s="654" t="s">
        <v>69</v>
      </c>
      <c r="C49" s="655" t="s">
        <v>69</v>
      </c>
      <c r="D49" s="655" t="s">
        <v>69</v>
      </c>
      <c r="E49" s="655" t="s">
        <v>69</v>
      </c>
      <c r="F49" s="655" t="s">
        <v>69</v>
      </c>
      <c r="G49" s="655" t="s">
        <v>69</v>
      </c>
      <c r="H49" s="655" t="s">
        <v>69</v>
      </c>
      <c r="I49" s="655" t="s">
        <v>69</v>
      </c>
      <c r="J49" s="655" t="s">
        <v>69</v>
      </c>
      <c r="K49" s="655" t="s">
        <v>69</v>
      </c>
      <c r="L49" s="655" t="s">
        <v>69</v>
      </c>
      <c r="M49" s="656" t="s">
        <v>69</v>
      </c>
    </row>
    <row r="50" spans="1:13" ht="16" thickBot="1" x14ac:dyDescent="0.25">
      <c r="A50" s="54" t="s">
        <v>9</v>
      </c>
      <c r="B50" s="21" t="s">
        <v>70</v>
      </c>
      <c r="C50" s="657" t="s">
        <v>70</v>
      </c>
      <c r="D50" s="657" t="s">
        <v>70</v>
      </c>
      <c r="E50" s="657" t="s">
        <v>70</v>
      </c>
      <c r="F50" s="657" t="s">
        <v>70</v>
      </c>
      <c r="G50" s="657" t="s">
        <v>70</v>
      </c>
      <c r="H50" s="657" t="s">
        <v>70</v>
      </c>
      <c r="I50" s="657" t="s">
        <v>70</v>
      </c>
      <c r="J50" s="657" t="s">
        <v>70</v>
      </c>
      <c r="K50" s="657" t="s">
        <v>70</v>
      </c>
      <c r="L50" s="657" t="s">
        <v>70</v>
      </c>
      <c r="M50" s="41" t="s">
        <v>70</v>
      </c>
    </row>
  </sheetData>
  <mergeCells count="5">
    <mergeCell ref="A1:M1"/>
    <mergeCell ref="A11:M11"/>
    <mergeCell ref="A21:M21"/>
    <mergeCell ref="A31:M31"/>
    <mergeCell ref="A41:M41"/>
  </mergeCells>
  <pageMargins left="0.7" right="0.7" top="0.75" bottom="0.75" header="0.3" footer="0.3"/>
  <pageSetup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0"/>
  <sheetViews>
    <sheetView topLeftCell="A13" workbookViewId="0">
      <selection activeCell="B40" sqref="B40"/>
    </sheetView>
  </sheetViews>
  <sheetFormatPr baseColWidth="10" defaultColWidth="9.1640625" defaultRowHeight="15" x14ac:dyDescent="0.2"/>
  <cols>
    <col min="1" max="1" width="2.33203125" style="23" bestFit="1" customWidth="1"/>
    <col min="2" max="13" width="15.6640625" style="182" customWidth="1"/>
    <col min="14" max="16384" width="9.1640625" style="23"/>
  </cols>
  <sheetData>
    <row r="1" spans="1:13" ht="22" thickBot="1" x14ac:dyDescent="0.3">
      <c r="A1" s="736" t="s">
        <v>501</v>
      </c>
      <c r="B1" s="736"/>
      <c r="C1" s="736"/>
      <c r="D1" s="736"/>
      <c r="E1" s="736"/>
      <c r="F1" s="736"/>
      <c r="G1" s="736"/>
      <c r="H1" s="736"/>
      <c r="I1" s="736"/>
      <c r="J1" s="736"/>
      <c r="K1" s="736"/>
      <c r="L1" s="736"/>
      <c r="M1" s="736"/>
    </row>
    <row r="2" spans="1:13" ht="16" thickBot="1" x14ac:dyDescent="0.25">
      <c r="A2" s="43"/>
      <c r="B2" s="15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</row>
    <row r="3" spans="1:13" ht="80" x14ac:dyDescent="0.25">
      <c r="A3" s="6" t="s">
        <v>2</v>
      </c>
      <c r="B3" s="616" t="s">
        <v>406</v>
      </c>
      <c r="C3" s="617" t="s">
        <v>407</v>
      </c>
      <c r="D3" s="617" t="s">
        <v>408</v>
      </c>
      <c r="E3" s="618" t="s">
        <v>427</v>
      </c>
      <c r="F3" s="618" t="s">
        <v>428</v>
      </c>
      <c r="G3" s="618" t="s">
        <v>429</v>
      </c>
      <c r="H3" s="619" t="s">
        <v>421</v>
      </c>
      <c r="I3" s="619" t="s">
        <v>422</v>
      </c>
      <c r="J3" s="619" t="s">
        <v>423</v>
      </c>
      <c r="K3" s="620" t="s">
        <v>442</v>
      </c>
      <c r="L3" s="620" t="s">
        <v>443</v>
      </c>
      <c r="M3" s="621" t="s">
        <v>444</v>
      </c>
    </row>
    <row r="4" spans="1:13" ht="80" x14ac:dyDescent="0.25">
      <c r="A4" s="7" t="s">
        <v>3</v>
      </c>
      <c r="B4" s="415" t="s">
        <v>409</v>
      </c>
      <c r="C4" s="416" t="s">
        <v>410</v>
      </c>
      <c r="D4" s="416" t="s">
        <v>411</v>
      </c>
      <c r="E4" s="517" t="s">
        <v>430</v>
      </c>
      <c r="F4" s="517" t="s">
        <v>431</v>
      </c>
      <c r="G4" s="517" t="s">
        <v>432</v>
      </c>
      <c r="H4" s="434" t="s">
        <v>424</v>
      </c>
      <c r="I4" s="434" t="s">
        <v>425</v>
      </c>
      <c r="J4" s="434" t="s">
        <v>426</v>
      </c>
      <c r="K4" s="513" t="s">
        <v>445</v>
      </c>
      <c r="L4" s="513" t="s">
        <v>446</v>
      </c>
      <c r="M4" s="514" t="s">
        <v>447</v>
      </c>
    </row>
    <row r="5" spans="1:13" ht="80" x14ac:dyDescent="0.25">
      <c r="A5" s="7" t="s">
        <v>4</v>
      </c>
      <c r="B5" s="430" t="s">
        <v>412</v>
      </c>
      <c r="C5" s="431" t="s">
        <v>413</v>
      </c>
      <c r="D5" s="431" t="s">
        <v>414</v>
      </c>
      <c r="E5" s="518" t="s">
        <v>433</v>
      </c>
      <c r="F5" s="518" t="s">
        <v>434</v>
      </c>
      <c r="G5" s="518" t="s">
        <v>435</v>
      </c>
      <c r="H5" s="435" t="s">
        <v>472</v>
      </c>
      <c r="I5" s="435" t="s">
        <v>473</v>
      </c>
      <c r="J5" s="435" t="s">
        <v>474</v>
      </c>
      <c r="K5" s="437" t="s">
        <v>475</v>
      </c>
      <c r="L5" s="437" t="s">
        <v>476</v>
      </c>
      <c r="M5" s="438" t="s">
        <v>477</v>
      </c>
    </row>
    <row r="6" spans="1:13" ht="80" x14ac:dyDescent="0.25">
      <c r="A6" s="7" t="s">
        <v>5</v>
      </c>
      <c r="B6" s="622" t="s">
        <v>415</v>
      </c>
      <c r="C6" s="432" t="s">
        <v>416</v>
      </c>
      <c r="D6" s="432" t="s">
        <v>417</v>
      </c>
      <c r="E6" s="519" t="s">
        <v>436</v>
      </c>
      <c r="F6" s="519" t="s">
        <v>437</v>
      </c>
      <c r="G6" s="519" t="s">
        <v>438</v>
      </c>
      <c r="H6" s="436" t="s">
        <v>478</v>
      </c>
      <c r="I6" s="436" t="s">
        <v>479</v>
      </c>
      <c r="J6" s="436" t="s">
        <v>480</v>
      </c>
      <c r="K6" s="439" t="s">
        <v>481</v>
      </c>
      <c r="L6" s="439" t="s">
        <v>482</v>
      </c>
      <c r="M6" s="440" t="s">
        <v>483</v>
      </c>
    </row>
    <row r="7" spans="1:13" ht="61" thickBot="1" x14ac:dyDescent="0.3">
      <c r="A7" s="7" t="s">
        <v>6</v>
      </c>
      <c r="B7" s="623" t="s">
        <v>418</v>
      </c>
      <c r="C7" s="433" t="s">
        <v>419</v>
      </c>
      <c r="D7" s="433" t="s">
        <v>420</v>
      </c>
      <c r="E7" s="520" t="s">
        <v>439</v>
      </c>
      <c r="F7" s="520" t="s">
        <v>440</v>
      </c>
      <c r="G7" s="520" t="s">
        <v>441</v>
      </c>
      <c r="H7" s="449"/>
      <c r="I7" s="449"/>
      <c r="J7" s="449"/>
      <c r="K7" s="449"/>
      <c r="L7" s="449"/>
      <c r="M7" s="624"/>
    </row>
    <row r="8" spans="1:13" ht="60" x14ac:dyDescent="0.25">
      <c r="A8" s="7" t="s">
        <v>7</v>
      </c>
      <c r="B8" s="472" t="s">
        <v>356</v>
      </c>
      <c r="C8" s="425" t="s">
        <v>357</v>
      </c>
      <c r="D8" s="425" t="s">
        <v>358</v>
      </c>
      <c r="E8" s="427" t="s">
        <v>359</v>
      </c>
      <c r="F8" s="427" t="s">
        <v>360</v>
      </c>
      <c r="G8" s="428" t="s">
        <v>361</v>
      </c>
      <c r="H8" s="171"/>
      <c r="I8" s="171"/>
      <c r="J8" s="171"/>
      <c r="K8" s="171"/>
      <c r="L8" s="171"/>
      <c r="M8" s="193"/>
    </row>
    <row r="9" spans="1:13" ht="60" x14ac:dyDescent="0.25">
      <c r="A9" s="7" t="s">
        <v>8</v>
      </c>
      <c r="B9" s="473" t="s">
        <v>362</v>
      </c>
      <c r="C9" s="330" t="s">
        <v>363</v>
      </c>
      <c r="D9" s="330" t="s">
        <v>364</v>
      </c>
      <c r="E9" s="331" t="s">
        <v>365</v>
      </c>
      <c r="F9" s="331" t="s">
        <v>366</v>
      </c>
      <c r="G9" s="332" t="s">
        <v>367</v>
      </c>
      <c r="H9" s="171"/>
      <c r="I9" s="171"/>
      <c r="J9" s="171"/>
      <c r="K9" s="171"/>
      <c r="L9" s="171"/>
      <c r="M9" s="193"/>
    </row>
    <row r="10" spans="1:13" ht="22" thickBot="1" x14ac:dyDescent="0.3">
      <c r="A10" s="8" t="s">
        <v>9</v>
      </c>
      <c r="B10" s="211"/>
      <c r="C10" s="197"/>
      <c r="D10" s="197"/>
      <c r="E10" s="197"/>
      <c r="F10" s="197"/>
      <c r="G10" s="197"/>
      <c r="H10" s="173"/>
      <c r="I10" s="173"/>
      <c r="J10" s="173"/>
      <c r="K10" s="173"/>
      <c r="L10" s="173"/>
      <c r="M10" s="210"/>
    </row>
    <row r="11" spans="1:13" ht="22" thickBot="1" x14ac:dyDescent="0.3">
      <c r="A11" s="737" t="s">
        <v>99</v>
      </c>
      <c r="B11" s="737"/>
      <c r="C11" s="737"/>
      <c r="D11" s="737"/>
      <c r="E11" s="737"/>
      <c r="F11" s="737"/>
      <c r="G11" s="737"/>
      <c r="H11" s="737"/>
      <c r="I11" s="737"/>
      <c r="J11" s="737"/>
      <c r="K11" s="737"/>
      <c r="L11" s="737"/>
      <c r="M11" s="737"/>
    </row>
    <row r="12" spans="1:13" ht="16" thickBot="1" x14ac:dyDescent="0.25">
      <c r="A12" s="2"/>
      <c r="B12" s="3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5">
        <v>12</v>
      </c>
    </row>
    <row r="13" spans="1:13" x14ac:dyDescent="0.2">
      <c r="A13" s="18" t="s">
        <v>2</v>
      </c>
      <c r="B13" s="651" t="s">
        <v>74</v>
      </c>
      <c r="C13" s="652" t="s">
        <v>75</v>
      </c>
      <c r="D13" s="652" t="s">
        <v>76</v>
      </c>
      <c r="E13" s="652" t="s">
        <v>490</v>
      </c>
      <c r="F13" s="652" t="s">
        <v>491</v>
      </c>
      <c r="G13" s="652" t="s">
        <v>492</v>
      </c>
      <c r="H13" s="652" t="s">
        <v>493</v>
      </c>
      <c r="I13" s="652" t="s">
        <v>494</v>
      </c>
      <c r="J13" s="652" t="s">
        <v>495</v>
      </c>
      <c r="K13" s="652" t="s">
        <v>496</v>
      </c>
      <c r="L13" s="652" t="s">
        <v>497</v>
      </c>
      <c r="M13" s="653" t="s">
        <v>498</v>
      </c>
    </row>
    <row r="14" spans="1:13" x14ac:dyDescent="0.2">
      <c r="A14" s="19" t="s">
        <v>3</v>
      </c>
      <c r="B14" s="654" t="s">
        <v>74</v>
      </c>
      <c r="C14" s="655" t="s">
        <v>75</v>
      </c>
      <c r="D14" s="655" t="s">
        <v>76</v>
      </c>
      <c r="E14" s="655" t="s">
        <v>490</v>
      </c>
      <c r="F14" s="655" t="s">
        <v>491</v>
      </c>
      <c r="G14" s="655" t="s">
        <v>492</v>
      </c>
      <c r="H14" s="655" t="s">
        <v>493</v>
      </c>
      <c r="I14" s="655" t="s">
        <v>494</v>
      </c>
      <c r="J14" s="655" t="s">
        <v>495</v>
      </c>
      <c r="K14" s="655" t="s">
        <v>496</v>
      </c>
      <c r="L14" s="655" t="s">
        <v>497</v>
      </c>
      <c r="M14" s="656" t="s">
        <v>498</v>
      </c>
    </row>
    <row r="15" spans="1:13" x14ac:dyDescent="0.2">
      <c r="A15" s="19" t="s">
        <v>4</v>
      </c>
      <c r="B15" s="654" t="s">
        <v>74</v>
      </c>
      <c r="C15" s="655" t="s">
        <v>75</v>
      </c>
      <c r="D15" s="655" t="s">
        <v>76</v>
      </c>
      <c r="E15" s="655" t="s">
        <v>490</v>
      </c>
      <c r="F15" s="655" t="s">
        <v>491</v>
      </c>
      <c r="G15" s="655" t="s">
        <v>492</v>
      </c>
      <c r="H15" s="655" t="s">
        <v>493</v>
      </c>
      <c r="I15" s="655" t="s">
        <v>494</v>
      </c>
      <c r="J15" s="655" t="s">
        <v>495</v>
      </c>
      <c r="K15" s="655" t="s">
        <v>496</v>
      </c>
      <c r="L15" s="655" t="s">
        <v>497</v>
      </c>
      <c r="M15" s="656" t="s">
        <v>498</v>
      </c>
    </row>
    <row r="16" spans="1:13" x14ac:dyDescent="0.2">
      <c r="A16" s="19" t="s">
        <v>5</v>
      </c>
      <c r="B16" s="654" t="s">
        <v>74</v>
      </c>
      <c r="C16" s="655" t="s">
        <v>75</v>
      </c>
      <c r="D16" s="655" t="s">
        <v>76</v>
      </c>
      <c r="E16" s="655" t="s">
        <v>490</v>
      </c>
      <c r="F16" s="655" t="s">
        <v>491</v>
      </c>
      <c r="G16" s="655" t="s">
        <v>492</v>
      </c>
      <c r="H16" s="655" t="s">
        <v>493</v>
      </c>
      <c r="I16" s="655" t="s">
        <v>494</v>
      </c>
      <c r="J16" s="655" t="s">
        <v>495</v>
      </c>
      <c r="K16" s="655" t="s">
        <v>496</v>
      </c>
      <c r="L16" s="655" t="s">
        <v>497</v>
      </c>
      <c r="M16" s="656" t="s">
        <v>498</v>
      </c>
    </row>
    <row r="17" spans="1:13" x14ac:dyDescent="0.2">
      <c r="A17" s="19" t="s">
        <v>6</v>
      </c>
      <c r="B17" s="654" t="s">
        <v>74</v>
      </c>
      <c r="C17" s="655" t="s">
        <v>75</v>
      </c>
      <c r="D17" s="655" t="s">
        <v>76</v>
      </c>
      <c r="E17" s="655" t="s">
        <v>490</v>
      </c>
      <c r="F17" s="655" t="s">
        <v>491</v>
      </c>
      <c r="G17" s="655" t="s">
        <v>492</v>
      </c>
      <c r="H17" s="655"/>
      <c r="I17" s="655"/>
      <c r="J17" s="655"/>
      <c r="K17" s="655"/>
      <c r="L17" s="655"/>
      <c r="M17" s="656"/>
    </row>
    <row r="18" spans="1:13" x14ac:dyDescent="0.2">
      <c r="A18" s="19" t="s">
        <v>7</v>
      </c>
      <c r="B18" s="654" t="s">
        <v>74</v>
      </c>
      <c r="C18" s="655" t="s">
        <v>75</v>
      </c>
      <c r="D18" s="655" t="s">
        <v>76</v>
      </c>
      <c r="E18" s="655" t="s">
        <v>490</v>
      </c>
      <c r="F18" s="655" t="s">
        <v>491</v>
      </c>
      <c r="G18" s="655" t="s">
        <v>492</v>
      </c>
      <c r="H18" s="655"/>
      <c r="I18" s="655"/>
      <c r="J18" s="655"/>
      <c r="K18" s="655"/>
      <c r="L18" s="655"/>
      <c r="M18" s="656"/>
    </row>
    <row r="19" spans="1:13" x14ac:dyDescent="0.2">
      <c r="A19" s="19" t="s">
        <v>8</v>
      </c>
      <c r="B19" s="654" t="s">
        <v>74</v>
      </c>
      <c r="C19" s="655" t="s">
        <v>75</v>
      </c>
      <c r="D19" s="655" t="s">
        <v>76</v>
      </c>
      <c r="E19" s="655" t="s">
        <v>490</v>
      </c>
      <c r="F19" s="655" t="s">
        <v>491</v>
      </c>
      <c r="G19" s="655" t="s">
        <v>492</v>
      </c>
      <c r="H19" s="655"/>
      <c r="I19" s="655"/>
      <c r="J19" s="655"/>
      <c r="K19" s="655"/>
      <c r="L19" s="655"/>
      <c r="M19" s="656"/>
    </row>
    <row r="20" spans="1:13" ht="16" thickBot="1" x14ac:dyDescent="0.25">
      <c r="A20" s="20" t="s">
        <v>9</v>
      </c>
      <c r="B20" s="21"/>
      <c r="C20" s="657"/>
      <c r="D20" s="657"/>
      <c r="E20" s="657"/>
      <c r="F20" s="657"/>
      <c r="G20" s="657"/>
      <c r="H20" s="657"/>
      <c r="I20" s="657"/>
      <c r="J20" s="657"/>
      <c r="K20" s="657"/>
      <c r="L20" s="657"/>
      <c r="M20" s="41"/>
    </row>
    <row r="21" spans="1:13" ht="22" thickBot="1" x14ac:dyDescent="0.3">
      <c r="A21" s="739" t="s">
        <v>53</v>
      </c>
      <c r="B21" s="739"/>
      <c r="C21" s="739"/>
      <c r="D21" s="739"/>
      <c r="E21" s="739"/>
      <c r="F21" s="739"/>
      <c r="G21" s="739"/>
      <c r="H21" s="739"/>
      <c r="I21" s="739"/>
      <c r="J21" s="739"/>
      <c r="K21" s="739"/>
      <c r="L21" s="739"/>
      <c r="M21" s="739"/>
    </row>
    <row r="22" spans="1:13" ht="16" thickBot="1" x14ac:dyDescent="0.25">
      <c r="A22" s="44"/>
      <c r="B22" s="45">
        <v>1</v>
      </c>
      <c r="C22" s="46">
        <v>2</v>
      </c>
      <c r="D22" s="46">
        <v>3</v>
      </c>
      <c r="E22" s="46">
        <v>4</v>
      </c>
      <c r="F22" s="46">
        <v>5</v>
      </c>
      <c r="G22" s="46">
        <v>6</v>
      </c>
      <c r="H22" s="46">
        <v>7</v>
      </c>
      <c r="I22" s="46">
        <v>8</v>
      </c>
      <c r="J22" s="46">
        <v>9</v>
      </c>
      <c r="K22" s="46">
        <v>10</v>
      </c>
      <c r="L22" s="46">
        <v>11</v>
      </c>
      <c r="M22" s="47">
        <v>12</v>
      </c>
    </row>
    <row r="23" spans="1:13" x14ac:dyDescent="0.2">
      <c r="A23" s="18" t="s">
        <v>2</v>
      </c>
      <c r="B23" s="651" t="s">
        <v>71</v>
      </c>
      <c r="C23" s="652" t="s">
        <v>72</v>
      </c>
      <c r="D23" s="652" t="s">
        <v>73</v>
      </c>
      <c r="E23" s="652" t="s">
        <v>502</v>
      </c>
      <c r="F23" s="71" t="s">
        <v>503</v>
      </c>
      <c r="G23" s="71" t="s">
        <v>504</v>
      </c>
      <c r="H23" s="71" t="s">
        <v>505</v>
      </c>
      <c r="I23" s="71" t="s">
        <v>506</v>
      </c>
      <c r="J23" s="71" t="s">
        <v>507</v>
      </c>
      <c r="K23" s="71" t="s">
        <v>508</v>
      </c>
      <c r="L23" s="71" t="s">
        <v>509</v>
      </c>
      <c r="M23" s="658" t="s">
        <v>510</v>
      </c>
    </row>
    <row r="24" spans="1:13" x14ac:dyDescent="0.2">
      <c r="A24" s="19" t="s">
        <v>3</v>
      </c>
      <c r="B24" s="654" t="s">
        <v>71</v>
      </c>
      <c r="C24" s="655" t="s">
        <v>72</v>
      </c>
      <c r="D24" s="655" t="s">
        <v>73</v>
      </c>
      <c r="E24" s="655" t="s">
        <v>502</v>
      </c>
      <c r="F24" s="655" t="s">
        <v>503</v>
      </c>
      <c r="G24" s="655" t="s">
        <v>504</v>
      </c>
      <c r="H24" s="655" t="s">
        <v>505</v>
      </c>
      <c r="I24" s="655" t="s">
        <v>506</v>
      </c>
      <c r="J24" s="655" t="s">
        <v>507</v>
      </c>
      <c r="K24" s="655" t="s">
        <v>508</v>
      </c>
      <c r="L24" s="655" t="s">
        <v>509</v>
      </c>
      <c r="M24" s="656" t="s">
        <v>510</v>
      </c>
    </row>
    <row r="25" spans="1:13" x14ac:dyDescent="0.2">
      <c r="A25" s="19" t="s">
        <v>4</v>
      </c>
      <c r="B25" s="654" t="s">
        <v>71</v>
      </c>
      <c r="C25" s="655" t="s">
        <v>72</v>
      </c>
      <c r="D25" s="655" t="s">
        <v>73</v>
      </c>
      <c r="E25" s="655" t="s">
        <v>502</v>
      </c>
      <c r="F25" s="655" t="s">
        <v>503</v>
      </c>
      <c r="G25" s="655" t="s">
        <v>504</v>
      </c>
      <c r="H25" s="655" t="s">
        <v>505</v>
      </c>
      <c r="I25" s="655" t="s">
        <v>506</v>
      </c>
      <c r="J25" s="655" t="s">
        <v>507</v>
      </c>
      <c r="K25" s="655" t="s">
        <v>508</v>
      </c>
      <c r="L25" s="655" t="s">
        <v>509</v>
      </c>
      <c r="M25" s="656" t="s">
        <v>510</v>
      </c>
    </row>
    <row r="26" spans="1:13" x14ac:dyDescent="0.2">
      <c r="A26" s="19" t="s">
        <v>5</v>
      </c>
      <c r="B26" s="654" t="s">
        <v>71</v>
      </c>
      <c r="C26" s="655" t="s">
        <v>72</v>
      </c>
      <c r="D26" s="655" t="s">
        <v>73</v>
      </c>
      <c r="E26" s="655" t="s">
        <v>502</v>
      </c>
      <c r="F26" s="655" t="s">
        <v>503</v>
      </c>
      <c r="G26" s="655" t="s">
        <v>504</v>
      </c>
      <c r="H26" s="655" t="s">
        <v>505</v>
      </c>
      <c r="I26" s="655" t="s">
        <v>506</v>
      </c>
      <c r="J26" s="655" t="s">
        <v>507</v>
      </c>
      <c r="K26" s="655" t="s">
        <v>508</v>
      </c>
      <c r="L26" s="655" t="s">
        <v>509</v>
      </c>
      <c r="M26" s="656" t="s">
        <v>510</v>
      </c>
    </row>
    <row r="27" spans="1:13" x14ac:dyDescent="0.2">
      <c r="A27" s="19" t="s">
        <v>6</v>
      </c>
      <c r="B27" s="654" t="s">
        <v>71</v>
      </c>
      <c r="C27" s="655" t="s">
        <v>72</v>
      </c>
      <c r="D27" s="655" t="s">
        <v>73</v>
      </c>
      <c r="E27" s="655" t="s">
        <v>502</v>
      </c>
      <c r="F27" s="655" t="s">
        <v>503</v>
      </c>
      <c r="G27" s="655" t="s">
        <v>504</v>
      </c>
      <c r="H27" s="655"/>
      <c r="I27" s="655"/>
      <c r="J27" s="655"/>
      <c r="K27" s="655"/>
      <c r="L27" s="655"/>
      <c r="M27" s="656"/>
    </row>
    <row r="28" spans="1:13" x14ac:dyDescent="0.2">
      <c r="A28" s="19" t="s">
        <v>7</v>
      </c>
      <c r="B28" s="654" t="s">
        <v>71</v>
      </c>
      <c r="C28" s="655" t="s">
        <v>72</v>
      </c>
      <c r="D28" s="655" t="s">
        <v>73</v>
      </c>
      <c r="E28" s="655" t="s">
        <v>502</v>
      </c>
      <c r="F28" s="655" t="s">
        <v>503</v>
      </c>
      <c r="G28" s="655" t="s">
        <v>504</v>
      </c>
      <c r="H28" s="655"/>
      <c r="I28" s="655"/>
      <c r="J28" s="655"/>
      <c r="K28" s="655"/>
      <c r="L28" s="655"/>
      <c r="M28" s="656"/>
    </row>
    <row r="29" spans="1:13" x14ac:dyDescent="0.2">
      <c r="A29" s="19" t="s">
        <v>8</v>
      </c>
      <c r="B29" s="654" t="s">
        <v>71</v>
      </c>
      <c r="C29" s="655" t="s">
        <v>72</v>
      </c>
      <c r="D29" s="655" t="s">
        <v>73</v>
      </c>
      <c r="E29" s="655" t="s">
        <v>502</v>
      </c>
      <c r="F29" s="655" t="s">
        <v>503</v>
      </c>
      <c r="G29" s="655" t="s">
        <v>504</v>
      </c>
      <c r="H29" s="655"/>
      <c r="I29" s="655"/>
      <c r="J29" s="655"/>
      <c r="K29" s="655"/>
      <c r="L29" s="655"/>
      <c r="M29" s="656"/>
    </row>
    <row r="30" spans="1:13" ht="16" thickBot="1" x14ac:dyDescent="0.25">
      <c r="A30" s="20" t="s">
        <v>9</v>
      </c>
      <c r="B30" s="21"/>
      <c r="C30" s="657"/>
      <c r="D30" s="657"/>
      <c r="E30" s="657"/>
      <c r="F30" s="657"/>
      <c r="G30" s="657"/>
      <c r="H30" s="657"/>
      <c r="I30" s="657"/>
      <c r="J30" s="657"/>
      <c r="K30" s="657"/>
      <c r="L30" s="657"/>
      <c r="M30" s="41"/>
    </row>
    <row r="31" spans="1:13" ht="22" thickBot="1" x14ac:dyDescent="0.3">
      <c r="A31" s="739" t="s">
        <v>98</v>
      </c>
      <c r="B31" s="739"/>
      <c r="C31" s="739"/>
      <c r="D31" s="739"/>
      <c r="E31" s="739"/>
      <c r="F31" s="739"/>
      <c r="G31" s="739"/>
      <c r="H31" s="739"/>
      <c r="I31" s="739"/>
      <c r="J31" s="739"/>
      <c r="K31" s="739"/>
      <c r="L31" s="739"/>
      <c r="M31" s="739"/>
    </row>
    <row r="32" spans="1:13" ht="16" thickBot="1" x14ac:dyDescent="0.25">
      <c r="A32" s="48"/>
      <c r="B32" s="49">
        <v>1</v>
      </c>
      <c r="C32" s="50">
        <v>2</v>
      </c>
      <c r="D32" s="50">
        <v>3</v>
      </c>
      <c r="E32" s="50">
        <v>4</v>
      </c>
      <c r="F32" s="50">
        <v>5</v>
      </c>
      <c r="G32" s="50">
        <v>6</v>
      </c>
      <c r="H32" s="50">
        <v>7</v>
      </c>
      <c r="I32" s="50">
        <v>8</v>
      </c>
      <c r="J32" s="50">
        <v>9</v>
      </c>
      <c r="K32" s="50">
        <v>10</v>
      </c>
      <c r="L32" s="50">
        <v>11</v>
      </c>
      <c r="M32" s="51">
        <v>12</v>
      </c>
    </row>
    <row r="33" spans="1:13" x14ac:dyDescent="0.2">
      <c r="A33" s="52" t="s">
        <v>2</v>
      </c>
      <c r="B33" s="651" t="s">
        <v>54</v>
      </c>
      <c r="C33" s="652" t="s">
        <v>54</v>
      </c>
      <c r="D33" s="652" t="s">
        <v>54</v>
      </c>
      <c r="E33" s="652" t="s">
        <v>54</v>
      </c>
      <c r="F33" s="652" t="s">
        <v>54</v>
      </c>
      <c r="G33" s="652" t="s">
        <v>54</v>
      </c>
      <c r="H33" s="652" t="s">
        <v>54</v>
      </c>
      <c r="I33" s="652" t="s">
        <v>54</v>
      </c>
      <c r="J33" s="652" t="s">
        <v>54</v>
      </c>
      <c r="K33" s="652" t="s">
        <v>54</v>
      </c>
      <c r="L33" s="652" t="s">
        <v>54</v>
      </c>
      <c r="M33" s="653" t="s">
        <v>54</v>
      </c>
    </row>
    <row r="34" spans="1:13" x14ac:dyDescent="0.2">
      <c r="A34" s="53" t="s">
        <v>3</v>
      </c>
      <c r="B34" s="654" t="s">
        <v>55</v>
      </c>
      <c r="C34" s="655" t="s">
        <v>55</v>
      </c>
      <c r="D34" s="655" t="s">
        <v>55</v>
      </c>
      <c r="E34" s="655" t="s">
        <v>55</v>
      </c>
      <c r="F34" s="655" t="s">
        <v>55</v>
      </c>
      <c r="G34" s="655" t="s">
        <v>55</v>
      </c>
      <c r="H34" s="655" t="s">
        <v>55</v>
      </c>
      <c r="I34" s="655" t="s">
        <v>55</v>
      </c>
      <c r="J34" s="655" t="s">
        <v>55</v>
      </c>
      <c r="K34" s="655" t="s">
        <v>55</v>
      </c>
      <c r="L34" s="655" t="s">
        <v>55</v>
      </c>
      <c r="M34" s="656" t="s">
        <v>55</v>
      </c>
    </row>
    <row r="35" spans="1:13" x14ac:dyDescent="0.2">
      <c r="A35" s="53" t="s">
        <v>4</v>
      </c>
      <c r="B35" s="654" t="s">
        <v>56</v>
      </c>
      <c r="C35" s="655" t="s">
        <v>56</v>
      </c>
      <c r="D35" s="655" t="s">
        <v>56</v>
      </c>
      <c r="E35" s="655" t="s">
        <v>56</v>
      </c>
      <c r="F35" s="655" t="s">
        <v>56</v>
      </c>
      <c r="G35" s="655" t="s">
        <v>56</v>
      </c>
      <c r="H35" s="655" t="s">
        <v>56</v>
      </c>
      <c r="I35" s="655" t="s">
        <v>56</v>
      </c>
      <c r="J35" s="655" t="s">
        <v>56</v>
      </c>
      <c r="K35" s="655" t="s">
        <v>56</v>
      </c>
      <c r="L35" s="655" t="s">
        <v>56</v>
      </c>
      <c r="M35" s="656" t="s">
        <v>56</v>
      </c>
    </row>
    <row r="36" spans="1:13" x14ac:dyDescent="0.2">
      <c r="A36" s="53" t="s">
        <v>5</v>
      </c>
      <c r="B36" s="654" t="s">
        <v>57</v>
      </c>
      <c r="C36" s="655" t="s">
        <v>57</v>
      </c>
      <c r="D36" s="655" t="s">
        <v>57</v>
      </c>
      <c r="E36" s="655" t="s">
        <v>57</v>
      </c>
      <c r="F36" s="655" t="s">
        <v>57</v>
      </c>
      <c r="G36" s="655" t="s">
        <v>57</v>
      </c>
      <c r="H36" s="655" t="s">
        <v>57</v>
      </c>
      <c r="I36" s="655" t="s">
        <v>57</v>
      </c>
      <c r="J36" s="655" t="s">
        <v>57</v>
      </c>
      <c r="K36" s="655" t="s">
        <v>57</v>
      </c>
      <c r="L36" s="655" t="s">
        <v>57</v>
      </c>
      <c r="M36" s="656" t="s">
        <v>57</v>
      </c>
    </row>
    <row r="37" spans="1:13" x14ac:dyDescent="0.2">
      <c r="A37" s="53" t="s">
        <v>6</v>
      </c>
      <c r="B37" s="654" t="s">
        <v>58</v>
      </c>
      <c r="C37" s="655" t="s">
        <v>58</v>
      </c>
      <c r="D37" s="655" t="s">
        <v>58</v>
      </c>
      <c r="E37" s="655" t="s">
        <v>58</v>
      </c>
      <c r="F37" s="655" t="s">
        <v>58</v>
      </c>
      <c r="G37" s="655" t="s">
        <v>58</v>
      </c>
      <c r="H37" s="655"/>
      <c r="I37" s="655"/>
      <c r="J37" s="655"/>
      <c r="K37" s="655"/>
      <c r="L37" s="655"/>
      <c r="M37" s="656"/>
    </row>
    <row r="38" spans="1:13" x14ac:dyDescent="0.2">
      <c r="A38" s="53" t="s">
        <v>7</v>
      </c>
      <c r="B38" s="654" t="s">
        <v>59</v>
      </c>
      <c r="C38" s="655" t="s">
        <v>59</v>
      </c>
      <c r="D38" s="655" t="s">
        <v>59</v>
      </c>
      <c r="E38" s="655" t="s">
        <v>59</v>
      </c>
      <c r="F38" s="655" t="s">
        <v>59</v>
      </c>
      <c r="G38" s="655" t="s">
        <v>59</v>
      </c>
      <c r="H38" s="655"/>
      <c r="I38" s="655"/>
      <c r="J38" s="655"/>
      <c r="K38" s="655"/>
      <c r="L38" s="655"/>
      <c r="M38" s="656"/>
    </row>
    <row r="39" spans="1:13" x14ac:dyDescent="0.2">
      <c r="A39" s="53" t="s">
        <v>8</v>
      </c>
      <c r="B39" s="654" t="s">
        <v>60</v>
      </c>
      <c r="C39" s="655" t="s">
        <v>60</v>
      </c>
      <c r="D39" s="655" t="s">
        <v>60</v>
      </c>
      <c r="E39" s="655" t="s">
        <v>60</v>
      </c>
      <c r="F39" s="655" t="s">
        <v>60</v>
      </c>
      <c r="G39" s="655" t="s">
        <v>60</v>
      </c>
      <c r="H39" s="655"/>
      <c r="I39" s="655"/>
      <c r="J39" s="655"/>
      <c r="K39" s="655"/>
      <c r="L39" s="655"/>
      <c r="M39" s="656"/>
    </row>
    <row r="40" spans="1:13" ht="16" thickBot="1" x14ac:dyDescent="0.25">
      <c r="A40" s="54" t="s">
        <v>9</v>
      </c>
      <c r="B40" s="21"/>
      <c r="C40" s="657"/>
      <c r="D40" s="657"/>
      <c r="E40" s="657"/>
      <c r="F40" s="657"/>
      <c r="G40" s="657"/>
      <c r="H40" s="657"/>
      <c r="I40" s="657"/>
      <c r="J40" s="657"/>
      <c r="K40" s="657"/>
      <c r="L40" s="657"/>
      <c r="M40" s="41"/>
    </row>
    <row r="41" spans="1:13" ht="22" thickBot="1" x14ac:dyDescent="0.3">
      <c r="A41" s="739" t="s">
        <v>62</v>
      </c>
      <c r="B41" s="739"/>
      <c r="C41" s="739"/>
      <c r="D41" s="739"/>
      <c r="E41" s="739"/>
      <c r="F41" s="739"/>
      <c r="G41" s="739"/>
      <c r="H41" s="739"/>
      <c r="I41" s="739"/>
      <c r="J41" s="739"/>
      <c r="K41" s="739"/>
      <c r="L41" s="739"/>
      <c r="M41" s="739"/>
    </row>
    <row r="42" spans="1:13" ht="16" thickBot="1" x14ac:dyDescent="0.25">
      <c r="A42" s="48"/>
      <c r="B42" s="49">
        <v>1</v>
      </c>
      <c r="C42" s="50">
        <v>2</v>
      </c>
      <c r="D42" s="50">
        <v>3</v>
      </c>
      <c r="E42" s="50">
        <v>4</v>
      </c>
      <c r="F42" s="50">
        <v>5</v>
      </c>
      <c r="G42" s="50">
        <v>6</v>
      </c>
      <c r="H42" s="50">
        <v>7</v>
      </c>
      <c r="I42" s="50">
        <v>8</v>
      </c>
      <c r="J42" s="50">
        <v>9</v>
      </c>
      <c r="K42" s="50">
        <v>10</v>
      </c>
      <c r="L42" s="50">
        <v>11</v>
      </c>
      <c r="M42" s="51">
        <v>12</v>
      </c>
    </row>
    <row r="43" spans="1:13" x14ac:dyDescent="0.2">
      <c r="A43" s="52" t="s">
        <v>2</v>
      </c>
      <c r="B43" s="651" t="s">
        <v>63</v>
      </c>
      <c r="C43" s="652" t="s">
        <v>63</v>
      </c>
      <c r="D43" s="652" t="s">
        <v>63</v>
      </c>
      <c r="E43" s="652" t="s">
        <v>63</v>
      </c>
      <c r="F43" s="652" t="s">
        <v>63</v>
      </c>
      <c r="G43" s="652" t="s">
        <v>63</v>
      </c>
      <c r="H43" s="652" t="s">
        <v>63</v>
      </c>
      <c r="I43" s="652" t="s">
        <v>63</v>
      </c>
      <c r="J43" s="652" t="s">
        <v>63</v>
      </c>
      <c r="K43" s="652" t="s">
        <v>63</v>
      </c>
      <c r="L43" s="652" t="s">
        <v>63</v>
      </c>
      <c r="M43" s="653" t="s">
        <v>63</v>
      </c>
    </row>
    <row r="44" spans="1:13" x14ac:dyDescent="0.2">
      <c r="A44" s="53" t="s">
        <v>3</v>
      </c>
      <c r="B44" s="654" t="s">
        <v>64</v>
      </c>
      <c r="C44" s="655" t="s">
        <v>64</v>
      </c>
      <c r="D44" s="655" t="s">
        <v>64</v>
      </c>
      <c r="E44" s="655" t="s">
        <v>64</v>
      </c>
      <c r="F44" s="655" t="s">
        <v>64</v>
      </c>
      <c r="G44" s="655" t="s">
        <v>64</v>
      </c>
      <c r="H44" s="655" t="s">
        <v>64</v>
      </c>
      <c r="I44" s="655" t="s">
        <v>64</v>
      </c>
      <c r="J44" s="655" t="s">
        <v>64</v>
      </c>
      <c r="K44" s="655" t="s">
        <v>64</v>
      </c>
      <c r="L44" s="655" t="s">
        <v>64</v>
      </c>
      <c r="M44" s="656" t="s">
        <v>64</v>
      </c>
    </row>
    <row r="45" spans="1:13" x14ac:dyDescent="0.2">
      <c r="A45" s="53" t="s">
        <v>4</v>
      </c>
      <c r="B45" s="654" t="s">
        <v>65</v>
      </c>
      <c r="C45" s="655" t="s">
        <v>65</v>
      </c>
      <c r="D45" s="655" t="s">
        <v>65</v>
      </c>
      <c r="E45" s="655" t="s">
        <v>65</v>
      </c>
      <c r="F45" s="655" t="s">
        <v>65</v>
      </c>
      <c r="G45" s="655" t="s">
        <v>65</v>
      </c>
      <c r="H45" s="655" t="s">
        <v>65</v>
      </c>
      <c r="I45" s="655" t="s">
        <v>65</v>
      </c>
      <c r="J45" s="655" t="s">
        <v>65</v>
      </c>
      <c r="K45" s="655" t="s">
        <v>65</v>
      </c>
      <c r="L45" s="655" t="s">
        <v>65</v>
      </c>
      <c r="M45" s="656" t="s">
        <v>65</v>
      </c>
    </row>
    <row r="46" spans="1:13" x14ac:dyDescent="0.2">
      <c r="A46" s="53" t="s">
        <v>5</v>
      </c>
      <c r="B46" s="654" t="s">
        <v>66</v>
      </c>
      <c r="C46" s="655" t="s">
        <v>66</v>
      </c>
      <c r="D46" s="655" t="s">
        <v>66</v>
      </c>
      <c r="E46" s="655" t="s">
        <v>66</v>
      </c>
      <c r="F46" s="655" t="s">
        <v>66</v>
      </c>
      <c r="G46" s="655" t="s">
        <v>66</v>
      </c>
      <c r="H46" s="655" t="s">
        <v>66</v>
      </c>
      <c r="I46" s="655" t="s">
        <v>66</v>
      </c>
      <c r="J46" s="655" t="s">
        <v>66</v>
      </c>
      <c r="K46" s="655" t="s">
        <v>66</v>
      </c>
      <c r="L46" s="655" t="s">
        <v>66</v>
      </c>
      <c r="M46" s="656" t="s">
        <v>66</v>
      </c>
    </row>
    <row r="47" spans="1:13" x14ac:dyDescent="0.2">
      <c r="A47" s="53" t="s">
        <v>6</v>
      </c>
      <c r="B47" s="654" t="s">
        <v>67</v>
      </c>
      <c r="C47" s="655" t="s">
        <v>67</v>
      </c>
      <c r="D47" s="655" t="s">
        <v>67</v>
      </c>
      <c r="E47" s="655" t="s">
        <v>67</v>
      </c>
      <c r="F47" s="655" t="s">
        <v>67</v>
      </c>
      <c r="G47" s="655" t="s">
        <v>67</v>
      </c>
      <c r="H47" s="655"/>
      <c r="I47" s="655"/>
      <c r="J47" s="655"/>
      <c r="K47" s="655"/>
      <c r="L47" s="655"/>
      <c r="M47" s="656"/>
    </row>
    <row r="48" spans="1:13" x14ac:dyDescent="0.2">
      <c r="A48" s="53" t="s">
        <v>7</v>
      </c>
      <c r="B48" s="654" t="s">
        <v>68</v>
      </c>
      <c r="C48" s="655" t="s">
        <v>68</v>
      </c>
      <c r="D48" s="655" t="s">
        <v>68</v>
      </c>
      <c r="E48" s="655" t="s">
        <v>68</v>
      </c>
      <c r="F48" s="655" t="s">
        <v>68</v>
      </c>
      <c r="G48" s="655" t="s">
        <v>68</v>
      </c>
      <c r="H48" s="655"/>
      <c r="I48" s="655"/>
      <c r="J48" s="655"/>
      <c r="K48" s="655"/>
      <c r="L48" s="655"/>
      <c r="M48" s="656"/>
    </row>
    <row r="49" spans="1:13" x14ac:dyDescent="0.2">
      <c r="A49" s="53" t="s">
        <v>8</v>
      </c>
      <c r="B49" s="654" t="s">
        <v>69</v>
      </c>
      <c r="C49" s="655" t="s">
        <v>69</v>
      </c>
      <c r="D49" s="655" t="s">
        <v>69</v>
      </c>
      <c r="E49" s="655" t="s">
        <v>69</v>
      </c>
      <c r="F49" s="655" t="s">
        <v>69</v>
      </c>
      <c r="G49" s="655" t="s">
        <v>69</v>
      </c>
      <c r="H49" s="655"/>
      <c r="I49" s="655"/>
      <c r="J49" s="655"/>
      <c r="K49" s="655"/>
      <c r="L49" s="655"/>
      <c r="M49" s="656"/>
    </row>
    <row r="50" spans="1:13" ht="16" thickBot="1" x14ac:dyDescent="0.25">
      <c r="A50" s="54" t="s">
        <v>9</v>
      </c>
      <c r="B50" s="21"/>
      <c r="C50" s="657"/>
      <c r="D50" s="657"/>
      <c r="E50" s="657"/>
      <c r="F50" s="657"/>
      <c r="G50" s="657"/>
      <c r="H50" s="657"/>
      <c r="I50" s="657"/>
      <c r="J50" s="657"/>
      <c r="K50" s="657"/>
      <c r="L50" s="657"/>
      <c r="M50" s="41"/>
    </row>
  </sheetData>
  <mergeCells count="5">
    <mergeCell ref="A1:M1"/>
    <mergeCell ref="A11:M11"/>
    <mergeCell ref="A21:M21"/>
    <mergeCell ref="A31:M31"/>
    <mergeCell ref="A41:M41"/>
  </mergeCells>
  <pageMargins left="0.7" right="0.7" top="0.75" bottom="0.75" header="0.3" footer="0.3"/>
  <pageSetup scale="4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62"/>
  <sheetViews>
    <sheetView topLeftCell="A106" workbookViewId="0">
      <selection activeCell="H14" sqref="H14"/>
    </sheetView>
  </sheetViews>
  <sheetFormatPr baseColWidth="10" defaultColWidth="8.83203125" defaultRowHeight="15" x14ac:dyDescent="0.2"/>
  <cols>
    <col min="1" max="2" width="9.1640625" style="77"/>
    <col min="3" max="3" width="42.83203125" style="23" bestFit="1" customWidth="1"/>
  </cols>
  <sheetData>
    <row r="1" spans="1:3" x14ac:dyDescent="0.2">
      <c r="A1" s="77" t="s">
        <v>159</v>
      </c>
      <c r="B1" s="77" t="s">
        <v>54</v>
      </c>
      <c r="C1" t="s">
        <v>370</v>
      </c>
    </row>
    <row r="2" spans="1:3" x14ac:dyDescent="0.2">
      <c r="A2" s="77" t="s">
        <v>159</v>
      </c>
      <c r="B2" s="77" t="s">
        <v>55</v>
      </c>
      <c r="C2" t="s">
        <v>376</v>
      </c>
    </row>
    <row r="3" spans="1:3" x14ac:dyDescent="0.2">
      <c r="A3" s="77" t="s">
        <v>159</v>
      </c>
      <c r="B3" s="77" t="s">
        <v>56</v>
      </c>
      <c r="C3" t="s">
        <v>382</v>
      </c>
    </row>
    <row r="4" spans="1:3" x14ac:dyDescent="0.2">
      <c r="A4" s="77" t="s">
        <v>159</v>
      </c>
      <c r="B4" s="77" t="s">
        <v>57</v>
      </c>
      <c r="C4" t="s">
        <v>388</v>
      </c>
    </row>
    <row r="5" spans="1:3" x14ac:dyDescent="0.2">
      <c r="A5" s="77" t="s">
        <v>159</v>
      </c>
      <c r="B5" s="77" t="s">
        <v>58</v>
      </c>
      <c r="C5" t="s">
        <v>394</v>
      </c>
    </row>
    <row r="6" spans="1:3" x14ac:dyDescent="0.2">
      <c r="A6" s="77" t="s">
        <v>159</v>
      </c>
      <c r="B6" s="77" t="s">
        <v>59</v>
      </c>
      <c r="C6" t="s">
        <v>400</v>
      </c>
    </row>
    <row r="7" spans="1:3" x14ac:dyDescent="0.2">
      <c r="A7" s="77" t="s">
        <v>159</v>
      </c>
      <c r="B7" s="77" t="s">
        <v>60</v>
      </c>
      <c r="C7" t="s">
        <v>344</v>
      </c>
    </row>
    <row r="8" spans="1:3" x14ac:dyDescent="0.2">
      <c r="A8" s="77" t="s">
        <v>159</v>
      </c>
      <c r="B8" s="77" t="s">
        <v>61</v>
      </c>
      <c r="C8" t="s">
        <v>350</v>
      </c>
    </row>
    <row r="9" spans="1:3" x14ac:dyDescent="0.2">
      <c r="A9" s="77" t="s">
        <v>160</v>
      </c>
      <c r="B9" s="77" t="s">
        <v>54</v>
      </c>
      <c r="C9" t="s">
        <v>371</v>
      </c>
    </row>
    <row r="10" spans="1:3" x14ac:dyDescent="0.2">
      <c r="A10" s="77" t="s">
        <v>160</v>
      </c>
      <c r="B10" s="77" t="s">
        <v>55</v>
      </c>
      <c r="C10" t="s">
        <v>377</v>
      </c>
    </row>
    <row r="11" spans="1:3" x14ac:dyDescent="0.2">
      <c r="A11" s="77" t="s">
        <v>160</v>
      </c>
      <c r="B11" s="77" t="s">
        <v>56</v>
      </c>
      <c r="C11" t="s">
        <v>383</v>
      </c>
    </row>
    <row r="12" spans="1:3" x14ac:dyDescent="0.2">
      <c r="A12" s="77" t="s">
        <v>160</v>
      </c>
      <c r="B12" s="77" t="s">
        <v>57</v>
      </c>
      <c r="C12" t="s">
        <v>389</v>
      </c>
    </row>
    <row r="13" spans="1:3" x14ac:dyDescent="0.2">
      <c r="A13" s="77" t="s">
        <v>160</v>
      </c>
      <c r="B13" s="77" t="s">
        <v>58</v>
      </c>
      <c r="C13" t="s">
        <v>395</v>
      </c>
    </row>
    <row r="14" spans="1:3" x14ac:dyDescent="0.2">
      <c r="A14" s="77" t="s">
        <v>160</v>
      </c>
      <c r="B14" s="77" t="s">
        <v>59</v>
      </c>
      <c r="C14" t="s">
        <v>401</v>
      </c>
    </row>
    <row r="15" spans="1:3" x14ac:dyDescent="0.2">
      <c r="A15" s="77" t="s">
        <v>160</v>
      </c>
      <c r="B15" s="77" t="s">
        <v>60</v>
      </c>
      <c r="C15" t="s">
        <v>345</v>
      </c>
    </row>
    <row r="16" spans="1:3" x14ac:dyDescent="0.2">
      <c r="A16" s="77" t="s">
        <v>160</v>
      </c>
      <c r="B16" s="77" t="s">
        <v>61</v>
      </c>
      <c r="C16" t="s">
        <v>351</v>
      </c>
    </row>
    <row r="17" spans="1:3" x14ac:dyDescent="0.2">
      <c r="A17" s="77" t="s">
        <v>161</v>
      </c>
      <c r="B17" s="77" t="s">
        <v>54</v>
      </c>
      <c r="C17" t="s">
        <v>372</v>
      </c>
    </row>
    <row r="18" spans="1:3" x14ac:dyDescent="0.2">
      <c r="A18" s="77" t="s">
        <v>161</v>
      </c>
      <c r="B18" s="77" t="s">
        <v>55</v>
      </c>
      <c r="C18" t="s">
        <v>378</v>
      </c>
    </row>
    <row r="19" spans="1:3" x14ac:dyDescent="0.2">
      <c r="A19" s="77" t="s">
        <v>161</v>
      </c>
      <c r="B19" s="77" t="s">
        <v>56</v>
      </c>
      <c r="C19" t="s">
        <v>384</v>
      </c>
    </row>
    <row r="20" spans="1:3" x14ac:dyDescent="0.2">
      <c r="A20" s="77" t="s">
        <v>161</v>
      </c>
      <c r="B20" s="77" t="s">
        <v>57</v>
      </c>
      <c r="C20" t="s">
        <v>390</v>
      </c>
    </row>
    <row r="21" spans="1:3" x14ac:dyDescent="0.2">
      <c r="A21" s="77" t="s">
        <v>161</v>
      </c>
      <c r="B21" s="77" t="s">
        <v>58</v>
      </c>
      <c r="C21" t="s">
        <v>396</v>
      </c>
    </row>
    <row r="22" spans="1:3" x14ac:dyDescent="0.2">
      <c r="A22" s="77" t="s">
        <v>161</v>
      </c>
      <c r="B22" s="77" t="s">
        <v>59</v>
      </c>
      <c r="C22" t="s">
        <v>402</v>
      </c>
    </row>
    <row r="23" spans="1:3" x14ac:dyDescent="0.2">
      <c r="A23" s="77" t="s">
        <v>161</v>
      </c>
      <c r="B23" s="77" t="s">
        <v>60</v>
      </c>
      <c r="C23" t="s">
        <v>346</v>
      </c>
    </row>
    <row r="24" spans="1:3" x14ac:dyDescent="0.2">
      <c r="A24" s="77" t="s">
        <v>161</v>
      </c>
      <c r="B24" s="77" t="s">
        <v>61</v>
      </c>
      <c r="C24" t="s">
        <v>352</v>
      </c>
    </row>
    <row r="25" spans="1:3" x14ac:dyDescent="0.2">
      <c r="A25" s="77" t="s">
        <v>162</v>
      </c>
      <c r="B25" s="77" t="s">
        <v>54</v>
      </c>
      <c r="C25" t="s">
        <v>373</v>
      </c>
    </row>
    <row r="26" spans="1:3" x14ac:dyDescent="0.2">
      <c r="A26" s="77" t="s">
        <v>162</v>
      </c>
      <c r="B26" s="77" t="s">
        <v>55</v>
      </c>
      <c r="C26" t="s">
        <v>379</v>
      </c>
    </row>
    <row r="27" spans="1:3" x14ac:dyDescent="0.2">
      <c r="A27" s="77" t="s">
        <v>162</v>
      </c>
      <c r="B27" s="77" t="s">
        <v>56</v>
      </c>
      <c r="C27" t="s">
        <v>385</v>
      </c>
    </row>
    <row r="28" spans="1:3" x14ac:dyDescent="0.2">
      <c r="A28" s="77" t="s">
        <v>162</v>
      </c>
      <c r="B28" s="77" t="s">
        <v>57</v>
      </c>
      <c r="C28" t="s">
        <v>391</v>
      </c>
    </row>
    <row r="29" spans="1:3" x14ac:dyDescent="0.2">
      <c r="A29" s="77" t="s">
        <v>162</v>
      </c>
      <c r="B29" s="77" t="s">
        <v>58</v>
      </c>
      <c r="C29" t="s">
        <v>397</v>
      </c>
    </row>
    <row r="30" spans="1:3" x14ac:dyDescent="0.2">
      <c r="A30" s="77" t="s">
        <v>162</v>
      </c>
      <c r="B30" s="77" t="s">
        <v>59</v>
      </c>
      <c r="C30" t="s">
        <v>403</v>
      </c>
    </row>
    <row r="31" spans="1:3" x14ac:dyDescent="0.2">
      <c r="A31" s="77" t="s">
        <v>162</v>
      </c>
      <c r="B31" s="77" t="s">
        <v>60</v>
      </c>
      <c r="C31" t="s">
        <v>347</v>
      </c>
    </row>
    <row r="32" spans="1:3" x14ac:dyDescent="0.2">
      <c r="A32" s="77" t="s">
        <v>162</v>
      </c>
      <c r="B32" s="77" t="s">
        <v>61</v>
      </c>
      <c r="C32" t="s">
        <v>353</v>
      </c>
    </row>
    <row r="33" spans="1:3" x14ac:dyDescent="0.2">
      <c r="A33" s="77" t="s">
        <v>163</v>
      </c>
      <c r="B33" s="77" t="s">
        <v>54</v>
      </c>
      <c r="C33" t="s">
        <v>374</v>
      </c>
    </row>
    <row r="34" spans="1:3" x14ac:dyDescent="0.2">
      <c r="A34" s="77" t="s">
        <v>163</v>
      </c>
      <c r="B34" s="77" t="s">
        <v>55</v>
      </c>
      <c r="C34" t="s">
        <v>380</v>
      </c>
    </row>
    <row r="35" spans="1:3" x14ac:dyDescent="0.2">
      <c r="A35" s="77" t="s">
        <v>163</v>
      </c>
      <c r="B35" s="77" t="s">
        <v>56</v>
      </c>
      <c r="C35" t="s">
        <v>386</v>
      </c>
    </row>
    <row r="36" spans="1:3" x14ac:dyDescent="0.2">
      <c r="A36" s="77" t="s">
        <v>163</v>
      </c>
      <c r="B36" s="77" t="s">
        <v>57</v>
      </c>
      <c r="C36" t="s">
        <v>392</v>
      </c>
    </row>
    <row r="37" spans="1:3" x14ac:dyDescent="0.2">
      <c r="A37" s="77" t="s">
        <v>163</v>
      </c>
      <c r="B37" s="77" t="s">
        <v>58</v>
      </c>
      <c r="C37" t="s">
        <v>398</v>
      </c>
    </row>
    <row r="38" spans="1:3" x14ac:dyDescent="0.2">
      <c r="A38" s="77" t="s">
        <v>163</v>
      </c>
      <c r="B38" s="77" t="s">
        <v>59</v>
      </c>
      <c r="C38" t="s">
        <v>404</v>
      </c>
    </row>
    <row r="39" spans="1:3" x14ac:dyDescent="0.2">
      <c r="A39" s="77" t="s">
        <v>163</v>
      </c>
      <c r="B39" s="77" t="s">
        <v>60</v>
      </c>
      <c r="C39" t="s">
        <v>348</v>
      </c>
    </row>
    <row r="40" spans="1:3" x14ac:dyDescent="0.2">
      <c r="A40" s="77" t="s">
        <v>163</v>
      </c>
      <c r="B40" s="77" t="s">
        <v>61</v>
      </c>
      <c r="C40" t="s">
        <v>354</v>
      </c>
    </row>
    <row r="41" spans="1:3" x14ac:dyDescent="0.2">
      <c r="A41" s="77" t="s">
        <v>164</v>
      </c>
      <c r="B41" s="77" t="s">
        <v>54</v>
      </c>
      <c r="C41" t="s">
        <v>375</v>
      </c>
    </row>
    <row r="42" spans="1:3" x14ac:dyDescent="0.2">
      <c r="A42" s="77" t="s">
        <v>164</v>
      </c>
      <c r="B42" s="77" t="s">
        <v>55</v>
      </c>
      <c r="C42" t="s">
        <v>381</v>
      </c>
    </row>
    <row r="43" spans="1:3" x14ac:dyDescent="0.2">
      <c r="A43" s="77" t="s">
        <v>164</v>
      </c>
      <c r="B43" s="77" t="s">
        <v>56</v>
      </c>
      <c r="C43" t="s">
        <v>387</v>
      </c>
    </row>
    <row r="44" spans="1:3" x14ac:dyDescent="0.2">
      <c r="A44" s="77" t="s">
        <v>164</v>
      </c>
      <c r="B44" s="77" t="s">
        <v>57</v>
      </c>
      <c r="C44" t="s">
        <v>393</v>
      </c>
    </row>
    <row r="45" spans="1:3" x14ac:dyDescent="0.2">
      <c r="A45" s="77" t="s">
        <v>164</v>
      </c>
      <c r="B45" s="77" t="s">
        <v>58</v>
      </c>
      <c r="C45" t="s">
        <v>399</v>
      </c>
    </row>
    <row r="46" spans="1:3" x14ac:dyDescent="0.2">
      <c r="A46" s="77" t="s">
        <v>164</v>
      </c>
      <c r="B46" s="77" t="s">
        <v>59</v>
      </c>
      <c r="C46" t="s">
        <v>405</v>
      </c>
    </row>
    <row r="47" spans="1:3" x14ac:dyDescent="0.2">
      <c r="A47" s="77" t="s">
        <v>164</v>
      </c>
      <c r="B47" s="77" t="s">
        <v>60</v>
      </c>
      <c r="C47" t="s">
        <v>349</v>
      </c>
    </row>
    <row r="48" spans="1:3" x14ac:dyDescent="0.2">
      <c r="A48" s="77" t="s">
        <v>164</v>
      </c>
      <c r="B48" s="77" t="s">
        <v>61</v>
      </c>
      <c r="C48" t="s">
        <v>355</v>
      </c>
    </row>
    <row r="49" spans="1:3" x14ac:dyDescent="0.2">
      <c r="A49" s="77" t="s">
        <v>165</v>
      </c>
      <c r="B49" s="77" t="s">
        <v>54</v>
      </c>
      <c r="C49" t="s">
        <v>320</v>
      </c>
    </row>
    <row r="50" spans="1:3" x14ac:dyDescent="0.2">
      <c r="A50" s="77" t="s">
        <v>165</v>
      </c>
      <c r="B50" s="77" t="s">
        <v>55</v>
      </c>
      <c r="C50" t="s">
        <v>326</v>
      </c>
    </row>
    <row r="51" spans="1:3" x14ac:dyDescent="0.2">
      <c r="A51" s="77" t="s">
        <v>165</v>
      </c>
      <c r="B51" s="77" t="s">
        <v>56</v>
      </c>
      <c r="C51" t="s">
        <v>332</v>
      </c>
    </row>
    <row r="52" spans="1:3" x14ac:dyDescent="0.2">
      <c r="A52" s="77" t="s">
        <v>165</v>
      </c>
      <c r="B52" s="77" t="s">
        <v>57</v>
      </c>
      <c r="C52" t="s">
        <v>338</v>
      </c>
    </row>
    <row r="53" spans="1:3" x14ac:dyDescent="0.2">
      <c r="A53" s="77" t="s">
        <v>165</v>
      </c>
      <c r="B53" s="77" t="s">
        <v>58</v>
      </c>
      <c r="C53" t="s">
        <v>296</v>
      </c>
    </row>
    <row r="54" spans="1:3" x14ac:dyDescent="0.2">
      <c r="A54" s="77" t="s">
        <v>165</v>
      </c>
      <c r="B54" s="77" t="s">
        <v>59</v>
      </c>
      <c r="C54" t="s">
        <v>302</v>
      </c>
    </row>
    <row r="55" spans="1:3" x14ac:dyDescent="0.2">
      <c r="A55" s="77" t="s">
        <v>165</v>
      </c>
      <c r="B55" s="77" t="s">
        <v>60</v>
      </c>
      <c r="C55" t="s">
        <v>308</v>
      </c>
    </row>
    <row r="56" spans="1:3" x14ac:dyDescent="0.2">
      <c r="A56" s="77" t="s">
        <v>165</v>
      </c>
      <c r="B56" s="77" t="s">
        <v>61</v>
      </c>
      <c r="C56" t="s">
        <v>314</v>
      </c>
    </row>
    <row r="57" spans="1:3" x14ac:dyDescent="0.2">
      <c r="A57" s="77" t="s">
        <v>166</v>
      </c>
      <c r="B57" s="77" t="s">
        <v>54</v>
      </c>
      <c r="C57" t="s">
        <v>321</v>
      </c>
    </row>
    <row r="58" spans="1:3" x14ac:dyDescent="0.2">
      <c r="A58" s="77" t="s">
        <v>166</v>
      </c>
      <c r="B58" s="77" t="s">
        <v>55</v>
      </c>
      <c r="C58" t="s">
        <v>327</v>
      </c>
    </row>
    <row r="59" spans="1:3" x14ac:dyDescent="0.2">
      <c r="A59" s="77" t="s">
        <v>166</v>
      </c>
      <c r="B59" s="77" t="s">
        <v>56</v>
      </c>
      <c r="C59" t="s">
        <v>333</v>
      </c>
    </row>
    <row r="60" spans="1:3" x14ac:dyDescent="0.2">
      <c r="A60" s="77" t="s">
        <v>166</v>
      </c>
      <c r="B60" s="77" t="s">
        <v>57</v>
      </c>
      <c r="C60" t="s">
        <v>339</v>
      </c>
    </row>
    <row r="61" spans="1:3" x14ac:dyDescent="0.2">
      <c r="A61" s="77" t="s">
        <v>166</v>
      </c>
      <c r="B61" s="77" t="s">
        <v>58</v>
      </c>
      <c r="C61" t="s">
        <v>297</v>
      </c>
    </row>
    <row r="62" spans="1:3" x14ac:dyDescent="0.2">
      <c r="A62" s="77" t="s">
        <v>166</v>
      </c>
      <c r="B62" s="77" t="s">
        <v>59</v>
      </c>
      <c r="C62" t="s">
        <v>303</v>
      </c>
    </row>
    <row r="63" spans="1:3" x14ac:dyDescent="0.2">
      <c r="A63" s="77" t="s">
        <v>166</v>
      </c>
      <c r="B63" s="77" t="s">
        <v>60</v>
      </c>
      <c r="C63" t="s">
        <v>309</v>
      </c>
    </row>
    <row r="64" spans="1:3" x14ac:dyDescent="0.2">
      <c r="A64" s="77" t="s">
        <v>166</v>
      </c>
      <c r="B64" s="77" t="s">
        <v>61</v>
      </c>
      <c r="C64" t="s">
        <v>315</v>
      </c>
    </row>
    <row r="65" spans="1:3" x14ac:dyDescent="0.2">
      <c r="A65" s="77" t="s">
        <v>167</v>
      </c>
      <c r="B65" s="77" t="s">
        <v>54</v>
      </c>
      <c r="C65" t="s">
        <v>322</v>
      </c>
    </row>
    <row r="66" spans="1:3" x14ac:dyDescent="0.2">
      <c r="A66" s="77" t="s">
        <v>167</v>
      </c>
      <c r="B66" s="77" t="s">
        <v>55</v>
      </c>
      <c r="C66" t="s">
        <v>328</v>
      </c>
    </row>
    <row r="67" spans="1:3" x14ac:dyDescent="0.2">
      <c r="A67" s="77" t="s">
        <v>167</v>
      </c>
      <c r="B67" s="77" t="s">
        <v>56</v>
      </c>
      <c r="C67" t="s">
        <v>334</v>
      </c>
    </row>
    <row r="68" spans="1:3" x14ac:dyDescent="0.2">
      <c r="A68" s="77" t="s">
        <v>167</v>
      </c>
      <c r="B68" s="77" t="s">
        <v>57</v>
      </c>
      <c r="C68" t="s">
        <v>340</v>
      </c>
    </row>
    <row r="69" spans="1:3" x14ac:dyDescent="0.2">
      <c r="A69" s="77" t="s">
        <v>167</v>
      </c>
      <c r="B69" s="77" t="s">
        <v>58</v>
      </c>
      <c r="C69" t="s">
        <v>298</v>
      </c>
    </row>
    <row r="70" spans="1:3" x14ac:dyDescent="0.2">
      <c r="A70" s="77" t="s">
        <v>167</v>
      </c>
      <c r="B70" s="77" t="s">
        <v>59</v>
      </c>
      <c r="C70" t="s">
        <v>304</v>
      </c>
    </row>
    <row r="71" spans="1:3" x14ac:dyDescent="0.2">
      <c r="A71" s="77" t="s">
        <v>167</v>
      </c>
      <c r="B71" s="77" t="s">
        <v>60</v>
      </c>
      <c r="C71" t="s">
        <v>310</v>
      </c>
    </row>
    <row r="72" spans="1:3" x14ac:dyDescent="0.2">
      <c r="A72" s="77" t="s">
        <v>167</v>
      </c>
      <c r="B72" s="77" t="s">
        <v>61</v>
      </c>
      <c r="C72" t="s">
        <v>316</v>
      </c>
    </row>
    <row r="73" spans="1:3" x14ac:dyDescent="0.2">
      <c r="A73" s="77" t="s">
        <v>168</v>
      </c>
      <c r="B73" s="77" t="s">
        <v>54</v>
      </c>
      <c r="C73" t="s">
        <v>323</v>
      </c>
    </row>
    <row r="74" spans="1:3" x14ac:dyDescent="0.2">
      <c r="A74" s="77" t="s">
        <v>168</v>
      </c>
      <c r="B74" s="77" t="s">
        <v>55</v>
      </c>
      <c r="C74" t="s">
        <v>329</v>
      </c>
    </row>
    <row r="75" spans="1:3" x14ac:dyDescent="0.2">
      <c r="A75" s="77" t="s">
        <v>168</v>
      </c>
      <c r="B75" s="77" t="s">
        <v>56</v>
      </c>
      <c r="C75" t="s">
        <v>335</v>
      </c>
    </row>
    <row r="76" spans="1:3" x14ac:dyDescent="0.2">
      <c r="A76" s="77" t="s">
        <v>168</v>
      </c>
      <c r="B76" s="77" t="s">
        <v>57</v>
      </c>
      <c r="C76" t="s">
        <v>341</v>
      </c>
    </row>
    <row r="77" spans="1:3" x14ac:dyDescent="0.2">
      <c r="A77" s="77" t="s">
        <v>168</v>
      </c>
      <c r="B77" s="77" t="s">
        <v>58</v>
      </c>
      <c r="C77" t="s">
        <v>299</v>
      </c>
    </row>
    <row r="78" spans="1:3" x14ac:dyDescent="0.2">
      <c r="A78" s="77" t="s">
        <v>168</v>
      </c>
      <c r="B78" s="77" t="s">
        <v>59</v>
      </c>
      <c r="C78" t="s">
        <v>305</v>
      </c>
    </row>
    <row r="79" spans="1:3" x14ac:dyDescent="0.2">
      <c r="A79" s="77" t="s">
        <v>168</v>
      </c>
      <c r="B79" s="77" t="s">
        <v>60</v>
      </c>
      <c r="C79" t="s">
        <v>311</v>
      </c>
    </row>
    <row r="80" spans="1:3" x14ac:dyDescent="0.2">
      <c r="A80" s="77" t="s">
        <v>168</v>
      </c>
      <c r="B80" s="77" t="s">
        <v>61</v>
      </c>
      <c r="C80" t="s">
        <v>317</v>
      </c>
    </row>
    <row r="81" spans="1:3" x14ac:dyDescent="0.2">
      <c r="A81" s="77" t="s">
        <v>169</v>
      </c>
      <c r="B81" s="77" t="s">
        <v>54</v>
      </c>
      <c r="C81" t="s">
        <v>324</v>
      </c>
    </row>
    <row r="82" spans="1:3" x14ac:dyDescent="0.2">
      <c r="A82" s="77" t="s">
        <v>169</v>
      </c>
      <c r="B82" s="77" t="s">
        <v>55</v>
      </c>
      <c r="C82" t="s">
        <v>330</v>
      </c>
    </row>
    <row r="83" spans="1:3" x14ac:dyDescent="0.2">
      <c r="A83" s="77" t="s">
        <v>169</v>
      </c>
      <c r="B83" s="77" t="s">
        <v>56</v>
      </c>
      <c r="C83" t="s">
        <v>336</v>
      </c>
    </row>
    <row r="84" spans="1:3" x14ac:dyDescent="0.2">
      <c r="A84" s="77" t="s">
        <v>169</v>
      </c>
      <c r="B84" s="77" t="s">
        <v>57</v>
      </c>
      <c r="C84" t="s">
        <v>342</v>
      </c>
    </row>
    <row r="85" spans="1:3" x14ac:dyDescent="0.2">
      <c r="A85" s="77" t="s">
        <v>169</v>
      </c>
      <c r="B85" s="77" t="s">
        <v>58</v>
      </c>
      <c r="C85" t="s">
        <v>300</v>
      </c>
    </row>
    <row r="86" spans="1:3" x14ac:dyDescent="0.2">
      <c r="A86" s="77" t="s">
        <v>169</v>
      </c>
      <c r="B86" s="77" t="s">
        <v>59</v>
      </c>
      <c r="C86" t="s">
        <v>306</v>
      </c>
    </row>
    <row r="87" spans="1:3" x14ac:dyDescent="0.2">
      <c r="A87" s="77" t="s">
        <v>169</v>
      </c>
      <c r="B87" s="77" t="s">
        <v>60</v>
      </c>
      <c r="C87" t="s">
        <v>312</v>
      </c>
    </row>
    <row r="88" spans="1:3" x14ac:dyDescent="0.2">
      <c r="A88" s="77" t="s">
        <v>169</v>
      </c>
      <c r="B88" s="77" t="s">
        <v>61</v>
      </c>
      <c r="C88" t="s">
        <v>318</v>
      </c>
    </row>
    <row r="89" spans="1:3" x14ac:dyDescent="0.2">
      <c r="A89" s="77" t="s">
        <v>170</v>
      </c>
      <c r="B89" s="77" t="s">
        <v>54</v>
      </c>
      <c r="C89" t="s">
        <v>325</v>
      </c>
    </row>
    <row r="90" spans="1:3" x14ac:dyDescent="0.2">
      <c r="A90" s="77" t="s">
        <v>170</v>
      </c>
      <c r="B90" s="77" t="s">
        <v>55</v>
      </c>
      <c r="C90" t="s">
        <v>331</v>
      </c>
    </row>
    <row r="91" spans="1:3" x14ac:dyDescent="0.2">
      <c r="A91" s="77" t="s">
        <v>170</v>
      </c>
      <c r="B91" s="77" t="s">
        <v>56</v>
      </c>
      <c r="C91" t="s">
        <v>337</v>
      </c>
    </row>
    <row r="92" spans="1:3" x14ac:dyDescent="0.2">
      <c r="A92" s="77" t="s">
        <v>170</v>
      </c>
      <c r="B92" s="77" t="s">
        <v>57</v>
      </c>
      <c r="C92" t="s">
        <v>343</v>
      </c>
    </row>
    <row r="93" spans="1:3" x14ac:dyDescent="0.2">
      <c r="A93" s="77" t="s">
        <v>170</v>
      </c>
      <c r="B93" s="77" t="s">
        <v>58</v>
      </c>
      <c r="C93" t="s">
        <v>301</v>
      </c>
    </row>
    <row r="94" spans="1:3" x14ac:dyDescent="0.2">
      <c r="A94" s="77" t="s">
        <v>170</v>
      </c>
      <c r="B94" s="77" t="s">
        <v>59</v>
      </c>
      <c r="C94" t="s">
        <v>307</v>
      </c>
    </row>
    <row r="95" spans="1:3" x14ac:dyDescent="0.2">
      <c r="A95" s="77" t="s">
        <v>170</v>
      </c>
      <c r="B95" s="77" t="s">
        <v>60</v>
      </c>
      <c r="C95" t="s">
        <v>313</v>
      </c>
    </row>
    <row r="96" spans="1:3" x14ac:dyDescent="0.2">
      <c r="A96" s="77" t="s">
        <v>170</v>
      </c>
      <c r="B96" s="77" t="s">
        <v>61</v>
      </c>
      <c r="C96" t="s">
        <v>319</v>
      </c>
    </row>
    <row r="97" spans="1:3" x14ac:dyDescent="0.2">
      <c r="A97" s="77" t="s">
        <v>74</v>
      </c>
      <c r="B97" s="77" t="s">
        <v>54</v>
      </c>
      <c r="C97" t="s">
        <v>406</v>
      </c>
    </row>
    <row r="98" spans="1:3" x14ac:dyDescent="0.2">
      <c r="A98" s="77" t="s">
        <v>74</v>
      </c>
      <c r="B98" s="77" t="s">
        <v>55</v>
      </c>
      <c r="C98" t="s">
        <v>409</v>
      </c>
    </row>
    <row r="99" spans="1:3" x14ac:dyDescent="0.2">
      <c r="A99" s="77" t="s">
        <v>74</v>
      </c>
      <c r="B99" s="77" t="s">
        <v>56</v>
      </c>
      <c r="C99" t="s">
        <v>412</v>
      </c>
    </row>
    <row r="100" spans="1:3" x14ac:dyDescent="0.2">
      <c r="A100" s="77" t="s">
        <v>74</v>
      </c>
      <c r="B100" s="77" t="s">
        <v>57</v>
      </c>
      <c r="C100" t="s">
        <v>415</v>
      </c>
    </row>
    <row r="101" spans="1:3" x14ac:dyDescent="0.2">
      <c r="A101" s="77" t="s">
        <v>74</v>
      </c>
      <c r="B101" s="77" t="s">
        <v>58</v>
      </c>
      <c r="C101" t="s">
        <v>418</v>
      </c>
    </row>
    <row r="102" spans="1:3" x14ac:dyDescent="0.2">
      <c r="A102" s="77" t="s">
        <v>74</v>
      </c>
      <c r="B102" s="77" t="s">
        <v>59</v>
      </c>
      <c r="C102" t="s">
        <v>356</v>
      </c>
    </row>
    <row r="103" spans="1:3" x14ac:dyDescent="0.2">
      <c r="A103" s="77" t="s">
        <v>74</v>
      </c>
      <c r="B103" s="77" t="s">
        <v>60</v>
      </c>
      <c r="C103" t="s">
        <v>362</v>
      </c>
    </row>
    <row r="104" spans="1:3" x14ac:dyDescent="0.2">
      <c r="A104" s="77" t="s">
        <v>75</v>
      </c>
      <c r="B104" s="77" t="s">
        <v>54</v>
      </c>
      <c r="C104" t="s">
        <v>407</v>
      </c>
    </row>
    <row r="105" spans="1:3" x14ac:dyDescent="0.2">
      <c r="A105" s="77" t="s">
        <v>75</v>
      </c>
      <c r="B105" s="77" t="s">
        <v>55</v>
      </c>
      <c r="C105" t="s">
        <v>410</v>
      </c>
    </row>
    <row r="106" spans="1:3" x14ac:dyDescent="0.2">
      <c r="A106" s="77" t="s">
        <v>75</v>
      </c>
      <c r="B106" s="77" t="s">
        <v>56</v>
      </c>
      <c r="C106" t="s">
        <v>413</v>
      </c>
    </row>
    <row r="107" spans="1:3" x14ac:dyDescent="0.2">
      <c r="A107" s="77" t="s">
        <v>75</v>
      </c>
      <c r="B107" s="77" t="s">
        <v>57</v>
      </c>
      <c r="C107" t="s">
        <v>416</v>
      </c>
    </row>
    <row r="108" spans="1:3" x14ac:dyDescent="0.2">
      <c r="A108" s="77" t="s">
        <v>75</v>
      </c>
      <c r="B108" s="77" t="s">
        <v>58</v>
      </c>
      <c r="C108" t="s">
        <v>419</v>
      </c>
    </row>
    <row r="109" spans="1:3" x14ac:dyDescent="0.2">
      <c r="A109" s="77" t="s">
        <v>75</v>
      </c>
      <c r="B109" s="77" t="s">
        <v>59</v>
      </c>
      <c r="C109" t="s">
        <v>357</v>
      </c>
    </row>
    <row r="110" spans="1:3" x14ac:dyDescent="0.2">
      <c r="A110" s="77" t="s">
        <v>75</v>
      </c>
      <c r="B110" s="77" t="s">
        <v>60</v>
      </c>
      <c r="C110" t="s">
        <v>363</v>
      </c>
    </row>
    <row r="111" spans="1:3" x14ac:dyDescent="0.2">
      <c r="A111" s="77" t="s">
        <v>76</v>
      </c>
      <c r="B111" s="77" t="s">
        <v>54</v>
      </c>
      <c r="C111" t="s">
        <v>408</v>
      </c>
    </row>
    <row r="112" spans="1:3" x14ac:dyDescent="0.2">
      <c r="A112" s="77" t="s">
        <v>76</v>
      </c>
      <c r="B112" s="77" t="s">
        <v>55</v>
      </c>
      <c r="C112" t="s">
        <v>411</v>
      </c>
    </row>
    <row r="113" spans="1:3" x14ac:dyDescent="0.2">
      <c r="A113" s="77" t="s">
        <v>76</v>
      </c>
      <c r="B113" s="77" t="s">
        <v>56</v>
      </c>
      <c r="C113" t="s">
        <v>414</v>
      </c>
    </row>
    <row r="114" spans="1:3" x14ac:dyDescent="0.2">
      <c r="A114" s="77" t="s">
        <v>76</v>
      </c>
      <c r="B114" s="77" t="s">
        <v>57</v>
      </c>
      <c r="C114" t="s">
        <v>417</v>
      </c>
    </row>
    <row r="115" spans="1:3" x14ac:dyDescent="0.2">
      <c r="A115" s="77" t="s">
        <v>76</v>
      </c>
      <c r="B115" s="77" t="s">
        <v>58</v>
      </c>
      <c r="C115" t="s">
        <v>420</v>
      </c>
    </row>
    <row r="116" spans="1:3" x14ac:dyDescent="0.2">
      <c r="A116" s="77" t="s">
        <v>76</v>
      </c>
      <c r="B116" s="77" t="s">
        <v>59</v>
      </c>
      <c r="C116" t="s">
        <v>358</v>
      </c>
    </row>
    <row r="117" spans="1:3" x14ac:dyDescent="0.2">
      <c r="A117" s="77" t="s">
        <v>76</v>
      </c>
      <c r="B117" s="77" t="s">
        <v>60</v>
      </c>
      <c r="C117" t="s">
        <v>364</v>
      </c>
    </row>
    <row r="118" spans="1:3" x14ac:dyDescent="0.2">
      <c r="A118" s="77" t="s">
        <v>490</v>
      </c>
      <c r="B118" s="77" t="s">
        <v>54</v>
      </c>
      <c r="C118" t="s">
        <v>427</v>
      </c>
    </row>
    <row r="119" spans="1:3" x14ac:dyDescent="0.2">
      <c r="A119" s="77" t="s">
        <v>490</v>
      </c>
      <c r="B119" s="77" t="s">
        <v>55</v>
      </c>
      <c r="C119" t="s">
        <v>430</v>
      </c>
    </row>
    <row r="120" spans="1:3" x14ac:dyDescent="0.2">
      <c r="A120" s="77" t="s">
        <v>490</v>
      </c>
      <c r="B120" s="77" t="s">
        <v>56</v>
      </c>
      <c r="C120" t="s">
        <v>433</v>
      </c>
    </row>
    <row r="121" spans="1:3" x14ac:dyDescent="0.2">
      <c r="A121" s="77" t="s">
        <v>490</v>
      </c>
      <c r="B121" s="77" t="s">
        <v>57</v>
      </c>
      <c r="C121" t="s">
        <v>436</v>
      </c>
    </row>
    <row r="122" spans="1:3" x14ac:dyDescent="0.2">
      <c r="A122" s="77" t="s">
        <v>490</v>
      </c>
      <c r="B122" s="77" t="s">
        <v>58</v>
      </c>
      <c r="C122" t="s">
        <v>439</v>
      </c>
    </row>
    <row r="123" spans="1:3" x14ac:dyDescent="0.2">
      <c r="A123" s="77" t="s">
        <v>490</v>
      </c>
      <c r="B123" s="77" t="s">
        <v>59</v>
      </c>
      <c r="C123" t="s">
        <v>359</v>
      </c>
    </row>
    <row r="124" spans="1:3" x14ac:dyDescent="0.2">
      <c r="A124" s="77" t="s">
        <v>490</v>
      </c>
      <c r="B124" s="77" t="s">
        <v>60</v>
      </c>
      <c r="C124" t="s">
        <v>365</v>
      </c>
    </row>
    <row r="125" spans="1:3" x14ac:dyDescent="0.2">
      <c r="A125" s="77" t="s">
        <v>491</v>
      </c>
      <c r="B125" s="77" t="s">
        <v>54</v>
      </c>
      <c r="C125" t="s">
        <v>428</v>
      </c>
    </row>
    <row r="126" spans="1:3" x14ac:dyDescent="0.2">
      <c r="A126" s="77" t="s">
        <v>491</v>
      </c>
      <c r="B126" s="77" t="s">
        <v>55</v>
      </c>
      <c r="C126" t="s">
        <v>431</v>
      </c>
    </row>
    <row r="127" spans="1:3" x14ac:dyDescent="0.2">
      <c r="A127" s="77" t="s">
        <v>491</v>
      </c>
      <c r="B127" s="77" t="s">
        <v>56</v>
      </c>
      <c r="C127" t="s">
        <v>434</v>
      </c>
    </row>
    <row r="128" spans="1:3" x14ac:dyDescent="0.2">
      <c r="A128" s="77" t="s">
        <v>491</v>
      </c>
      <c r="B128" s="77" t="s">
        <v>57</v>
      </c>
      <c r="C128" t="s">
        <v>437</v>
      </c>
    </row>
    <row r="129" spans="1:3" x14ac:dyDescent="0.2">
      <c r="A129" s="77" t="s">
        <v>491</v>
      </c>
      <c r="B129" s="77" t="s">
        <v>58</v>
      </c>
      <c r="C129" t="s">
        <v>440</v>
      </c>
    </row>
    <row r="130" spans="1:3" x14ac:dyDescent="0.2">
      <c r="A130" s="77" t="s">
        <v>491</v>
      </c>
      <c r="B130" s="77" t="s">
        <v>59</v>
      </c>
      <c r="C130" t="s">
        <v>360</v>
      </c>
    </row>
    <row r="131" spans="1:3" x14ac:dyDescent="0.2">
      <c r="A131" s="77" t="s">
        <v>491</v>
      </c>
      <c r="B131" s="77" t="s">
        <v>60</v>
      </c>
      <c r="C131" t="s">
        <v>366</v>
      </c>
    </row>
    <row r="132" spans="1:3" x14ac:dyDescent="0.2">
      <c r="A132" s="77" t="s">
        <v>492</v>
      </c>
      <c r="B132" s="77" t="s">
        <v>54</v>
      </c>
      <c r="C132" t="s">
        <v>429</v>
      </c>
    </row>
    <row r="133" spans="1:3" x14ac:dyDescent="0.2">
      <c r="A133" s="77" t="s">
        <v>492</v>
      </c>
      <c r="B133" s="77" t="s">
        <v>55</v>
      </c>
      <c r="C133" t="s">
        <v>432</v>
      </c>
    </row>
    <row r="134" spans="1:3" x14ac:dyDescent="0.2">
      <c r="A134" s="77" t="s">
        <v>492</v>
      </c>
      <c r="B134" s="77" t="s">
        <v>56</v>
      </c>
      <c r="C134" t="s">
        <v>435</v>
      </c>
    </row>
    <row r="135" spans="1:3" x14ac:dyDescent="0.2">
      <c r="A135" s="77" t="s">
        <v>492</v>
      </c>
      <c r="B135" s="77" t="s">
        <v>57</v>
      </c>
      <c r="C135" t="s">
        <v>438</v>
      </c>
    </row>
    <row r="136" spans="1:3" x14ac:dyDescent="0.2">
      <c r="A136" s="77" t="s">
        <v>492</v>
      </c>
      <c r="B136" s="77" t="s">
        <v>58</v>
      </c>
      <c r="C136" t="s">
        <v>441</v>
      </c>
    </row>
    <row r="137" spans="1:3" x14ac:dyDescent="0.2">
      <c r="A137" s="77" t="s">
        <v>492</v>
      </c>
      <c r="B137" s="77" t="s">
        <v>59</v>
      </c>
      <c r="C137" t="s">
        <v>361</v>
      </c>
    </row>
    <row r="138" spans="1:3" x14ac:dyDescent="0.2">
      <c r="A138" s="77" t="s">
        <v>492</v>
      </c>
      <c r="B138" s="77" t="s">
        <v>60</v>
      </c>
      <c r="C138" t="s">
        <v>367</v>
      </c>
    </row>
    <row r="139" spans="1:3" x14ac:dyDescent="0.2">
      <c r="A139" s="77" t="s">
        <v>493</v>
      </c>
      <c r="B139" s="77" t="s">
        <v>54</v>
      </c>
      <c r="C139" t="s">
        <v>421</v>
      </c>
    </row>
    <row r="140" spans="1:3" x14ac:dyDescent="0.2">
      <c r="A140" s="77" t="s">
        <v>493</v>
      </c>
      <c r="B140" s="77" t="s">
        <v>55</v>
      </c>
      <c r="C140" t="s">
        <v>424</v>
      </c>
    </row>
    <row r="141" spans="1:3" x14ac:dyDescent="0.2">
      <c r="A141" s="77" t="s">
        <v>493</v>
      </c>
      <c r="B141" s="77" t="s">
        <v>56</v>
      </c>
      <c r="C141" t="s">
        <v>472</v>
      </c>
    </row>
    <row r="142" spans="1:3" x14ac:dyDescent="0.2">
      <c r="A142" s="77" t="s">
        <v>493</v>
      </c>
      <c r="B142" s="77" t="s">
        <v>57</v>
      </c>
      <c r="C142" t="s">
        <v>478</v>
      </c>
    </row>
    <row r="143" spans="1:3" x14ac:dyDescent="0.2">
      <c r="A143" s="77" t="s">
        <v>494</v>
      </c>
      <c r="B143" s="77" t="s">
        <v>54</v>
      </c>
      <c r="C143" t="s">
        <v>422</v>
      </c>
    </row>
    <row r="144" spans="1:3" x14ac:dyDescent="0.2">
      <c r="A144" s="77" t="s">
        <v>494</v>
      </c>
      <c r="B144" s="77" t="s">
        <v>55</v>
      </c>
      <c r="C144" t="s">
        <v>425</v>
      </c>
    </row>
    <row r="145" spans="1:3" x14ac:dyDescent="0.2">
      <c r="A145" s="77" t="s">
        <v>494</v>
      </c>
      <c r="B145" s="77" t="s">
        <v>56</v>
      </c>
      <c r="C145" t="s">
        <v>473</v>
      </c>
    </row>
    <row r="146" spans="1:3" x14ac:dyDescent="0.2">
      <c r="A146" s="77" t="s">
        <v>494</v>
      </c>
      <c r="B146" s="77" t="s">
        <v>57</v>
      </c>
      <c r="C146" t="s">
        <v>479</v>
      </c>
    </row>
    <row r="147" spans="1:3" x14ac:dyDescent="0.2">
      <c r="A147" s="77" t="s">
        <v>495</v>
      </c>
      <c r="B147" s="77" t="s">
        <v>54</v>
      </c>
      <c r="C147" t="s">
        <v>423</v>
      </c>
    </row>
    <row r="148" spans="1:3" x14ac:dyDescent="0.2">
      <c r="A148" s="77" t="s">
        <v>495</v>
      </c>
      <c r="B148" s="77" t="s">
        <v>55</v>
      </c>
      <c r="C148" t="s">
        <v>426</v>
      </c>
    </row>
    <row r="149" spans="1:3" x14ac:dyDescent="0.2">
      <c r="A149" s="77" t="s">
        <v>495</v>
      </c>
      <c r="B149" s="77" t="s">
        <v>56</v>
      </c>
      <c r="C149" t="s">
        <v>474</v>
      </c>
    </row>
    <row r="150" spans="1:3" x14ac:dyDescent="0.2">
      <c r="A150" s="77" t="s">
        <v>495</v>
      </c>
      <c r="B150" s="77" t="s">
        <v>57</v>
      </c>
      <c r="C150" t="s">
        <v>480</v>
      </c>
    </row>
    <row r="151" spans="1:3" x14ac:dyDescent="0.2">
      <c r="A151" s="77" t="s">
        <v>496</v>
      </c>
      <c r="B151" s="77" t="s">
        <v>54</v>
      </c>
      <c r="C151" t="s">
        <v>442</v>
      </c>
    </row>
    <row r="152" spans="1:3" x14ac:dyDescent="0.2">
      <c r="A152" s="77" t="s">
        <v>496</v>
      </c>
      <c r="B152" s="77" t="s">
        <v>55</v>
      </c>
      <c r="C152" t="s">
        <v>445</v>
      </c>
    </row>
    <row r="153" spans="1:3" x14ac:dyDescent="0.2">
      <c r="A153" s="77" t="s">
        <v>496</v>
      </c>
      <c r="B153" s="77" t="s">
        <v>56</v>
      </c>
      <c r="C153" t="s">
        <v>475</v>
      </c>
    </row>
    <row r="154" spans="1:3" x14ac:dyDescent="0.2">
      <c r="A154" s="77" t="s">
        <v>496</v>
      </c>
      <c r="B154" s="77" t="s">
        <v>57</v>
      </c>
      <c r="C154" t="s">
        <v>481</v>
      </c>
    </row>
    <row r="155" spans="1:3" x14ac:dyDescent="0.2">
      <c r="A155" s="77" t="s">
        <v>497</v>
      </c>
      <c r="B155" s="77" t="s">
        <v>54</v>
      </c>
      <c r="C155" t="s">
        <v>443</v>
      </c>
    </row>
    <row r="156" spans="1:3" x14ac:dyDescent="0.2">
      <c r="A156" s="77" t="s">
        <v>497</v>
      </c>
      <c r="B156" s="77" t="s">
        <v>55</v>
      </c>
      <c r="C156" t="s">
        <v>446</v>
      </c>
    </row>
    <row r="157" spans="1:3" x14ac:dyDescent="0.2">
      <c r="A157" s="77" t="s">
        <v>497</v>
      </c>
      <c r="B157" s="77" t="s">
        <v>56</v>
      </c>
      <c r="C157" t="s">
        <v>476</v>
      </c>
    </row>
    <row r="158" spans="1:3" x14ac:dyDescent="0.2">
      <c r="A158" s="77" t="s">
        <v>497</v>
      </c>
      <c r="B158" s="77" t="s">
        <v>57</v>
      </c>
      <c r="C158" t="s">
        <v>482</v>
      </c>
    </row>
    <row r="159" spans="1:3" x14ac:dyDescent="0.2">
      <c r="A159" s="77" t="s">
        <v>498</v>
      </c>
      <c r="B159" s="77" t="s">
        <v>54</v>
      </c>
      <c r="C159" t="s">
        <v>444</v>
      </c>
    </row>
    <row r="160" spans="1:3" x14ac:dyDescent="0.2">
      <c r="A160" s="77" t="s">
        <v>498</v>
      </c>
      <c r="B160" s="77" t="s">
        <v>55</v>
      </c>
      <c r="C160" t="s">
        <v>447</v>
      </c>
    </row>
    <row r="161" spans="1:3" x14ac:dyDescent="0.2">
      <c r="A161" s="77" t="s">
        <v>498</v>
      </c>
      <c r="B161" s="77" t="s">
        <v>56</v>
      </c>
      <c r="C161" t="s">
        <v>477</v>
      </c>
    </row>
    <row r="162" spans="1:3" x14ac:dyDescent="0.2">
      <c r="A162" s="77" t="s">
        <v>498</v>
      </c>
      <c r="B162" s="77" t="s">
        <v>57</v>
      </c>
      <c r="C162" t="s">
        <v>483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64"/>
  <sheetViews>
    <sheetView tabSelected="1" topLeftCell="A132" zoomScale="125" zoomScaleNormal="125" workbookViewId="0">
      <selection activeCell="G167" sqref="G167"/>
    </sheetView>
  </sheetViews>
  <sheetFormatPr baseColWidth="10" defaultColWidth="9.1640625" defaultRowHeight="15" x14ac:dyDescent="0.2"/>
  <cols>
    <col min="1" max="1" width="41.33203125" style="23" customWidth="1"/>
    <col min="2" max="2" width="9.1640625" style="23"/>
    <col min="3" max="3" width="16.33203125" style="23" bestFit="1" customWidth="1"/>
    <col min="4" max="4" width="9.1640625" style="23"/>
    <col min="5" max="5" width="11.5" style="23" bestFit="1" customWidth="1"/>
    <col min="6" max="6" width="11.5" style="23" customWidth="1"/>
    <col min="7" max="7" width="18.1640625" style="23" bestFit="1" customWidth="1"/>
    <col min="8" max="8" width="14" style="23" customWidth="1"/>
    <col min="9" max="9" width="9.1640625" style="23"/>
    <col min="10" max="10" width="10.83203125" style="23" bestFit="1" customWidth="1"/>
    <col min="11" max="11" width="9.1640625" style="23"/>
    <col min="12" max="12" width="10.5" style="23" customWidth="1"/>
    <col min="13" max="14" width="9.6640625" style="23" bestFit="1" customWidth="1"/>
    <col min="15" max="15" width="11.5" style="23" customWidth="1"/>
    <col min="16" max="16" width="27.5" style="23" bestFit="1" customWidth="1"/>
    <col min="17" max="17" width="16" style="23" bestFit="1" customWidth="1"/>
    <col min="18" max="18" width="14.1640625" style="23" bestFit="1" customWidth="1"/>
    <col min="19" max="19" width="20.5" style="23" bestFit="1" customWidth="1"/>
    <col min="20" max="20" width="11.5" style="23" customWidth="1"/>
    <col min="21" max="21" width="12.1640625" style="23" customWidth="1"/>
    <col min="22" max="16384" width="9.1640625" style="23"/>
  </cols>
  <sheetData>
    <row r="1" spans="1:23" s="57" customFormat="1" x14ac:dyDescent="0.2">
      <c r="A1" s="708" t="s">
        <v>77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40"/>
      <c r="R1" s="55"/>
      <c r="S1" s="56"/>
      <c r="T1" s="56"/>
    </row>
    <row r="2" spans="1:23" s="65" customFormat="1" ht="76.5" customHeight="1" thickBot="1" x14ac:dyDescent="0.25">
      <c r="A2" s="58" t="s">
        <v>78</v>
      </c>
      <c r="B2" s="59" t="s">
        <v>79</v>
      </c>
      <c r="C2" s="59" t="s">
        <v>80</v>
      </c>
      <c r="D2" s="59" t="s">
        <v>81</v>
      </c>
      <c r="E2" s="59" t="s">
        <v>82</v>
      </c>
      <c r="F2" s="59" t="s">
        <v>531</v>
      </c>
      <c r="G2" s="59" t="s">
        <v>83</v>
      </c>
      <c r="H2" s="60" t="s">
        <v>84</v>
      </c>
      <c r="I2" s="60" t="s">
        <v>85</v>
      </c>
      <c r="J2" s="60" t="s">
        <v>86</v>
      </c>
      <c r="K2" s="60" t="s">
        <v>87</v>
      </c>
      <c r="L2" s="60" t="s">
        <v>88</v>
      </c>
      <c r="M2" s="59" t="s">
        <v>89</v>
      </c>
      <c r="N2" s="61" t="s">
        <v>90</v>
      </c>
      <c r="O2" s="61" t="s">
        <v>91</v>
      </c>
      <c r="P2" s="61" t="s">
        <v>92</v>
      </c>
      <c r="Q2" s="62" t="s">
        <v>93</v>
      </c>
      <c r="R2" s="63" t="s">
        <v>94</v>
      </c>
      <c r="S2" s="64" t="s">
        <v>95</v>
      </c>
      <c r="T2" s="59" t="s">
        <v>96</v>
      </c>
      <c r="U2" s="659" t="s">
        <v>97</v>
      </c>
      <c r="V2" s="659" t="s">
        <v>109</v>
      </c>
    </row>
    <row r="3" spans="1:23" ht="16" thickBot="1" x14ac:dyDescent="0.25">
      <c r="A3" s="664" t="s">
        <v>370</v>
      </c>
      <c r="B3" s="77" t="s">
        <v>159</v>
      </c>
      <c r="C3" s="651" t="s">
        <v>171</v>
      </c>
      <c r="D3" s="77" t="s">
        <v>54</v>
      </c>
      <c r="E3" s="660"/>
      <c r="F3" s="660" t="s">
        <v>2</v>
      </c>
      <c r="G3" s="660"/>
      <c r="H3" s="660" t="s">
        <v>526</v>
      </c>
      <c r="I3" s="660"/>
      <c r="J3" s="660"/>
      <c r="K3" s="660"/>
      <c r="L3" s="660"/>
      <c r="M3" s="660"/>
      <c r="N3" s="660"/>
      <c r="O3" s="660"/>
      <c r="P3" s="660">
        <v>48</v>
      </c>
      <c r="Q3" s="660" t="s">
        <v>530</v>
      </c>
      <c r="R3" s="660" t="s">
        <v>511</v>
      </c>
      <c r="S3" s="660"/>
      <c r="T3" s="660" t="s">
        <v>522</v>
      </c>
      <c r="U3" s="660"/>
      <c r="V3" s="660" t="s">
        <v>524</v>
      </c>
      <c r="W3" s="661"/>
    </row>
    <row r="4" spans="1:23" ht="16" thickBot="1" x14ac:dyDescent="0.25">
      <c r="A4" s="665" t="s">
        <v>376</v>
      </c>
      <c r="B4" s="77" t="s">
        <v>159</v>
      </c>
      <c r="C4" s="654" t="s">
        <v>171</v>
      </c>
      <c r="D4" s="77" t="s">
        <v>55</v>
      </c>
      <c r="E4" s="627"/>
      <c r="F4" s="660" t="s">
        <v>2</v>
      </c>
      <c r="G4" s="627"/>
      <c r="H4" s="660" t="s">
        <v>526</v>
      </c>
      <c r="I4" s="627"/>
      <c r="J4" s="627"/>
      <c r="K4" s="627"/>
      <c r="L4" s="627"/>
      <c r="M4" s="627"/>
      <c r="N4" s="627"/>
      <c r="O4" s="627"/>
      <c r="P4" s="660">
        <v>48</v>
      </c>
      <c r="Q4" s="660" t="s">
        <v>530</v>
      </c>
      <c r="R4" s="660" t="s">
        <v>512</v>
      </c>
      <c r="S4" s="627"/>
      <c r="T4" s="660" t="s">
        <v>522</v>
      </c>
      <c r="U4" s="627"/>
      <c r="V4" s="660" t="s">
        <v>524</v>
      </c>
      <c r="W4" s="628"/>
    </row>
    <row r="5" spans="1:23" ht="16" thickBot="1" x14ac:dyDescent="0.25">
      <c r="A5" s="665" t="s">
        <v>382</v>
      </c>
      <c r="B5" s="77" t="s">
        <v>159</v>
      </c>
      <c r="C5" s="654" t="s">
        <v>171</v>
      </c>
      <c r="D5" s="77" t="s">
        <v>56</v>
      </c>
      <c r="E5" s="627"/>
      <c r="F5" s="660" t="s">
        <v>2</v>
      </c>
      <c r="G5" s="627"/>
      <c r="H5" s="660" t="s">
        <v>526</v>
      </c>
      <c r="I5" s="627"/>
      <c r="J5" s="627"/>
      <c r="K5" s="627"/>
      <c r="L5" s="627"/>
      <c r="M5" s="627"/>
      <c r="N5" s="627"/>
      <c r="O5" s="627"/>
      <c r="P5" s="660">
        <v>48</v>
      </c>
      <c r="Q5" s="660" t="s">
        <v>530</v>
      </c>
      <c r="R5" s="741" t="s">
        <v>513</v>
      </c>
      <c r="S5" s="627"/>
      <c r="T5" s="660" t="s">
        <v>522</v>
      </c>
      <c r="U5" s="627"/>
      <c r="V5" s="660" t="s">
        <v>524</v>
      </c>
      <c r="W5" s="628"/>
    </row>
    <row r="6" spans="1:23" ht="16" thickBot="1" x14ac:dyDescent="0.25">
      <c r="A6" s="665" t="s">
        <v>388</v>
      </c>
      <c r="B6" s="77" t="s">
        <v>159</v>
      </c>
      <c r="C6" s="654" t="s">
        <v>171</v>
      </c>
      <c r="D6" s="77" t="s">
        <v>57</v>
      </c>
      <c r="E6" s="627"/>
      <c r="F6" s="660" t="s">
        <v>2</v>
      </c>
      <c r="G6" s="627"/>
      <c r="H6" s="660" t="s">
        <v>526</v>
      </c>
      <c r="I6" s="627"/>
      <c r="J6" s="627"/>
      <c r="K6" s="627"/>
      <c r="L6" s="627"/>
      <c r="M6" s="627"/>
      <c r="N6" s="627"/>
      <c r="O6" s="627"/>
      <c r="P6" s="660">
        <v>48</v>
      </c>
      <c r="Q6" s="660" t="s">
        <v>530</v>
      </c>
      <c r="R6" s="741" t="s">
        <v>514</v>
      </c>
      <c r="S6" s="627"/>
      <c r="T6" s="660" t="s">
        <v>522</v>
      </c>
      <c r="U6" s="627"/>
      <c r="V6" s="660" t="s">
        <v>524</v>
      </c>
      <c r="W6" s="628"/>
    </row>
    <row r="7" spans="1:23" ht="16" thickBot="1" x14ac:dyDescent="0.25">
      <c r="A7" s="665" t="s">
        <v>394</v>
      </c>
      <c r="B7" s="77" t="s">
        <v>159</v>
      </c>
      <c r="C7" s="654" t="s">
        <v>171</v>
      </c>
      <c r="D7" s="77" t="s">
        <v>58</v>
      </c>
      <c r="E7" s="627"/>
      <c r="F7" s="660" t="s">
        <v>2</v>
      </c>
      <c r="G7" s="627"/>
      <c r="H7" s="660" t="s">
        <v>526</v>
      </c>
      <c r="I7" s="627"/>
      <c r="J7" s="627"/>
      <c r="K7" s="627"/>
      <c r="L7" s="627"/>
      <c r="M7" s="627"/>
      <c r="N7" s="627"/>
      <c r="O7" s="627"/>
      <c r="P7" s="660">
        <v>48</v>
      </c>
      <c r="Q7" s="660" t="s">
        <v>530</v>
      </c>
      <c r="R7" s="741" t="s">
        <v>515</v>
      </c>
      <c r="S7" s="627"/>
      <c r="T7" s="660" t="s">
        <v>522</v>
      </c>
      <c r="U7" s="627"/>
      <c r="V7" s="660" t="s">
        <v>524</v>
      </c>
      <c r="W7" s="628"/>
    </row>
    <row r="8" spans="1:23" ht="16" thickBot="1" x14ac:dyDescent="0.25">
      <c r="A8" s="665" t="s">
        <v>400</v>
      </c>
      <c r="B8" s="77" t="s">
        <v>159</v>
      </c>
      <c r="C8" s="654" t="s">
        <v>171</v>
      </c>
      <c r="D8" s="77" t="s">
        <v>59</v>
      </c>
      <c r="E8" s="627"/>
      <c r="F8" s="660" t="s">
        <v>2</v>
      </c>
      <c r="G8" s="627"/>
      <c r="H8" s="660" t="s">
        <v>526</v>
      </c>
      <c r="I8" s="627"/>
      <c r="J8" s="627"/>
      <c r="K8" s="627"/>
      <c r="L8" s="627"/>
      <c r="M8" s="627"/>
      <c r="N8" s="627"/>
      <c r="O8" s="627"/>
      <c r="P8" s="660">
        <v>48</v>
      </c>
      <c r="Q8" s="660" t="s">
        <v>530</v>
      </c>
      <c r="R8" s="741" t="s">
        <v>516</v>
      </c>
      <c r="S8" s="627"/>
      <c r="T8" s="660" t="s">
        <v>522</v>
      </c>
      <c r="U8" s="627"/>
      <c r="V8" s="660" t="s">
        <v>524</v>
      </c>
      <c r="W8" s="628"/>
    </row>
    <row r="9" spans="1:23" ht="16" thickBot="1" x14ac:dyDescent="0.25">
      <c r="A9" s="665" t="s">
        <v>344</v>
      </c>
      <c r="B9" s="77" t="s">
        <v>159</v>
      </c>
      <c r="C9" s="654" t="s">
        <v>171</v>
      </c>
      <c r="D9" s="77" t="s">
        <v>60</v>
      </c>
      <c r="E9" s="627"/>
      <c r="F9" s="660" t="s">
        <v>2</v>
      </c>
      <c r="G9" s="627"/>
      <c r="H9" s="627" t="s">
        <v>527</v>
      </c>
      <c r="I9" s="627"/>
      <c r="J9" s="627"/>
      <c r="K9" s="627"/>
      <c r="L9" s="627"/>
      <c r="M9" s="627"/>
      <c r="N9" s="627"/>
      <c r="O9" s="627"/>
      <c r="P9" s="660">
        <v>48</v>
      </c>
      <c r="Q9" s="660" t="s">
        <v>530</v>
      </c>
      <c r="R9" s="660" t="s">
        <v>511</v>
      </c>
      <c r="S9" s="627"/>
      <c r="T9" s="660" t="s">
        <v>522</v>
      </c>
      <c r="U9" s="627"/>
      <c r="V9" s="660" t="s">
        <v>524</v>
      </c>
      <c r="W9" s="628"/>
    </row>
    <row r="10" spans="1:23" ht="16" thickBot="1" x14ac:dyDescent="0.25">
      <c r="A10" s="665" t="s">
        <v>350</v>
      </c>
      <c r="B10" s="77" t="s">
        <v>159</v>
      </c>
      <c r="C10" s="21" t="s">
        <v>171</v>
      </c>
      <c r="D10" s="77" t="s">
        <v>61</v>
      </c>
      <c r="E10" s="627"/>
      <c r="F10" s="660" t="s">
        <v>2</v>
      </c>
      <c r="G10" s="627"/>
      <c r="H10" s="627" t="s">
        <v>527</v>
      </c>
      <c r="I10" s="627"/>
      <c r="J10" s="627"/>
      <c r="K10" s="627"/>
      <c r="L10" s="627"/>
      <c r="M10" s="627"/>
      <c r="N10" s="627"/>
      <c r="O10" s="627"/>
      <c r="P10" s="660">
        <v>48</v>
      </c>
      <c r="Q10" s="660" t="s">
        <v>530</v>
      </c>
      <c r="R10" s="660" t="s">
        <v>512</v>
      </c>
      <c r="S10" s="627"/>
      <c r="T10" s="660" t="s">
        <v>522</v>
      </c>
      <c r="U10" s="627"/>
      <c r="V10" s="660" t="s">
        <v>524</v>
      </c>
      <c r="W10" s="628"/>
    </row>
    <row r="11" spans="1:23" ht="16" thickBot="1" x14ac:dyDescent="0.25">
      <c r="A11" s="665" t="s">
        <v>371</v>
      </c>
      <c r="B11" s="77" t="s">
        <v>160</v>
      </c>
      <c r="C11" s="652" t="s">
        <v>172</v>
      </c>
      <c r="D11" s="77" t="s">
        <v>54</v>
      </c>
      <c r="E11" s="627"/>
      <c r="F11" s="627" t="s">
        <v>3</v>
      </c>
      <c r="G11" s="627"/>
      <c r="H11" s="660" t="s">
        <v>526</v>
      </c>
      <c r="I11" s="627"/>
      <c r="J11" s="627"/>
      <c r="K11" s="627"/>
      <c r="L11" s="627"/>
      <c r="M11" s="627"/>
      <c r="N11" s="627"/>
      <c r="O11" s="627"/>
      <c r="P11" s="660">
        <v>48</v>
      </c>
      <c r="Q11" s="660" t="s">
        <v>530</v>
      </c>
      <c r="R11" s="660" t="s">
        <v>511</v>
      </c>
      <c r="S11" s="627"/>
      <c r="T11" s="660" t="s">
        <v>522</v>
      </c>
      <c r="U11" s="627"/>
      <c r="V11" s="660" t="s">
        <v>524</v>
      </c>
      <c r="W11" s="628"/>
    </row>
    <row r="12" spans="1:23" ht="16" thickBot="1" x14ac:dyDescent="0.25">
      <c r="A12" s="665" t="s">
        <v>377</v>
      </c>
      <c r="B12" s="77" t="s">
        <v>160</v>
      </c>
      <c r="C12" s="655" t="s">
        <v>172</v>
      </c>
      <c r="D12" s="77" t="s">
        <v>55</v>
      </c>
      <c r="E12" s="627"/>
      <c r="F12" s="627" t="s">
        <v>3</v>
      </c>
      <c r="G12" s="627"/>
      <c r="H12" s="660" t="s">
        <v>526</v>
      </c>
      <c r="I12" s="627"/>
      <c r="J12" s="627"/>
      <c r="K12" s="627"/>
      <c r="L12" s="627"/>
      <c r="M12" s="627"/>
      <c r="N12" s="627"/>
      <c r="O12" s="627"/>
      <c r="P12" s="660">
        <v>48</v>
      </c>
      <c r="Q12" s="660" t="s">
        <v>530</v>
      </c>
      <c r="R12" s="660" t="s">
        <v>512</v>
      </c>
      <c r="S12" s="627"/>
      <c r="T12" s="660" t="s">
        <v>522</v>
      </c>
      <c r="U12" s="627"/>
      <c r="V12" s="660" t="s">
        <v>524</v>
      </c>
      <c r="W12" s="628"/>
    </row>
    <row r="13" spans="1:23" ht="16" thickBot="1" x14ac:dyDescent="0.25">
      <c r="A13" s="665" t="s">
        <v>383</v>
      </c>
      <c r="B13" s="77" t="s">
        <v>160</v>
      </c>
      <c r="C13" s="655" t="s">
        <v>172</v>
      </c>
      <c r="D13" s="77" t="s">
        <v>56</v>
      </c>
      <c r="E13" s="627"/>
      <c r="F13" s="627" t="s">
        <v>3</v>
      </c>
      <c r="G13" s="627"/>
      <c r="H13" s="660" t="s">
        <v>526</v>
      </c>
      <c r="I13" s="627"/>
      <c r="J13" s="627"/>
      <c r="K13" s="627"/>
      <c r="L13" s="627"/>
      <c r="M13" s="627"/>
      <c r="N13" s="627"/>
      <c r="O13" s="627"/>
      <c r="P13" s="660">
        <v>48</v>
      </c>
      <c r="Q13" s="660" t="s">
        <v>530</v>
      </c>
      <c r="R13" s="741" t="s">
        <v>513</v>
      </c>
      <c r="S13" s="627"/>
      <c r="T13" s="660" t="s">
        <v>522</v>
      </c>
      <c r="U13" s="627"/>
      <c r="V13" s="660" t="s">
        <v>524</v>
      </c>
      <c r="W13" s="628"/>
    </row>
    <row r="14" spans="1:23" ht="16" thickBot="1" x14ac:dyDescent="0.25">
      <c r="A14" s="665" t="s">
        <v>389</v>
      </c>
      <c r="B14" s="77" t="s">
        <v>160</v>
      </c>
      <c r="C14" s="655" t="s">
        <v>172</v>
      </c>
      <c r="D14" s="77" t="s">
        <v>57</v>
      </c>
      <c r="E14" s="627"/>
      <c r="F14" s="627" t="s">
        <v>3</v>
      </c>
      <c r="G14" s="627"/>
      <c r="H14" s="660" t="s">
        <v>526</v>
      </c>
      <c r="I14" s="627"/>
      <c r="J14" s="627"/>
      <c r="K14" s="627"/>
      <c r="L14" s="627"/>
      <c r="M14" s="627"/>
      <c r="N14" s="627"/>
      <c r="O14" s="627"/>
      <c r="P14" s="660">
        <v>48</v>
      </c>
      <c r="Q14" s="660" t="s">
        <v>530</v>
      </c>
      <c r="R14" s="741" t="s">
        <v>514</v>
      </c>
      <c r="S14" s="627"/>
      <c r="T14" s="660" t="s">
        <v>522</v>
      </c>
      <c r="U14" s="627"/>
      <c r="V14" s="660" t="s">
        <v>524</v>
      </c>
      <c r="W14" s="628"/>
    </row>
    <row r="15" spans="1:23" ht="16" thickBot="1" x14ac:dyDescent="0.25">
      <c r="A15" s="665" t="s">
        <v>395</v>
      </c>
      <c r="B15" s="77" t="s">
        <v>160</v>
      </c>
      <c r="C15" s="655" t="s">
        <v>172</v>
      </c>
      <c r="D15" s="77" t="s">
        <v>58</v>
      </c>
      <c r="E15" s="627"/>
      <c r="F15" s="627" t="s">
        <v>3</v>
      </c>
      <c r="G15" s="627"/>
      <c r="H15" s="660" t="s">
        <v>526</v>
      </c>
      <c r="I15" s="627"/>
      <c r="J15" s="627"/>
      <c r="K15" s="627"/>
      <c r="L15" s="627"/>
      <c r="M15" s="627"/>
      <c r="N15" s="627"/>
      <c r="O15" s="627"/>
      <c r="P15" s="660">
        <v>48</v>
      </c>
      <c r="Q15" s="660" t="s">
        <v>530</v>
      </c>
      <c r="R15" s="741" t="s">
        <v>515</v>
      </c>
      <c r="S15" s="627"/>
      <c r="T15" s="660" t="s">
        <v>522</v>
      </c>
      <c r="U15" s="627"/>
      <c r="V15" s="660" t="s">
        <v>524</v>
      </c>
      <c r="W15" s="628"/>
    </row>
    <row r="16" spans="1:23" ht="16" thickBot="1" x14ac:dyDescent="0.25">
      <c r="A16" s="665" t="s">
        <v>401</v>
      </c>
      <c r="B16" s="77" t="s">
        <v>160</v>
      </c>
      <c r="C16" s="655" t="s">
        <v>172</v>
      </c>
      <c r="D16" s="77" t="s">
        <v>59</v>
      </c>
      <c r="E16" s="627"/>
      <c r="F16" s="627" t="s">
        <v>3</v>
      </c>
      <c r="G16" s="627"/>
      <c r="H16" s="660" t="s">
        <v>526</v>
      </c>
      <c r="I16" s="627"/>
      <c r="J16" s="627"/>
      <c r="K16" s="627"/>
      <c r="L16" s="627"/>
      <c r="M16" s="627"/>
      <c r="N16" s="627"/>
      <c r="O16" s="627"/>
      <c r="P16" s="660">
        <v>48</v>
      </c>
      <c r="Q16" s="660" t="s">
        <v>530</v>
      </c>
      <c r="R16" s="741" t="s">
        <v>516</v>
      </c>
      <c r="S16" s="627"/>
      <c r="T16" s="660" t="s">
        <v>522</v>
      </c>
      <c r="U16" s="627"/>
      <c r="V16" s="660" t="s">
        <v>524</v>
      </c>
      <c r="W16" s="628"/>
    </row>
    <row r="17" spans="1:23" ht="16" thickBot="1" x14ac:dyDescent="0.25">
      <c r="A17" s="665" t="s">
        <v>345</v>
      </c>
      <c r="B17" s="77" t="s">
        <v>160</v>
      </c>
      <c r="C17" s="655" t="s">
        <v>172</v>
      </c>
      <c r="D17" s="77" t="s">
        <v>60</v>
      </c>
      <c r="E17" s="627"/>
      <c r="F17" s="627" t="s">
        <v>3</v>
      </c>
      <c r="G17" s="627"/>
      <c r="H17" s="627" t="s">
        <v>527</v>
      </c>
      <c r="I17" s="627"/>
      <c r="J17" s="627"/>
      <c r="K17" s="627"/>
      <c r="L17" s="627"/>
      <c r="M17" s="627"/>
      <c r="N17" s="627"/>
      <c r="O17" s="627"/>
      <c r="P17" s="660">
        <v>48</v>
      </c>
      <c r="Q17" s="660" t="s">
        <v>530</v>
      </c>
      <c r="R17" s="660" t="s">
        <v>511</v>
      </c>
      <c r="S17" s="627"/>
      <c r="T17" s="660" t="s">
        <v>522</v>
      </c>
      <c r="U17" s="627"/>
      <c r="V17" s="660" t="s">
        <v>524</v>
      </c>
      <c r="W17" s="628"/>
    </row>
    <row r="18" spans="1:23" ht="16" thickBot="1" x14ac:dyDescent="0.25">
      <c r="A18" s="665" t="s">
        <v>351</v>
      </c>
      <c r="B18" s="77" t="s">
        <v>160</v>
      </c>
      <c r="C18" s="657" t="s">
        <v>172</v>
      </c>
      <c r="D18" s="77" t="s">
        <v>61</v>
      </c>
      <c r="E18" s="627"/>
      <c r="F18" s="627" t="s">
        <v>3</v>
      </c>
      <c r="G18" s="627"/>
      <c r="H18" s="627" t="s">
        <v>527</v>
      </c>
      <c r="I18" s="627"/>
      <c r="J18" s="627"/>
      <c r="K18" s="627"/>
      <c r="L18" s="627"/>
      <c r="M18" s="627"/>
      <c r="N18" s="627"/>
      <c r="O18" s="627"/>
      <c r="P18" s="660">
        <v>48</v>
      </c>
      <c r="Q18" s="660" t="s">
        <v>530</v>
      </c>
      <c r="R18" s="660" t="s">
        <v>512</v>
      </c>
      <c r="S18" s="627"/>
      <c r="T18" s="660" t="s">
        <v>522</v>
      </c>
      <c r="U18" s="627"/>
      <c r="V18" s="660" t="s">
        <v>524</v>
      </c>
      <c r="W18" s="628"/>
    </row>
    <row r="19" spans="1:23" ht="16" thickBot="1" x14ac:dyDescent="0.25">
      <c r="A19" s="665" t="s">
        <v>372</v>
      </c>
      <c r="B19" s="77" t="s">
        <v>161</v>
      </c>
      <c r="C19" s="652" t="s">
        <v>173</v>
      </c>
      <c r="D19" s="77" t="s">
        <v>54</v>
      </c>
      <c r="E19" s="627"/>
      <c r="F19" s="627" t="s">
        <v>4</v>
      </c>
      <c r="G19" s="627"/>
      <c r="H19" s="660" t="s">
        <v>526</v>
      </c>
      <c r="I19" s="627"/>
      <c r="J19" s="627"/>
      <c r="K19" s="627"/>
      <c r="L19" s="627"/>
      <c r="M19" s="627"/>
      <c r="N19" s="627"/>
      <c r="O19" s="627"/>
      <c r="P19" s="660">
        <v>48</v>
      </c>
      <c r="Q19" s="660" t="s">
        <v>530</v>
      </c>
      <c r="R19" s="660" t="s">
        <v>511</v>
      </c>
      <c r="S19" s="627"/>
      <c r="T19" s="660" t="s">
        <v>522</v>
      </c>
      <c r="U19" s="627"/>
      <c r="V19" s="660" t="s">
        <v>524</v>
      </c>
      <c r="W19" s="628"/>
    </row>
    <row r="20" spans="1:23" ht="16" thickBot="1" x14ac:dyDescent="0.25">
      <c r="A20" s="665" t="s">
        <v>378</v>
      </c>
      <c r="B20" s="77" t="s">
        <v>161</v>
      </c>
      <c r="C20" s="655" t="s">
        <v>173</v>
      </c>
      <c r="D20" s="77" t="s">
        <v>55</v>
      </c>
      <c r="E20" s="627"/>
      <c r="F20" s="627" t="s">
        <v>4</v>
      </c>
      <c r="G20" s="627"/>
      <c r="H20" s="660" t="s">
        <v>526</v>
      </c>
      <c r="I20" s="627"/>
      <c r="J20" s="627"/>
      <c r="K20" s="627"/>
      <c r="L20" s="627"/>
      <c r="M20" s="627"/>
      <c r="N20" s="627"/>
      <c r="O20" s="627"/>
      <c r="P20" s="660">
        <v>48</v>
      </c>
      <c r="Q20" s="660" t="s">
        <v>530</v>
      </c>
      <c r="R20" s="660" t="s">
        <v>512</v>
      </c>
      <c r="S20" s="627"/>
      <c r="T20" s="660" t="s">
        <v>522</v>
      </c>
      <c r="U20" s="627"/>
      <c r="V20" s="660" t="s">
        <v>524</v>
      </c>
      <c r="W20" s="628"/>
    </row>
    <row r="21" spans="1:23" ht="16" thickBot="1" x14ac:dyDescent="0.25">
      <c r="A21" s="665" t="s">
        <v>384</v>
      </c>
      <c r="B21" s="77" t="s">
        <v>161</v>
      </c>
      <c r="C21" s="655" t="s">
        <v>173</v>
      </c>
      <c r="D21" s="77" t="s">
        <v>56</v>
      </c>
      <c r="E21" s="627"/>
      <c r="F21" s="627" t="s">
        <v>4</v>
      </c>
      <c r="G21" s="627"/>
      <c r="H21" s="660" t="s">
        <v>526</v>
      </c>
      <c r="I21" s="627"/>
      <c r="J21" s="627"/>
      <c r="K21" s="627"/>
      <c r="L21" s="627"/>
      <c r="M21" s="627"/>
      <c r="N21" s="627"/>
      <c r="O21" s="627"/>
      <c r="P21" s="660">
        <v>48</v>
      </c>
      <c r="Q21" s="660" t="s">
        <v>530</v>
      </c>
      <c r="R21" s="741" t="s">
        <v>513</v>
      </c>
      <c r="S21" s="627"/>
      <c r="T21" s="660" t="s">
        <v>522</v>
      </c>
      <c r="U21" s="627"/>
      <c r="V21" s="660" t="s">
        <v>524</v>
      </c>
      <c r="W21" s="628"/>
    </row>
    <row r="22" spans="1:23" ht="16" thickBot="1" x14ac:dyDescent="0.25">
      <c r="A22" s="665" t="s">
        <v>390</v>
      </c>
      <c r="B22" s="77" t="s">
        <v>161</v>
      </c>
      <c r="C22" s="655" t="s">
        <v>173</v>
      </c>
      <c r="D22" s="77" t="s">
        <v>57</v>
      </c>
      <c r="E22" s="627"/>
      <c r="F22" s="627" t="s">
        <v>4</v>
      </c>
      <c r="G22" s="627"/>
      <c r="H22" s="660" t="s">
        <v>526</v>
      </c>
      <c r="I22" s="627"/>
      <c r="J22" s="627"/>
      <c r="K22" s="627"/>
      <c r="L22" s="627"/>
      <c r="M22" s="627"/>
      <c r="N22" s="627"/>
      <c r="O22" s="627"/>
      <c r="P22" s="660">
        <v>48</v>
      </c>
      <c r="Q22" s="660" t="s">
        <v>530</v>
      </c>
      <c r="R22" s="741" t="s">
        <v>514</v>
      </c>
      <c r="S22" s="627"/>
      <c r="T22" s="660" t="s">
        <v>522</v>
      </c>
      <c r="U22" s="627"/>
      <c r="V22" s="660" t="s">
        <v>524</v>
      </c>
      <c r="W22" s="628"/>
    </row>
    <row r="23" spans="1:23" ht="16" thickBot="1" x14ac:dyDescent="0.25">
      <c r="A23" s="665" t="s">
        <v>396</v>
      </c>
      <c r="B23" s="77" t="s">
        <v>161</v>
      </c>
      <c r="C23" s="655" t="s">
        <v>173</v>
      </c>
      <c r="D23" s="77" t="s">
        <v>58</v>
      </c>
      <c r="E23" s="627"/>
      <c r="F23" s="627" t="s">
        <v>4</v>
      </c>
      <c r="G23" s="627"/>
      <c r="H23" s="660" t="s">
        <v>526</v>
      </c>
      <c r="I23" s="627"/>
      <c r="J23" s="627"/>
      <c r="K23" s="627"/>
      <c r="L23" s="627"/>
      <c r="M23" s="627"/>
      <c r="N23" s="627"/>
      <c r="O23" s="627"/>
      <c r="P23" s="660">
        <v>48</v>
      </c>
      <c r="Q23" s="660" t="s">
        <v>530</v>
      </c>
      <c r="R23" s="741" t="s">
        <v>515</v>
      </c>
      <c r="S23" s="627"/>
      <c r="T23" s="660" t="s">
        <v>522</v>
      </c>
      <c r="U23" s="627"/>
      <c r="V23" s="660" t="s">
        <v>524</v>
      </c>
      <c r="W23" s="628"/>
    </row>
    <row r="24" spans="1:23" ht="16" thickBot="1" x14ac:dyDescent="0.25">
      <c r="A24" s="665" t="s">
        <v>402</v>
      </c>
      <c r="B24" s="77" t="s">
        <v>161</v>
      </c>
      <c r="C24" s="655" t="s">
        <v>173</v>
      </c>
      <c r="D24" s="77" t="s">
        <v>59</v>
      </c>
      <c r="E24" s="627"/>
      <c r="F24" s="627" t="s">
        <v>4</v>
      </c>
      <c r="G24" s="627"/>
      <c r="H24" s="660" t="s">
        <v>526</v>
      </c>
      <c r="I24" s="627"/>
      <c r="J24" s="627"/>
      <c r="K24" s="627"/>
      <c r="L24" s="627"/>
      <c r="M24" s="627"/>
      <c r="N24" s="627"/>
      <c r="O24" s="627"/>
      <c r="P24" s="660">
        <v>48</v>
      </c>
      <c r="Q24" s="660" t="s">
        <v>530</v>
      </c>
      <c r="R24" s="741" t="s">
        <v>516</v>
      </c>
      <c r="S24" s="627"/>
      <c r="T24" s="660" t="s">
        <v>522</v>
      </c>
      <c r="U24" s="627"/>
      <c r="V24" s="660" t="s">
        <v>524</v>
      </c>
      <c r="W24" s="628"/>
    </row>
    <row r="25" spans="1:23" ht="16" thickBot="1" x14ac:dyDescent="0.25">
      <c r="A25" s="665" t="s">
        <v>346</v>
      </c>
      <c r="B25" s="77" t="s">
        <v>161</v>
      </c>
      <c r="C25" s="655" t="s">
        <v>173</v>
      </c>
      <c r="D25" s="77" t="s">
        <v>60</v>
      </c>
      <c r="E25" s="627"/>
      <c r="F25" s="627" t="s">
        <v>4</v>
      </c>
      <c r="G25" s="627"/>
      <c r="H25" s="627" t="s">
        <v>527</v>
      </c>
      <c r="I25" s="627"/>
      <c r="J25" s="627"/>
      <c r="K25" s="627"/>
      <c r="L25" s="627"/>
      <c r="M25" s="627"/>
      <c r="N25" s="627"/>
      <c r="O25" s="627"/>
      <c r="P25" s="660">
        <v>48</v>
      </c>
      <c r="Q25" s="660" t="s">
        <v>530</v>
      </c>
      <c r="R25" s="660" t="s">
        <v>511</v>
      </c>
      <c r="S25" s="627"/>
      <c r="T25" s="660" t="s">
        <v>522</v>
      </c>
      <c r="U25" s="627"/>
      <c r="V25" s="660" t="s">
        <v>524</v>
      </c>
      <c r="W25" s="628"/>
    </row>
    <row r="26" spans="1:23" ht="16" thickBot="1" x14ac:dyDescent="0.25">
      <c r="A26" s="665" t="s">
        <v>352</v>
      </c>
      <c r="B26" s="77" t="s">
        <v>161</v>
      </c>
      <c r="C26" s="657" t="s">
        <v>173</v>
      </c>
      <c r="D26" s="77" t="s">
        <v>61</v>
      </c>
      <c r="E26" s="627"/>
      <c r="F26" s="627" t="s">
        <v>4</v>
      </c>
      <c r="G26" s="627"/>
      <c r="H26" s="627" t="s">
        <v>527</v>
      </c>
      <c r="I26" s="627"/>
      <c r="J26" s="627"/>
      <c r="K26" s="627"/>
      <c r="L26" s="627"/>
      <c r="M26" s="627"/>
      <c r="N26" s="627"/>
      <c r="O26" s="627"/>
      <c r="P26" s="660">
        <v>48</v>
      </c>
      <c r="Q26" s="660" t="s">
        <v>530</v>
      </c>
      <c r="R26" s="660" t="s">
        <v>512</v>
      </c>
      <c r="S26" s="627"/>
      <c r="T26" s="660" t="s">
        <v>522</v>
      </c>
      <c r="U26" s="627"/>
      <c r="V26" s="660" t="s">
        <v>524</v>
      </c>
      <c r="W26" s="628"/>
    </row>
    <row r="27" spans="1:23" ht="16" thickBot="1" x14ac:dyDescent="0.25">
      <c r="A27" s="665" t="s">
        <v>373</v>
      </c>
      <c r="B27" s="77" t="s">
        <v>162</v>
      </c>
      <c r="C27" s="652" t="s">
        <v>174</v>
      </c>
      <c r="D27" s="77" t="s">
        <v>54</v>
      </c>
      <c r="E27" s="627"/>
      <c r="F27" s="627" t="s">
        <v>2</v>
      </c>
      <c r="G27" s="627"/>
      <c r="H27" s="660" t="s">
        <v>526</v>
      </c>
      <c r="I27" s="627"/>
      <c r="J27" s="627"/>
      <c r="K27" s="627"/>
      <c r="L27" s="627"/>
      <c r="M27" s="627"/>
      <c r="N27" s="627"/>
      <c r="O27" s="627"/>
      <c r="P27" s="660">
        <v>48</v>
      </c>
      <c r="Q27" s="660" t="s">
        <v>530</v>
      </c>
      <c r="R27" s="660" t="s">
        <v>511</v>
      </c>
      <c r="S27" s="627"/>
      <c r="T27" s="627" t="s">
        <v>523</v>
      </c>
      <c r="U27" s="627"/>
      <c r="V27" s="660" t="s">
        <v>524</v>
      </c>
      <c r="W27" s="628"/>
    </row>
    <row r="28" spans="1:23" ht="16" thickBot="1" x14ac:dyDescent="0.25">
      <c r="A28" s="665" t="s">
        <v>379</v>
      </c>
      <c r="B28" s="77" t="s">
        <v>162</v>
      </c>
      <c r="C28" s="655" t="s">
        <v>174</v>
      </c>
      <c r="D28" s="77" t="s">
        <v>55</v>
      </c>
      <c r="E28" s="627"/>
      <c r="F28" s="627" t="s">
        <v>2</v>
      </c>
      <c r="G28" s="627"/>
      <c r="H28" s="660" t="s">
        <v>526</v>
      </c>
      <c r="I28" s="627"/>
      <c r="J28" s="627"/>
      <c r="K28" s="627"/>
      <c r="L28" s="627"/>
      <c r="M28" s="627"/>
      <c r="N28" s="627"/>
      <c r="O28" s="627"/>
      <c r="P28" s="660">
        <v>48</v>
      </c>
      <c r="Q28" s="660" t="s">
        <v>530</v>
      </c>
      <c r="R28" s="660" t="s">
        <v>512</v>
      </c>
      <c r="S28" s="627"/>
      <c r="T28" s="627" t="s">
        <v>523</v>
      </c>
      <c r="U28" s="627"/>
      <c r="V28" s="660" t="s">
        <v>524</v>
      </c>
      <c r="W28" s="628"/>
    </row>
    <row r="29" spans="1:23" ht="16" thickBot="1" x14ac:dyDescent="0.25">
      <c r="A29" s="665" t="s">
        <v>385</v>
      </c>
      <c r="B29" s="77" t="s">
        <v>162</v>
      </c>
      <c r="C29" s="655" t="s">
        <v>174</v>
      </c>
      <c r="D29" s="77" t="s">
        <v>56</v>
      </c>
      <c r="E29" s="627"/>
      <c r="F29" s="627" t="s">
        <v>2</v>
      </c>
      <c r="G29" s="627"/>
      <c r="H29" s="660" t="s">
        <v>526</v>
      </c>
      <c r="I29" s="627"/>
      <c r="J29" s="627"/>
      <c r="K29" s="627"/>
      <c r="L29" s="627"/>
      <c r="M29" s="627"/>
      <c r="N29" s="627"/>
      <c r="O29" s="627"/>
      <c r="P29" s="660">
        <v>48</v>
      </c>
      <c r="Q29" s="660" t="s">
        <v>530</v>
      </c>
      <c r="R29" s="741" t="s">
        <v>513</v>
      </c>
      <c r="S29" s="627"/>
      <c r="T29" s="627" t="s">
        <v>523</v>
      </c>
      <c r="U29" s="627"/>
      <c r="V29" s="660" t="s">
        <v>524</v>
      </c>
      <c r="W29" s="628"/>
    </row>
    <row r="30" spans="1:23" ht="16" thickBot="1" x14ac:dyDescent="0.25">
      <c r="A30" s="665" t="s">
        <v>391</v>
      </c>
      <c r="B30" s="77" t="s">
        <v>162</v>
      </c>
      <c r="C30" s="655" t="s">
        <v>174</v>
      </c>
      <c r="D30" s="77" t="s">
        <v>57</v>
      </c>
      <c r="E30" s="627"/>
      <c r="F30" s="627" t="s">
        <v>2</v>
      </c>
      <c r="G30" s="627"/>
      <c r="H30" s="660" t="s">
        <v>526</v>
      </c>
      <c r="I30" s="627"/>
      <c r="J30" s="627"/>
      <c r="K30" s="627"/>
      <c r="L30" s="627"/>
      <c r="M30" s="627"/>
      <c r="N30" s="627"/>
      <c r="O30" s="627"/>
      <c r="P30" s="660">
        <v>48</v>
      </c>
      <c r="Q30" s="660" t="s">
        <v>530</v>
      </c>
      <c r="R30" s="741" t="s">
        <v>514</v>
      </c>
      <c r="S30" s="627"/>
      <c r="T30" s="627" t="s">
        <v>523</v>
      </c>
      <c r="U30" s="627"/>
      <c r="V30" s="660" t="s">
        <v>524</v>
      </c>
      <c r="W30" s="628"/>
    </row>
    <row r="31" spans="1:23" ht="16" thickBot="1" x14ac:dyDescent="0.25">
      <c r="A31" s="665" t="s">
        <v>397</v>
      </c>
      <c r="B31" s="77" t="s">
        <v>162</v>
      </c>
      <c r="C31" s="655" t="s">
        <v>174</v>
      </c>
      <c r="D31" s="77" t="s">
        <v>58</v>
      </c>
      <c r="E31" s="627"/>
      <c r="F31" s="627" t="s">
        <v>2</v>
      </c>
      <c r="G31" s="627"/>
      <c r="H31" s="660" t="s">
        <v>526</v>
      </c>
      <c r="I31" s="627"/>
      <c r="J31" s="627"/>
      <c r="K31" s="627"/>
      <c r="L31" s="627"/>
      <c r="M31" s="627"/>
      <c r="N31" s="627"/>
      <c r="O31" s="627"/>
      <c r="P31" s="660">
        <v>48</v>
      </c>
      <c r="Q31" s="660" t="s">
        <v>530</v>
      </c>
      <c r="R31" s="741" t="s">
        <v>515</v>
      </c>
      <c r="S31" s="627"/>
      <c r="T31" s="627" t="s">
        <v>523</v>
      </c>
      <c r="U31" s="627"/>
      <c r="V31" s="660" t="s">
        <v>524</v>
      </c>
      <c r="W31" s="628"/>
    </row>
    <row r="32" spans="1:23" ht="16" thickBot="1" x14ac:dyDescent="0.25">
      <c r="A32" s="665" t="s">
        <v>403</v>
      </c>
      <c r="B32" s="77" t="s">
        <v>162</v>
      </c>
      <c r="C32" s="655" t="s">
        <v>174</v>
      </c>
      <c r="D32" s="77" t="s">
        <v>59</v>
      </c>
      <c r="E32" s="627"/>
      <c r="F32" s="627" t="s">
        <v>2</v>
      </c>
      <c r="G32" s="627"/>
      <c r="H32" s="660" t="s">
        <v>526</v>
      </c>
      <c r="I32" s="627"/>
      <c r="J32" s="627"/>
      <c r="K32" s="627"/>
      <c r="L32" s="627"/>
      <c r="M32" s="627"/>
      <c r="N32" s="627"/>
      <c r="O32" s="627"/>
      <c r="P32" s="660">
        <v>48</v>
      </c>
      <c r="Q32" s="660" t="s">
        <v>530</v>
      </c>
      <c r="R32" s="741" t="s">
        <v>516</v>
      </c>
      <c r="S32" s="627"/>
      <c r="T32" s="627" t="s">
        <v>523</v>
      </c>
      <c r="U32" s="627"/>
      <c r="V32" s="660" t="s">
        <v>524</v>
      </c>
      <c r="W32" s="628"/>
    </row>
    <row r="33" spans="1:23" ht="16" thickBot="1" x14ac:dyDescent="0.25">
      <c r="A33" s="665" t="s">
        <v>347</v>
      </c>
      <c r="B33" s="77" t="s">
        <v>162</v>
      </c>
      <c r="C33" s="655" t="s">
        <v>174</v>
      </c>
      <c r="D33" s="77" t="s">
        <v>60</v>
      </c>
      <c r="E33" s="627"/>
      <c r="F33" s="627" t="s">
        <v>2</v>
      </c>
      <c r="G33" s="627"/>
      <c r="H33" s="627" t="s">
        <v>527</v>
      </c>
      <c r="I33" s="627"/>
      <c r="J33" s="627"/>
      <c r="K33" s="627"/>
      <c r="L33" s="627"/>
      <c r="M33" s="627"/>
      <c r="N33" s="627"/>
      <c r="O33" s="627"/>
      <c r="P33" s="660">
        <v>48</v>
      </c>
      <c r="Q33" s="660" t="s">
        <v>530</v>
      </c>
      <c r="R33" s="660" t="s">
        <v>511</v>
      </c>
      <c r="S33" s="627"/>
      <c r="T33" s="627" t="s">
        <v>523</v>
      </c>
      <c r="U33" s="627"/>
      <c r="V33" s="660" t="s">
        <v>524</v>
      </c>
      <c r="W33" s="628"/>
    </row>
    <row r="34" spans="1:23" ht="16" thickBot="1" x14ac:dyDescent="0.25">
      <c r="A34" s="665" t="s">
        <v>353</v>
      </c>
      <c r="B34" s="77" t="s">
        <v>162</v>
      </c>
      <c r="C34" s="657" t="s">
        <v>174</v>
      </c>
      <c r="D34" s="77" t="s">
        <v>61</v>
      </c>
      <c r="E34" s="627"/>
      <c r="F34" s="627" t="s">
        <v>2</v>
      </c>
      <c r="G34" s="627"/>
      <c r="H34" s="627" t="s">
        <v>527</v>
      </c>
      <c r="I34" s="627"/>
      <c r="J34" s="627"/>
      <c r="K34" s="627"/>
      <c r="L34" s="627"/>
      <c r="M34" s="627"/>
      <c r="N34" s="627"/>
      <c r="O34" s="627"/>
      <c r="P34" s="660">
        <v>48</v>
      </c>
      <c r="Q34" s="660" t="s">
        <v>530</v>
      </c>
      <c r="R34" s="660" t="s">
        <v>512</v>
      </c>
      <c r="S34" s="627"/>
      <c r="T34" s="627" t="s">
        <v>523</v>
      </c>
      <c r="U34" s="627"/>
      <c r="V34" s="660" t="s">
        <v>524</v>
      </c>
      <c r="W34" s="628"/>
    </row>
    <row r="35" spans="1:23" ht="16" thickBot="1" x14ac:dyDescent="0.25">
      <c r="A35" s="665" t="s">
        <v>374</v>
      </c>
      <c r="B35" s="77" t="s">
        <v>163</v>
      </c>
      <c r="C35" s="652" t="s">
        <v>175</v>
      </c>
      <c r="D35" s="77" t="s">
        <v>54</v>
      </c>
      <c r="E35" s="627"/>
      <c r="F35" s="627" t="s">
        <v>3</v>
      </c>
      <c r="G35" s="627"/>
      <c r="H35" s="660" t="s">
        <v>526</v>
      </c>
      <c r="I35" s="627"/>
      <c r="J35" s="627"/>
      <c r="K35" s="627"/>
      <c r="L35" s="627"/>
      <c r="M35" s="627"/>
      <c r="N35" s="627"/>
      <c r="O35" s="627"/>
      <c r="P35" s="660">
        <v>48</v>
      </c>
      <c r="Q35" s="660" t="s">
        <v>530</v>
      </c>
      <c r="R35" s="660" t="s">
        <v>511</v>
      </c>
      <c r="S35" s="627"/>
      <c r="T35" s="627" t="s">
        <v>523</v>
      </c>
      <c r="U35" s="627"/>
      <c r="V35" s="660" t="s">
        <v>524</v>
      </c>
      <c r="W35" s="628"/>
    </row>
    <row r="36" spans="1:23" ht="16" thickBot="1" x14ac:dyDescent="0.25">
      <c r="A36" s="665" t="s">
        <v>380</v>
      </c>
      <c r="B36" s="77" t="s">
        <v>163</v>
      </c>
      <c r="C36" s="655" t="s">
        <v>175</v>
      </c>
      <c r="D36" s="77" t="s">
        <v>55</v>
      </c>
      <c r="E36" s="627"/>
      <c r="F36" s="627" t="s">
        <v>3</v>
      </c>
      <c r="G36" s="627"/>
      <c r="H36" s="660" t="s">
        <v>526</v>
      </c>
      <c r="I36" s="627"/>
      <c r="J36" s="627"/>
      <c r="K36" s="627"/>
      <c r="L36" s="627"/>
      <c r="M36" s="627"/>
      <c r="N36" s="627"/>
      <c r="O36" s="627"/>
      <c r="P36" s="660">
        <v>48</v>
      </c>
      <c r="Q36" s="660" t="s">
        <v>530</v>
      </c>
      <c r="R36" s="660" t="s">
        <v>512</v>
      </c>
      <c r="S36" s="627"/>
      <c r="T36" s="627" t="s">
        <v>523</v>
      </c>
      <c r="U36" s="627"/>
      <c r="V36" s="660" t="s">
        <v>524</v>
      </c>
      <c r="W36" s="628"/>
    </row>
    <row r="37" spans="1:23" ht="16" thickBot="1" x14ac:dyDescent="0.25">
      <c r="A37" s="665" t="s">
        <v>386</v>
      </c>
      <c r="B37" s="77" t="s">
        <v>163</v>
      </c>
      <c r="C37" s="655" t="s">
        <v>175</v>
      </c>
      <c r="D37" s="77" t="s">
        <v>56</v>
      </c>
      <c r="E37" s="627"/>
      <c r="F37" s="627" t="s">
        <v>3</v>
      </c>
      <c r="G37" s="627"/>
      <c r="H37" s="660" t="s">
        <v>526</v>
      </c>
      <c r="I37" s="627"/>
      <c r="J37" s="627"/>
      <c r="K37" s="627"/>
      <c r="L37" s="627"/>
      <c r="M37" s="627"/>
      <c r="N37" s="627"/>
      <c r="O37" s="627"/>
      <c r="P37" s="660">
        <v>48</v>
      </c>
      <c r="Q37" s="660" t="s">
        <v>530</v>
      </c>
      <c r="R37" s="741" t="s">
        <v>513</v>
      </c>
      <c r="S37" s="627"/>
      <c r="T37" s="627" t="s">
        <v>523</v>
      </c>
      <c r="U37" s="627"/>
      <c r="V37" s="660" t="s">
        <v>524</v>
      </c>
      <c r="W37" s="628"/>
    </row>
    <row r="38" spans="1:23" ht="16" thickBot="1" x14ac:dyDescent="0.25">
      <c r="A38" s="665" t="s">
        <v>392</v>
      </c>
      <c r="B38" s="77" t="s">
        <v>163</v>
      </c>
      <c r="C38" s="655" t="s">
        <v>175</v>
      </c>
      <c r="D38" s="77" t="s">
        <v>57</v>
      </c>
      <c r="E38" s="627"/>
      <c r="F38" s="627" t="s">
        <v>3</v>
      </c>
      <c r="G38" s="627"/>
      <c r="H38" s="660" t="s">
        <v>526</v>
      </c>
      <c r="I38" s="627"/>
      <c r="J38" s="627"/>
      <c r="K38" s="627"/>
      <c r="L38" s="627"/>
      <c r="M38" s="627"/>
      <c r="N38" s="627"/>
      <c r="O38" s="627"/>
      <c r="P38" s="660">
        <v>48</v>
      </c>
      <c r="Q38" s="660" t="s">
        <v>530</v>
      </c>
      <c r="R38" s="741" t="s">
        <v>514</v>
      </c>
      <c r="S38" s="627"/>
      <c r="T38" s="627" t="s">
        <v>523</v>
      </c>
      <c r="U38" s="627"/>
      <c r="V38" s="660" t="s">
        <v>524</v>
      </c>
      <c r="W38" s="628"/>
    </row>
    <row r="39" spans="1:23" ht="16" thickBot="1" x14ac:dyDescent="0.25">
      <c r="A39" s="665" t="s">
        <v>398</v>
      </c>
      <c r="B39" s="77" t="s">
        <v>163</v>
      </c>
      <c r="C39" s="655" t="s">
        <v>175</v>
      </c>
      <c r="D39" s="77" t="s">
        <v>58</v>
      </c>
      <c r="E39" s="627"/>
      <c r="F39" s="627" t="s">
        <v>3</v>
      </c>
      <c r="G39" s="627"/>
      <c r="H39" s="660" t="s">
        <v>526</v>
      </c>
      <c r="I39" s="627"/>
      <c r="J39" s="627"/>
      <c r="K39" s="627"/>
      <c r="L39" s="627"/>
      <c r="M39" s="627"/>
      <c r="N39" s="627"/>
      <c r="O39" s="627"/>
      <c r="P39" s="660">
        <v>48</v>
      </c>
      <c r="Q39" s="660" t="s">
        <v>530</v>
      </c>
      <c r="R39" s="741" t="s">
        <v>515</v>
      </c>
      <c r="S39" s="627"/>
      <c r="T39" s="627" t="s">
        <v>523</v>
      </c>
      <c r="U39" s="627"/>
      <c r="V39" s="660" t="s">
        <v>524</v>
      </c>
      <c r="W39" s="628"/>
    </row>
    <row r="40" spans="1:23" ht="16" thickBot="1" x14ac:dyDescent="0.25">
      <c r="A40" s="665" t="s">
        <v>404</v>
      </c>
      <c r="B40" s="77" t="s">
        <v>163</v>
      </c>
      <c r="C40" s="655" t="s">
        <v>175</v>
      </c>
      <c r="D40" s="77" t="s">
        <v>59</v>
      </c>
      <c r="E40" s="627"/>
      <c r="F40" s="627" t="s">
        <v>3</v>
      </c>
      <c r="G40" s="627"/>
      <c r="H40" s="660" t="s">
        <v>526</v>
      </c>
      <c r="I40" s="627"/>
      <c r="J40" s="627"/>
      <c r="K40" s="627"/>
      <c r="L40" s="627"/>
      <c r="M40" s="627"/>
      <c r="N40" s="627"/>
      <c r="O40" s="627"/>
      <c r="P40" s="660">
        <v>48</v>
      </c>
      <c r="Q40" s="660" t="s">
        <v>530</v>
      </c>
      <c r="R40" s="741" t="s">
        <v>516</v>
      </c>
      <c r="S40" s="627"/>
      <c r="T40" s="627" t="s">
        <v>523</v>
      </c>
      <c r="U40" s="627"/>
      <c r="V40" s="660" t="s">
        <v>524</v>
      </c>
      <c r="W40" s="628"/>
    </row>
    <row r="41" spans="1:23" ht="16" thickBot="1" x14ac:dyDescent="0.25">
      <c r="A41" s="665" t="s">
        <v>348</v>
      </c>
      <c r="B41" s="77" t="s">
        <v>163</v>
      </c>
      <c r="C41" s="655" t="s">
        <v>175</v>
      </c>
      <c r="D41" s="77" t="s">
        <v>60</v>
      </c>
      <c r="E41" s="627"/>
      <c r="F41" s="627" t="s">
        <v>3</v>
      </c>
      <c r="G41" s="627"/>
      <c r="H41" s="627" t="s">
        <v>527</v>
      </c>
      <c r="I41" s="627"/>
      <c r="J41" s="627"/>
      <c r="K41" s="627"/>
      <c r="L41" s="627"/>
      <c r="M41" s="627"/>
      <c r="N41" s="627"/>
      <c r="O41" s="627"/>
      <c r="P41" s="660">
        <v>48</v>
      </c>
      <c r="Q41" s="660" t="s">
        <v>530</v>
      </c>
      <c r="R41" s="660" t="s">
        <v>511</v>
      </c>
      <c r="S41" s="627"/>
      <c r="T41" s="627" t="s">
        <v>523</v>
      </c>
      <c r="U41" s="627"/>
      <c r="V41" s="660" t="s">
        <v>524</v>
      </c>
      <c r="W41" s="628"/>
    </row>
    <row r="42" spans="1:23" ht="16" thickBot="1" x14ac:dyDescent="0.25">
      <c r="A42" s="665" t="s">
        <v>354</v>
      </c>
      <c r="B42" s="77" t="s">
        <v>163</v>
      </c>
      <c r="C42" s="657" t="s">
        <v>175</v>
      </c>
      <c r="D42" s="77" t="s">
        <v>61</v>
      </c>
      <c r="E42" s="627"/>
      <c r="F42" s="627" t="s">
        <v>3</v>
      </c>
      <c r="G42" s="627"/>
      <c r="H42" s="627" t="s">
        <v>527</v>
      </c>
      <c r="I42" s="627"/>
      <c r="J42" s="627"/>
      <c r="K42" s="627"/>
      <c r="L42" s="627"/>
      <c r="M42" s="627"/>
      <c r="N42" s="627"/>
      <c r="O42" s="627"/>
      <c r="P42" s="660">
        <v>48</v>
      </c>
      <c r="Q42" s="660" t="s">
        <v>530</v>
      </c>
      <c r="R42" s="660" t="s">
        <v>512</v>
      </c>
      <c r="S42" s="627"/>
      <c r="T42" s="627" t="s">
        <v>523</v>
      </c>
      <c r="U42" s="627"/>
      <c r="V42" s="660" t="s">
        <v>524</v>
      </c>
      <c r="W42" s="628"/>
    </row>
    <row r="43" spans="1:23" ht="16" thickBot="1" x14ac:dyDescent="0.25">
      <c r="A43" s="665" t="s">
        <v>375</v>
      </c>
      <c r="B43" s="77" t="s">
        <v>164</v>
      </c>
      <c r="C43" s="652" t="s">
        <v>176</v>
      </c>
      <c r="D43" s="77" t="s">
        <v>54</v>
      </c>
      <c r="E43" s="627"/>
      <c r="F43" s="627" t="s">
        <v>4</v>
      </c>
      <c r="G43" s="627"/>
      <c r="H43" s="660" t="s">
        <v>526</v>
      </c>
      <c r="I43" s="627"/>
      <c r="J43" s="627"/>
      <c r="K43" s="627"/>
      <c r="L43" s="627"/>
      <c r="M43" s="627"/>
      <c r="N43" s="627"/>
      <c r="O43" s="627"/>
      <c r="P43" s="660">
        <v>48</v>
      </c>
      <c r="Q43" s="660" t="s">
        <v>530</v>
      </c>
      <c r="R43" s="660" t="s">
        <v>511</v>
      </c>
      <c r="S43" s="627"/>
      <c r="T43" s="627" t="s">
        <v>523</v>
      </c>
      <c r="U43" s="627"/>
      <c r="V43" s="660" t="s">
        <v>524</v>
      </c>
      <c r="W43" s="628"/>
    </row>
    <row r="44" spans="1:23" ht="16" thickBot="1" x14ac:dyDescent="0.25">
      <c r="A44" s="665" t="s">
        <v>381</v>
      </c>
      <c r="B44" s="77" t="s">
        <v>164</v>
      </c>
      <c r="C44" s="655" t="s">
        <v>176</v>
      </c>
      <c r="D44" s="77" t="s">
        <v>55</v>
      </c>
      <c r="E44" s="627"/>
      <c r="F44" s="627" t="s">
        <v>4</v>
      </c>
      <c r="G44" s="627"/>
      <c r="H44" s="660" t="s">
        <v>526</v>
      </c>
      <c r="I44" s="627"/>
      <c r="J44" s="627"/>
      <c r="K44" s="627"/>
      <c r="L44" s="627"/>
      <c r="M44" s="627"/>
      <c r="N44" s="627"/>
      <c r="O44" s="627"/>
      <c r="P44" s="660">
        <v>48</v>
      </c>
      <c r="Q44" s="660" t="s">
        <v>530</v>
      </c>
      <c r="R44" s="660" t="s">
        <v>512</v>
      </c>
      <c r="S44" s="627"/>
      <c r="T44" s="627" t="s">
        <v>523</v>
      </c>
      <c r="U44" s="627"/>
      <c r="V44" s="660" t="s">
        <v>524</v>
      </c>
      <c r="W44" s="628"/>
    </row>
    <row r="45" spans="1:23" ht="16" thickBot="1" x14ac:dyDescent="0.25">
      <c r="A45" s="665" t="s">
        <v>387</v>
      </c>
      <c r="B45" s="77" t="s">
        <v>164</v>
      </c>
      <c r="C45" s="655" t="s">
        <v>176</v>
      </c>
      <c r="D45" s="77" t="s">
        <v>56</v>
      </c>
      <c r="E45" s="627"/>
      <c r="F45" s="627" t="s">
        <v>4</v>
      </c>
      <c r="G45" s="627"/>
      <c r="H45" s="660" t="s">
        <v>526</v>
      </c>
      <c r="I45" s="627"/>
      <c r="J45" s="627"/>
      <c r="K45" s="627"/>
      <c r="L45" s="627"/>
      <c r="M45" s="627"/>
      <c r="N45" s="627"/>
      <c r="O45" s="627"/>
      <c r="P45" s="660">
        <v>48</v>
      </c>
      <c r="Q45" s="660" t="s">
        <v>530</v>
      </c>
      <c r="R45" s="741" t="s">
        <v>513</v>
      </c>
      <c r="S45" s="627"/>
      <c r="T45" s="627" t="s">
        <v>523</v>
      </c>
      <c r="U45" s="627"/>
      <c r="V45" s="660" t="s">
        <v>524</v>
      </c>
      <c r="W45" s="628"/>
    </row>
    <row r="46" spans="1:23" ht="16" thickBot="1" x14ac:dyDescent="0.25">
      <c r="A46" s="665" t="s">
        <v>393</v>
      </c>
      <c r="B46" s="77" t="s">
        <v>164</v>
      </c>
      <c r="C46" s="655" t="s">
        <v>176</v>
      </c>
      <c r="D46" s="77" t="s">
        <v>57</v>
      </c>
      <c r="E46" s="627"/>
      <c r="F46" s="627" t="s">
        <v>4</v>
      </c>
      <c r="G46" s="627"/>
      <c r="H46" s="660" t="s">
        <v>526</v>
      </c>
      <c r="I46" s="627"/>
      <c r="J46" s="627"/>
      <c r="K46" s="627"/>
      <c r="L46" s="627"/>
      <c r="M46" s="627"/>
      <c r="N46" s="627"/>
      <c r="O46" s="627"/>
      <c r="P46" s="660">
        <v>48</v>
      </c>
      <c r="Q46" s="660" t="s">
        <v>530</v>
      </c>
      <c r="R46" s="741" t="s">
        <v>514</v>
      </c>
      <c r="S46" s="627"/>
      <c r="T46" s="627" t="s">
        <v>523</v>
      </c>
      <c r="U46" s="627"/>
      <c r="V46" s="660" t="s">
        <v>524</v>
      </c>
      <c r="W46" s="628"/>
    </row>
    <row r="47" spans="1:23" ht="16" thickBot="1" x14ac:dyDescent="0.25">
      <c r="A47" s="665" t="s">
        <v>399</v>
      </c>
      <c r="B47" s="77" t="s">
        <v>164</v>
      </c>
      <c r="C47" s="655" t="s">
        <v>176</v>
      </c>
      <c r="D47" s="77" t="s">
        <v>58</v>
      </c>
      <c r="E47" s="627"/>
      <c r="F47" s="627" t="s">
        <v>4</v>
      </c>
      <c r="G47" s="627"/>
      <c r="H47" s="660" t="s">
        <v>526</v>
      </c>
      <c r="I47" s="627"/>
      <c r="J47" s="627"/>
      <c r="K47" s="627"/>
      <c r="L47" s="627"/>
      <c r="M47" s="627"/>
      <c r="N47" s="627"/>
      <c r="O47" s="627"/>
      <c r="P47" s="660">
        <v>48</v>
      </c>
      <c r="Q47" s="660" t="s">
        <v>530</v>
      </c>
      <c r="R47" s="741" t="s">
        <v>515</v>
      </c>
      <c r="S47" s="627"/>
      <c r="T47" s="627" t="s">
        <v>523</v>
      </c>
      <c r="U47" s="627"/>
      <c r="V47" s="660" t="s">
        <v>524</v>
      </c>
      <c r="W47" s="628"/>
    </row>
    <row r="48" spans="1:23" ht="16" thickBot="1" x14ac:dyDescent="0.25">
      <c r="A48" s="665" t="s">
        <v>405</v>
      </c>
      <c r="B48" s="77" t="s">
        <v>164</v>
      </c>
      <c r="C48" s="655" t="s">
        <v>176</v>
      </c>
      <c r="D48" s="77" t="s">
        <v>59</v>
      </c>
      <c r="E48" s="627"/>
      <c r="F48" s="627" t="s">
        <v>4</v>
      </c>
      <c r="G48" s="627"/>
      <c r="H48" s="660" t="s">
        <v>526</v>
      </c>
      <c r="I48" s="627"/>
      <c r="J48" s="627"/>
      <c r="K48" s="627"/>
      <c r="L48" s="627"/>
      <c r="M48" s="627"/>
      <c r="N48" s="627"/>
      <c r="O48" s="627"/>
      <c r="P48" s="660">
        <v>48</v>
      </c>
      <c r="Q48" s="660" t="s">
        <v>530</v>
      </c>
      <c r="R48" s="741" t="s">
        <v>516</v>
      </c>
      <c r="S48" s="627"/>
      <c r="T48" s="627" t="s">
        <v>523</v>
      </c>
      <c r="U48" s="627"/>
      <c r="V48" s="660" t="s">
        <v>524</v>
      </c>
      <c r="W48" s="628"/>
    </row>
    <row r="49" spans="1:23" ht="16" thickBot="1" x14ac:dyDescent="0.25">
      <c r="A49" s="665" t="s">
        <v>349</v>
      </c>
      <c r="B49" s="77" t="s">
        <v>164</v>
      </c>
      <c r="C49" s="655" t="s">
        <v>176</v>
      </c>
      <c r="D49" s="77" t="s">
        <v>60</v>
      </c>
      <c r="E49" s="627"/>
      <c r="F49" s="627" t="s">
        <v>4</v>
      </c>
      <c r="G49" s="627"/>
      <c r="H49" s="627" t="s">
        <v>527</v>
      </c>
      <c r="I49" s="627"/>
      <c r="J49" s="627"/>
      <c r="K49" s="627"/>
      <c r="L49" s="627"/>
      <c r="M49" s="627"/>
      <c r="N49" s="627"/>
      <c r="O49" s="627"/>
      <c r="P49" s="660">
        <v>48</v>
      </c>
      <c r="Q49" s="660" t="s">
        <v>530</v>
      </c>
      <c r="R49" s="660" t="s">
        <v>511</v>
      </c>
      <c r="S49" s="627"/>
      <c r="T49" s="627" t="s">
        <v>523</v>
      </c>
      <c r="U49" s="627"/>
      <c r="V49" s="660" t="s">
        <v>524</v>
      </c>
      <c r="W49" s="628"/>
    </row>
    <row r="50" spans="1:23" ht="16" thickBot="1" x14ac:dyDescent="0.25">
      <c r="A50" s="665" t="s">
        <v>355</v>
      </c>
      <c r="B50" s="77" t="s">
        <v>164</v>
      </c>
      <c r="C50" s="657" t="s">
        <v>176</v>
      </c>
      <c r="D50" s="77" t="s">
        <v>61</v>
      </c>
      <c r="E50" s="627"/>
      <c r="F50" s="627" t="s">
        <v>4</v>
      </c>
      <c r="G50" s="627"/>
      <c r="H50" s="627" t="s">
        <v>527</v>
      </c>
      <c r="I50" s="627"/>
      <c r="J50" s="627"/>
      <c r="K50" s="627"/>
      <c r="L50" s="627"/>
      <c r="M50" s="627"/>
      <c r="N50" s="627"/>
      <c r="O50" s="627"/>
      <c r="P50" s="660">
        <v>48</v>
      </c>
      <c r="Q50" s="660" t="s">
        <v>530</v>
      </c>
      <c r="R50" s="660" t="s">
        <v>512</v>
      </c>
      <c r="S50" s="627"/>
      <c r="T50" s="627" t="s">
        <v>523</v>
      </c>
      <c r="U50" s="627"/>
      <c r="V50" s="660" t="s">
        <v>524</v>
      </c>
      <c r="W50" s="628"/>
    </row>
    <row r="51" spans="1:23" ht="16" thickBot="1" x14ac:dyDescent="0.25">
      <c r="A51" s="665" t="s">
        <v>320</v>
      </c>
      <c r="B51" s="77" t="s">
        <v>165</v>
      </c>
      <c r="C51" s="652" t="s">
        <v>177</v>
      </c>
      <c r="D51" s="77" t="s">
        <v>54</v>
      </c>
      <c r="E51" s="627"/>
      <c r="F51" s="627" t="s">
        <v>2</v>
      </c>
      <c r="G51" s="627"/>
      <c r="H51" s="627" t="s">
        <v>527</v>
      </c>
      <c r="I51" s="627"/>
      <c r="J51" s="627"/>
      <c r="K51" s="627"/>
      <c r="L51" s="627"/>
      <c r="M51" s="627"/>
      <c r="N51" s="627"/>
      <c r="O51" s="627"/>
      <c r="P51" s="660">
        <v>48</v>
      </c>
      <c r="Q51" s="660" t="s">
        <v>530</v>
      </c>
      <c r="R51" s="741" t="s">
        <v>513</v>
      </c>
      <c r="S51" s="627"/>
      <c r="T51" s="660" t="s">
        <v>522</v>
      </c>
      <c r="U51" s="627"/>
      <c r="V51" s="660" t="s">
        <v>524</v>
      </c>
      <c r="W51" s="628"/>
    </row>
    <row r="52" spans="1:23" ht="16" thickBot="1" x14ac:dyDescent="0.25">
      <c r="A52" s="665" t="s">
        <v>326</v>
      </c>
      <c r="B52" s="77" t="s">
        <v>165</v>
      </c>
      <c r="C52" s="655" t="s">
        <v>177</v>
      </c>
      <c r="D52" s="77" t="s">
        <v>55</v>
      </c>
      <c r="E52" s="627"/>
      <c r="F52" s="627" t="s">
        <v>2</v>
      </c>
      <c r="G52" s="627"/>
      <c r="H52" s="627" t="s">
        <v>527</v>
      </c>
      <c r="I52" s="627"/>
      <c r="J52" s="627"/>
      <c r="K52" s="627"/>
      <c r="L52" s="627"/>
      <c r="M52" s="627"/>
      <c r="N52" s="627"/>
      <c r="O52" s="627"/>
      <c r="P52" s="660">
        <v>48</v>
      </c>
      <c r="Q52" s="660" t="s">
        <v>530</v>
      </c>
      <c r="R52" s="741" t="s">
        <v>514</v>
      </c>
      <c r="S52" s="627"/>
      <c r="T52" s="660" t="s">
        <v>522</v>
      </c>
      <c r="U52" s="627"/>
      <c r="V52" s="660" t="s">
        <v>524</v>
      </c>
      <c r="W52" s="628"/>
    </row>
    <row r="53" spans="1:23" ht="16" thickBot="1" x14ac:dyDescent="0.25">
      <c r="A53" s="665" t="s">
        <v>332</v>
      </c>
      <c r="B53" s="77" t="s">
        <v>165</v>
      </c>
      <c r="C53" s="655" t="s">
        <v>177</v>
      </c>
      <c r="D53" s="77" t="s">
        <v>56</v>
      </c>
      <c r="E53" s="627"/>
      <c r="F53" s="627" t="s">
        <v>2</v>
      </c>
      <c r="G53" s="627"/>
      <c r="H53" s="627" t="s">
        <v>527</v>
      </c>
      <c r="I53" s="627"/>
      <c r="J53" s="627"/>
      <c r="K53" s="627"/>
      <c r="L53" s="627"/>
      <c r="M53" s="627"/>
      <c r="N53" s="627"/>
      <c r="O53" s="627"/>
      <c r="P53" s="660">
        <v>48</v>
      </c>
      <c r="Q53" s="660" t="s">
        <v>530</v>
      </c>
      <c r="R53" s="741" t="s">
        <v>515</v>
      </c>
      <c r="S53" s="627"/>
      <c r="T53" s="660" t="s">
        <v>522</v>
      </c>
      <c r="U53" s="627"/>
      <c r="V53" s="660" t="s">
        <v>524</v>
      </c>
      <c r="W53" s="628"/>
    </row>
    <row r="54" spans="1:23" ht="16" thickBot="1" x14ac:dyDescent="0.25">
      <c r="A54" s="665" t="s">
        <v>338</v>
      </c>
      <c r="B54" s="77" t="s">
        <v>165</v>
      </c>
      <c r="C54" s="655" t="s">
        <v>177</v>
      </c>
      <c r="D54" s="77" t="s">
        <v>57</v>
      </c>
      <c r="E54" s="627"/>
      <c r="F54" s="627" t="s">
        <v>2</v>
      </c>
      <c r="G54" s="627"/>
      <c r="H54" s="627" t="s">
        <v>527</v>
      </c>
      <c r="I54" s="627"/>
      <c r="J54" s="627"/>
      <c r="K54" s="627"/>
      <c r="L54" s="627"/>
      <c r="M54" s="627"/>
      <c r="N54" s="627"/>
      <c r="O54" s="627"/>
      <c r="P54" s="660">
        <v>48</v>
      </c>
      <c r="Q54" s="660" t="s">
        <v>530</v>
      </c>
      <c r="R54" s="741" t="s">
        <v>516</v>
      </c>
      <c r="S54" s="627"/>
      <c r="T54" s="660" t="s">
        <v>522</v>
      </c>
      <c r="U54" s="627"/>
      <c r="V54" s="660" t="s">
        <v>524</v>
      </c>
      <c r="W54" s="628"/>
    </row>
    <row r="55" spans="1:23" ht="16" thickBot="1" x14ac:dyDescent="0.25">
      <c r="A55" s="665" t="s">
        <v>296</v>
      </c>
      <c r="B55" s="77" t="s">
        <v>165</v>
      </c>
      <c r="C55" s="655" t="s">
        <v>177</v>
      </c>
      <c r="D55" s="77" t="s">
        <v>58</v>
      </c>
      <c r="E55" s="627"/>
      <c r="F55" s="627" t="s">
        <v>2</v>
      </c>
      <c r="G55" s="627"/>
      <c r="H55" s="627" t="s">
        <v>528</v>
      </c>
      <c r="I55" s="627"/>
      <c r="J55" s="627"/>
      <c r="K55" s="627"/>
      <c r="L55" s="627"/>
      <c r="M55" s="627"/>
      <c r="N55" s="627"/>
      <c r="O55" s="627"/>
      <c r="P55" s="660">
        <v>48</v>
      </c>
      <c r="Q55" s="660" t="s">
        <v>530</v>
      </c>
      <c r="R55" s="660" t="s">
        <v>511</v>
      </c>
      <c r="S55" s="627"/>
      <c r="T55" s="660" t="s">
        <v>522</v>
      </c>
      <c r="U55" s="627"/>
      <c r="V55" s="660" t="s">
        <v>524</v>
      </c>
      <c r="W55" s="628"/>
    </row>
    <row r="56" spans="1:23" ht="16" thickBot="1" x14ac:dyDescent="0.25">
      <c r="A56" s="665" t="s">
        <v>302</v>
      </c>
      <c r="B56" s="77" t="s">
        <v>165</v>
      </c>
      <c r="C56" s="655" t="s">
        <v>177</v>
      </c>
      <c r="D56" s="77" t="s">
        <v>59</v>
      </c>
      <c r="E56" s="627"/>
      <c r="F56" s="627" t="s">
        <v>2</v>
      </c>
      <c r="G56" s="627"/>
      <c r="H56" s="627" t="s">
        <v>528</v>
      </c>
      <c r="I56" s="627"/>
      <c r="J56" s="627"/>
      <c r="K56" s="627"/>
      <c r="L56" s="627"/>
      <c r="M56" s="627"/>
      <c r="N56" s="627"/>
      <c r="O56" s="627"/>
      <c r="P56" s="660">
        <v>48</v>
      </c>
      <c r="Q56" s="660" t="s">
        <v>530</v>
      </c>
      <c r="R56" s="660" t="s">
        <v>512</v>
      </c>
      <c r="S56" s="627"/>
      <c r="T56" s="660" t="s">
        <v>522</v>
      </c>
      <c r="U56" s="627"/>
      <c r="V56" s="660" t="s">
        <v>524</v>
      </c>
      <c r="W56" s="628"/>
    </row>
    <row r="57" spans="1:23" ht="16" thickBot="1" x14ac:dyDescent="0.25">
      <c r="A57" s="665" t="s">
        <v>308</v>
      </c>
      <c r="B57" s="77" t="s">
        <v>165</v>
      </c>
      <c r="C57" s="655" t="s">
        <v>177</v>
      </c>
      <c r="D57" s="77" t="s">
        <v>60</v>
      </c>
      <c r="E57" s="627"/>
      <c r="F57" s="627" t="s">
        <v>2</v>
      </c>
      <c r="G57" s="627"/>
      <c r="H57" s="627" t="s">
        <v>528</v>
      </c>
      <c r="I57" s="627"/>
      <c r="J57" s="627"/>
      <c r="K57" s="627"/>
      <c r="L57" s="627"/>
      <c r="M57" s="627"/>
      <c r="N57" s="627"/>
      <c r="O57" s="627"/>
      <c r="P57" s="660">
        <v>48</v>
      </c>
      <c r="Q57" s="660" t="s">
        <v>530</v>
      </c>
      <c r="R57" s="741" t="s">
        <v>513</v>
      </c>
      <c r="S57" s="627"/>
      <c r="T57" s="660" t="s">
        <v>522</v>
      </c>
      <c r="U57" s="627"/>
      <c r="V57" s="660" t="s">
        <v>524</v>
      </c>
      <c r="W57" s="628"/>
    </row>
    <row r="58" spans="1:23" ht="16" thickBot="1" x14ac:dyDescent="0.25">
      <c r="A58" s="665" t="s">
        <v>314</v>
      </c>
      <c r="B58" s="77" t="s">
        <v>165</v>
      </c>
      <c r="C58" s="657" t="s">
        <v>177</v>
      </c>
      <c r="D58" s="77" t="s">
        <v>61</v>
      </c>
      <c r="E58" s="627"/>
      <c r="F58" s="627" t="s">
        <v>2</v>
      </c>
      <c r="G58" s="627"/>
      <c r="H58" s="627" t="s">
        <v>528</v>
      </c>
      <c r="I58" s="627"/>
      <c r="J58" s="627"/>
      <c r="K58" s="627"/>
      <c r="L58" s="627"/>
      <c r="M58" s="627"/>
      <c r="N58" s="627"/>
      <c r="O58" s="627"/>
      <c r="P58" s="660">
        <v>48</v>
      </c>
      <c r="Q58" s="660" t="s">
        <v>530</v>
      </c>
      <c r="R58" s="741" t="s">
        <v>514</v>
      </c>
      <c r="S58" s="627"/>
      <c r="T58" s="660" t="s">
        <v>522</v>
      </c>
      <c r="U58" s="627"/>
      <c r="V58" s="660" t="s">
        <v>524</v>
      </c>
      <c r="W58" s="628"/>
    </row>
    <row r="59" spans="1:23" ht="16" thickBot="1" x14ac:dyDescent="0.25">
      <c r="A59" s="665" t="s">
        <v>321</v>
      </c>
      <c r="B59" s="77" t="s">
        <v>166</v>
      </c>
      <c r="C59" s="652" t="s">
        <v>178</v>
      </c>
      <c r="D59" s="77" t="s">
        <v>54</v>
      </c>
      <c r="E59" s="627"/>
      <c r="G59" s="627"/>
      <c r="H59" s="627" t="s">
        <v>527</v>
      </c>
      <c r="I59" s="627"/>
      <c r="J59" s="627"/>
      <c r="K59" s="627"/>
      <c r="L59" s="627"/>
      <c r="M59" s="627"/>
      <c r="N59" s="627"/>
      <c r="O59" s="627"/>
      <c r="P59" s="660">
        <v>48</v>
      </c>
      <c r="Q59" s="660" t="s">
        <v>530</v>
      </c>
      <c r="R59" s="741" t="s">
        <v>513</v>
      </c>
      <c r="S59" s="627"/>
      <c r="T59" s="660" t="s">
        <v>522</v>
      </c>
      <c r="U59" s="627"/>
      <c r="V59" s="660" t="s">
        <v>524</v>
      </c>
      <c r="W59" s="628"/>
    </row>
    <row r="60" spans="1:23" ht="16" thickBot="1" x14ac:dyDescent="0.25">
      <c r="A60" s="665" t="s">
        <v>327</v>
      </c>
      <c r="B60" s="77" t="s">
        <v>166</v>
      </c>
      <c r="C60" s="655" t="s">
        <v>178</v>
      </c>
      <c r="D60" s="77" t="s">
        <v>55</v>
      </c>
      <c r="E60" s="627"/>
      <c r="F60" s="627" t="s">
        <v>3</v>
      </c>
      <c r="G60" s="627"/>
      <c r="H60" s="627" t="s">
        <v>527</v>
      </c>
      <c r="I60" s="627"/>
      <c r="J60" s="627"/>
      <c r="K60" s="627"/>
      <c r="L60" s="627"/>
      <c r="M60" s="627"/>
      <c r="N60" s="627"/>
      <c r="O60" s="627"/>
      <c r="P60" s="660">
        <v>48</v>
      </c>
      <c r="Q60" s="660" t="s">
        <v>530</v>
      </c>
      <c r="R60" s="741" t="s">
        <v>514</v>
      </c>
      <c r="S60" s="627"/>
      <c r="T60" s="660" t="s">
        <v>522</v>
      </c>
      <c r="U60" s="627"/>
      <c r="V60" s="660" t="s">
        <v>524</v>
      </c>
      <c r="W60" s="628"/>
    </row>
    <row r="61" spans="1:23" ht="16" thickBot="1" x14ac:dyDescent="0.25">
      <c r="A61" s="665" t="s">
        <v>333</v>
      </c>
      <c r="B61" s="77" t="s">
        <v>166</v>
      </c>
      <c r="C61" s="655" t="s">
        <v>178</v>
      </c>
      <c r="D61" s="77" t="s">
        <v>56</v>
      </c>
      <c r="E61" s="627"/>
      <c r="F61" s="627" t="s">
        <v>3</v>
      </c>
      <c r="G61" s="627"/>
      <c r="H61" s="627" t="s">
        <v>527</v>
      </c>
      <c r="I61" s="627"/>
      <c r="J61" s="627"/>
      <c r="K61" s="627"/>
      <c r="L61" s="627"/>
      <c r="M61" s="627"/>
      <c r="N61" s="627"/>
      <c r="O61" s="627"/>
      <c r="P61" s="660">
        <v>48</v>
      </c>
      <c r="Q61" s="660" t="s">
        <v>530</v>
      </c>
      <c r="R61" s="741" t="s">
        <v>515</v>
      </c>
      <c r="S61" s="627"/>
      <c r="T61" s="660" t="s">
        <v>522</v>
      </c>
      <c r="U61" s="627"/>
      <c r="V61" s="660" t="s">
        <v>524</v>
      </c>
      <c r="W61" s="628"/>
    </row>
    <row r="62" spans="1:23" ht="16" thickBot="1" x14ac:dyDescent="0.25">
      <c r="A62" s="665" t="s">
        <v>339</v>
      </c>
      <c r="B62" s="77" t="s">
        <v>166</v>
      </c>
      <c r="C62" s="655" t="s">
        <v>178</v>
      </c>
      <c r="D62" s="77" t="s">
        <v>57</v>
      </c>
      <c r="E62" s="627"/>
      <c r="F62" s="627" t="s">
        <v>3</v>
      </c>
      <c r="G62" s="627"/>
      <c r="H62" s="627" t="s">
        <v>527</v>
      </c>
      <c r="I62" s="627"/>
      <c r="J62" s="627"/>
      <c r="K62" s="627"/>
      <c r="L62" s="627"/>
      <c r="M62" s="627"/>
      <c r="N62" s="627"/>
      <c r="O62" s="627"/>
      <c r="P62" s="660">
        <v>48</v>
      </c>
      <c r="Q62" s="660" t="s">
        <v>530</v>
      </c>
      <c r="R62" s="741" t="s">
        <v>516</v>
      </c>
      <c r="S62" s="627"/>
      <c r="T62" s="660" t="s">
        <v>522</v>
      </c>
      <c r="U62" s="627"/>
      <c r="V62" s="660" t="s">
        <v>524</v>
      </c>
      <c r="W62" s="628"/>
    </row>
    <row r="63" spans="1:23" ht="16" thickBot="1" x14ac:dyDescent="0.25">
      <c r="A63" s="665" t="s">
        <v>297</v>
      </c>
      <c r="B63" s="77" t="s">
        <v>166</v>
      </c>
      <c r="C63" s="655" t="s">
        <v>178</v>
      </c>
      <c r="D63" s="77" t="s">
        <v>58</v>
      </c>
      <c r="E63" s="627"/>
      <c r="F63" s="627" t="s">
        <v>3</v>
      </c>
      <c r="G63" s="627"/>
      <c r="H63" s="627" t="s">
        <v>528</v>
      </c>
      <c r="I63" s="627"/>
      <c r="J63" s="627"/>
      <c r="K63" s="627"/>
      <c r="L63" s="627"/>
      <c r="M63" s="627"/>
      <c r="N63" s="627"/>
      <c r="O63" s="627"/>
      <c r="P63" s="660">
        <v>48</v>
      </c>
      <c r="Q63" s="660" t="s">
        <v>530</v>
      </c>
      <c r="R63" s="660" t="s">
        <v>511</v>
      </c>
      <c r="S63" s="627"/>
      <c r="T63" s="660" t="s">
        <v>522</v>
      </c>
      <c r="U63" s="627"/>
      <c r="V63" s="660" t="s">
        <v>524</v>
      </c>
      <c r="W63" s="628"/>
    </row>
    <row r="64" spans="1:23" ht="16" thickBot="1" x14ac:dyDescent="0.25">
      <c r="A64" s="665" t="s">
        <v>303</v>
      </c>
      <c r="B64" s="77" t="s">
        <v>166</v>
      </c>
      <c r="C64" s="655" t="s">
        <v>178</v>
      </c>
      <c r="D64" s="77" t="s">
        <v>59</v>
      </c>
      <c r="E64" s="627"/>
      <c r="F64" s="627" t="s">
        <v>3</v>
      </c>
      <c r="G64" s="627"/>
      <c r="H64" s="627" t="s">
        <v>528</v>
      </c>
      <c r="I64" s="627"/>
      <c r="J64" s="627"/>
      <c r="K64" s="627"/>
      <c r="L64" s="627"/>
      <c r="M64" s="627"/>
      <c r="N64" s="627"/>
      <c r="O64" s="627"/>
      <c r="P64" s="660">
        <v>48</v>
      </c>
      <c r="Q64" s="660" t="s">
        <v>530</v>
      </c>
      <c r="R64" s="660" t="s">
        <v>512</v>
      </c>
      <c r="S64" s="627"/>
      <c r="T64" s="660" t="s">
        <v>522</v>
      </c>
      <c r="U64" s="627"/>
      <c r="V64" s="660" t="s">
        <v>524</v>
      </c>
      <c r="W64" s="628"/>
    </row>
    <row r="65" spans="1:23" ht="16" thickBot="1" x14ac:dyDescent="0.25">
      <c r="A65" s="665" t="s">
        <v>309</v>
      </c>
      <c r="B65" s="77" t="s">
        <v>166</v>
      </c>
      <c r="C65" s="655" t="s">
        <v>178</v>
      </c>
      <c r="D65" s="77" t="s">
        <v>60</v>
      </c>
      <c r="E65" s="627"/>
      <c r="F65" s="627" t="s">
        <v>3</v>
      </c>
      <c r="G65" s="627"/>
      <c r="H65" s="627" t="s">
        <v>528</v>
      </c>
      <c r="I65" s="627"/>
      <c r="J65" s="627"/>
      <c r="K65" s="627"/>
      <c r="L65" s="627"/>
      <c r="M65" s="627"/>
      <c r="N65" s="627"/>
      <c r="O65" s="627"/>
      <c r="P65" s="660">
        <v>48</v>
      </c>
      <c r="Q65" s="660" t="s">
        <v>530</v>
      </c>
      <c r="R65" s="741" t="s">
        <v>513</v>
      </c>
      <c r="S65" s="627"/>
      <c r="T65" s="660" t="s">
        <v>522</v>
      </c>
      <c r="U65" s="627"/>
      <c r="V65" s="660" t="s">
        <v>524</v>
      </c>
      <c r="W65" s="628"/>
    </row>
    <row r="66" spans="1:23" ht="16" thickBot="1" x14ac:dyDescent="0.25">
      <c r="A66" s="665" t="s">
        <v>315</v>
      </c>
      <c r="B66" s="77" t="s">
        <v>166</v>
      </c>
      <c r="C66" s="657" t="s">
        <v>178</v>
      </c>
      <c r="D66" s="77" t="s">
        <v>61</v>
      </c>
      <c r="E66" s="627"/>
      <c r="F66" s="627" t="s">
        <v>3</v>
      </c>
      <c r="G66" s="627"/>
      <c r="H66" s="627" t="s">
        <v>528</v>
      </c>
      <c r="I66" s="627"/>
      <c r="J66" s="627"/>
      <c r="K66" s="627"/>
      <c r="L66" s="627"/>
      <c r="M66" s="627"/>
      <c r="N66" s="627"/>
      <c r="O66" s="627"/>
      <c r="P66" s="660">
        <v>48</v>
      </c>
      <c r="Q66" s="660" t="s">
        <v>530</v>
      </c>
      <c r="R66" s="741" t="s">
        <v>514</v>
      </c>
      <c r="S66" s="627"/>
      <c r="T66" s="660" t="s">
        <v>522</v>
      </c>
      <c r="U66" s="627"/>
      <c r="V66" s="660" t="s">
        <v>524</v>
      </c>
      <c r="W66" s="628"/>
    </row>
    <row r="67" spans="1:23" ht="16" thickBot="1" x14ac:dyDescent="0.25">
      <c r="A67" s="665" t="s">
        <v>322</v>
      </c>
      <c r="B67" s="77" t="s">
        <v>167</v>
      </c>
      <c r="C67" s="652" t="s">
        <v>179</v>
      </c>
      <c r="D67" s="77" t="s">
        <v>54</v>
      </c>
      <c r="E67" s="627"/>
      <c r="F67" s="627" t="s">
        <v>4</v>
      </c>
      <c r="G67" s="627"/>
      <c r="H67" s="627" t="s">
        <v>527</v>
      </c>
      <c r="I67" s="627"/>
      <c r="J67" s="627"/>
      <c r="K67" s="627"/>
      <c r="L67" s="627"/>
      <c r="M67" s="627"/>
      <c r="N67" s="627"/>
      <c r="O67" s="627"/>
      <c r="P67" s="660">
        <v>48</v>
      </c>
      <c r="Q67" s="660" t="s">
        <v>530</v>
      </c>
      <c r="R67" s="741" t="s">
        <v>513</v>
      </c>
      <c r="S67" s="627"/>
      <c r="T67" s="660" t="s">
        <v>522</v>
      </c>
      <c r="U67" s="627"/>
      <c r="V67" s="660" t="s">
        <v>524</v>
      </c>
      <c r="W67" s="628"/>
    </row>
    <row r="68" spans="1:23" ht="16" thickBot="1" x14ac:dyDescent="0.25">
      <c r="A68" s="665" t="s">
        <v>328</v>
      </c>
      <c r="B68" s="77" t="s">
        <v>167</v>
      </c>
      <c r="C68" s="655" t="s">
        <v>179</v>
      </c>
      <c r="D68" s="77" t="s">
        <v>55</v>
      </c>
      <c r="E68" s="627"/>
      <c r="F68" s="627" t="s">
        <v>4</v>
      </c>
      <c r="G68" s="627"/>
      <c r="H68" s="627" t="s">
        <v>527</v>
      </c>
      <c r="I68" s="627"/>
      <c r="J68" s="627"/>
      <c r="K68" s="627"/>
      <c r="L68" s="627"/>
      <c r="M68" s="627"/>
      <c r="N68" s="627"/>
      <c r="O68" s="627"/>
      <c r="P68" s="660">
        <v>48</v>
      </c>
      <c r="Q68" s="660" t="s">
        <v>530</v>
      </c>
      <c r="R68" s="741" t="s">
        <v>514</v>
      </c>
      <c r="S68" s="627"/>
      <c r="T68" s="660" t="s">
        <v>522</v>
      </c>
      <c r="U68" s="627"/>
      <c r="V68" s="660" t="s">
        <v>524</v>
      </c>
      <c r="W68" s="628"/>
    </row>
    <row r="69" spans="1:23" ht="16" thickBot="1" x14ac:dyDescent="0.25">
      <c r="A69" s="665" t="s">
        <v>334</v>
      </c>
      <c r="B69" s="77" t="s">
        <v>167</v>
      </c>
      <c r="C69" s="655" t="s">
        <v>179</v>
      </c>
      <c r="D69" s="77" t="s">
        <v>56</v>
      </c>
      <c r="E69" s="627"/>
      <c r="F69" s="627" t="s">
        <v>4</v>
      </c>
      <c r="G69" s="627"/>
      <c r="H69" s="627" t="s">
        <v>527</v>
      </c>
      <c r="I69" s="627"/>
      <c r="J69" s="627"/>
      <c r="K69" s="627"/>
      <c r="L69" s="627"/>
      <c r="M69" s="627"/>
      <c r="N69" s="627"/>
      <c r="O69" s="627"/>
      <c r="P69" s="660">
        <v>48</v>
      </c>
      <c r="Q69" s="660" t="s">
        <v>530</v>
      </c>
      <c r="R69" s="741" t="s">
        <v>515</v>
      </c>
      <c r="S69" s="627"/>
      <c r="T69" s="660" t="s">
        <v>522</v>
      </c>
      <c r="U69" s="627"/>
      <c r="V69" s="660" t="s">
        <v>524</v>
      </c>
      <c r="W69" s="628"/>
    </row>
    <row r="70" spans="1:23" ht="16" thickBot="1" x14ac:dyDescent="0.25">
      <c r="A70" s="665" t="s">
        <v>340</v>
      </c>
      <c r="B70" s="77" t="s">
        <v>167</v>
      </c>
      <c r="C70" s="655" t="s">
        <v>179</v>
      </c>
      <c r="D70" s="77" t="s">
        <v>57</v>
      </c>
      <c r="E70" s="627"/>
      <c r="F70" s="627" t="s">
        <v>4</v>
      </c>
      <c r="G70" s="627"/>
      <c r="H70" s="627" t="s">
        <v>527</v>
      </c>
      <c r="I70" s="627"/>
      <c r="J70" s="627"/>
      <c r="K70" s="627"/>
      <c r="L70" s="627"/>
      <c r="M70" s="627"/>
      <c r="N70" s="627"/>
      <c r="O70" s="627"/>
      <c r="P70" s="660">
        <v>48</v>
      </c>
      <c r="Q70" s="660" t="s">
        <v>530</v>
      </c>
      <c r="R70" s="741" t="s">
        <v>516</v>
      </c>
      <c r="S70" s="627"/>
      <c r="T70" s="660" t="s">
        <v>522</v>
      </c>
      <c r="U70" s="627"/>
      <c r="V70" s="660" t="s">
        <v>524</v>
      </c>
      <c r="W70" s="628"/>
    </row>
    <row r="71" spans="1:23" ht="16" thickBot="1" x14ac:dyDescent="0.25">
      <c r="A71" s="665" t="s">
        <v>298</v>
      </c>
      <c r="B71" s="77" t="s">
        <v>167</v>
      </c>
      <c r="C71" s="655" t="s">
        <v>179</v>
      </c>
      <c r="D71" s="77" t="s">
        <v>58</v>
      </c>
      <c r="E71" s="627"/>
      <c r="F71" s="627" t="s">
        <v>4</v>
      </c>
      <c r="G71" s="627"/>
      <c r="H71" s="627" t="s">
        <v>528</v>
      </c>
      <c r="I71" s="627"/>
      <c r="J71" s="627"/>
      <c r="K71" s="627"/>
      <c r="L71" s="627"/>
      <c r="M71" s="627"/>
      <c r="N71" s="627"/>
      <c r="O71" s="627"/>
      <c r="P71" s="660">
        <v>48</v>
      </c>
      <c r="Q71" s="660" t="s">
        <v>530</v>
      </c>
      <c r="R71" s="660" t="s">
        <v>511</v>
      </c>
      <c r="S71" s="627"/>
      <c r="T71" s="660" t="s">
        <v>522</v>
      </c>
      <c r="U71" s="627"/>
      <c r="V71" s="660" t="s">
        <v>524</v>
      </c>
      <c r="W71" s="628"/>
    </row>
    <row r="72" spans="1:23" ht="16" thickBot="1" x14ac:dyDescent="0.25">
      <c r="A72" s="665" t="s">
        <v>304</v>
      </c>
      <c r="B72" s="77" t="s">
        <v>167</v>
      </c>
      <c r="C72" s="655" t="s">
        <v>179</v>
      </c>
      <c r="D72" s="77" t="s">
        <v>59</v>
      </c>
      <c r="E72" s="627"/>
      <c r="F72" s="627" t="s">
        <v>4</v>
      </c>
      <c r="G72" s="627"/>
      <c r="H72" s="627" t="s">
        <v>528</v>
      </c>
      <c r="I72" s="627"/>
      <c r="J72" s="627"/>
      <c r="K72" s="627"/>
      <c r="L72" s="627"/>
      <c r="M72" s="627"/>
      <c r="N72" s="627"/>
      <c r="O72" s="627"/>
      <c r="P72" s="660">
        <v>48</v>
      </c>
      <c r="Q72" s="660" t="s">
        <v>530</v>
      </c>
      <c r="R72" s="660" t="s">
        <v>512</v>
      </c>
      <c r="S72" s="627"/>
      <c r="T72" s="660" t="s">
        <v>522</v>
      </c>
      <c r="U72" s="627"/>
      <c r="V72" s="660" t="s">
        <v>524</v>
      </c>
      <c r="W72" s="628"/>
    </row>
    <row r="73" spans="1:23" ht="16" thickBot="1" x14ac:dyDescent="0.25">
      <c r="A73" s="665" t="s">
        <v>310</v>
      </c>
      <c r="B73" s="77" t="s">
        <v>167</v>
      </c>
      <c r="C73" s="655" t="s">
        <v>179</v>
      </c>
      <c r="D73" s="77" t="s">
        <v>60</v>
      </c>
      <c r="E73" s="627"/>
      <c r="F73" s="627" t="s">
        <v>4</v>
      </c>
      <c r="G73" s="627"/>
      <c r="H73" s="627" t="s">
        <v>528</v>
      </c>
      <c r="I73" s="627"/>
      <c r="J73" s="627"/>
      <c r="K73" s="627"/>
      <c r="L73" s="627"/>
      <c r="M73" s="627"/>
      <c r="N73" s="627"/>
      <c r="O73" s="627"/>
      <c r="P73" s="660">
        <v>48</v>
      </c>
      <c r="Q73" s="660" t="s">
        <v>530</v>
      </c>
      <c r="R73" s="741" t="s">
        <v>513</v>
      </c>
      <c r="S73" s="627"/>
      <c r="T73" s="660" t="s">
        <v>522</v>
      </c>
      <c r="U73" s="627"/>
      <c r="V73" s="660" t="s">
        <v>524</v>
      </c>
      <c r="W73" s="628"/>
    </row>
    <row r="74" spans="1:23" ht="16" thickBot="1" x14ac:dyDescent="0.25">
      <c r="A74" s="665" t="s">
        <v>316</v>
      </c>
      <c r="B74" s="77" t="s">
        <v>167</v>
      </c>
      <c r="C74" s="657" t="s">
        <v>179</v>
      </c>
      <c r="D74" s="77" t="s">
        <v>61</v>
      </c>
      <c r="E74" s="627"/>
      <c r="F74" s="627" t="s">
        <v>4</v>
      </c>
      <c r="G74" s="627"/>
      <c r="H74" s="627" t="s">
        <v>528</v>
      </c>
      <c r="I74" s="627"/>
      <c r="J74" s="627"/>
      <c r="K74" s="627"/>
      <c r="L74" s="627"/>
      <c r="M74" s="627"/>
      <c r="N74" s="627"/>
      <c r="O74" s="627"/>
      <c r="P74" s="660">
        <v>48</v>
      </c>
      <c r="Q74" s="660" t="s">
        <v>530</v>
      </c>
      <c r="R74" s="741" t="s">
        <v>514</v>
      </c>
      <c r="S74" s="627"/>
      <c r="T74" s="660" t="s">
        <v>522</v>
      </c>
      <c r="U74" s="627"/>
      <c r="V74" s="660" t="s">
        <v>524</v>
      </c>
      <c r="W74" s="628"/>
    </row>
    <row r="75" spans="1:23" ht="16" thickBot="1" x14ac:dyDescent="0.25">
      <c r="A75" s="665" t="s">
        <v>323</v>
      </c>
      <c r="B75" s="77" t="s">
        <v>168</v>
      </c>
      <c r="C75" s="652" t="s">
        <v>180</v>
      </c>
      <c r="D75" s="77" t="s">
        <v>54</v>
      </c>
      <c r="E75" s="627"/>
      <c r="F75" s="627" t="s">
        <v>2</v>
      </c>
      <c r="G75" s="627"/>
      <c r="H75" s="627" t="s">
        <v>527</v>
      </c>
      <c r="I75" s="627"/>
      <c r="J75" s="627"/>
      <c r="K75" s="627"/>
      <c r="L75" s="627"/>
      <c r="M75" s="627"/>
      <c r="N75" s="627"/>
      <c r="O75" s="627"/>
      <c r="P75" s="660">
        <v>48</v>
      </c>
      <c r="Q75" s="660" t="s">
        <v>530</v>
      </c>
      <c r="R75" s="741" t="s">
        <v>513</v>
      </c>
      <c r="S75" s="627"/>
      <c r="T75" s="627" t="s">
        <v>523</v>
      </c>
      <c r="U75" s="627"/>
      <c r="V75" s="660" t="s">
        <v>524</v>
      </c>
      <c r="W75" s="628"/>
    </row>
    <row r="76" spans="1:23" ht="16" thickBot="1" x14ac:dyDescent="0.25">
      <c r="A76" s="665" t="s">
        <v>329</v>
      </c>
      <c r="B76" s="77" t="s">
        <v>168</v>
      </c>
      <c r="C76" s="655" t="s">
        <v>180</v>
      </c>
      <c r="D76" s="77" t="s">
        <v>55</v>
      </c>
      <c r="E76" s="627"/>
      <c r="F76" s="627" t="s">
        <v>2</v>
      </c>
      <c r="G76" s="627"/>
      <c r="H76" s="627" t="s">
        <v>527</v>
      </c>
      <c r="I76" s="627"/>
      <c r="J76" s="627"/>
      <c r="K76" s="627"/>
      <c r="L76" s="627"/>
      <c r="M76" s="627"/>
      <c r="N76" s="627"/>
      <c r="O76" s="627"/>
      <c r="P76" s="660">
        <v>48</v>
      </c>
      <c r="Q76" s="660" t="s">
        <v>530</v>
      </c>
      <c r="R76" s="741" t="s">
        <v>514</v>
      </c>
      <c r="S76" s="627"/>
      <c r="T76" s="627" t="s">
        <v>523</v>
      </c>
      <c r="U76" s="627"/>
      <c r="V76" s="660" t="s">
        <v>524</v>
      </c>
      <c r="W76" s="628"/>
    </row>
    <row r="77" spans="1:23" ht="16" thickBot="1" x14ac:dyDescent="0.25">
      <c r="A77" s="665" t="s">
        <v>335</v>
      </c>
      <c r="B77" s="77" t="s">
        <v>168</v>
      </c>
      <c r="C77" s="655" t="s">
        <v>180</v>
      </c>
      <c r="D77" s="77" t="s">
        <v>56</v>
      </c>
      <c r="E77" s="627"/>
      <c r="F77" s="627" t="s">
        <v>2</v>
      </c>
      <c r="G77" s="627"/>
      <c r="H77" s="627" t="s">
        <v>527</v>
      </c>
      <c r="I77" s="627"/>
      <c r="J77" s="627"/>
      <c r="K77" s="627"/>
      <c r="L77" s="627"/>
      <c r="M77" s="627"/>
      <c r="N77" s="627"/>
      <c r="O77" s="627"/>
      <c r="P77" s="660">
        <v>48</v>
      </c>
      <c r="Q77" s="660" t="s">
        <v>530</v>
      </c>
      <c r="R77" s="741" t="s">
        <v>515</v>
      </c>
      <c r="S77" s="627"/>
      <c r="T77" s="627" t="s">
        <v>523</v>
      </c>
      <c r="U77" s="627"/>
      <c r="V77" s="660" t="s">
        <v>524</v>
      </c>
      <c r="W77" s="628"/>
    </row>
    <row r="78" spans="1:23" ht="16" thickBot="1" x14ac:dyDescent="0.25">
      <c r="A78" s="665" t="s">
        <v>341</v>
      </c>
      <c r="B78" s="77" t="s">
        <v>168</v>
      </c>
      <c r="C78" s="655" t="s">
        <v>180</v>
      </c>
      <c r="D78" s="77" t="s">
        <v>57</v>
      </c>
      <c r="E78" s="627"/>
      <c r="F78" s="627" t="s">
        <v>2</v>
      </c>
      <c r="G78" s="627"/>
      <c r="H78" s="627" t="s">
        <v>527</v>
      </c>
      <c r="I78" s="627"/>
      <c r="J78" s="627"/>
      <c r="K78" s="627"/>
      <c r="L78" s="627"/>
      <c r="M78" s="627"/>
      <c r="N78" s="627"/>
      <c r="O78" s="627"/>
      <c r="P78" s="660">
        <v>48</v>
      </c>
      <c r="Q78" s="660" t="s">
        <v>530</v>
      </c>
      <c r="R78" s="741" t="s">
        <v>516</v>
      </c>
      <c r="S78" s="627"/>
      <c r="T78" s="627" t="s">
        <v>523</v>
      </c>
      <c r="U78" s="627"/>
      <c r="V78" s="660" t="s">
        <v>524</v>
      </c>
      <c r="W78" s="628"/>
    </row>
    <row r="79" spans="1:23" ht="16" thickBot="1" x14ac:dyDescent="0.25">
      <c r="A79" s="665" t="s">
        <v>299</v>
      </c>
      <c r="B79" s="77" t="s">
        <v>168</v>
      </c>
      <c r="C79" s="655" t="s">
        <v>180</v>
      </c>
      <c r="D79" s="77" t="s">
        <v>58</v>
      </c>
      <c r="E79" s="627"/>
      <c r="F79" s="627" t="s">
        <v>2</v>
      </c>
      <c r="G79" s="627"/>
      <c r="H79" s="627" t="s">
        <v>528</v>
      </c>
      <c r="I79" s="627"/>
      <c r="J79" s="627"/>
      <c r="K79" s="627"/>
      <c r="L79" s="627"/>
      <c r="M79" s="627"/>
      <c r="N79" s="627"/>
      <c r="O79" s="627"/>
      <c r="P79" s="660">
        <v>48</v>
      </c>
      <c r="Q79" s="660" t="s">
        <v>530</v>
      </c>
      <c r="R79" s="660" t="s">
        <v>511</v>
      </c>
      <c r="S79" s="627"/>
      <c r="T79" s="627" t="s">
        <v>523</v>
      </c>
      <c r="U79" s="627"/>
      <c r="V79" s="660" t="s">
        <v>524</v>
      </c>
      <c r="W79" s="628"/>
    </row>
    <row r="80" spans="1:23" ht="16" thickBot="1" x14ac:dyDescent="0.25">
      <c r="A80" s="665" t="s">
        <v>305</v>
      </c>
      <c r="B80" s="77" t="s">
        <v>168</v>
      </c>
      <c r="C80" s="655" t="s">
        <v>180</v>
      </c>
      <c r="D80" s="77" t="s">
        <v>59</v>
      </c>
      <c r="E80" s="627"/>
      <c r="F80" s="627" t="s">
        <v>2</v>
      </c>
      <c r="G80" s="627"/>
      <c r="H80" s="627" t="s">
        <v>528</v>
      </c>
      <c r="I80" s="627"/>
      <c r="J80" s="627"/>
      <c r="K80" s="627"/>
      <c r="L80" s="627"/>
      <c r="M80" s="627"/>
      <c r="N80" s="627"/>
      <c r="O80" s="627"/>
      <c r="P80" s="660">
        <v>48</v>
      </c>
      <c r="Q80" s="660" t="s">
        <v>530</v>
      </c>
      <c r="R80" s="660" t="s">
        <v>512</v>
      </c>
      <c r="S80" s="627"/>
      <c r="T80" s="627" t="s">
        <v>523</v>
      </c>
      <c r="U80" s="627"/>
      <c r="V80" s="660" t="s">
        <v>524</v>
      </c>
      <c r="W80" s="628"/>
    </row>
    <row r="81" spans="1:23" ht="16" thickBot="1" x14ac:dyDescent="0.25">
      <c r="A81" s="665" t="s">
        <v>311</v>
      </c>
      <c r="B81" s="77" t="s">
        <v>168</v>
      </c>
      <c r="C81" s="655" t="s">
        <v>180</v>
      </c>
      <c r="D81" s="77" t="s">
        <v>60</v>
      </c>
      <c r="E81" s="627"/>
      <c r="F81" s="627" t="s">
        <v>2</v>
      </c>
      <c r="G81" s="627"/>
      <c r="H81" s="627" t="s">
        <v>528</v>
      </c>
      <c r="I81" s="627"/>
      <c r="J81" s="627"/>
      <c r="K81" s="627"/>
      <c r="L81" s="627"/>
      <c r="M81" s="627"/>
      <c r="N81" s="627"/>
      <c r="O81" s="627"/>
      <c r="P81" s="660">
        <v>48</v>
      </c>
      <c r="Q81" s="660" t="s">
        <v>530</v>
      </c>
      <c r="R81" s="741" t="s">
        <v>513</v>
      </c>
      <c r="S81" s="627"/>
      <c r="T81" s="627" t="s">
        <v>523</v>
      </c>
      <c r="U81" s="627"/>
      <c r="V81" s="660" t="s">
        <v>524</v>
      </c>
      <c r="W81" s="628"/>
    </row>
    <row r="82" spans="1:23" ht="16" thickBot="1" x14ac:dyDescent="0.25">
      <c r="A82" s="665" t="s">
        <v>317</v>
      </c>
      <c r="B82" s="77" t="s">
        <v>168</v>
      </c>
      <c r="C82" s="657" t="s">
        <v>180</v>
      </c>
      <c r="D82" s="77" t="s">
        <v>61</v>
      </c>
      <c r="E82" s="627"/>
      <c r="F82" s="627" t="s">
        <v>2</v>
      </c>
      <c r="G82" s="627"/>
      <c r="H82" s="627" t="s">
        <v>528</v>
      </c>
      <c r="I82" s="627"/>
      <c r="J82" s="627"/>
      <c r="K82" s="627"/>
      <c r="L82" s="627"/>
      <c r="M82" s="627"/>
      <c r="N82" s="627"/>
      <c r="O82" s="627"/>
      <c r="P82" s="660">
        <v>48</v>
      </c>
      <c r="Q82" s="660" t="s">
        <v>530</v>
      </c>
      <c r="R82" s="741" t="s">
        <v>514</v>
      </c>
      <c r="S82" s="627"/>
      <c r="T82" s="627" t="s">
        <v>523</v>
      </c>
      <c r="U82" s="627"/>
      <c r="V82" s="660" t="s">
        <v>524</v>
      </c>
      <c r="W82" s="628"/>
    </row>
    <row r="83" spans="1:23" ht="16" thickBot="1" x14ac:dyDescent="0.25">
      <c r="A83" s="665" t="s">
        <v>324</v>
      </c>
      <c r="B83" s="77" t="s">
        <v>169</v>
      </c>
      <c r="C83" s="652" t="s">
        <v>181</v>
      </c>
      <c r="D83" s="77" t="s">
        <v>54</v>
      </c>
      <c r="E83" s="627"/>
      <c r="F83" s="627" t="s">
        <v>3</v>
      </c>
      <c r="G83" s="627"/>
      <c r="H83" s="627" t="s">
        <v>527</v>
      </c>
      <c r="I83" s="627"/>
      <c r="J83" s="627"/>
      <c r="K83" s="627"/>
      <c r="L83" s="627"/>
      <c r="M83" s="627"/>
      <c r="N83" s="627"/>
      <c r="O83" s="627"/>
      <c r="P83" s="660">
        <v>48</v>
      </c>
      <c r="Q83" s="660" t="s">
        <v>530</v>
      </c>
      <c r="R83" s="741" t="s">
        <v>513</v>
      </c>
      <c r="S83" s="627"/>
      <c r="T83" s="627" t="s">
        <v>523</v>
      </c>
      <c r="U83" s="627"/>
      <c r="V83" s="660" t="s">
        <v>524</v>
      </c>
      <c r="W83" s="628"/>
    </row>
    <row r="84" spans="1:23" ht="16" thickBot="1" x14ac:dyDescent="0.25">
      <c r="A84" s="665" t="s">
        <v>330</v>
      </c>
      <c r="B84" s="77" t="s">
        <v>169</v>
      </c>
      <c r="C84" s="655" t="s">
        <v>181</v>
      </c>
      <c r="D84" s="77" t="s">
        <v>55</v>
      </c>
      <c r="E84" s="627"/>
      <c r="F84" s="627" t="s">
        <v>3</v>
      </c>
      <c r="G84" s="627"/>
      <c r="H84" s="627" t="s">
        <v>527</v>
      </c>
      <c r="I84" s="627"/>
      <c r="J84" s="627"/>
      <c r="K84" s="627"/>
      <c r="L84" s="627"/>
      <c r="M84" s="627"/>
      <c r="N84" s="627"/>
      <c r="O84" s="627"/>
      <c r="P84" s="660">
        <v>48</v>
      </c>
      <c r="Q84" s="660" t="s">
        <v>530</v>
      </c>
      <c r="R84" s="741" t="s">
        <v>514</v>
      </c>
      <c r="S84" s="627"/>
      <c r="T84" s="627" t="s">
        <v>523</v>
      </c>
      <c r="U84" s="627"/>
      <c r="V84" s="660" t="s">
        <v>524</v>
      </c>
      <c r="W84" s="628"/>
    </row>
    <row r="85" spans="1:23" ht="16" thickBot="1" x14ac:dyDescent="0.25">
      <c r="A85" s="665" t="s">
        <v>336</v>
      </c>
      <c r="B85" s="77" t="s">
        <v>169</v>
      </c>
      <c r="C85" s="655" t="s">
        <v>181</v>
      </c>
      <c r="D85" s="77" t="s">
        <v>56</v>
      </c>
      <c r="E85" s="627"/>
      <c r="F85" s="627" t="s">
        <v>3</v>
      </c>
      <c r="G85" s="627"/>
      <c r="H85" s="627" t="s">
        <v>527</v>
      </c>
      <c r="I85" s="627"/>
      <c r="J85" s="627"/>
      <c r="K85" s="627"/>
      <c r="L85" s="627"/>
      <c r="M85" s="627"/>
      <c r="N85" s="627"/>
      <c r="O85" s="627"/>
      <c r="P85" s="660">
        <v>48</v>
      </c>
      <c r="Q85" s="660" t="s">
        <v>530</v>
      </c>
      <c r="R85" s="741" t="s">
        <v>515</v>
      </c>
      <c r="S85" s="627"/>
      <c r="T85" s="627" t="s">
        <v>523</v>
      </c>
      <c r="U85" s="627"/>
      <c r="V85" s="660" t="s">
        <v>524</v>
      </c>
      <c r="W85" s="628"/>
    </row>
    <row r="86" spans="1:23" ht="16" thickBot="1" x14ac:dyDescent="0.25">
      <c r="A86" s="665" t="s">
        <v>342</v>
      </c>
      <c r="B86" s="77" t="s">
        <v>169</v>
      </c>
      <c r="C86" s="655" t="s">
        <v>181</v>
      </c>
      <c r="D86" s="77" t="s">
        <v>57</v>
      </c>
      <c r="E86" s="627"/>
      <c r="F86" s="627" t="s">
        <v>3</v>
      </c>
      <c r="G86" s="627"/>
      <c r="H86" s="627" t="s">
        <v>527</v>
      </c>
      <c r="I86" s="627"/>
      <c r="J86" s="627"/>
      <c r="K86" s="627"/>
      <c r="L86" s="627"/>
      <c r="M86" s="627"/>
      <c r="N86" s="627"/>
      <c r="O86" s="627"/>
      <c r="P86" s="660">
        <v>48</v>
      </c>
      <c r="Q86" s="660" t="s">
        <v>530</v>
      </c>
      <c r="R86" s="741" t="s">
        <v>516</v>
      </c>
      <c r="S86" s="627"/>
      <c r="T86" s="627" t="s">
        <v>523</v>
      </c>
      <c r="U86" s="627"/>
      <c r="V86" s="660" t="s">
        <v>524</v>
      </c>
      <c r="W86" s="628"/>
    </row>
    <row r="87" spans="1:23" ht="16" thickBot="1" x14ac:dyDescent="0.25">
      <c r="A87" s="665" t="s">
        <v>300</v>
      </c>
      <c r="B87" s="77" t="s">
        <v>169</v>
      </c>
      <c r="C87" s="655" t="s">
        <v>181</v>
      </c>
      <c r="D87" s="77" t="s">
        <v>58</v>
      </c>
      <c r="E87" s="627"/>
      <c r="F87" s="627" t="s">
        <v>3</v>
      </c>
      <c r="G87" s="627"/>
      <c r="H87" s="627" t="s">
        <v>528</v>
      </c>
      <c r="I87" s="627"/>
      <c r="J87" s="627"/>
      <c r="K87" s="627"/>
      <c r="L87" s="627"/>
      <c r="M87" s="627"/>
      <c r="N87" s="627"/>
      <c r="O87" s="627"/>
      <c r="P87" s="660">
        <v>48</v>
      </c>
      <c r="Q87" s="660" t="s">
        <v>530</v>
      </c>
      <c r="R87" s="660" t="s">
        <v>511</v>
      </c>
      <c r="S87" s="627"/>
      <c r="T87" s="627" t="s">
        <v>523</v>
      </c>
      <c r="U87" s="627"/>
      <c r="V87" s="660" t="s">
        <v>524</v>
      </c>
      <c r="W87" s="628"/>
    </row>
    <row r="88" spans="1:23" ht="16" thickBot="1" x14ac:dyDescent="0.25">
      <c r="A88" s="665" t="s">
        <v>306</v>
      </c>
      <c r="B88" s="77" t="s">
        <v>169</v>
      </c>
      <c r="C88" s="655" t="s">
        <v>181</v>
      </c>
      <c r="D88" s="77" t="s">
        <v>59</v>
      </c>
      <c r="E88" s="627"/>
      <c r="F88" s="627" t="s">
        <v>3</v>
      </c>
      <c r="G88" s="627"/>
      <c r="H88" s="627" t="s">
        <v>528</v>
      </c>
      <c r="I88" s="627"/>
      <c r="J88" s="627"/>
      <c r="K88" s="627"/>
      <c r="L88" s="627"/>
      <c r="M88" s="627"/>
      <c r="N88" s="627"/>
      <c r="O88" s="627"/>
      <c r="P88" s="660">
        <v>48</v>
      </c>
      <c r="Q88" s="660" t="s">
        <v>530</v>
      </c>
      <c r="R88" s="660" t="s">
        <v>512</v>
      </c>
      <c r="S88" s="627"/>
      <c r="T88" s="627" t="s">
        <v>523</v>
      </c>
      <c r="U88" s="627"/>
      <c r="V88" s="660" t="s">
        <v>524</v>
      </c>
      <c r="W88" s="628"/>
    </row>
    <row r="89" spans="1:23" ht="16" thickBot="1" x14ac:dyDescent="0.25">
      <c r="A89" s="665" t="s">
        <v>312</v>
      </c>
      <c r="B89" s="77" t="s">
        <v>169</v>
      </c>
      <c r="C89" s="655" t="s">
        <v>181</v>
      </c>
      <c r="D89" s="77" t="s">
        <v>60</v>
      </c>
      <c r="E89" s="627"/>
      <c r="F89" s="627" t="s">
        <v>3</v>
      </c>
      <c r="G89" s="627"/>
      <c r="H89" s="627" t="s">
        <v>528</v>
      </c>
      <c r="I89" s="627"/>
      <c r="J89" s="627"/>
      <c r="K89" s="627"/>
      <c r="L89" s="627"/>
      <c r="M89" s="627"/>
      <c r="N89" s="627"/>
      <c r="O89" s="627"/>
      <c r="P89" s="660">
        <v>48</v>
      </c>
      <c r="Q89" s="660" t="s">
        <v>530</v>
      </c>
      <c r="R89" s="741" t="s">
        <v>513</v>
      </c>
      <c r="S89" s="627"/>
      <c r="T89" s="627" t="s">
        <v>523</v>
      </c>
      <c r="U89" s="627"/>
      <c r="V89" s="660" t="s">
        <v>524</v>
      </c>
      <c r="W89" s="628"/>
    </row>
    <row r="90" spans="1:23" ht="16" thickBot="1" x14ac:dyDescent="0.25">
      <c r="A90" s="665" t="s">
        <v>318</v>
      </c>
      <c r="B90" s="77" t="s">
        <v>169</v>
      </c>
      <c r="C90" s="657" t="s">
        <v>181</v>
      </c>
      <c r="D90" s="77" t="s">
        <v>61</v>
      </c>
      <c r="E90" s="627"/>
      <c r="F90" s="627" t="s">
        <v>3</v>
      </c>
      <c r="G90" s="627"/>
      <c r="H90" s="627" t="s">
        <v>528</v>
      </c>
      <c r="I90" s="627"/>
      <c r="J90" s="627"/>
      <c r="K90" s="627"/>
      <c r="L90" s="627"/>
      <c r="M90" s="627"/>
      <c r="N90" s="627"/>
      <c r="O90" s="627"/>
      <c r="P90" s="660">
        <v>48</v>
      </c>
      <c r="Q90" s="660" t="s">
        <v>530</v>
      </c>
      <c r="R90" s="741" t="s">
        <v>514</v>
      </c>
      <c r="S90" s="627"/>
      <c r="T90" s="627" t="s">
        <v>523</v>
      </c>
      <c r="U90" s="627"/>
      <c r="V90" s="660" t="s">
        <v>524</v>
      </c>
      <c r="W90" s="628"/>
    </row>
    <row r="91" spans="1:23" ht="16" thickBot="1" x14ac:dyDescent="0.25">
      <c r="A91" s="665" t="s">
        <v>325</v>
      </c>
      <c r="B91" s="77" t="s">
        <v>170</v>
      </c>
      <c r="C91" s="653" t="s">
        <v>182</v>
      </c>
      <c r="D91" s="77" t="s">
        <v>54</v>
      </c>
      <c r="E91" s="627"/>
      <c r="F91" s="627" t="s">
        <v>4</v>
      </c>
      <c r="G91" s="627"/>
      <c r="H91" s="627" t="s">
        <v>527</v>
      </c>
      <c r="I91" s="627"/>
      <c r="J91" s="627"/>
      <c r="K91" s="627"/>
      <c r="L91" s="627"/>
      <c r="M91" s="627"/>
      <c r="N91" s="627"/>
      <c r="O91" s="627"/>
      <c r="P91" s="660">
        <v>48</v>
      </c>
      <c r="Q91" s="660" t="s">
        <v>530</v>
      </c>
      <c r="R91" s="741" t="s">
        <v>513</v>
      </c>
      <c r="S91" s="627"/>
      <c r="T91" s="627" t="s">
        <v>523</v>
      </c>
      <c r="U91" s="627"/>
      <c r="V91" s="660" t="s">
        <v>524</v>
      </c>
      <c r="W91" s="628"/>
    </row>
    <row r="92" spans="1:23" ht="16" thickBot="1" x14ac:dyDescent="0.25">
      <c r="A92" s="665" t="s">
        <v>331</v>
      </c>
      <c r="B92" s="77" t="s">
        <v>170</v>
      </c>
      <c r="C92" s="656" t="s">
        <v>182</v>
      </c>
      <c r="D92" s="77" t="s">
        <v>55</v>
      </c>
      <c r="E92" s="627"/>
      <c r="F92" s="627" t="s">
        <v>4</v>
      </c>
      <c r="G92" s="627"/>
      <c r="H92" s="627" t="s">
        <v>527</v>
      </c>
      <c r="I92" s="627"/>
      <c r="J92" s="627"/>
      <c r="K92" s="627"/>
      <c r="L92" s="627"/>
      <c r="M92" s="627"/>
      <c r="N92" s="627"/>
      <c r="O92" s="627"/>
      <c r="P92" s="660">
        <v>48</v>
      </c>
      <c r="Q92" s="660" t="s">
        <v>530</v>
      </c>
      <c r="R92" s="741" t="s">
        <v>514</v>
      </c>
      <c r="S92" s="627"/>
      <c r="T92" s="627" t="s">
        <v>523</v>
      </c>
      <c r="U92" s="627"/>
      <c r="V92" s="660" t="s">
        <v>524</v>
      </c>
      <c r="W92" s="628"/>
    </row>
    <row r="93" spans="1:23" ht="16" thickBot="1" x14ac:dyDescent="0.25">
      <c r="A93" s="665" t="s">
        <v>337</v>
      </c>
      <c r="B93" s="77" t="s">
        <v>170</v>
      </c>
      <c r="C93" s="656" t="s">
        <v>182</v>
      </c>
      <c r="D93" s="77" t="s">
        <v>56</v>
      </c>
      <c r="E93" s="627"/>
      <c r="F93" s="627" t="s">
        <v>4</v>
      </c>
      <c r="G93" s="627"/>
      <c r="H93" s="627" t="s">
        <v>527</v>
      </c>
      <c r="I93" s="627"/>
      <c r="J93" s="627"/>
      <c r="K93" s="627"/>
      <c r="L93" s="627"/>
      <c r="M93" s="627"/>
      <c r="N93" s="627"/>
      <c r="O93" s="627"/>
      <c r="P93" s="660">
        <v>48</v>
      </c>
      <c r="Q93" s="660" t="s">
        <v>530</v>
      </c>
      <c r="R93" s="741" t="s">
        <v>515</v>
      </c>
      <c r="S93" s="627"/>
      <c r="T93" s="627" t="s">
        <v>523</v>
      </c>
      <c r="U93" s="627"/>
      <c r="V93" s="660" t="s">
        <v>524</v>
      </c>
      <c r="W93" s="628"/>
    </row>
    <row r="94" spans="1:23" ht="16" thickBot="1" x14ac:dyDescent="0.25">
      <c r="A94" s="665" t="s">
        <v>343</v>
      </c>
      <c r="B94" s="77" t="s">
        <v>170</v>
      </c>
      <c r="C94" s="656" t="s">
        <v>182</v>
      </c>
      <c r="D94" s="77" t="s">
        <v>57</v>
      </c>
      <c r="E94" s="627"/>
      <c r="F94" s="627" t="s">
        <v>4</v>
      </c>
      <c r="G94" s="627"/>
      <c r="H94" s="627" t="s">
        <v>527</v>
      </c>
      <c r="I94" s="627"/>
      <c r="J94" s="627"/>
      <c r="K94" s="627"/>
      <c r="L94" s="627"/>
      <c r="M94" s="627"/>
      <c r="N94" s="627"/>
      <c r="O94" s="627"/>
      <c r="P94" s="660">
        <v>48</v>
      </c>
      <c r="Q94" s="660" t="s">
        <v>530</v>
      </c>
      <c r="R94" s="741" t="s">
        <v>516</v>
      </c>
      <c r="S94" s="627"/>
      <c r="T94" s="627" t="s">
        <v>523</v>
      </c>
      <c r="U94" s="627"/>
      <c r="V94" s="660" t="s">
        <v>524</v>
      </c>
      <c r="W94" s="628"/>
    </row>
    <row r="95" spans="1:23" ht="16" thickBot="1" x14ac:dyDescent="0.25">
      <c r="A95" s="665" t="s">
        <v>301</v>
      </c>
      <c r="B95" s="77" t="s">
        <v>170</v>
      </c>
      <c r="C95" s="656" t="s">
        <v>182</v>
      </c>
      <c r="D95" s="77" t="s">
        <v>58</v>
      </c>
      <c r="E95" s="627"/>
      <c r="F95" s="627" t="s">
        <v>4</v>
      </c>
      <c r="G95" s="627"/>
      <c r="H95" s="627" t="s">
        <v>528</v>
      </c>
      <c r="I95" s="627"/>
      <c r="J95" s="627"/>
      <c r="K95" s="627"/>
      <c r="L95" s="627"/>
      <c r="M95" s="627"/>
      <c r="N95" s="627"/>
      <c r="O95" s="627"/>
      <c r="P95" s="660">
        <v>48</v>
      </c>
      <c r="Q95" s="660" t="s">
        <v>530</v>
      </c>
      <c r="R95" s="660" t="s">
        <v>511</v>
      </c>
      <c r="S95" s="627"/>
      <c r="T95" s="627" t="s">
        <v>523</v>
      </c>
      <c r="U95" s="627"/>
      <c r="V95" s="660" t="s">
        <v>524</v>
      </c>
      <c r="W95" s="628"/>
    </row>
    <row r="96" spans="1:23" ht="16" thickBot="1" x14ac:dyDescent="0.25">
      <c r="A96" s="665" t="s">
        <v>307</v>
      </c>
      <c r="B96" s="77" t="s">
        <v>170</v>
      </c>
      <c r="C96" s="656" t="s">
        <v>182</v>
      </c>
      <c r="D96" s="77" t="s">
        <v>59</v>
      </c>
      <c r="E96" s="627"/>
      <c r="F96" s="627" t="s">
        <v>4</v>
      </c>
      <c r="G96" s="627"/>
      <c r="H96" s="627" t="s">
        <v>528</v>
      </c>
      <c r="I96" s="627"/>
      <c r="J96" s="627"/>
      <c r="K96" s="627"/>
      <c r="L96" s="627"/>
      <c r="M96" s="627"/>
      <c r="N96" s="627"/>
      <c r="O96" s="627"/>
      <c r="P96" s="660">
        <v>48</v>
      </c>
      <c r="Q96" s="660" t="s">
        <v>530</v>
      </c>
      <c r="R96" s="660" t="s">
        <v>512</v>
      </c>
      <c r="S96" s="627"/>
      <c r="T96" s="627" t="s">
        <v>523</v>
      </c>
      <c r="U96" s="627"/>
      <c r="V96" s="660" t="s">
        <v>524</v>
      </c>
      <c r="W96" s="628"/>
    </row>
    <row r="97" spans="1:23" ht="16" thickBot="1" x14ac:dyDescent="0.25">
      <c r="A97" s="665" t="s">
        <v>313</v>
      </c>
      <c r="B97" s="77" t="s">
        <v>170</v>
      </c>
      <c r="C97" s="656" t="s">
        <v>182</v>
      </c>
      <c r="D97" s="77" t="s">
        <v>60</v>
      </c>
      <c r="E97" s="627"/>
      <c r="F97" s="627" t="s">
        <v>4</v>
      </c>
      <c r="G97" s="627"/>
      <c r="H97" s="627" t="s">
        <v>528</v>
      </c>
      <c r="I97" s="627"/>
      <c r="J97" s="627"/>
      <c r="K97" s="627"/>
      <c r="L97" s="627"/>
      <c r="M97" s="627"/>
      <c r="N97" s="627"/>
      <c r="O97" s="627"/>
      <c r="P97" s="660">
        <v>48</v>
      </c>
      <c r="Q97" s="660" t="s">
        <v>530</v>
      </c>
      <c r="R97" s="741" t="s">
        <v>513</v>
      </c>
      <c r="S97" s="627"/>
      <c r="T97" s="627" t="s">
        <v>523</v>
      </c>
      <c r="U97" s="627"/>
      <c r="V97" s="660" t="s">
        <v>524</v>
      </c>
      <c r="W97" s="628"/>
    </row>
    <row r="98" spans="1:23" ht="16" thickBot="1" x14ac:dyDescent="0.25">
      <c r="A98" s="665" t="s">
        <v>319</v>
      </c>
      <c r="B98" s="77" t="s">
        <v>170</v>
      </c>
      <c r="C98" s="41" t="s">
        <v>182</v>
      </c>
      <c r="D98" s="77" t="s">
        <v>61</v>
      </c>
      <c r="E98" s="627"/>
      <c r="F98" s="627" t="s">
        <v>4</v>
      </c>
      <c r="G98" s="627"/>
      <c r="H98" s="627" t="s">
        <v>528</v>
      </c>
      <c r="I98" s="627"/>
      <c r="J98" s="627"/>
      <c r="K98" s="627"/>
      <c r="L98" s="627"/>
      <c r="M98" s="627"/>
      <c r="N98" s="627"/>
      <c r="O98" s="627"/>
      <c r="P98" s="627">
        <v>48</v>
      </c>
      <c r="Q98" s="660" t="s">
        <v>530</v>
      </c>
      <c r="R98" s="741" t="s">
        <v>514</v>
      </c>
      <c r="S98" s="627"/>
      <c r="T98" s="627" t="s">
        <v>523</v>
      </c>
      <c r="U98" s="627"/>
      <c r="V98" s="660" t="s">
        <v>524</v>
      </c>
      <c r="W98" s="628"/>
    </row>
    <row r="99" spans="1:23" ht="16" thickBot="1" x14ac:dyDescent="0.25">
      <c r="A99" s="665" t="s">
        <v>406</v>
      </c>
      <c r="B99" s="77" t="s">
        <v>74</v>
      </c>
      <c r="C99" s="627"/>
      <c r="D99" s="77" t="s">
        <v>54</v>
      </c>
      <c r="E99" s="627"/>
      <c r="F99" s="627" t="s">
        <v>2</v>
      </c>
      <c r="G99" s="627"/>
      <c r="H99" s="627" t="s">
        <v>529</v>
      </c>
      <c r="I99" s="627"/>
      <c r="J99" s="627"/>
      <c r="K99" s="627"/>
      <c r="L99" s="627"/>
      <c r="M99" s="627"/>
      <c r="N99" s="627"/>
      <c r="O99" s="627"/>
      <c r="P99" s="627"/>
      <c r="Q99" s="660" t="s">
        <v>530</v>
      </c>
      <c r="R99" s="627" t="s">
        <v>517</v>
      </c>
      <c r="S99" s="627"/>
      <c r="T99" s="627" t="s">
        <v>522</v>
      </c>
      <c r="U99" s="627"/>
      <c r="V99" s="627" t="s">
        <v>448</v>
      </c>
      <c r="W99" s="628"/>
    </row>
    <row r="100" spans="1:23" ht="16" thickBot="1" x14ac:dyDescent="0.25">
      <c r="A100" s="665" t="s">
        <v>409</v>
      </c>
      <c r="B100" s="77" t="s">
        <v>74</v>
      </c>
      <c r="C100" s="627"/>
      <c r="D100" s="77" t="s">
        <v>55</v>
      </c>
      <c r="E100" s="627"/>
      <c r="F100" s="627" t="s">
        <v>2</v>
      </c>
      <c r="G100" s="627"/>
      <c r="H100" s="627" t="s">
        <v>529</v>
      </c>
      <c r="I100" s="627"/>
      <c r="J100" s="627"/>
      <c r="K100" s="627"/>
      <c r="L100" s="627"/>
      <c r="M100" s="627"/>
      <c r="N100" s="627"/>
      <c r="O100" s="627"/>
      <c r="P100" s="627"/>
      <c r="Q100" s="660" t="s">
        <v>530</v>
      </c>
      <c r="R100" s="627" t="s">
        <v>518</v>
      </c>
      <c r="S100" s="627"/>
      <c r="T100" s="627" t="s">
        <v>522</v>
      </c>
      <c r="U100" s="627"/>
      <c r="V100" s="627" t="s">
        <v>448</v>
      </c>
      <c r="W100" s="628"/>
    </row>
    <row r="101" spans="1:23" ht="16" thickBot="1" x14ac:dyDescent="0.25">
      <c r="A101" s="665" t="s">
        <v>412</v>
      </c>
      <c r="B101" s="77" t="s">
        <v>74</v>
      </c>
      <c r="C101" s="627"/>
      <c r="D101" s="77" t="s">
        <v>56</v>
      </c>
      <c r="E101" s="627"/>
      <c r="F101" s="627" t="s">
        <v>2</v>
      </c>
      <c r="G101" s="627"/>
      <c r="H101" s="627" t="s">
        <v>529</v>
      </c>
      <c r="I101" s="627"/>
      <c r="J101" s="627"/>
      <c r="K101" s="627"/>
      <c r="L101" s="627"/>
      <c r="M101" s="627"/>
      <c r="N101" s="627"/>
      <c r="O101" s="627"/>
      <c r="P101" s="627"/>
      <c r="Q101" s="660" t="s">
        <v>530</v>
      </c>
      <c r="R101" s="627" t="s">
        <v>519</v>
      </c>
      <c r="S101" s="627"/>
      <c r="T101" s="627" t="s">
        <v>522</v>
      </c>
      <c r="U101" s="627"/>
      <c r="V101" s="627" t="s">
        <v>448</v>
      </c>
      <c r="W101" s="628"/>
    </row>
    <row r="102" spans="1:23" ht="16" thickBot="1" x14ac:dyDescent="0.25">
      <c r="A102" s="665" t="s">
        <v>415</v>
      </c>
      <c r="B102" s="77" t="s">
        <v>74</v>
      </c>
      <c r="C102" s="627"/>
      <c r="D102" s="77" t="s">
        <v>57</v>
      </c>
      <c r="E102" s="627"/>
      <c r="F102" s="627" t="s">
        <v>2</v>
      </c>
      <c r="G102" s="627"/>
      <c r="H102" s="627" t="s">
        <v>529</v>
      </c>
      <c r="I102" s="627"/>
      <c r="J102" s="627"/>
      <c r="K102" s="627"/>
      <c r="L102" s="627"/>
      <c r="M102" s="627"/>
      <c r="N102" s="627"/>
      <c r="O102" s="627"/>
      <c r="P102" s="627"/>
      <c r="Q102" s="660" t="s">
        <v>530</v>
      </c>
      <c r="R102" s="742" t="s">
        <v>520</v>
      </c>
      <c r="S102" s="627"/>
      <c r="T102" s="627" t="s">
        <v>522</v>
      </c>
      <c r="U102" s="627"/>
      <c r="V102" s="627" t="s">
        <v>448</v>
      </c>
      <c r="W102" s="628"/>
    </row>
    <row r="103" spans="1:23" ht="16" thickBot="1" x14ac:dyDescent="0.25">
      <c r="A103" s="665" t="s">
        <v>418</v>
      </c>
      <c r="B103" s="77" t="s">
        <v>74</v>
      </c>
      <c r="C103" s="627"/>
      <c r="D103" s="77" t="s">
        <v>58</v>
      </c>
      <c r="E103" s="627"/>
      <c r="F103" s="627" t="s">
        <v>2</v>
      </c>
      <c r="G103" s="627"/>
      <c r="H103" s="627" t="s">
        <v>529</v>
      </c>
      <c r="I103" s="627"/>
      <c r="J103" s="627"/>
      <c r="K103" s="627"/>
      <c r="L103" s="627"/>
      <c r="M103" s="627"/>
      <c r="N103" s="627"/>
      <c r="O103" s="627"/>
      <c r="P103" s="627"/>
      <c r="Q103" s="660" t="s">
        <v>530</v>
      </c>
      <c r="R103" s="742" t="s">
        <v>521</v>
      </c>
      <c r="S103" s="627"/>
      <c r="T103" s="627" t="s">
        <v>522</v>
      </c>
      <c r="U103" s="627"/>
      <c r="V103" s="627" t="s">
        <v>448</v>
      </c>
      <c r="W103" s="628"/>
    </row>
    <row r="104" spans="1:23" ht="16" thickBot="1" x14ac:dyDescent="0.25">
      <c r="A104" s="665" t="s">
        <v>356</v>
      </c>
      <c r="B104" s="77" t="s">
        <v>74</v>
      </c>
      <c r="C104" s="627"/>
      <c r="D104" s="77" t="s">
        <v>59</v>
      </c>
      <c r="E104" s="627"/>
      <c r="F104" s="627" t="s">
        <v>2</v>
      </c>
      <c r="G104" s="627"/>
      <c r="H104" s="627" t="s">
        <v>528</v>
      </c>
      <c r="I104" s="627"/>
      <c r="J104" s="627"/>
      <c r="K104" s="627"/>
      <c r="L104" s="627"/>
      <c r="M104" s="627"/>
      <c r="N104" s="627"/>
      <c r="O104" s="627"/>
      <c r="P104" s="627">
        <v>48</v>
      </c>
      <c r="Q104" s="660" t="s">
        <v>530</v>
      </c>
      <c r="R104" s="741" t="s">
        <v>515</v>
      </c>
      <c r="S104" s="627"/>
      <c r="T104" s="627" t="s">
        <v>522</v>
      </c>
      <c r="U104" s="627"/>
      <c r="V104" s="660" t="s">
        <v>524</v>
      </c>
      <c r="W104" s="628"/>
    </row>
    <row r="105" spans="1:23" ht="16" thickBot="1" x14ac:dyDescent="0.25">
      <c r="A105" s="665" t="s">
        <v>362</v>
      </c>
      <c r="B105" s="77" t="s">
        <v>74</v>
      </c>
      <c r="C105" s="627"/>
      <c r="D105" s="77" t="s">
        <v>60</v>
      </c>
      <c r="E105" s="627"/>
      <c r="F105" s="627" t="s">
        <v>2</v>
      </c>
      <c r="G105" s="627"/>
      <c r="H105" s="627" t="s">
        <v>528</v>
      </c>
      <c r="I105" s="627"/>
      <c r="J105" s="627"/>
      <c r="K105" s="627"/>
      <c r="L105" s="627"/>
      <c r="M105" s="627"/>
      <c r="N105" s="627"/>
      <c r="O105" s="627"/>
      <c r="P105" s="627">
        <v>48</v>
      </c>
      <c r="Q105" s="660" t="s">
        <v>530</v>
      </c>
      <c r="R105" s="741" t="s">
        <v>516</v>
      </c>
      <c r="S105" s="627"/>
      <c r="T105" s="627" t="s">
        <v>522</v>
      </c>
      <c r="U105" s="627"/>
      <c r="V105" s="660" t="s">
        <v>524</v>
      </c>
      <c r="W105" s="628"/>
    </row>
    <row r="106" spans="1:23" ht="16" thickBot="1" x14ac:dyDescent="0.25">
      <c r="A106" s="665" t="s">
        <v>407</v>
      </c>
      <c r="B106" s="77" t="s">
        <v>75</v>
      </c>
      <c r="C106" s="627"/>
      <c r="D106" s="77" t="s">
        <v>54</v>
      </c>
      <c r="E106" s="627"/>
      <c r="F106" s="627" t="s">
        <v>3</v>
      </c>
      <c r="G106" s="627"/>
      <c r="H106" s="627" t="s">
        <v>529</v>
      </c>
      <c r="I106" s="627"/>
      <c r="J106" s="627"/>
      <c r="K106" s="627"/>
      <c r="L106" s="627"/>
      <c r="M106" s="627"/>
      <c r="N106" s="627"/>
      <c r="O106" s="627"/>
      <c r="P106" s="627"/>
      <c r="Q106" s="660" t="s">
        <v>530</v>
      </c>
      <c r="R106" s="627" t="s">
        <v>517</v>
      </c>
      <c r="S106" s="627"/>
      <c r="T106" s="627" t="s">
        <v>522</v>
      </c>
      <c r="U106" s="627"/>
      <c r="V106" s="627" t="s">
        <v>448</v>
      </c>
      <c r="W106" s="628"/>
    </row>
    <row r="107" spans="1:23" ht="16" thickBot="1" x14ac:dyDescent="0.25">
      <c r="A107" s="665" t="s">
        <v>410</v>
      </c>
      <c r="B107" s="77" t="s">
        <v>75</v>
      </c>
      <c r="C107" s="627"/>
      <c r="D107" s="77" t="s">
        <v>55</v>
      </c>
      <c r="E107" s="627"/>
      <c r="F107" s="627" t="s">
        <v>3</v>
      </c>
      <c r="G107" s="627"/>
      <c r="H107" s="627" t="s">
        <v>529</v>
      </c>
      <c r="I107" s="627"/>
      <c r="J107" s="627"/>
      <c r="K107" s="627"/>
      <c r="L107" s="627"/>
      <c r="M107" s="627"/>
      <c r="N107" s="627"/>
      <c r="O107" s="627"/>
      <c r="P107" s="627"/>
      <c r="Q107" s="660" t="s">
        <v>530</v>
      </c>
      <c r="R107" s="627" t="s">
        <v>518</v>
      </c>
      <c r="S107" s="627"/>
      <c r="T107" s="627" t="s">
        <v>522</v>
      </c>
      <c r="U107" s="627"/>
      <c r="V107" s="627" t="s">
        <v>448</v>
      </c>
      <c r="W107" s="628"/>
    </row>
    <row r="108" spans="1:23" ht="16" thickBot="1" x14ac:dyDescent="0.25">
      <c r="A108" s="665" t="s">
        <v>413</v>
      </c>
      <c r="B108" s="77" t="s">
        <v>75</v>
      </c>
      <c r="C108" s="627"/>
      <c r="D108" s="77" t="s">
        <v>56</v>
      </c>
      <c r="E108" s="627"/>
      <c r="F108" s="627" t="s">
        <v>3</v>
      </c>
      <c r="G108" s="627"/>
      <c r="H108" s="627" t="s">
        <v>529</v>
      </c>
      <c r="I108" s="627"/>
      <c r="J108" s="627"/>
      <c r="K108" s="627"/>
      <c r="L108" s="627"/>
      <c r="M108" s="627"/>
      <c r="N108" s="627"/>
      <c r="O108" s="627"/>
      <c r="P108" s="627"/>
      <c r="Q108" s="660" t="s">
        <v>530</v>
      </c>
      <c r="R108" s="627" t="s">
        <v>519</v>
      </c>
      <c r="S108" s="627"/>
      <c r="T108" s="627" t="s">
        <v>522</v>
      </c>
      <c r="U108" s="627"/>
      <c r="V108" s="627" t="s">
        <v>448</v>
      </c>
      <c r="W108" s="628"/>
    </row>
    <row r="109" spans="1:23" ht="16" thickBot="1" x14ac:dyDescent="0.25">
      <c r="A109" s="665" t="s">
        <v>416</v>
      </c>
      <c r="B109" s="77" t="s">
        <v>75</v>
      </c>
      <c r="C109" s="627"/>
      <c r="D109" s="77" t="s">
        <v>57</v>
      </c>
      <c r="E109" s="627"/>
      <c r="F109" s="627" t="s">
        <v>3</v>
      </c>
      <c r="G109" s="627"/>
      <c r="H109" s="627" t="s">
        <v>529</v>
      </c>
      <c r="I109" s="627"/>
      <c r="J109" s="627"/>
      <c r="K109" s="627"/>
      <c r="L109" s="627"/>
      <c r="M109" s="627"/>
      <c r="N109" s="627"/>
      <c r="O109" s="627"/>
      <c r="P109" s="627"/>
      <c r="Q109" s="660" t="s">
        <v>530</v>
      </c>
      <c r="R109" s="742" t="s">
        <v>520</v>
      </c>
      <c r="S109" s="627"/>
      <c r="T109" s="627" t="s">
        <v>522</v>
      </c>
      <c r="U109" s="627"/>
      <c r="V109" s="627" t="s">
        <v>448</v>
      </c>
      <c r="W109" s="628"/>
    </row>
    <row r="110" spans="1:23" ht="16" thickBot="1" x14ac:dyDescent="0.25">
      <c r="A110" s="665" t="s">
        <v>419</v>
      </c>
      <c r="B110" s="77" t="s">
        <v>75</v>
      </c>
      <c r="C110" s="627"/>
      <c r="D110" s="77" t="s">
        <v>58</v>
      </c>
      <c r="E110" s="627"/>
      <c r="F110" s="627" t="s">
        <v>3</v>
      </c>
      <c r="G110" s="627"/>
      <c r="H110" s="627" t="s">
        <v>529</v>
      </c>
      <c r="I110" s="627"/>
      <c r="J110" s="627"/>
      <c r="K110" s="627"/>
      <c r="L110" s="627"/>
      <c r="M110" s="627"/>
      <c r="N110" s="627"/>
      <c r="O110" s="627"/>
      <c r="P110" s="627"/>
      <c r="Q110" s="660" t="s">
        <v>530</v>
      </c>
      <c r="R110" s="742" t="s">
        <v>521</v>
      </c>
      <c r="S110" s="627"/>
      <c r="T110" s="627" t="s">
        <v>522</v>
      </c>
      <c r="U110" s="627"/>
      <c r="V110" s="627" t="s">
        <v>448</v>
      </c>
      <c r="W110" s="628"/>
    </row>
    <row r="111" spans="1:23" ht="16" thickBot="1" x14ac:dyDescent="0.25">
      <c r="A111" s="665" t="s">
        <v>357</v>
      </c>
      <c r="B111" s="77" t="s">
        <v>75</v>
      </c>
      <c r="C111" s="627"/>
      <c r="D111" s="77" t="s">
        <v>59</v>
      </c>
      <c r="E111" s="627"/>
      <c r="F111" s="627" t="s">
        <v>3</v>
      </c>
      <c r="G111" s="627"/>
      <c r="H111" s="627" t="s">
        <v>528</v>
      </c>
      <c r="I111" s="627"/>
      <c r="J111" s="627"/>
      <c r="K111" s="627"/>
      <c r="L111" s="627"/>
      <c r="M111" s="627"/>
      <c r="N111" s="627"/>
      <c r="O111" s="627"/>
      <c r="P111" s="627">
        <v>48</v>
      </c>
      <c r="Q111" s="660" t="s">
        <v>530</v>
      </c>
      <c r="R111" s="741" t="s">
        <v>515</v>
      </c>
      <c r="S111" s="627"/>
      <c r="T111" s="627" t="s">
        <v>522</v>
      </c>
      <c r="U111" s="627"/>
      <c r="V111" s="660" t="s">
        <v>524</v>
      </c>
      <c r="W111" s="628"/>
    </row>
    <row r="112" spans="1:23" ht="16" thickBot="1" x14ac:dyDescent="0.25">
      <c r="A112" s="665" t="s">
        <v>363</v>
      </c>
      <c r="B112" s="77" t="s">
        <v>75</v>
      </c>
      <c r="C112" s="627"/>
      <c r="D112" s="77" t="s">
        <v>60</v>
      </c>
      <c r="E112" s="627"/>
      <c r="F112" s="627" t="s">
        <v>3</v>
      </c>
      <c r="G112" s="627"/>
      <c r="H112" s="627" t="s">
        <v>528</v>
      </c>
      <c r="I112" s="627"/>
      <c r="J112" s="627"/>
      <c r="K112" s="627"/>
      <c r="L112" s="627"/>
      <c r="M112" s="627"/>
      <c r="N112" s="627"/>
      <c r="O112" s="627"/>
      <c r="P112" s="627">
        <v>48</v>
      </c>
      <c r="Q112" s="660" t="s">
        <v>530</v>
      </c>
      <c r="R112" s="741" t="s">
        <v>516</v>
      </c>
      <c r="S112" s="627"/>
      <c r="T112" s="627" t="s">
        <v>522</v>
      </c>
      <c r="U112" s="627"/>
      <c r="V112" s="660" t="s">
        <v>524</v>
      </c>
      <c r="W112" s="628"/>
    </row>
    <row r="113" spans="1:23" ht="16" thickBot="1" x14ac:dyDescent="0.25">
      <c r="A113" s="665" t="s">
        <v>408</v>
      </c>
      <c r="B113" s="77" t="s">
        <v>76</v>
      </c>
      <c r="C113" s="627"/>
      <c r="D113" s="77" t="s">
        <v>54</v>
      </c>
      <c r="E113" s="627"/>
      <c r="F113" s="627" t="s">
        <v>4</v>
      </c>
      <c r="G113" s="627"/>
      <c r="H113" s="627" t="s">
        <v>529</v>
      </c>
      <c r="I113" s="627"/>
      <c r="J113" s="627"/>
      <c r="K113" s="627"/>
      <c r="L113" s="627"/>
      <c r="M113" s="627"/>
      <c r="N113" s="627"/>
      <c r="O113" s="627"/>
      <c r="P113" s="627"/>
      <c r="Q113" s="660" t="s">
        <v>530</v>
      </c>
      <c r="R113" s="627" t="s">
        <v>517</v>
      </c>
      <c r="S113" s="627"/>
      <c r="T113" s="627" t="s">
        <v>522</v>
      </c>
      <c r="U113" s="627"/>
      <c r="V113" s="627" t="s">
        <v>448</v>
      </c>
      <c r="W113" s="628"/>
    </row>
    <row r="114" spans="1:23" ht="16" thickBot="1" x14ac:dyDescent="0.25">
      <c r="A114" s="665" t="s">
        <v>411</v>
      </c>
      <c r="B114" s="77" t="s">
        <v>76</v>
      </c>
      <c r="C114" s="627"/>
      <c r="D114" s="77" t="s">
        <v>55</v>
      </c>
      <c r="E114" s="627"/>
      <c r="F114" s="627" t="s">
        <v>4</v>
      </c>
      <c r="G114" s="627"/>
      <c r="H114" s="627" t="s">
        <v>529</v>
      </c>
      <c r="I114" s="627"/>
      <c r="J114" s="627"/>
      <c r="K114" s="627"/>
      <c r="L114" s="627"/>
      <c r="M114" s="627"/>
      <c r="N114" s="627"/>
      <c r="O114" s="627"/>
      <c r="P114" s="627"/>
      <c r="Q114" s="660" t="s">
        <v>530</v>
      </c>
      <c r="R114" s="627" t="s">
        <v>518</v>
      </c>
      <c r="S114" s="627"/>
      <c r="T114" s="627" t="s">
        <v>522</v>
      </c>
      <c r="U114" s="627"/>
      <c r="V114" s="627" t="s">
        <v>448</v>
      </c>
      <c r="W114" s="628"/>
    </row>
    <row r="115" spans="1:23" ht="16" thickBot="1" x14ac:dyDescent="0.25">
      <c r="A115" s="665" t="s">
        <v>414</v>
      </c>
      <c r="B115" s="77" t="s">
        <v>76</v>
      </c>
      <c r="C115" s="627"/>
      <c r="D115" s="77" t="s">
        <v>56</v>
      </c>
      <c r="E115" s="627"/>
      <c r="F115" s="627" t="s">
        <v>4</v>
      </c>
      <c r="G115" s="627"/>
      <c r="H115" s="627" t="s">
        <v>529</v>
      </c>
      <c r="I115" s="627"/>
      <c r="J115" s="627"/>
      <c r="K115" s="627"/>
      <c r="L115" s="627"/>
      <c r="M115" s="627"/>
      <c r="N115" s="627"/>
      <c r="O115" s="627"/>
      <c r="P115" s="627"/>
      <c r="Q115" s="660" t="s">
        <v>530</v>
      </c>
      <c r="R115" s="627" t="s">
        <v>519</v>
      </c>
      <c r="S115" s="627"/>
      <c r="T115" s="627" t="s">
        <v>522</v>
      </c>
      <c r="U115" s="627"/>
      <c r="V115" s="627" t="s">
        <v>448</v>
      </c>
      <c r="W115" s="628"/>
    </row>
    <row r="116" spans="1:23" ht="16" thickBot="1" x14ac:dyDescent="0.25">
      <c r="A116" s="665" t="s">
        <v>417</v>
      </c>
      <c r="B116" s="77" t="s">
        <v>76</v>
      </c>
      <c r="C116" s="627"/>
      <c r="D116" s="77" t="s">
        <v>57</v>
      </c>
      <c r="E116" s="627"/>
      <c r="F116" s="627" t="s">
        <v>4</v>
      </c>
      <c r="G116" s="627"/>
      <c r="H116" s="627" t="s">
        <v>529</v>
      </c>
      <c r="I116" s="627"/>
      <c r="J116" s="627"/>
      <c r="K116" s="627"/>
      <c r="L116" s="627"/>
      <c r="M116" s="627"/>
      <c r="N116" s="627"/>
      <c r="O116" s="627"/>
      <c r="P116" s="627"/>
      <c r="Q116" s="660" t="s">
        <v>530</v>
      </c>
      <c r="R116" s="742" t="s">
        <v>520</v>
      </c>
      <c r="S116" s="627"/>
      <c r="T116" s="627" t="s">
        <v>522</v>
      </c>
      <c r="U116" s="627"/>
      <c r="V116" s="627" t="s">
        <v>448</v>
      </c>
      <c r="W116" s="628"/>
    </row>
    <row r="117" spans="1:23" ht="16" thickBot="1" x14ac:dyDescent="0.25">
      <c r="A117" s="665" t="s">
        <v>420</v>
      </c>
      <c r="B117" s="77" t="s">
        <v>76</v>
      </c>
      <c r="C117" s="627"/>
      <c r="D117" s="77" t="s">
        <v>58</v>
      </c>
      <c r="E117" s="627"/>
      <c r="F117" s="627" t="s">
        <v>4</v>
      </c>
      <c r="G117" s="627"/>
      <c r="H117" s="627" t="s">
        <v>529</v>
      </c>
      <c r="I117" s="627"/>
      <c r="J117" s="627"/>
      <c r="K117" s="627"/>
      <c r="L117" s="627"/>
      <c r="M117" s="627"/>
      <c r="N117" s="627"/>
      <c r="O117" s="627"/>
      <c r="P117" s="627"/>
      <c r="Q117" s="660" t="s">
        <v>530</v>
      </c>
      <c r="R117" s="742" t="s">
        <v>521</v>
      </c>
      <c r="S117" s="627"/>
      <c r="T117" s="627" t="s">
        <v>522</v>
      </c>
      <c r="U117" s="627"/>
      <c r="V117" s="627" t="s">
        <v>448</v>
      </c>
      <c r="W117" s="628"/>
    </row>
    <row r="118" spans="1:23" ht="16" thickBot="1" x14ac:dyDescent="0.25">
      <c r="A118" s="665" t="s">
        <v>358</v>
      </c>
      <c r="B118" s="77" t="s">
        <v>76</v>
      </c>
      <c r="C118" s="627"/>
      <c r="D118" s="77" t="s">
        <v>59</v>
      </c>
      <c r="E118" s="627"/>
      <c r="F118" s="627" t="s">
        <v>4</v>
      </c>
      <c r="G118" s="627"/>
      <c r="H118" s="627" t="s">
        <v>528</v>
      </c>
      <c r="I118" s="627"/>
      <c r="J118" s="627"/>
      <c r="K118" s="627"/>
      <c r="L118" s="627"/>
      <c r="M118" s="627"/>
      <c r="N118" s="627"/>
      <c r="O118" s="627"/>
      <c r="P118" s="627">
        <v>48</v>
      </c>
      <c r="Q118" s="660" t="s">
        <v>530</v>
      </c>
      <c r="R118" s="741" t="s">
        <v>515</v>
      </c>
      <c r="S118" s="627"/>
      <c r="T118" s="627" t="s">
        <v>522</v>
      </c>
      <c r="U118" s="627"/>
      <c r="V118" s="660" t="s">
        <v>524</v>
      </c>
      <c r="W118" s="628"/>
    </row>
    <row r="119" spans="1:23" ht="16" thickBot="1" x14ac:dyDescent="0.25">
      <c r="A119" s="665" t="s">
        <v>364</v>
      </c>
      <c r="B119" s="77" t="s">
        <v>76</v>
      </c>
      <c r="C119" s="627"/>
      <c r="D119" s="77" t="s">
        <v>60</v>
      </c>
      <c r="E119" s="627"/>
      <c r="F119" s="627" t="s">
        <v>4</v>
      </c>
      <c r="G119" s="627"/>
      <c r="H119" s="627" t="s">
        <v>528</v>
      </c>
      <c r="I119" s="627"/>
      <c r="J119" s="627"/>
      <c r="K119" s="627"/>
      <c r="L119" s="627"/>
      <c r="M119" s="627"/>
      <c r="N119" s="627"/>
      <c r="O119" s="627"/>
      <c r="P119" s="627">
        <v>48</v>
      </c>
      <c r="Q119" s="660" t="s">
        <v>530</v>
      </c>
      <c r="R119" s="741" t="s">
        <v>516</v>
      </c>
      <c r="S119" s="627"/>
      <c r="T119" s="627" t="s">
        <v>522</v>
      </c>
      <c r="U119" s="627"/>
      <c r="V119" s="660" t="s">
        <v>524</v>
      </c>
      <c r="W119" s="628"/>
    </row>
    <row r="120" spans="1:23" ht="16" thickBot="1" x14ac:dyDescent="0.25">
      <c r="A120" s="665" t="s">
        <v>427</v>
      </c>
      <c r="B120" s="77" t="s">
        <v>490</v>
      </c>
      <c r="C120" s="627"/>
      <c r="D120" s="77" t="s">
        <v>54</v>
      </c>
      <c r="E120" s="627"/>
      <c r="F120" s="627" t="s">
        <v>2</v>
      </c>
      <c r="G120" s="627"/>
      <c r="H120" s="627" t="s">
        <v>529</v>
      </c>
      <c r="I120" s="627"/>
      <c r="J120" s="627"/>
      <c r="K120" s="627"/>
      <c r="L120" s="627"/>
      <c r="M120" s="627"/>
      <c r="N120" s="627"/>
      <c r="O120" s="627"/>
      <c r="P120" s="627"/>
      <c r="Q120" s="660" t="s">
        <v>530</v>
      </c>
      <c r="R120" s="627" t="s">
        <v>517</v>
      </c>
      <c r="S120" s="627"/>
      <c r="T120" s="627" t="s">
        <v>523</v>
      </c>
      <c r="U120" s="627"/>
      <c r="V120" s="627" t="s">
        <v>448</v>
      </c>
      <c r="W120" s="628"/>
    </row>
    <row r="121" spans="1:23" ht="16" thickBot="1" x14ac:dyDescent="0.25">
      <c r="A121" s="665" t="s">
        <v>430</v>
      </c>
      <c r="B121" s="77" t="s">
        <v>490</v>
      </c>
      <c r="C121" s="627"/>
      <c r="D121" s="77" t="s">
        <v>55</v>
      </c>
      <c r="E121" s="627"/>
      <c r="F121" s="627" t="s">
        <v>2</v>
      </c>
      <c r="G121" s="627"/>
      <c r="H121" s="627" t="s">
        <v>529</v>
      </c>
      <c r="I121" s="627"/>
      <c r="J121" s="627"/>
      <c r="K121" s="627"/>
      <c r="L121" s="627"/>
      <c r="M121" s="627"/>
      <c r="N121" s="627"/>
      <c r="O121" s="627"/>
      <c r="P121" s="627"/>
      <c r="Q121" s="660" t="s">
        <v>530</v>
      </c>
      <c r="R121" s="627" t="s">
        <v>518</v>
      </c>
      <c r="S121" s="627"/>
      <c r="T121" s="627" t="s">
        <v>523</v>
      </c>
      <c r="U121" s="627"/>
      <c r="V121" s="627" t="s">
        <v>448</v>
      </c>
      <c r="W121" s="628"/>
    </row>
    <row r="122" spans="1:23" ht="16" thickBot="1" x14ac:dyDescent="0.25">
      <c r="A122" s="665" t="s">
        <v>433</v>
      </c>
      <c r="B122" s="77" t="s">
        <v>490</v>
      </c>
      <c r="C122" s="627"/>
      <c r="D122" s="77" t="s">
        <v>56</v>
      </c>
      <c r="E122" s="627"/>
      <c r="F122" s="627" t="s">
        <v>2</v>
      </c>
      <c r="G122" s="627"/>
      <c r="H122" s="627" t="s">
        <v>529</v>
      </c>
      <c r="I122" s="627"/>
      <c r="J122" s="627"/>
      <c r="K122" s="627"/>
      <c r="L122" s="627"/>
      <c r="M122" s="627"/>
      <c r="N122" s="627"/>
      <c r="O122" s="627"/>
      <c r="P122" s="627"/>
      <c r="Q122" s="660" t="s">
        <v>530</v>
      </c>
      <c r="R122" s="627" t="s">
        <v>519</v>
      </c>
      <c r="S122" s="627"/>
      <c r="T122" s="627" t="s">
        <v>523</v>
      </c>
      <c r="U122" s="627"/>
      <c r="V122" s="627" t="s">
        <v>448</v>
      </c>
      <c r="W122" s="628"/>
    </row>
    <row r="123" spans="1:23" ht="16" thickBot="1" x14ac:dyDescent="0.25">
      <c r="A123" s="665" t="s">
        <v>436</v>
      </c>
      <c r="B123" s="77" t="s">
        <v>490</v>
      </c>
      <c r="C123" s="627"/>
      <c r="D123" s="77" t="s">
        <v>57</v>
      </c>
      <c r="E123" s="627"/>
      <c r="F123" s="627" t="s">
        <v>2</v>
      </c>
      <c r="G123" s="627"/>
      <c r="H123" s="627" t="s">
        <v>529</v>
      </c>
      <c r="I123" s="627"/>
      <c r="J123" s="627"/>
      <c r="K123" s="627"/>
      <c r="L123" s="627"/>
      <c r="M123" s="627"/>
      <c r="N123" s="627"/>
      <c r="O123" s="627"/>
      <c r="P123" s="627"/>
      <c r="Q123" s="660" t="s">
        <v>530</v>
      </c>
      <c r="R123" s="742" t="s">
        <v>520</v>
      </c>
      <c r="S123" s="627"/>
      <c r="T123" s="627" t="s">
        <v>523</v>
      </c>
      <c r="U123" s="627"/>
      <c r="V123" s="627" t="s">
        <v>448</v>
      </c>
      <c r="W123" s="628"/>
    </row>
    <row r="124" spans="1:23" ht="16" thickBot="1" x14ac:dyDescent="0.25">
      <c r="A124" s="665" t="s">
        <v>439</v>
      </c>
      <c r="B124" s="77" t="s">
        <v>490</v>
      </c>
      <c r="C124" s="627"/>
      <c r="D124" s="77" t="s">
        <v>58</v>
      </c>
      <c r="E124" s="627"/>
      <c r="F124" s="627" t="s">
        <v>2</v>
      </c>
      <c r="G124" s="627"/>
      <c r="H124" s="627" t="s">
        <v>529</v>
      </c>
      <c r="I124" s="627"/>
      <c r="J124" s="627"/>
      <c r="K124" s="627"/>
      <c r="L124" s="627"/>
      <c r="M124" s="627"/>
      <c r="N124" s="627"/>
      <c r="O124" s="627"/>
      <c r="P124" s="627"/>
      <c r="Q124" s="660" t="s">
        <v>530</v>
      </c>
      <c r="R124" s="742" t="s">
        <v>521</v>
      </c>
      <c r="S124" s="627"/>
      <c r="T124" s="627" t="s">
        <v>523</v>
      </c>
      <c r="U124" s="627"/>
      <c r="V124" s="627" t="s">
        <v>448</v>
      </c>
      <c r="W124" s="628"/>
    </row>
    <row r="125" spans="1:23" ht="16" thickBot="1" x14ac:dyDescent="0.25">
      <c r="A125" s="665" t="s">
        <v>359</v>
      </c>
      <c r="B125" s="77" t="s">
        <v>490</v>
      </c>
      <c r="C125" s="627"/>
      <c r="D125" s="77" t="s">
        <v>59</v>
      </c>
      <c r="E125" s="627"/>
      <c r="F125" s="627" t="s">
        <v>2</v>
      </c>
      <c r="G125" s="627"/>
      <c r="H125" s="627" t="s">
        <v>528</v>
      </c>
      <c r="I125" s="627"/>
      <c r="J125" s="627"/>
      <c r="K125" s="627"/>
      <c r="L125" s="627"/>
      <c r="M125" s="627"/>
      <c r="N125" s="627"/>
      <c r="O125" s="627"/>
      <c r="P125" s="627">
        <v>48</v>
      </c>
      <c r="Q125" s="660" t="s">
        <v>530</v>
      </c>
      <c r="R125" s="741" t="s">
        <v>515</v>
      </c>
      <c r="S125" s="627"/>
      <c r="T125" s="627" t="s">
        <v>523</v>
      </c>
      <c r="U125" s="627"/>
      <c r="V125" s="660" t="s">
        <v>524</v>
      </c>
      <c r="W125" s="628"/>
    </row>
    <row r="126" spans="1:23" ht="16" thickBot="1" x14ac:dyDescent="0.25">
      <c r="A126" s="665" t="s">
        <v>365</v>
      </c>
      <c r="B126" s="77" t="s">
        <v>490</v>
      </c>
      <c r="C126" s="627"/>
      <c r="D126" s="77" t="s">
        <v>60</v>
      </c>
      <c r="E126" s="627"/>
      <c r="F126" s="627" t="s">
        <v>2</v>
      </c>
      <c r="G126" s="627"/>
      <c r="H126" s="627" t="s">
        <v>528</v>
      </c>
      <c r="I126" s="627"/>
      <c r="J126" s="627"/>
      <c r="K126" s="627"/>
      <c r="L126" s="627"/>
      <c r="M126" s="627"/>
      <c r="N126" s="627"/>
      <c r="O126" s="627"/>
      <c r="P126" s="627">
        <v>48</v>
      </c>
      <c r="Q126" s="660" t="s">
        <v>530</v>
      </c>
      <c r="R126" s="741" t="s">
        <v>516</v>
      </c>
      <c r="S126" s="627"/>
      <c r="T126" s="627" t="s">
        <v>523</v>
      </c>
      <c r="U126" s="627"/>
      <c r="V126" s="660" t="s">
        <v>524</v>
      </c>
      <c r="W126" s="628"/>
    </row>
    <row r="127" spans="1:23" ht="16" thickBot="1" x14ac:dyDescent="0.25">
      <c r="A127" s="665" t="s">
        <v>428</v>
      </c>
      <c r="B127" s="77" t="s">
        <v>491</v>
      </c>
      <c r="C127" s="627"/>
      <c r="D127" s="77" t="s">
        <v>54</v>
      </c>
      <c r="E127" s="627"/>
      <c r="F127" s="627" t="s">
        <v>3</v>
      </c>
      <c r="G127" s="627"/>
      <c r="H127" s="627" t="s">
        <v>529</v>
      </c>
      <c r="I127" s="627"/>
      <c r="J127" s="627"/>
      <c r="K127" s="627"/>
      <c r="L127" s="627"/>
      <c r="M127" s="627"/>
      <c r="N127" s="627"/>
      <c r="O127" s="627"/>
      <c r="P127" s="627"/>
      <c r="Q127" s="660" t="s">
        <v>530</v>
      </c>
      <c r="R127" s="627" t="s">
        <v>517</v>
      </c>
      <c r="S127" s="627"/>
      <c r="T127" s="627" t="s">
        <v>523</v>
      </c>
      <c r="U127" s="627"/>
      <c r="V127" s="627" t="s">
        <v>448</v>
      </c>
      <c r="W127" s="628"/>
    </row>
    <row r="128" spans="1:23" ht="16" thickBot="1" x14ac:dyDescent="0.25">
      <c r="A128" s="665" t="s">
        <v>431</v>
      </c>
      <c r="B128" s="77" t="s">
        <v>491</v>
      </c>
      <c r="C128" s="627"/>
      <c r="D128" s="77" t="s">
        <v>55</v>
      </c>
      <c r="E128" s="627"/>
      <c r="F128" s="627" t="s">
        <v>3</v>
      </c>
      <c r="G128" s="627"/>
      <c r="H128" s="627" t="s">
        <v>529</v>
      </c>
      <c r="I128" s="627"/>
      <c r="J128" s="627"/>
      <c r="K128" s="627"/>
      <c r="L128" s="627"/>
      <c r="M128" s="627"/>
      <c r="N128" s="627"/>
      <c r="O128" s="627"/>
      <c r="P128" s="627"/>
      <c r="Q128" s="660" t="s">
        <v>530</v>
      </c>
      <c r="R128" s="627" t="s">
        <v>518</v>
      </c>
      <c r="S128" s="627"/>
      <c r="T128" s="627" t="s">
        <v>523</v>
      </c>
      <c r="U128" s="627"/>
      <c r="V128" s="627" t="s">
        <v>448</v>
      </c>
      <c r="W128" s="628"/>
    </row>
    <row r="129" spans="1:23" ht="16" thickBot="1" x14ac:dyDescent="0.25">
      <c r="A129" s="665" t="s">
        <v>434</v>
      </c>
      <c r="B129" s="77" t="s">
        <v>491</v>
      </c>
      <c r="C129" s="627"/>
      <c r="D129" s="77" t="s">
        <v>56</v>
      </c>
      <c r="E129" s="627"/>
      <c r="F129" s="627" t="s">
        <v>3</v>
      </c>
      <c r="G129" s="627"/>
      <c r="H129" s="627" t="s">
        <v>529</v>
      </c>
      <c r="I129" s="627"/>
      <c r="J129" s="627"/>
      <c r="K129" s="627"/>
      <c r="L129" s="627"/>
      <c r="M129" s="627"/>
      <c r="N129" s="627"/>
      <c r="O129" s="627"/>
      <c r="P129" s="627"/>
      <c r="Q129" s="660" t="s">
        <v>530</v>
      </c>
      <c r="R129" s="627" t="s">
        <v>519</v>
      </c>
      <c r="S129" s="627"/>
      <c r="T129" s="627" t="s">
        <v>523</v>
      </c>
      <c r="U129" s="627"/>
      <c r="V129" s="627" t="s">
        <v>448</v>
      </c>
      <c r="W129" s="628"/>
    </row>
    <row r="130" spans="1:23" ht="16" thickBot="1" x14ac:dyDescent="0.25">
      <c r="A130" s="665" t="s">
        <v>437</v>
      </c>
      <c r="B130" s="77" t="s">
        <v>491</v>
      </c>
      <c r="C130" s="627"/>
      <c r="D130" s="77" t="s">
        <v>57</v>
      </c>
      <c r="E130" s="627"/>
      <c r="F130" s="627" t="s">
        <v>3</v>
      </c>
      <c r="G130" s="627"/>
      <c r="H130" s="627" t="s">
        <v>529</v>
      </c>
      <c r="I130" s="627"/>
      <c r="J130" s="627"/>
      <c r="K130" s="627"/>
      <c r="L130" s="627"/>
      <c r="M130" s="627"/>
      <c r="N130" s="627"/>
      <c r="O130" s="627"/>
      <c r="P130" s="627"/>
      <c r="Q130" s="660" t="s">
        <v>530</v>
      </c>
      <c r="R130" s="742" t="s">
        <v>520</v>
      </c>
      <c r="S130" s="627"/>
      <c r="T130" s="627" t="s">
        <v>523</v>
      </c>
      <c r="U130" s="627"/>
      <c r="V130" s="627" t="s">
        <v>448</v>
      </c>
      <c r="W130" s="628"/>
    </row>
    <row r="131" spans="1:23" ht="16" thickBot="1" x14ac:dyDescent="0.25">
      <c r="A131" s="665" t="s">
        <v>440</v>
      </c>
      <c r="B131" s="77" t="s">
        <v>491</v>
      </c>
      <c r="C131" s="627"/>
      <c r="D131" s="77" t="s">
        <v>58</v>
      </c>
      <c r="E131" s="627"/>
      <c r="F131" s="627" t="s">
        <v>3</v>
      </c>
      <c r="G131" s="627"/>
      <c r="H131" s="627" t="s">
        <v>529</v>
      </c>
      <c r="I131" s="627"/>
      <c r="J131" s="627"/>
      <c r="K131" s="627"/>
      <c r="L131" s="627"/>
      <c r="M131" s="627"/>
      <c r="N131" s="627"/>
      <c r="O131" s="627"/>
      <c r="P131" s="627"/>
      <c r="Q131" s="660" t="s">
        <v>530</v>
      </c>
      <c r="R131" s="742" t="s">
        <v>521</v>
      </c>
      <c r="S131" s="627"/>
      <c r="T131" s="627" t="s">
        <v>523</v>
      </c>
      <c r="U131" s="627"/>
      <c r="V131" s="627" t="s">
        <v>448</v>
      </c>
      <c r="W131" s="628"/>
    </row>
    <row r="132" spans="1:23" ht="16" thickBot="1" x14ac:dyDescent="0.25">
      <c r="A132" s="665" t="s">
        <v>360</v>
      </c>
      <c r="B132" s="77" t="s">
        <v>491</v>
      </c>
      <c r="C132" s="627"/>
      <c r="D132" s="77" t="s">
        <v>59</v>
      </c>
      <c r="E132" s="627"/>
      <c r="F132" s="627" t="s">
        <v>3</v>
      </c>
      <c r="G132" s="627"/>
      <c r="H132" s="627" t="s">
        <v>528</v>
      </c>
      <c r="I132" s="627"/>
      <c r="J132" s="627"/>
      <c r="K132" s="627"/>
      <c r="L132" s="627"/>
      <c r="M132" s="627"/>
      <c r="N132" s="627"/>
      <c r="O132" s="627"/>
      <c r="P132" s="627">
        <v>48</v>
      </c>
      <c r="Q132" s="660" t="s">
        <v>530</v>
      </c>
      <c r="R132" s="741" t="s">
        <v>515</v>
      </c>
      <c r="S132" s="627"/>
      <c r="T132" s="627" t="s">
        <v>523</v>
      </c>
      <c r="U132" s="627"/>
      <c r="V132" s="660" t="s">
        <v>524</v>
      </c>
      <c r="W132" s="628"/>
    </row>
    <row r="133" spans="1:23" ht="16" thickBot="1" x14ac:dyDescent="0.25">
      <c r="A133" s="665" t="s">
        <v>366</v>
      </c>
      <c r="B133" s="77" t="s">
        <v>491</v>
      </c>
      <c r="C133" s="627"/>
      <c r="D133" s="77" t="s">
        <v>60</v>
      </c>
      <c r="E133" s="627"/>
      <c r="F133" s="627" t="s">
        <v>3</v>
      </c>
      <c r="G133" s="627"/>
      <c r="H133" s="627" t="s">
        <v>528</v>
      </c>
      <c r="I133" s="627"/>
      <c r="J133" s="627"/>
      <c r="K133" s="627"/>
      <c r="L133" s="627"/>
      <c r="M133" s="627"/>
      <c r="N133" s="627"/>
      <c r="O133" s="627"/>
      <c r="P133" s="627">
        <v>48</v>
      </c>
      <c r="Q133" s="660" t="s">
        <v>530</v>
      </c>
      <c r="R133" s="741" t="s">
        <v>516</v>
      </c>
      <c r="S133" s="627"/>
      <c r="T133" s="627" t="s">
        <v>523</v>
      </c>
      <c r="U133" s="627"/>
      <c r="V133" s="660" t="s">
        <v>524</v>
      </c>
      <c r="W133" s="628"/>
    </row>
    <row r="134" spans="1:23" ht="16" thickBot="1" x14ac:dyDescent="0.25">
      <c r="A134" s="665" t="s">
        <v>429</v>
      </c>
      <c r="B134" s="77" t="s">
        <v>492</v>
      </c>
      <c r="C134" s="627"/>
      <c r="D134" s="77" t="s">
        <v>54</v>
      </c>
      <c r="E134" s="627"/>
      <c r="F134" s="627" t="s">
        <v>4</v>
      </c>
      <c r="G134" s="627"/>
      <c r="H134" s="627" t="s">
        <v>529</v>
      </c>
      <c r="I134" s="627"/>
      <c r="J134" s="627"/>
      <c r="K134" s="627"/>
      <c r="L134" s="627"/>
      <c r="M134" s="627"/>
      <c r="N134" s="627"/>
      <c r="O134" s="627"/>
      <c r="P134" s="627"/>
      <c r="Q134" s="660" t="s">
        <v>530</v>
      </c>
      <c r="R134" s="627" t="s">
        <v>517</v>
      </c>
      <c r="S134" s="627"/>
      <c r="T134" s="627" t="s">
        <v>523</v>
      </c>
      <c r="U134" s="627"/>
      <c r="V134" s="627" t="s">
        <v>448</v>
      </c>
      <c r="W134" s="628"/>
    </row>
    <row r="135" spans="1:23" ht="16" thickBot="1" x14ac:dyDescent="0.25">
      <c r="A135" s="665" t="s">
        <v>432</v>
      </c>
      <c r="B135" s="77" t="s">
        <v>492</v>
      </c>
      <c r="C135" s="627"/>
      <c r="D135" s="77" t="s">
        <v>55</v>
      </c>
      <c r="E135" s="627"/>
      <c r="F135" s="627" t="s">
        <v>4</v>
      </c>
      <c r="G135" s="627"/>
      <c r="H135" s="627" t="s">
        <v>529</v>
      </c>
      <c r="I135" s="627"/>
      <c r="J135" s="627"/>
      <c r="K135" s="627"/>
      <c r="L135" s="627"/>
      <c r="M135" s="627"/>
      <c r="N135" s="627"/>
      <c r="O135" s="627"/>
      <c r="P135" s="627"/>
      <c r="Q135" s="660" t="s">
        <v>530</v>
      </c>
      <c r="R135" s="627" t="s">
        <v>518</v>
      </c>
      <c r="S135" s="627"/>
      <c r="T135" s="627" t="s">
        <v>523</v>
      </c>
      <c r="U135" s="627"/>
      <c r="V135" s="627" t="s">
        <v>448</v>
      </c>
      <c r="W135" s="628"/>
    </row>
    <row r="136" spans="1:23" ht="16" thickBot="1" x14ac:dyDescent="0.25">
      <c r="A136" s="665" t="s">
        <v>435</v>
      </c>
      <c r="B136" s="77" t="s">
        <v>492</v>
      </c>
      <c r="C136" s="627"/>
      <c r="D136" s="77" t="s">
        <v>56</v>
      </c>
      <c r="E136" s="627"/>
      <c r="F136" s="627" t="s">
        <v>4</v>
      </c>
      <c r="G136" s="627"/>
      <c r="H136" s="627" t="s">
        <v>529</v>
      </c>
      <c r="I136" s="627"/>
      <c r="J136" s="627"/>
      <c r="K136" s="627"/>
      <c r="L136" s="627"/>
      <c r="M136" s="627"/>
      <c r="N136" s="627"/>
      <c r="O136" s="627"/>
      <c r="P136" s="627"/>
      <c r="Q136" s="660" t="s">
        <v>530</v>
      </c>
      <c r="R136" s="627" t="s">
        <v>519</v>
      </c>
      <c r="S136" s="627"/>
      <c r="T136" s="627" t="s">
        <v>523</v>
      </c>
      <c r="U136" s="627"/>
      <c r="V136" s="627" t="s">
        <v>448</v>
      </c>
      <c r="W136" s="628"/>
    </row>
    <row r="137" spans="1:23" ht="16" thickBot="1" x14ac:dyDescent="0.25">
      <c r="A137" s="665" t="s">
        <v>438</v>
      </c>
      <c r="B137" s="77" t="s">
        <v>492</v>
      </c>
      <c r="C137" s="627"/>
      <c r="D137" s="77" t="s">
        <v>57</v>
      </c>
      <c r="E137" s="627"/>
      <c r="F137" s="627" t="s">
        <v>4</v>
      </c>
      <c r="G137" s="627"/>
      <c r="H137" s="627" t="s">
        <v>529</v>
      </c>
      <c r="I137" s="627"/>
      <c r="J137" s="627"/>
      <c r="K137" s="627"/>
      <c r="L137" s="627"/>
      <c r="M137" s="627"/>
      <c r="N137" s="627"/>
      <c r="O137" s="627"/>
      <c r="P137" s="627"/>
      <c r="Q137" s="660" t="s">
        <v>530</v>
      </c>
      <c r="R137" s="742" t="s">
        <v>520</v>
      </c>
      <c r="S137" s="627"/>
      <c r="T137" s="627" t="s">
        <v>523</v>
      </c>
      <c r="U137" s="627"/>
      <c r="V137" s="627" t="s">
        <v>448</v>
      </c>
      <c r="W137" s="628"/>
    </row>
    <row r="138" spans="1:23" ht="16" thickBot="1" x14ac:dyDescent="0.25">
      <c r="A138" s="665" t="s">
        <v>441</v>
      </c>
      <c r="B138" s="77" t="s">
        <v>492</v>
      </c>
      <c r="C138" s="627"/>
      <c r="D138" s="77" t="s">
        <v>58</v>
      </c>
      <c r="E138" s="627"/>
      <c r="F138" s="627" t="s">
        <v>4</v>
      </c>
      <c r="G138" s="627"/>
      <c r="H138" s="627" t="s">
        <v>529</v>
      </c>
      <c r="I138" s="627"/>
      <c r="J138" s="627"/>
      <c r="K138" s="627"/>
      <c r="L138" s="627"/>
      <c r="M138" s="627"/>
      <c r="N138" s="627"/>
      <c r="O138" s="627"/>
      <c r="P138" s="627"/>
      <c r="Q138" s="660" t="s">
        <v>530</v>
      </c>
      <c r="R138" s="742" t="s">
        <v>521</v>
      </c>
      <c r="S138" s="627"/>
      <c r="T138" s="627" t="s">
        <v>523</v>
      </c>
      <c r="U138" s="627"/>
      <c r="V138" s="627" t="s">
        <v>448</v>
      </c>
      <c r="W138" s="628"/>
    </row>
    <row r="139" spans="1:23" ht="16" thickBot="1" x14ac:dyDescent="0.25">
      <c r="A139" s="665" t="s">
        <v>361</v>
      </c>
      <c r="B139" s="77" t="s">
        <v>492</v>
      </c>
      <c r="C139" s="627"/>
      <c r="D139" s="77" t="s">
        <v>59</v>
      </c>
      <c r="E139" s="627"/>
      <c r="F139" s="627" t="s">
        <v>4</v>
      </c>
      <c r="G139" s="627"/>
      <c r="H139" s="627" t="s">
        <v>528</v>
      </c>
      <c r="I139" s="627"/>
      <c r="J139" s="627"/>
      <c r="K139" s="627"/>
      <c r="L139" s="627"/>
      <c r="M139" s="627"/>
      <c r="N139" s="627"/>
      <c r="O139" s="627"/>
      <c r="P139" s="627">
        <v>48</v>
      </c>
      <c r="Q139" s="660" t="s">
        <v>530</v>
      </c>
      <c r="R139" s="741" t="s">
        <v>515</v>
      </c>
      <c r="S139" s="627"/>
      <c r="T139" s="627" t="s">
        <v>523</v>
      </c>
      <c r="U139" s="627"/>
      <c r="V139" s="660" t="s">
        <v>524</v>
      </c>
      <c r="W139" s="628"/>
    </row>
    <row r="140" spans="1:23" ht="16" thickBot="1" x14ac:dyDescent="0.25">
      <c r="A140" s="665" t="s">
        <v>367</v>
      </c>
      <c r="B140" s="77" t="s">
        <v>492</v>
      </c>
      <c r="C140" s="627"/>
      <c r="D140" s="77" t="s">
        <v>60</v>
      </c>
      <c r="E140" s="627"/>
      <c r="F140" s="627" t="s">
        <v>4</v>
      </c>
      <c r="G140" s="627"/>
      <c r="H140" s="627" t="s">
        <v>528</v>
      </c>
      <c r="I140" s="627"/>
      <c r="J140" s="627"/>
      <c r="K140" s="627"/>
      <c r="L140" s="627"/>
      <c r="M140" s="627"/>
      <c r="N140" s="627"/>
      <c r="O140" s="627"/>
      <c r="P140" s="627">
        <v>48</v>
      </c>
      <c r="Q140" s="660" t="s">
        <v>530</v>
      </c>
      <c r="R140" s="741" t="s">
        <v>516</v>
      </c>
      <c r="S140" s="627"/>
      <c r="T140" s="627" t="s">
        <v>523</v>
      </c>
      <c r="U140" s="627"/>
      <c r="V140" s="660" t="s">
        <v>524</v>
      </c>
      <c r="W140" s="628"/>
    </row>
    <row r="141" spans="1:23" ht="16" thickBot="1" x14ac:dyDescent="0.25">
      <c r="A141" s="665" t="s">
        <v>421</v>
      </c>
      <c r="B141" s="77" t="s">
        <v>493</v>
      </c>
      <c r="C141" s="627"/>
      <c r="D141" s="77" t="s">
        <v>54</v>
      </c>
      <c r="E141" s="627"/>
      <c r="F141" s="627" t="s">
        <v>2</v>
      </c>
      <c r="G141" s="627"/>
      <c r="H141" s="627" t="s">
        <v>529</v>
      </c>
      <c r="I141" s="627"/>
      <c r="J141" s="627"/>
      <c r="K141" s="627"/>
      <c r="L141" s="627"/>
      <c r="M141" s="627"/>
      <c r="N141" s="627"/>
      <c r="O141" s="627"/>
      <c r="P141" s="627"/>
      <c r="Q141" s="660" t="s">
        <v>530</v>
      </c>
      <c r="R141" s="742" t="s">
        <v>520</v>
      </c>
      <c r="S141" s="627"/>
      <c r="T141" s="627" t="s">
        <v>522</v>
      </c>
      <c r="U141" s="627"/>
      <c r="V141" s="627" t="s">
        <v>449</v>
      </c>
      <c r="W141" s="628"/>
    </row>
    <row r="142" spans="1:23" ht="16" thickBot="1" x14ac:dyDescent="0.25">
      <c r="A142" s="665" t="s">
        <v>424</v>
      </c>
      <c r="B142" s="77" t="s">
        <v>493</v>
      </c>
      <c r="C142" s="627"/>
      <c r="D142" s="77" t="s">
        <v>55</v>
      </c>
      <c r="E142" s="627"/>
      <c r="F142" s="627" t="s">
        <v>2</v>
      </c>
      <c r="G142" s="627"/>
      <c r="H142" s="627" t="s">
        <v>529</v>
      </c>
      <c r="I142" s="627"/>
      <c r="J142" s="627"/>
      <c r="K142" s="627"/>
      <c r="L142" s="627"/>
      <c r="M142" s="627"/>
      <c r="N142" s="627"/>
      <c r="O142" s="627"/>
      <c r="P142" s="627"/>
      <c r="Q142" s="660" t="s">
        <v>530</v>
      </c>
      <c r="R142" s="742" t="s">
        <v>521</v>
      </c>
      <c r="S142" s="627"/>
      <c r="T142" s="627" t="s">
        <v>522</v>
      </c>
      <c r="U142" s="627"/>
      <c r="V142" s="627" t="s">
        <v>449</v>
      </c>
      <c r="W142" s="628"/>
    </row>
    <row r="143" spans="1:23" ht="16" thickBot="1" x14ac:dyDescent="0.25">
      <c r="A143" s="665" t="s">
        <v>472</v>
      </c>
      <c r="B143" s="77" t="s">
        <v>493</v>
      </c>
      <c r="C143" s="627"/>
      <c r="D143" s="77" t="s">
        <v>56</v>
      </c>
      <c r="E143" s="627"/>
      <c r="F143" s="627" t="s">
        <v>2</v>
      </c>
      <c r="G143" s="627"/>
      <c r="H143" s="627" t="s">
        <v>529</v>
      </c>
      <c r="I143" s="627"/>
      <c r="J143" s="627"/>
      <c r="K143" s="627"/>
      <c r="L143" s="627"/>
      <c r="M143" s="627"/>
      <c r="N143" s="627"/>
      <c r="O143" s="627"/>
      <c r="P143" s="627"/>
      <c r="Q143" s="660" t="s">
        <v>530</v>
      </c>
      <c r="R143" s="742" t="s">
        <v>520</v>
      </c>
      <c r="S143" s="627"/>
      <c r="T143" s="627" t="s">
        <v>522</v>
      </c>
      <c r="U143" s="627"/>
      <c r="V143" s="627" t="s">
        <v>525</v>
      </c>
      <c r="W143" s="628"/>
    </row>
    <row r="144" spans="1:23" ht="16" thickBot="1" x14ac:dyDescent="0.25">
      <c r="A144" s="665" t="s">
        <v>478</v>
      </c>
      <c r="B144" s="77" t="s">
        <v>493</v>
      </c>
      <c r="C144" s="627"/>
      <c r="D144" s="77" t="s">
        <v>57</v>
      </c>
      <c r="E144" s="627"/>
      <c r="F144" s="627" t="s">
        <v>2</v>
      </c>
      <c r="G144" s="627"/>
      <c r="H144" s="627" t="s">
        <v>529</v>
      </c>
      <c r="I144" s="627"/>
      <c r="J144" s="627"/>
      <c r="K144" s="627"/>
      <c r="L144" s="627"/>
      <c r="M144" s="627"/>
      <c r="N144" s="627"/>
      <c r="O144" s="627"/>
      <c r="P144" s="627"/>
      <c r="Q144" s="660" t="s">
        <v>530</v>
      </c>
      <c r="R144" s="742" t="s">
        <v>521</v>
      </c>
      <c r="S144" s="627"/>
      <c r="T144" s="627" t="s">
        <v>522</v>
      </c>
      <c r="U144" s="627"/>
      <c r="V144" s="627" t="s">
        <v>525</v>
      </c>
      <c r="W144" s="628"/>
    </row>
    <row r="145" spans="1:23" ht="16" thickBot="1" x14ac:dyDescent="0.25">
      <c r="A145" s="665" t="s">
        <v>422</v>
      </c>
      <c r="B145" s="77" t="s">
        <v>494</v>
      </c>
      <c r="C145" s="627"/>
      <c r="D145" s="77" t="s">
        <v>54</v>
      </c>
      <c r="E145" s="627"/>
      <c r="F145" s="627" t="s">
        <v>3</v>
      </c>
      <c r="G145" s="627"/>
      <c r="H145" s="627" t="s">
        <v>529</v>
      </c>
      <c r="I145" s="627"/>
      <c r="J145" s="627"/>
      <c r="K145" s="627"/>
      <c r="L145" s="627"/>
      <c r="M145" s="627"/>
      <c r="N145" s="627"/>
      <c r="O145" s="627"/>
      <c r="P145" s="627"/>
      <c r="Q145" s="660" t="s">
        <v>530</v>
      </c>
      <c r="R145" s="742" t="s">
        <v>520</v>
      </c>
      <c r="S145" s="627"/>
      <c r="T145" s="627" t="s">
        <v>522</v>
      </c>
      <c r="U145" s="627"/>
      <c r="V145" s="627" t="s">
        <v>449</v>
      </c>
      <c r="W145" s="628"/>
    </row>
    <row r="146" spans="1:23" ht="16" thickBot="1" x14ac:dyDescent="0.25">
      <c r="A146" s="665" t="s">
        <v>425</v>
      </c>
      <c r="B146" s="77" t="s">
        <v>494</v>
      </c>
      <c r="C146" s="627"/>
      <c r="D146" s="77" t="s">
        <v>55</v>
      </c>
      <c r="E146" s="627"/>
      <c r="F146" s="627" t="s">
        <v>3</v>
      </c>
      <c r="G146" s="627"/>
      <c r="H146" s="627" t="s">
        <v>529</v>
      </c>
      <c r="I146" s="627"/>
      <c r="J146" s="627"/>
      <c r="K146" s="627"/>
      <c r="L146" s="627"/>
      <c r="M146" s="627"/>
      <c r="N146" s="627"/>
      <c r="O146" s="627"/>
      <c r="P146" s="627"/>
      <c r="Q146" s="660" t="s">
        <v>530</v>
      </c>
      <c r="R146" s="742" t="s">
        <v>521</v>
      </c>
      <c r="S146" s="627"/>
      <c r="T146" s="627" t="s">
        <v>522</v>
      </c>
      <c r="U146" s="627"/>
      <c r="V146" s="627" t="s">
        <v>449</v>
      </c>
      <c r="W146" s="628"/>
    </row>
    <row r="147" spans="1:23" ht="16" thickBot="1" x14ac:dyDescent="0.25">
      <c r="A147" s="665" t="s">
        <v>473</v>
      </c>
      <c r="B147" s="77" t="s">
        <v>494</v>
      </c>
      <c r="C147" s="627"/>
      <c r="D147" s="77" t="s">
        <v>56</v>
      </c>
      <c r="E147" s="627"/>
      <c r="F147" s="627" t="s">
        <v>3</v>
      </c>
      <c r="G147" s="627"/>
      <c r="H147" s="627" t="s">
        <v>529</v>
      </c>
      <c r="I147" s="627"/>
      <c r="J147" s="627"/>
      <c r="K147" s="627"/>
      <c r="L147" s="627"/>
      <c r="M147" s="627"/>
      <c r="N147" s="627"/>
      <c r="O147" s="627"/>
      <c r="P147" s="627"/>
      <c r="Q147" s="660" t="s">
        <v>530</v>
      </c>
      <c r="R147" s="742" t="s">
        <v>520</v>
      </c>
      <c r="S147" s="627"/>
      <c r="T147" s="627" t="s">
        <v>522</v>
      </c>
      <c r="U147" s="627"/>
      <c r="V147" s="627" t="s">
        <v>525</v>
      </c>
      <c r="W147" s="628"/>
    </row>
    <row r="148" spans="1:23" ht="16" thickBot="1" x14ac:dyDescent="0.25">
      <c r="A148" s="665" t="s">
        <v>479</v>
      </c>
      <c r="B148" s="77" t="s">
        <v>494</v>
      </c>
      <c r="C148" s="627"/>
      <c r="D148" s="77" t="s">
        <v>57</v>
      </c>
      <c r="E148" s="627"/>
      <c r="F148" s="627" t="s">
        <v>3</v>
      </c>
      <c r="G148" s="627"/>
      <c r="H148" s="627" t="s">
        <v>529</v>
      </c>
      <c r="I148" s="627"/>
      <c r="J148" s="627"/>
      <c r="K148" s="627"/>
      <c r="L148" s="627"/>
      <c r="M148" s="627"/>
      <c r="N148" s="627"/>
      <c r="O148" s="627"/>
      <c r="P148" s="627"/>
      <c r="Q148" s="660" t="s">
        <v>530</v>
      </c>
      <c r="R148" s="742" t="s">
        <v>521</v>
      </c>
      <c r="S148" s="627"/>
      <c r="T148" s="627" t="s">
        <v>522</v>
      </c>
      <c r="U148" s="627"/>
      <c r="V148" s="627" t="s">
        <v>525</v>
      </c>
      <c r="W148" s="628"/>
    </row>
    <row r="149" spans="1:23" ht="16" thickBot="1" x14ac:dyDescent="0.25">
      <c r="A149" s="665" t="s">
        <v>423</v>
      </c>
      <c r="B149" s="77" t="s">
        <v>495</v>
      </c>
      <c r="C149" s="627"/>
      <c r="D149" s="77" t="s">
        <v>54</v>
      </c>
      <c r="E149" s="627"/>
      <c r="F149" s="627" t="s">
        <v>4</v>
      </c>
      <c r="G149" s="627"/>
      <c r="H149" s="627" t="s">
        <v>529</v>
      </c>
      <c r="I149" s="627"/>
      <c r="J149" s="627"/>
      <c r="K149" s="627"/>
      <c r="L149" s="627"/>
      <c r="M149" s="627"/>
      <c r="N149" s="627"/>
      <c r="O149" s="627"/>
      <c r="P149" s="627"/>
      <c r="Q149" s="660" t="s">
        <v>530</v>
      </c>
      <c r="R149" s="742" t="s">
        <v>520</v>
      </c>
      <c r="S149" s="627"/>
      <c r="T149" s="627" t="s">
        <v>522</v>
      </c>
      <c r="U149" s="627"/>
      <c r="V149" s="627" t="s">
        <v>449</v>
      </c>
      <c r="W149" s="628"/>
    </row>
    <row r="150" spans="1:23" ht="16" thickBot="1" x14ac:dyDescent="0.25">
      <c r="A150" s="665" t="s">
        <v>426</v>
      </c>
      <c r="B150" s="77" t="s">
        <v>495</v>
      </c>
      <c r="C150" s="627"/>
      <c r="D150" s="77" t="s">
        <v>55</v>
      </c>
      <c r="E150" s="627"/>
      <c r="F150" s="627" t="s">
        <v>4</v>
      </c>
      <c r="G150" s="627"/>
      <c r="H150" s="627" t="s">
        <v>529</v>
      </c>
      <c r="I150" s="627"/>
      <c r="J150" s="627"/>
      <c r="K150" s="627"/>
      <c r="L150" s="627"/>
      <c r="M150" s="627"/>
      <c r="N150" s="627"/>
      <c r="O150" s="627"/>
      <c r="P150" s="627"/>
      <c r="Q150" s="660" t="s">
        <v>530</v>
      </c>
      <c r="R150" s="742" t="s">
        <v>521</v>
      </c>
      <c r="S150" s="627"/>
      <c r="T150" s="627" t="s">
        <v>522</v>
      </c>
      <c r="U150" s="627"/>
      <c r="V150" s="627" t="s">
        <v>449</v>
      </c>
      <c r="W150" s="628"/>
    </row>
    <row r="151" spans="1:23" ht="16" thickBot="1" x14ac:dyDescent="0.25">
      <c r="A151" s="665" t="s">
        <v>474</v>
      </c>
      <c r="B151" s="77" t="s">
        <v>495</v>
      </c>
      <c r="C151" s="627"/>
      <c r="D151" s="77" t="s">
        <v>56</v>
      </c>
      <c r="E151" s="627"/>
      <c r="F151" s="627" t="s">
        <v>4</v>
      </c>
      <c r="G151" s="627"/>
      <c r="H151" s="627" t="s">
        <v>529</v>
      </c>
      <c r="I151" s="627"/>
      <c r="J151" s="627"/>
      <c r="K151" s="627"/>
      <c r="L151" s="627"/>
      <c r="M151" s="627"/>
      <c r="N151" s="627"/>
      <c r="O151" s="627"/>
      <c r="P151" s="627"/>
      <c r="Q151" s="660" t="s">
        <v>530</v>
      </c>
      <c r="R151" s="742" t="s">
        <v>520</v>
      </c>
      <c r="S151" s="627"/>
      <c r="T151" s="627" t="s">
        <v>522</v>
      </c>
      <c r="U151" s="627"/>
      <c r="V151" s="627" t="s">
        <v>525</v>
      </c>
      <c r="W151" s="628"/>
    </row>
    <row r="152" spans="1:23" ht="16" thickBot="1" x14ac:dyDescent="0.25">
      <c r="A152" s="665" t="s">
        <v>480</v>
      </c>
      <c r="B152" s="77" t="s">
        <v>495</v>
      </c>
      <c r="C152" s="627"/>
      <c r="D152" s="77" t="s">
        <v>57</v>
      </c>
      <c r="E152" s="627"/>
      <c r="F152" s="627" t="s">
        <v>4</v>
      </c>
      <c r="G152" s="627"/>
      <c r="H152" s="627" t="s">
        <v>529</v>
      </c>
      <c r="I152" s="627"/>
      <c r="J152" s="627"/>
      <c r="K152" s="627"/>
      <c r="L152" s="627"/>
      <c r="M152" s="627"/>
      <c r="N152" s="627"/>
      <c r="O152" s="627"/>
      <c r="P152" s="627"/>
      <c r="Q152" s="660" t="s">
        <v>530</v>
      </c>
      <c r="R152" s="742" t="s">
        <v>521</v>
      </c>
      <c r="S152" s="627"/>
      <c r="T152" s="627" t="s">
        <v>522</v>
      </c>
      <c r="U152" s="627"/>
      <c r="V152" s="627" t="s">
        <v>525</v>
      </c>
      <c r="W152" s="628"/>
    </row>
    <row r="153" spans="1:23" ht="16" thickBot="1" x14ac:dyDescent="0.25">
      <c r="A153" s="665" t="s">
        <v>442</v>
      </c>
      <c r="B153" s="77" t="s">
        <v>496</v>
      </c>
      <c r="C153" s="627"/>
      <c r="D153" s="77" t="s">
        <v>54</v>
      </c>
      <c r="E153" s="627"/>
      <c r="F153" s="627" t="s">
        <v>2</v>
      </c>
      <c r="G153" s="627"/>
      <c r="H153" s="627" t="s">
        <v>529</v>
      </c>
      <c r="I153" s="627"/>
      <c r="J153" s="627"/>
      <c r="K153" s="627"/>
      <c r="L153" s="627"/>
      <c r="M153" s="627"/>
      <c r="N153" s="627"/>
      <c r="O153" s="627"/>
      <c r="P153" s="627"/>
      <c r="Q153" s="660" t="s">
        <v>530</v>
      </c>
      <c r="R153" s="742" t="s">
        <v>520</v>
      </c>
      <c r="S153" s="627"/>
      <c r="T153" s="627" t="s">
        <v>523</v>
      </c>
      <c r="U153" s="627"/>
      <c r="V153" s="627" t="s">
        <v>449</v>
      </c>
      <c r="W153" s="628"/>
    </row>
    <row r="154" spans="1:23" ht="16" thickBot="1" x14ac:dyDescent="0.25">
      <c r="A154" s="665" t="s">
        <v>445</v>
      </c>
      <c r="B154" s="77" t="s">
        <v>496</v>
      </c>
      <c r="C154" s="627"/>
      <c r="D154" s="77" t="s">
        <v>55</v>
      </c>
      <c r="E154" s="627"/>
      <c r="F154" s="627" t="s">
        <v>2</v>
      </c>
      <c r="G154" s="627"/>
      <c r="H154" s="627" t="s">
        <v>529</v>
      </c>
      <c r="I154" s="627"/>
      <c r="J154" s="627"/>
      <c r="K154" s="627"/>
      <c r="L154" s="627"/>
      <c r="M154" s="627"/>
      <c r="N154" s="627"/>
      <c r="O154" s="627"/>
      <c r="P154" s="627"/>
      <c r="Q154" s="660" t="s">
        <v>530</v>
      </c>
      <c r="R154" s="742" t="s">
        <v>521</v>
      </c>
      <c r="S154" s="627"/>
      <c r="T154" s="627" t="s">
        <v>523</v>
      </c>
      <c r="U154" s="627"/>
      <c r="V154" s="627" t="s">
        <v>449</v>
      </c>
      <c r="W154" s="628"/>
    </row>
    <row r="155" spans="1:23" ht="16" thickBot="1" x14ac:dyDescent="0.25">
      <c r="A155" s="665" t="s">
        <v>475</v>
      </c>
      <c r="B155" s="77" t="s">
        <v>496</v>
      </c>
      <c r="C155" s="627"/>
      <c r="D155" s="77" t="s">
        <v>56</v>
      </c>
      <c r="E155" s="627"/>
      <c r="F155" s="627" t="s">
        <v>2</v>
      </c>
      <c r="G155" s="627"/>
      <c r="H155" s="627" t="s">
        <v>529</v>
      </c>
      <c r="I155" s="627"/>
      <c r="J155" s="627"/>
      <c r="K155" s="627"/>
      <c r="L155" s="627"/>
      <c r="M155" s="627"/>
      <c r="N155" s="627"/>
      <c r="O155" s="627"/>
      <c r="P155" s="627"/>
      <c r="Q155" s="660" t="s">
        <v>530</v>
      </c>
      <c r="R155" s="742" t="s">
        <v>520</v>
      </c>
      <c r="S155" s="627"/>
      <c r="T155" s="627" t="s">
        <v>523</v>
      </c>
      <c r="U155" s="627"/>
      <c r="V155" s="627" t="s">
        <v>525</v>
      </c>
      <c r="W155" s="628"/>
    </row>
    <row r="156" spans="1:23" ht="16" thickBot="1" x14ac:dyDescent="0.25">
      <c r="A156" s="665" t="s">
        <v>481</v>
      </c>
      <c r="B156" s="77" t="s">
        <v>496</v>
      </c>
      <c r="C156" s="627"/>
      <c r="D156" s="77" t="s">
        <v>57</v>
      </c>
      <c r="E156" s="627"/>
      <c r="F156" s="627" t="s">
        <v>2</v>
      </c>
      <c r="G156" s="627"/>
      <c r="H156" s="627" t="s">
        <v>529</v>
      </c>
      <c r="I156" s="627"/>
      <c r="J156" s="627"/>
      <c r="K156" s="627"/>
      <c r="L156" s="627"/>
      <c r="M156" s="627"/>
      <c r="N156" s="627"/>
      <c r="O156" s="627"/>
      <c r="P156" s="627"/>
      <c r="Q156" s="660" t="s">
        <v>530</v>
      </c>
      <c r="R156" s="742" t="s">
        <v>521</v>
      </c>
      <c r="S156" s="627"/>
      <c r="T156" s="627" t="s">
        <v>523</v>
      </c>
      <c r="U156" s="627"/>
      <c r="V156" s="627" t="s">
        <v>525</v>
      </c>
      <c r="W156" s="628"/>
    </row>
    <row r="157" spans="1:23" ht="16" thickBot="1" x14ac:dyDescent="0.25">
      <c r="A157" s="665" t="s">
        <v>443</v>
      </c>
      <c r="B157" s="77" t="s">
        <v>497</v>
      </c>
      <c r="C157" s="627"/>
      <c r="D157" s="77" t="s">
        <v>54</v>
      </c>
      <c r="E157" s="627"/>
      <c r="F157" s="627" t="s">
        <v>3</v>
      </c>
      <c r="G157" s="627"/>
      <c r="H157" s="627" t="s">
        <v>529</v>
      </c>
      <c r="I157" s="627"/>
      <c r="J157" s="627"/>
      <c r="K157" s="627"/>
      <c r="L157" s="627"/>
      <c r="M157" s="627"/>
      <c r="N157" s="627"/>
      <c r="O157" s="627"/>
      <c r="P157" s="627"/>
      <c r="Q157" s="660" t="s">
        <v>530</v>
      </c>
      <c r="R157" s="742" t="s">
        <v>520</v>
      </c>
      <c r="S157" s="627"/>
      <c r="T157" s="627" t="s">
        <v>523</v>
      </c>
      <c r="U157" s="627"/>
      <c r="V157" s="627" t="s">
        <v>449</v>
      </c>
      <c r="W157" s="628"/>
    </row>
    <row r="158" spans="1:23" ht="16" thickBot="1" x14ac:dyDescent="0.25">
      <c r="A158" s="665" t="s">
        <v>446</v>
      </c>
      <c r="B158" s="77" t="s">
        <v>497</v>
      </c>
      <c r="C158" s="627"/>
      <c r="D158" s="77" t="s">
        <v>55</v>
      </c>
      <c r="E158" s="627"/>
      <c r="F158" s="627" t="s">
        <v>3</v>
      </c>
      <c r="G158" s="627"/>
      <c r="H158" s="627" t="s">
        <v>529</v>
      </c>
      <c r="I158" s="627"/>
      <c r="J158" s="627"/>
      <c r="K158" s="627"/>
      <c r="L158" s="627"/>
      <c r="M158" s="627"/>
      <c r="N158" s="627"/>
      <c r="O158" s="627"/>
      <c r="P158" s="627"/>
      <c r="Q158" s="660" t="s">
        <v>530</v>
      </c>
      <c r="R158" s="742" t="s">
        <v>521</v>
      </c>
      <c r="S158" s="627"/>
      <c r="T158" s="627" t="s">
        <v>523</v>
      </c>
      <c r="U158" s="627"/>
      <c r="V158" s="627" t="s">
        <v>449</v>
      </c>
      <c r="W158" s="628"/>
    </row>
    <row r="159" spans="1:23" ht="16" thickBot="1" x14ac:dyDescent="0.25">
      <c r="A159" s="665" t="s">
        <v>476</v>
      </c>
      <c r="B159" s="77" t="s">
        <v>497</v>
      </c>
      <c r="C159" s="627"/>
      <c r="D159" s="77" t="s">
        <v>56</v>
      </c>
      <c r="E159" s="627"/>
      <c r="F159" s="627" t="s">
        <v>3</v>
      </c>
      <c r="G159" s="627"/>
      <c r="H159" s="627" t="s">
        <v>529</v>
      </c>
      <c r="I159" s="627"/>
      <c r="J159" s="627"/>
      <c r="K159" s="627"/>
      <c r="L159" s="627"/>
      <c r="M159" s="627"/>
      <c r="N159" s="627"/>
      <c r="O159" s="627"/>
      <c r="P159" s="627"/>
      <c r="Q159" s="660" t="s">
        <v>530</v>
      </c>
      <c r="R159" s="742" t="s">
        <v>520</v>
      </c>
      <c r="S159" s="627"/>
      <c r="T159" s="627" t="s">
        <v>523</v>
      </c>
      <c r="U159" s="627"/>
      <c r="V159" s="627" t="s">
        <v>525</v>
      </c>
      <c r="W159" s="628"/>
    </row>
    <row r="160" spans="1:23" ht="16" thickBot="1" x14ac:dyDescent="0.25">
      <c r="A160" s="665" t="s">
        <v>482</v>
      </c>
      <c r="B160" s="77" t="s">
        <v>497</v>
      </c>
      <c r="C160" s="627"/>
      <c r="D160" s="77" t="s">
        <v>57</v>
      </c>
      <c r="E160" s="627"/>
      <c r="F160" s="627" t="s">
        <v>3</v>
      </c>
      <c r="G160" s="627"/>
      <c r="H160" s="627" t="s">
        <v>529</v>
      </c>
      <c r="I160" s="627"/>
      <c r="J160" s="627"/>
      <c r="K160" s="627"/>
      <c r="L160" s="627"/>
      <c r="M160" s="627"/>
      <c r="N160" s="627"/>
      <c r="O160" s="627"/>
      <c r="P160" s="627"/>
      <c r="Q160" s="660" t="s">
        <v>530</v>
      </c>
      <c r="R160" s="742" t="s">
        <v>521</v>
      </c>
      <c r="S160" s="627"/>
      <c r="T160" s="627" t="s">
        <v>523</v>
      </c>
      <c r="U160" s="627"/>
      <c r="V160" s="627" t="s">
        <v>525</v>
      </c>
      <c r="W160" s="628"/>
    </row>
    <row r="161" spans="1:23" ht="16" thickBot="1" x14ac:dyDescent="0.25">
      <c r="A161" s="665" t="s">
        <v>444</v>
      </c>
      <c r="B161" s="77" t="s">
        <v>498</v>
      </c>
      <c r="C161" s="627"/>
      <c r="D161" s="77" t="s">
        <v>54</v>
      </c>
      <c r="E161" s="627"/>
      <c r="F161" s="627" t="s">
        <v>4</v>
      </c>
      <c r="G161" s="627"/>
      <c r="H161" s="627" t="s">
        <v>529</v>
      </c>
      <c r="I161" s="627"/>
      <c r="J161" s="627"/>
      <c r="K161" s="627"/>
      <c r="L161" s="627"/>
      <c r="M161" s="627"/>
      <c r="N161" s="627"/>
      <c r="O161" s="627"/>
      <c r="P161" s="627"/>
      <c r="Q161" s="660" t="s">
        <v>530</v>
      </c>
      <c r="R161" s="742" t="s">
        <v>520</v>
      </c>
      <c r="S161" s="627"/>
      <c r="T161" s="627" t="s">
        <v>523</v>
      </c>
      <c r="U161" s="627"/>
      <c r="V161" s="627" t="s">
        <v>449</v>
      </c>
      <c r="W161" s="628"/>
    </row>
    <row r="162" spans="1:23" ht="16" thickBot="1" x14ac:dyDescent="0.25">
      <c r="A162" s="665" t="s">
        <v>447</v>
      </c>
      <c r="B162" s="77" t="s">
        <v>498</v>
      </c>
      <c r="C162" s="627"/>
      <c r="D162" s="77" t="s">
        <v>55</v>
      </c>
      <c r="E162" s="627"/>
      <c r="F162" s="627" t="s">
        <v>4</v>
      </c>
      <c r="G162" s="627"/>
      <c r="H162" s="627" t="s">
        <v>529</v>
      </c>
      <c r="I162" s="627"/>
      <c r="J162" s="627"/>
      <c r="K162" s="627"/>
      <c r="L162" s="627"/>
      <c r="M162" s="627"/>
      <c r="N162" s="627"/>
      <c r="O162" s="627"/>
      <c r="P162" s="627"/>
      <c r="Q162" s="660" t="s">
        <v>530</v>
      </c>
      <c r="R162" s="742" t="s">
        <v>521</v>
      </c>
      <c r="S162" s="627"/>
      <c r="T162" s="627" t="s">
        <v>523</v>
      </c>
      <c r="U162" s="627"/>
      <c r="V162" s="627" t="s">
        <v>449</v>
      </c>
      <c r="W162" s="628"/>
    </row>
    <row r="163" spans="1:23" ht="16" thickBot="1" x14ac:dyDescent="0.25">
      <c r="A163" s="665" t="s">
        <v>477</v>
      </c>
      <c r="B163" s="77" t="s">
        <v>498</v>
      </c>
      <c r="C163" s="627"/>
      <c r="D163" s="77" t="s">
        <v>56</v>
      </c>
      <c r="E163" s="627"/>
      <c r="F163" s="627" t="s">
        <v>4</v>
      </c>
      <c r="G163" s="627"/>
      <c r="H163" s="627" t="s">
        <v>529</v>
      </c>
      <c r="I163" s="627"/>
      <c r="J163" s="627"/>
      <c r="K163" s="627"/>
      <c r="L163" s="627"/>
      <c r="M163" s="627"/>
      <c r="N163" s="627"/>
      <c r="O163" s="627"/>
      <c r="P163" s="627"/>
      <c r="Q163" s="660" t="s">
        <v>530</v>
      </c>
      <c r="R163" s="742" t="s">
        <v>520</v>
      </c>
      <c r="S163" s="627"/>
      <c r="T163" s="627" t="s">
        <v>523</v>
      </c>
      <c r="U163" s="627"/>
      <c r="V163" s="627" t="s">
        <v>525</v>
      </c>
      <c r="W163" s="628"/>
    </row>
    <row r="164" spans="1:23" ht="16" thickBot="1" x14ac:dyDescent="0.25">
      <c r="A164" s="666" t="s">
        <v>483</v>
      </c>
      <c r="B164" s="77" t="s">
        <v>498</v>
      </c>
      <c r="C164" s="662"/>
      <c r="D164" s="77" t="s">
        <v>57</v>
      </c>
      <c r="E164" s="662"/>
      <c r="F164" s="627" t="s">
        <v>4</v>
      </c>
      <c r="G164" s="662"/>
      <c r="H164" s="627" t="s">
        <v>529</v>
      </c>
      <c r="I164" s="662"/>
      <c r="J164" s="662"/>
      <c r="K164" s="662"/>
      <c r="L164" s="662"/>
      <c r="M164" s="662"/>
      <c r="N164" s="662"/>
      <c r="O164" s="662"/>
      <c r="P164" s="662"/>
      <c r="Q164" s="660" t="s">
        <v>530</v>
      </c>
      <c r="R164" s="742" t="s">
        <v>521</v>
      </c>
      <c r="S164" s="662"/>
      <c r="T164" s="627" t="s">
        <v>523</v>
      </c>
      <c r="U164" s="662"/>
      <c r="V164" s="627" t="s">
        <v>525</v>
      </c>
      <c r="W164" s="663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zoomScale="70" zoomScaleNormal="70" workbookViewId="0">
      <selection activeCell="R10" sqref="R10"/>
    </sheetView>
  </sheetViews>
  <sheetFormatPr baseColWidth="10" defaultColWidth="9.1640625" defaultRowHeight="15" x14ac:dyDescent="0.2"/>
  <cols>
    <col min="1" max="1" width="3.1640625" style="23" bestFit="1" customWidth="1"/>
    <col min="2" max="7" width="19.6640625" style="23" customWidth="1"/>
    <col min="8" max="13" width="17.83203125" style="23" customWidth="1"/>
    <col min="14" max="15" width="13.5" style="23" bestFit="1" customWidth="1"/>
    <col min="16" max="16" width="16.33203125" style="23" bestFit="1" customWidth="1"/>
    <col min="17" max="18" width="17.5" style="23" bestFit="1" customWidth="1"/>
    <col min="19" max="19" width="16.1640625" style="23" bestFit="1" customWidth="1"/>
    <col min="20" max="16384" width="9.1640625" style="23"/>
  </cols>
  <sheetData>
    <row r="1" spans="1:15" s="24" customFormat="1" ht="28.5" customHeight="1" x14ac:dyDescent="0.25">
      <c r="A1" s="695" t="s">
        <v>484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75"/>
      <c r="O1" s="26"/>
    </row>
    <row r="2" spans="1:15" s="24" customFormat="1" ht="28.5" customHeight="1" thickBot="1" x14ac:dyDescent="0.3">
      <c r="A2" s="401"/>
      <c r="B2" s="704" t="s">
        <v>294</v>
      </c>
      <c r="C2" s="704"/>
      <c r="D2" s="704"/>
      <c r="E2" s="704"/>
      <c r="F2" s="704"/>
      <c r="G2" s="704"/>
      <c r="H2" s="704" t="s">
        <v>295</v>
      </c>
      <c r="I2" s="704"/>
      <c r="J2" s="704"/>
      <c r="K2" s="704"/>
      <c r="L2" s="704"/>
      <c r="M2" s="704"/>
      <c r="N2" s="75"/>
      <c r="O2" s="26"/>
    </row>
    <row r="3" spans="1:15" s="24" customFormat="1" ht="22" thickBot="1" x14ac:dyDescent="0.3">
      <c r="A3" s="697"/>
      <c r="B3" s="699" t="s">
        <v>33</v>
      </c>
      <c r="C3" s="700"/>
      <c r="D3" s="701"/>
      <c r="E3" s="702" t="s">
        <v>34</v>
      </c>
      <c r="F3" s="700"/>
      <c r="G3" s="700"/>
      <c r="H3" s="699" t="s">
        <v>33</v>
      </c>
      <c r="I3" s="700"/>
      <c r="J3" s="701"/>
      <c r="K3" s="702" t="s">
        <v>34</v>
      </c>
      <c r="L3" s="700"/>
      <c r="M3" s="703"/>
      <c r="N3" s="26"/>
    </row>
    <row r="4" spans="1:15" s="24" customFormat="1" ht="22" thickBot="1" x14ac:dyDescent="0.3">
      <c r="A4" s="698"/>
      <c r="B4" s="226">
        <v>1</v>
      </c>
      <c r="C4" s="382">
        <v>2</v>
      </c>
      <c r="D4" s="382">
        <v>3</v>
      </c>
      <c r="E4" s="382">
        <v>4</v>
      </c>
      <c r="F4" s="382">
        <v>5</v>
      </c>
      <c r="G4" s="469">
        <v>6</v>
      </c>
      <c r="H4" s="226">
        <v>7</v>
      </c>
      <c r="I4" s="382">
        <v>8</v>
      </c>
      <c r="J4" s="382">
        <v>9</v>
      </c>
      <c r="K4" s="382">
        <v>10</v>
      </c>
      <c r="L4" s="382">
        <v>11</v>
      </c>
      <c r="M4" s="383">
        <v>12</v>
      </c>
      <c r="N4" s="26"/>
    </row>
    <row r="5" spans="1:15" s="24" customFormat="1" ht="64.5" customHeight="1" x14ac:dyDescent="0.25">
      <c r="A5" s="528" t="s">
        <v>2</v>
      </c>
      <c r="B5" s="413"/>
      <c r="C5" s="414"/>
      <c r="D5" s="414"/>
      <c r="E5" s="414"/>
      <c r="F5" s="414"/>
      <c r="G5" s="613"/>
      <c r="H5" s="472" t="s">
        <v>356</v>
      </c>
      <c r="I5" s="425" t="s">
        <v>357</v>
      </c>
      <c r="J5" s="425" t="s">
        <v>358</v>
      </c>
      <c r="K5" s="427" t="s">
        <v>359</v>
      </c>
      <c r="L5" s="427" t="s">
        <v>360</v>
      </c>
      <c r="M5" s="428" t="s">
        <v>361</v>
      </c>
      <c r="N5" s="26"/>
    </row>
    <row r="6" spans="1:15" s="24" customFormat="1" ht="64.5" customHeight="1" x14ac:dyDescent="0.25">
      <c r="A6" s="529" t="s">
        <v>3</v>
      </c>
      <c r="B6" s="409"/>
      <c r="C6" s="410"/>
      <c r="D6" s="410"/>
      <c r="E6" s="410"/>
      <c r="F6" s="410"/>
      <c r="G6" s="614"/>
      <c r="H6" s="473" t="s">
        <v>362</v>
      </c>
      <c r="I6" s="330" t="s">
        <v>363</v>
      </c>
      <c r="J6" s="330" t="s">
        <v>364</v>
      </c>
      <c r="K6" s="331" t="s">
        <v>365</v>
      </c>
      <c r="L6" s="331" t="s">
        <v>366</v>
      </c>
      <c r="M6" s="332" t="s">
        <v>367</v>
      </c>
      <c r="N6" s="26"/>
    </row>
    <row r="7" spans="1:15" s="24" customFormat="1" ht="64.5" customHeight="1" x14ac:dyDescent="0.25">
      <c r="A7" s="529" t="s">
        <v>4</v>
      </c>
      <c r="B7" s="561"/>
      <c r="C7" s="515"/>
      <c r="D7" s="515"/>
      <c r="E7" s="515"/>
      <c r="F7" s="515"/>
      <c r="G7" s="615"/>
      <c r="H7" s="429"/>
      <c r="I7" s="172"/>
      <c r="J7" s="172"/>
      <c r="K7" s="172"/>
      <c r="L7" s="172"/>
      <c r="M7" s="192"/>
      <c r="N7" s="26"/>
    </row>
    <row r="8" spans="1:15" s="24" customFormat="1" ht="64.5" customHeight="1" x14ac:dyDescent="0.25">
      <c r="A8" s="529" t="s">
        <v>5</v>
      </c>
      <c r="B8" s="561"/>
      <c r="C8" s="515"/>
      <c r="D8" s="515"/>
      <c r="E8" s="515"/>
      <c r="F8" s="515"/>
      <c r="G8" s="615"/>
      <c r="H8" s="429"/>
      <c r="I8" s="172"/>
      <c r="J8" s="172"/>
      <c r="K8" s="172"/>
      <c r="L8" s="172"/>
      <c r="M8" s="192"/>
      <c r="N8" s="26"/>
    </row>
    <row r="9" spans="1:15" s="24" customFormat="1" ht="64.5" customHeight="1" x14ac:dyDescent="0.25">
      <c r="A9" s="529" t="s">
        <v>6</v>
      </c>
      <c r="B9" s="561"/>
      <c r="C9" s="515"/>
      <c r="D9" s="515"/>
      <c r="E9" s="515"/>
      <c r="F9" s="515"/>
      <c r="G9" s="615"/>
      <c r="H9" s="474"/>
      <c r="I9" s="171"/>
      <c r="J9" s="171"/>
      <c r="K9" s="172"/>
      <c r="L9" s="172"/>
      <c r="M9" s="192"/>
      <c r="N9" s="26"/>
    </row>
    <row r="10" spans="1:15" s="24" customFormat="1" ht="64.5" customHeight="1" x14ac:dyDescent="0.25">
      <c r="A10" s="529" t="s">
        <v>7</v>
      </c>
      <c r="B10" s="561"/>
      <c r="C10" s="515"/>
      <c r="D10" s="515"/>
      <c r="E10" s="515"/>
      <c r="F10" s="515"/>
      <c r="G10" s="615"/>
      <c r="H10" s="474"/>
      <c r="I10" s="171"/>
      <c r="J10" s="171"/>
      <c r="K10" s="171"/>
      <c r="L10" s="171"/>
      <c r="M10" s="193"/>
      <c r="N10" s="26"/>
    </row>
    <row r="11" spans="1:15" s="24" customFormat="1" ht="22" x14ac:dyDescent="0.25">
      <c r="A11" s="529" t="s">
        <v>8</v>
      </c>
      <c r="B11" s="196"/>
      <c r="C11" s="195"/>
      <c r="D11" s="195"/>
      <c r="E11" s="195"/>
      <c r="F11" s="195"/>
      <c r="G11" s="470"/>
      <c r="H11" s="474"/>
      <c r="I11" s="171"/>
      <c r="J11" s="171"/>
      <c r="K11" s="171"/>
      <c r="L11" s="171"/>
      <c r="M11" s="193"/>
      <c r="N11" s="26"/>
    </row>
    <row r="12" spans="1:15" s="24" customFormat="1" ht="23" thickBot="1" x14ac:dyDescent="0.3">
      <c r="A12" s="530" t="s">
        <v>9</v>
      </c>
      <c r="B12" s="211"/>
      <c r="C12" s="197"/>
      <c r="D12" s="197"/>
      <c r="E12" s="197"/>
      <c r="F12" s="197"/>
      <c r="G12" s="471"/>
      <c r="H12" s="475"/>
      <c r="I12" s="173"/>
      <c r="J12" s="173"/>
      <c r="K12" s="173"/>
      <c r="L12" s="173"/>
      <c r="M12" s="210"/>
      <c r="N12" s="26"/>
    </row>
    <row r="13" spans="1:15" s="141" customFormat="1" ht="21" x14ac:dyDescent="0.25">
      <c r="A13" s="526"/>
      <c r="H13" s="527"/>
      <c r="I13" s="527"/>
      <c r="J13" s="527"/>
      <c r="K13" s="527"/>
      <c r="L13" s="527"/>
      <c r="M13" s="527"/>
      <c r="N13" s="97"/>
    </row>
    <row r="14" spans="1:15" s="141" customFormat="1" ht="23.25" customHeight="1" x14ac:dyDescent="0.3">
      <c r="A14" s="526"/>
      <c r="B14" s="680" t="s">
        <v>450</v>
      </c>
      <c r="C14" s="680"/>
      <c r="D14" s="680"/>
      <c r="E14" s="680"/>
      <c r="F14" s="680"/>
      <c r="G14" s="680"/>
      <c r="H14" s="527"/>
      <c r="I14" s="527"/>
      <c r="J14" s="527"/>
      <c r="K14" s="527"/>
      <c r="L14" s="527"/>
      <c r="M14" s="527"/>
      <c r="N14" s="97"/>
    </row>
    <row r="15" spans="1:15" s="141" customFormat="1" ht="23.25" customHeight="1" x14ac:dyDescent="0.3">
      <c r="A15" s="526"/>
      <c r="B15" s="681" t="s">
        <v>451</v>
      </c>
      <c r="C15" s="681"/>
      <c r="D15" s="681"/>
      <c r="E15" s="681"/>
      <c r="F15" s="681"/>
      <c r="G15" s="681"/>
      <c r="H15" s="527"/>
      <c r="I15" s="527"/>
      <c r="J15" s="527"/>
      <c r="K15" s="527"/>
      <c r="L15" s="527"/>
      <c r="M15" s="527"/>
      <c r="N15" s="97"/>
    </row>
    <row r="16" spans="1:15" s="141" customFormat="1" ht="23.25" customHeight="1" x14ac:dyDescent="0.3">
      <c r="A16" s="526"/>
      <c r="B16" s="682" t="s">
        <v>452</v>
      </c>
      <c r="C16" s="682"/>
      <c r="D16" s="682"/>
      <c r="E16" s="682"/>
      <c r="F16" s="682"/>
      <c r="G16" s="682"/>
      <c r="H16" s="527"/>
      <c r="I16" s="527"/>
      <c r="J16" s="527"/>
      <c r="K16" s="527"/>
      <c r="L16" s="527"/>
      <c r="M16" s="527"/>
      <c r="N16" s="97"/>
    </row>
    <row r="17" spans="1:16" s="141" customFormat="1" ht="21" x14ac:dyDescent="0.25">
      <c r="A17" s="526"/>
      <c r="H17" s="527"/>
      <c r="I17" s="527"/>
      <c r="J17" s="527"/>
      <c r="K17" s="527"/>
      <c r="L17" s="527"/>
      <c r="M17" s="527"/>
      <c r="N17" s="97"/>
    </row>
    <row r="18" spans="1:16" s="141" customFormat="1" ht="21" x14ac:dyDescent="0.25">
      <c r="A18" s="526"/>
      <c r="H18" s="527"/>
      <c r="I18" s="527"/>
      <c r="J18" s="527"/>
      <c r="K18" s="527"/>
      <c r="L18" s="527"/>
      <c r="M18" s="527"/>
      <c r="N18" s="97"/>
    </row>
    <row r="19" spans="1:16" s="24" customFormat="1" ht="15.75" customHeight="1" thickBot="1" x14ac:dyDescent="0.25">
      <c r="A19" s="559"/>
      <c r="B19" s="228"/>
      <c r="C19" s="228"/>
      <c r="D19" s="228"/>
      <c r="E19" s="229"/>
      <c r="F19" s="229"/>
      <c r="G19" s="229"/>
      <c r="H19" s="228"/>
      <c r="I19" s="228"/>
      <c r="J19" s="228"/>
      <c r="K19" s="229"/>
      <c r="L19" s="229"/>
      <c r="M19" s="229"/>
      <c r="N19" s="26"/>
      <c r="O19" s="23"/>
      <c r="P19" s="23"/>
    </row>
    <row r="20" spans="1:16" s="24" customFormat="1" ht="26.25" customHeight="1" thickBot="1" x14ac:dyDescent="0.3">
      <c r="A20" s="705" t="s">
        <v>459</v>
      </c>
      <c r="B20" s="705"/>
      <c r="C20" s="705"/>
      <c r="D20" s="705"/>
      <c r="E20" s="705"/>
      <c r="F20" s="705"/>
      <c r="G20" s="705"/>
      <c r="H20" s="705"/>
      <c r="I20" s="705"/>
      <c r="J20" s="705"/>
      <c r="K20" s="705"/>
      <c r="L20" s="705"/>
      <c r="M20" s="705"/>
      <c r="N20" s="26"/>
      <c r="O20" s="23"/>
      <c r="P20" s="23"/>
    </row>
    <row r="21" spans="1:16" s="24" customFormat="1" ht="15.75" customHeight="1" thickBot="1" x14ac:dyDescent="0.25">
      <c r="A21" s="550"/>
      <c r="B21" s="551">
        <v>1</v>
      </c>
      <c r="C21" s="552">
        <v>2</v>
      </c>
      <c r="D21" s="552">
        <v>3</v>
      </c>
      <c r="E21" s="552">
        <v>4</v>
      </c>
      <c r="F21" s="552">
        <v>5</v>
      </c>
      <c r="G21" s="553">
        <v>6</v>
      </c>
      <c r="H21" s="554">
        <v>7</v>
      </c>
      <c r="I21" s="552">
        <v>8</v>
      </c>
      <c r="J21" s="552">
        <v>9</v>
      </c>
      <c r="K21" s="552">
        <v>10</v>
      </c>
      <c r="L21" s="552">
        <v>11</v>
      </c>
      <c r="M21" s="555">
        <v>12</v>
      </c>
      <c r="N21" s="26"/>
      <c r="O21" s="23"/>
      <c r="P21" s="23"/>
    </row>
    <row r="22" spans="1:16" s="24" customFormat="1" ht="15.75" customHeight="1" x14ac:dyDescent="0.2">
      <c r="A22" s="556" t="s">
        <v>2</v>
      </c>
      <c r="B22" s="384"/>
      <c r="C22" s="385"/>
      <c r="D22" s="385"/>
      <c r="E22" s="213"/>
      <c r="F22" s="213"/>
      <c r="G22" s="531"/>
      <c r="H22" s="521" t="s">
        <v>252</v>
      </c>
      <c r="I22" s="213" t="s">
        <v>252</v>
      </c>
      <c r="J22" s="213" t="s">
        <v>252</v>
      </c>
      <c r="K22" s="213" t="s">
        <v>256</v>
      </c>
      <c r="L22" s="213" t="s">
        <v>256</v>
      </c>
      <c r="M22" s="441" t="s">
        <v>256</v>
      </c>
      <c r="N22" s="26"/>
      <c r="O22" s="23"/>
      <c r="P22" s="23"/>
    </row>
    <row r="23" spans="1:16" s="24" customFormat="1" ht="15.75" customHeight="1" x14ac:dyDescent="0.2">
      <c r="A23" s="557" t="s">
        <v>3</v>
      </c>
      <c r="B23" s="214"/>
      <c r="C23" s="215"/>
      <c r="D23" s="215"/>
      <c r="E23" s="215"/>
      <c r="F23" s="215"/>
      <c r="G23" s="532"/>
      <c r="H23" s="214" t="s">
        <v>253</v>
      </c>
      <c r="I23" s="215" t="s">
        <v>253</v>
      </c>
      <c r="J23" s="215" t="s">
        <v>253</v>
      </c>
      <c r="K23" s="215" t="s">
        <v>257</v>
      </c>
      <c r="L23" s="215" t="s">
        <v>257</v>
      </c>
      <c r="M23" s="346" t="s">
        <v>257</v>
      </c>
      <c r="N23" s="26"/>
      <c r="O23" s="23"/>
      <c r="P23" s="23"/>
    </row>
    <row r="24" spans="1:16" s="24" customFormat="1" ht="15.75" customHeight="1" x14ac:dyDescent="0.2">
      <c r="A24" s="557" t="s">
        <v>4</v>
      </c>
      <c r="B24" s="214"/>
      <c r="C24" s="215"/>
      <c r="D24" s="215"/>
      <c r="E24" s="380"/>
      <c r="F24" s="380"/>
      <c r="G24" s="533"/>
      <c r="H24" s="476"/>
      <c r="I24" s="215"/>
      <c r="J24" s="215"/>
      <c r="K24" s="219"/>
      <c r="L24" s="217"/>
      <c r="M24" s="225"/>
      <c r="N24" s="26"/>
      <c r="O24" s="23"/>
      <c r="P24" s="23"/>
    </row>
    <row r="25" spans="1:16" s="24" customFormat="1" ht="15.75" customHeight="1" x14ac:dyDescent="0.2">
      <c r="A25" s="557" t="s">
        <v>5</v>
      </c>
      <c r="B25" s="476"/>
      <c r="C25" s="218"/>
      <c r="D25" s="218"/>
      <c r="E25" s="380"/>
      <c r="F25" s="380"/>
      <c r="G25" s="533"/>
      <c r="H25" s="214"/>
      <c r="I25" s="215"/>
      <c r="J25" s="215"/>
      <c r="K25" s="219"/>
      <c r="L25" s="219"/>
      <c r="M25" s="224"/>
      <c r="N25" s="26"/>
      <c r="O25" s="23"/>
      <c r="P25" s="23"/>
    </row>
    <row r="26" spans="1:16" s="24" customFormat="1" ht="15.75" customHeight="1" x14ac:dyDescent="0.2">
      <c r="A26" s="557" t="s">
        <v>6</v>
      </c>
      <c r="B26" s="214"/>
      <c r="C26" s="215"/>
      <c r="D26" s="215"/>
      <c r="E26" s="380"/>
      <c r="F26" s="380"/>
      <c r="G26" s="533"/>
      <c r="H26" s="214"/>
      <c r="I26" s="215"/>
      <c r="J26" s="215"/>
      <c r="K26" s="219"/>
      <c r="L26" s="219"/>
      <c r="M26" s="224"/>
      <c r="N26" s="26"/>
      <c r="O26" s="23"/>
      <c r="P26" s="23"/>
    </row>
    <row r="27" spans="1:16" s="24" customFormat="1" ht="15.75" customHeight="1" x14ac:dyDescent="0.2">
      <c r="A27" s="557" t="s">
        <v>7</v>
      </c>
      <c r="B27" s="214"/>
      <c r="C27" s="215"/>
      <c r="D27" s="215"/>
      <c r="E27" s="215"/>
      <c r="F27" s="215"/>
      <c r="G27" s="532"/>
      <c r="H27" s="214"/>
      <c r="I27" s="215"/>
      <c r="J27" s="215"/>
      <c r="K27" s="219"/>
      <c r="L27" s="219"/>
      <c r="M27" s="224"/>
      <c r="N27" s="26"/>
      <c r="O27" s="23"/>
      <c r="P27" s="23"/>
    </row>
    <row r="28" spans="1:16" s="24" customFormat="1" ht="15.75" customHeight="1" x14ac:dyDescent="0.2">
      <c r="A28" s="557" t="s">
        <v>8</v>
      </c>
      <c r="B28" s="214"/>
      <c r="C28" s="215"/>
      <c r="D28" s="215"/>
      <c r="E28" s="219"/>
      <c r="F28" s="219"/>
      <c r="G28" s="534"/>
      <c r="H28" s="214"/>
      <c r="I28" s="215"/>
      <c r="J28" s="215"/>
      <c r="K28" s="219"/>
      <c r="L28" s="219"/>
      <c r="M28" s="224"/>
      <c r="N28" s="26"/>
      <c r="O28" s="23"/>
      <c r="P28" s="23"/>
    </row>
    <row r="29" spans="1:16" s="24" customFormat="1" ht="15.75" customHeight="1" thickBot="1" x14ac:dyDescent="0.25">
      <c r="A29" s="558" t="s">
        <v>9</v>
      </c>
      <c r="B29" s="223"/>
      <c r="C29" s="220"/>
      <c r="D29" s="220"/>
      <c r="E29" s="221"/>
      <c r="F29" s="221"/>
      <c r="G29" s="535"/>
      <c r="H29" s="223"/>
      <c r="I29" s="220"/>
      <c r="J29" s="220"/>
      <c r="K29" s="221"/>
      <c r="L29" s="221"/>
      <c r="M29" s="222"/>
      <c r="N29" s="26"/>
      <c r="O29" s="23"/>
      <c r="P29" s="23"/>
    </row>
    <row r="30" spans="1:16" s="24" customFormat="1" ht="15.75" customHeight="1" thickBot="1" x14ac:dyDescent="0.25">
      <c r="A30" s="696" t="s">
        <v>111</v>
      </c>
      <c r="B30" s="696"/>
      <c r="C30" s="696"/>
      <c r="D30" s="696"/>
      <c r="E30" s="696"/>
      <c r="F30" s="696"/>
      <c r="G30" s="696"/>
      <c r="H30" s="696"/>
      <c r="I30" s="696"/>
      <c r="J30" s="696"/>
      <c r="K30" s="696"/>
      <c r="L30" s="696"/>
      <c r="M30" s="696"/>
      <c r="N30" s="26"/>
      <c r="O30" s="23"/>
      <c r="P30" s="23"/>
    </row>
    <row r="31" spans="1:16" ht="16" thickBot="1" x14ac:dyDescent="0.25">
      <c r="A31" s="2"/>
      <c r="B31" s="3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5">
        <v>12</v>
      </c>
    </row>
    <row r="32" spans="1:16" ht="19" x14ac:dyDescent="0.25">
      <c r="A32" s="6" t="s">
        <v>2</v>
      </c>
      <c r="B32" s="201"/>
      <c r="C32" s="202"/>
      <c r="D32" s="202"/>
      <c r="E32" s="467"/>
      <c r="F32" s="467"/>
      <c r="G32" s="467"/>
      <c r="H32" s="202" t="s">
        <v>282</v>
      </c>
      <c r="I32" s="202" t="s">
        <v>282</v>
      </c>
      <c r="J32" s="202" t="s">
        <v>282</v>
      </c>
      <c r="K32" s="202" t="s">
        <v>282</v>
      </c>
      <c r="L32" s="202" t="s">
        <v>282</v>
      </c>
      <c r="M32" s="203" t="s">
        <v>282</v>
      </c>
    </row>
    <row r="33" spans="1:13" ht="19" x14ac:dyDescent="0.25">
      <c r="A33" s="7" t="s">
        <v>3</v>
      </c>
      <c r="B33" s="198"/>
      <c r="C33" s="199"/>
      <c r="D33" s="199"/>
      <c r="E33" s="468"/>
      <c r="F33" s="468"/>
      <c r="G33" s="468"/>
      <c r="H33" s="199" t="s">
        <v>282</v>
      </c>
      <c r="I33" s="199" t="s">
        <v>282</v>
      </c>
      <c r="J33" s="199" t="s">
        <v>282</v>
      </c>
      <c r="K33" s="199" t="s">
        <v>282</v>
      </c>
      <c r="L33" s="199" t="s">
        <v>282</v>
      </c>
      <c r="M33" s="204" t="s">
        <v>282</v>
      </c>
    </row>
    <row r="34" spans="1:13" ht="19" x14ac:dyDescent="0.25">
      <c r="A34" s="7" t="s">
        <v>4</v>
      </c>
      <c r="B34" s="198"/>
      <c r="C34" s="199"/>
      <c r="D34" s="199"/>
      <c r="E34" s="468"/>
      <c r="F34" s="468"/>
      <c r="G34" s="468"/>
      <c r="H34" s="199"/>
      <c r="I34" s="199"/>
      <c r="J34" s="199"/>
      <c r="K34" s="199"/>
      <c r="L34" s="199"/>
      <c r="M34" s="204"/>
    </row>
    <row r="35" spans="1:13" ht="19" x14ac:dyDescent="0.25">
      <c r="A35" s="7" t="s">
        <v>5</v>
      </c>
      <c r="B35" s="198"/>
      <c r="C35" s="199"/>
      <c r="D35" s="199"/>
      <c r="E35" s="468"/>
      <c r="F35" s="468"/>
      <c r="G35" s="468"/>
      <c r="H35" s="199"/>
      <c r="I35" s="199"/>
      <c r="J35" s="199"/>
      <c r="K35" s="199"/>
      <c r="L35" s="199"/>
      <c r="M35" s="204"/>
    </row>
    <row r="36" spans="1:13" ht="19" x14ac:dyDescent="0.25">
      <c r="A36" s="7" t="s">
        <v>6</v>
      </c>
      <c r="B36" s="198"/>
      <c r="C36" s="199"/>
      <c r="D36" s="199"/>
      <c r="E36" s="468"/>
      <c r="F36" s="468"/>
      <c r="G36" s="468"/>
      <c r="H36" s="199"/>
      <c r="I36" s="199"/>
      <c r="J36" s="199"/>
      <c r="K36" s="199"/>
      <c r="L36" s="199"/>
      <c r="M36" s="204"/>
    </row>
    <row r="37" spans="1:13" ht="19" x14ac:dyDescent="0.25">
      <c r="A37" s="7" t="s">
        <v>7</v>
      </c>
      <c r="B37" s="198"/>
      <c r="C37" s="199"/>
      <c r="D37" s="199"/>
      <c r="E37" s="73"/>
      <c r="F37" s="73"/>
      <c r="G37" s="73"/>
      <c r="H37" s="199"/>
      <c r="I37" s="199"/>
      <c r="J37" s="199"/>
      <c r="K37" s="199"/>
      <c r="L37" s="199"/>
      <c r="M37" s="204"/>
    </row>
    <row r="38" spans="1:13" ht="19" x14ac:dyDescent="0.25">
      <c r="A38" s="7" t="s">
        <v>8</v>
      </c>
      <c r="B38" s="196"/>
      <c r="C38" s="195"/>
      <c r="D38" s="195"/>
      <c r="E38" s="195"/>
      <c r="F38" s="195"/>
      <c r="G38" s="195"/>
      <c r="H38" s="199"/>
      <c r="I38" s="199"/>
      <c r="J38" s="199"/>
      <c r="K38" s="199"/>
      <c r="L38" s="199"/>
      <c r="M38" s="204"/>
    </row>
    <row r="39" spans="1:13" ht="20" thickBot="1" x14ac:dyDescent="0.3">
      <c r="A39" s="8" t="s">
        <v>9</v>
      </c>
      <c r="B39" s="211"/>
      <c r="C39" s="197"/>
      <c r="D39" s="197"/>
      <c r="E39" s="197"/>
      <c r="F39" s="197"/>
      <c r="G39" s="197"/>
      <c r="H39" s="200"/>
      <c r="I39" s="200"/>
      <c r="J39" s="200"/>
      <c r="K39" s="200"/>
      <c r="L39" s="200"/>
      <c r="M39" s="205"/>
    </row>
    <row r="40" spans="1:13" x14ac:dyDescent="0.2">
      <c r="A40" s="74"/>
      <c r="B40" s="140"/>
      <c r="C40" s="140"/>
      <c r="D40" s="140"/>
      <c r="E40" s="140"/>
      <c r="F40" s="140"/>
      <c r="G40" s="140"/>
      <c r="H40" s="9"/>
      <c r="I40" s="9"/>
      <c r="J40" s="97"/>
      <c r="K40" s="97"/>
      <c r="L40" s="141"/>
      <c r="M40" s="141"/>
    </row>
    <row r="41" spans="1:13" ht="21" x14ac:dyDescent="0.25">
      <c r="A41" s="694"/>
      <c r="B41" s="694"/>
      <c r="C41" s="694"/>
      <c r="D41" s="694"/>
      <c r="E41" s="694"/>
      <c r="F41" s="694"/>
      <c r="G41" s="694"/>
      <c r="H41" s="694"/>
      <c r="I41" s="694"/>
      <c r="J41" s="694"/>
      <c r="K41" s="694"/>
      <c r="L41" s="694"/>
      <c r="M41" s="694"/>
    </row>
  </sheetData>
  <mergeCells count="14">
    <mergeCell ref="A41:M41"/>
    <mergeCell ref="A1:M1"/>
    <mergeCell ref="A30:M30"/>
    <mergeCell ref="A3:A4"/>
    <mergeCell ref="B3:D3"/>
    <mergeCell ref="E3:G3"/>
    <mergeCell ref="H3:J3"/>
    <mergeCell ref="K3:M3"/>
    <mergeCell ref="B2:G2"/>
    <mergeCell ref="H2:M2"/>
    <mergeCell ref="B14:G14"/>
    <mergeCell ref="B15:G15"/>
    <mergeCell ref="B16:G16"/>
    <mergeCell ref="A20:M20"/>
  </mergeCells>
  <pageMargins left="0.7" right="0.7" top="0.75" bottom="0.75" header="0.3" footer="0.3"/>
  <pageSetup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4"/>
  <sheetViews>
    <sheetView topLeftCell="A7" zoomScale="70" zoomScaleNormal="70" workbookViewId="0">
      <selection activeCell="R9" sqref="R9"/>
    </sheetView>
  </sheetViews>
  <sheetFormatPr baseColWidth="10" defaultColWidth="9.1640625" defaultRowHeight="15" x14ac:dyDescent="0.2"/>
  <cols>
    <col min="1" max="1" width="3.1640625" style="23" bestFit="1" customWidth="1"/>
    <col min="2" max="13" width="16.1640625" style="23" customWidth="1"/>
    <col min="14" max="15" width="13.5" style="23" bestFit="1" customWidth="1"/>
    <col min="16" max="16" width="16.33203125" style="23" bestFit="1" customWidth="1"/>
    <col min="17" max="18" width="17.5" style="23" bestFit="1" customWidth="1"/>
    <col min="19" max="19" width="16.1640625" style="23" bestFit="1" customWidth="1"/>
    <col min="20" max="16384" width="9.1640625" style="23"/>
  </cols>
  <sheetData>
    <row r="1" spans="1:18" s="24" customFormat="1" ht="28.5" customHeight="1" thickBot="1" x14ac:dyDescent="0.3">
      <c r="A1" s="695" t="s">
        <v>279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75"/>
      <c r="O1" s="26"/>
    </row>
    <row r="2" spans="1:18" s="24" customFormat="1" ht="22" thickBot="1" x14ac:dyDescent="0.3">
      <c r="A2" s="706"/>
      <c r="B2" s="699" t="s">
        <v>33</v>
      </c>
      <c r="C2" s="700"/>
      <c r="D2" s="701"/>
      <c r="E2" s="702" t="s">
        <v>34</v>
      </c>
      <c r="F2" s="700"/>
      <c r="G2" s="703"/>
      <c r="H2" s="699" t="s">
        <v>33</v>
      </c>
      <c r="I2" s="700"/>
      <c r="J2" s="701"/>
      <c r="K2" s="702" t="s">
        <v>34</v>
      </c>
      <c r="L2" s="700"/>
      <c r="M2" s="703"/>
      <c r="N2" s="26"/>
    </row>
    <row r="3" spans="1:18" s="24" customFormat="1" ht="22" thickBot="1" x14ac:dyDescent="0.3">
      <c r="A3" s="707"/>
      <c r="B3" s="226">
        <v>1</v>
      </c>
      <c r="C3" s="382">
        <v>2</v>
      </c>
      <c r="D3" s="382">
        <v>3</v>
      </c>
      <c r="E3" s="382">
        <v>4</v>
      </c>
      <c r="F3" s="382">
        <v>5</v>
      </c>
      <c r="G3" s="382">
        <v>6</v>
      </c>
      <c r="H3" s="382">
        <v>7</v>
      </c>
      <c r="I3" s="382">
        <v>8</v>
      </c>
      <c r="J3" s="382">
        <v>9</v>
      </c>
      <c r="K3" s="382">
        <v>10</v>
      </c>
      <c r="L3" s="382">
        <v>11</v>
      </c>
      <c r="M3" s="383">
        <v>12</v>
      </c>
      <c r="N3" s="26"/>
    </row>
    <row r="4" spans="1:18" s="24" customFormat="1" ht="80" x14ac:dyDescent="0.25">
      <c r="A4" s="169" t="s">
        <v>2</v>
      </c>
      <c r="B4" s="616" t="s">
        <v>406</v>
      </c>
      <c r="C4" s="617" t="s">
        <v>407</v>
      </c>
      <c r="D4" s="617" t="s">
        <v>408</v>
      </c>
      <c r="E4" s="618" t="s">
        <v>427</v>
      </c>
      <c r="F4" s="618" t="s">
        <v>428</v>
      </c>
      <c r="G4" s="618" t="s">
        <v>429</v>
      </c>
      <c r="H4" s="619" t="s">
        <v>421</v>
      </c>
      <c r="I4" s="619" t="s">
        <v>422</v>
      </c>
      <c r="J4" s="619" t="s">
        <v>423</v>
      </c>
      <c r="K4" s="620" t="s">
        <v>442</v>
      </c>
      <c r="L4" s="620" t="s">
        <v>443</v>
      </c>
      <c r="M4" s="621" t="s">
        <v>444</v>
      </c>
      <c r="N4" s="26"/>
    </row>
    <row r="5" spans="1:18" s="24" customFormat="1" ht="80" x14ac:dyDescent="0.25">
      <c r="A5" s="170" t="s">
        <v>3</v>
      </c>
      <c r="B5" s="415" t="s">
        <v>409</v>
      </c>
      <c r="C5" s="416" t="s">
        <v>410</v>
      </c>
      <c r="D5" s="416" t="s">
        <v>411</v>
      </c>
      <c r="E5" s="517" t="s">
        <v>430</v>
      </c>
      <c r="F5" s="517" t="s">
        <v>431</v>
      </c>
      <c r="G5" s="517" t="s">
        <v>432</v>
      </c>
      <c r="H5" s="434" t="s">
        <v>424</v>
      </c>
      <c r="I5" s="434" t="s">
        <v>425</v>
      </c>
      <c r="J5" s="434" t="s">
        <v>426</v>
      </c>
      <c r="K5" s="513" t="s">
        <v>445</v>
      </c>
      <c r="L5" s="513" t="s">
        <v>446</v>
      </c>
      <c r="M5" s="514" t="s">
        <v>447</v>
      </c>
      <c r="N5" s="26"/>
    </row>
    <row r="6" spans="1:18" s="24" customFormat="1" ht="80" x14ac:dyDescent="0.25">
      <c r="A6" s="170" t="s">
        <v>4</v>
      </c>
      <c r="B6" s="430" t="s">
        <v>412</v>
      </c>
      <c r="C6" s="431" t="s">
        <v>413</v>
      </c>
      <c r="D6" s="431" t="s">
        <v>414</v>
      </c>
      <c r="E6" s="518" t="s">
        <v>433</v>
      </c>
      <c r="F6" s="518" t="s">
        <v>434</v>
      </c>
      <c r="G6" s="518" t="s">
        <v>435</v>
      </c>
      <c r="H6" s="435" t="s">
        <v>472</v>
      </c>
      <c r="I6" s="435" t="s">
        <v>473</v>
      </c>
      <c r="J6" s="435" t="s">
        <v>474</v>
      </c>
      <c r="K6" s="437" t="s">
        <v>475</v>
      </c>
      <c r="L6" s="437" t="s">
        <v>476</v>
      </c>
      <c r="M6" s="438" t="s">
        <v>477</v>
      </c>
      <c r="N6" s="26"/>
    </row>
    <row r="7" spans="1:18" s="24" customFormat="1" ht="80" x14ac:dyDescent="0.25">
      <c r="A7" s="170" t="s">
        <v>5</v>
      </c>
      <c r="B7" s="622" t="s">
        <v>415</v>
      </c>
      <c r="C7" s="432" t="s">
        <v>416</v>
      </c>
      <c r="D7" s="432" t="s">
        <v>417</v>
      </c>
      <c r="E7" s="519" t="s">
        <v>436</v>
      </c>
      <c r="F7" s="519" t="s">
        <v>437</v>
      </c>
      <c r="G7" s="519" t="s">
        <v>438</v>
      </c>
      <c r="H7" s="436" t="s">
        <v>478</v>
      </c>
      <c r="I7" s="436" t="s">
        <v>479</v>
      </c>
      <c r="J7" s="436" t="s">
        <v>480</v>
      </c>
      <c r="K7" s="439" t="s">
        <v>481</v>
      </c>
      <c r="L7" s="439" t="s">
        <v>482</v>
      </c>
      <c r="M7" s="440" t="s">
        <v>483</v>
      </c>
      <c r="N7" s="26"/>
    </row>
    <row r="8" spans="1:18" s="24" customFormat="1" ht="77.25" customHeight="1" x14ac:dyDescent="0.25">
      <c r="A8" s="170" t="s">
        <v>6</v>
      </c>
      <c r="B8" s="623" t="s">
        <v>418</v>
      </c>
      <c r="C8" s="433" t="s">
        <v>419</v>
      </c>
      <c r="D8" s="433" t="s">
        <v>420</v>
      </c>
      <c r="E8" s="520" t="s">
        <v>439</v>
      </c>
      <c r="F8" s="520" t="s">
        <v>440</v>
      </c>
      <c r="G8" s="520" t="s">
        <v>441</v>
      </c>
      <c r="H8" s="449"/>
      <c r="I8" s="449"/>
      <c r="J8" s="449"/>
      <c r="K8" s="449"/>
      <c r="L8" s="449"/>
      <c r="M8" s="624"/>
      <c r="N8" s="26"/>
    </row>
    <row r="9" spans="1:18" s="24" customFormat="1" ht="22" x14ac:dyDescent="0.25">
      <c r="A9" s="170" t="s">
        <v>7</v>
      </c>
      <c r="B9" s="409"/>
      <c r="C9" s="410"/>
      <c r="D9" s="410"/>
      <c r="E9" s="410"/>
      <c r="F9" s="410"/>
      <c r="G9" s="410"/>
      <c r="H9" s="195"/>
      <c r="I9" s="195"/>
      <c r="J9" s="195"/>
      <c r="K9" s="195"/>
      <c r="L9" s="195"/>
      <c r="M9" s="212"/>
      <c r="N9" s="26"/>
    </row>
    <row r="10" spans="1:18" s="24" customFormat="1" ht="22" x14ac:dyDescent="0.25">
      <c r="A10" s="170" t="s">
        <v>8</v>
      </c>
      <c r="B10" s="409"/>
      <c r="C10" s="410"/>
      <c r="D10" s="410"/>
      <c r="E10" s="410"/>
      <c r="F10" s="410"/>
      <c r="G10" s="410"/>
      <c r="H10" s="195"/>
      <c r="I10" s="195"/>
      <c r="J10" s="195"/>
      <c r="K10" s="195"/>
      <c r="L10" s="195"/>
      <c r="M10" s="212"/>
      <c r="N10" s="26"/>
    </row>
    <row r="11" spans="1:18" s="24" customFormat="1" ht="23" thickBot="1" x14ac:dyDescent="0.3">
      <c r="A11" s="194" t="s">
        <v>9</v>
      </c>
      <c r="B11" s="625"/>
      <c r="C11" s="626"/>
      <c r="D11" s="626"/>
      <c r="E11" s="626"/>
      <c r="F11" s="626"/>
      <c r="G11" s="626"/>
      <c r="H11" s="173"/>
      <c r="I11" s="173"/>
      <c r="J11" s="173"/>
      <c r="K11" s="173"/>
      <c r="L11" s="173"/>
      <c r="M11" s="210"/>
      <c r="N11" s="26"/>
    </row>
    <row r="12" spans="1:18" s="24" customFormat="1" ht="31.5" customHeight="1" thickBot="1" x14ac:dyDescent="0.3">
      <c r="A12" s="705" t="s">
        <v>78</v>
      </c>
      <c r="B12" s="705"/>
      <c r="C12" s="705"/>
      <c r="D12" s="705"/>
      <c r="E12" s="705"/>
      <c r="F12" s="705"/>
      <c r="G12" s="705"/>
      <c r="H12" s="705"/>
      <c r="I12" s="705"/>
      <c r="J12" s="705"/>
      <c r="K12" s="705"/>
      <c r="L12" s="705"/>
      <c r="M12" s="705"/>
      <c r="N12" s="26"/>
    </row>
    <row r="13" spans="1:18" s="24" customFormat="1" ht="22" thickBot="1" x14ac:dyDescent="0.25">
      <c r="A13" s="185"/>
      <c r="B13" s="186">
        <v>1</v>
      </c>
      <c r="C13" s="187">
        <v>2</v>
      </c>
      <c r="D13" s="187">
        <v>3</v>
      </c>
      <c r="E13" s="187">
        <v>4</v>
      </c>
      <c r="F13" s="187">
        <v>5</v>
      </c>
      <c r="G13" s="560">
        <v>6</v>
      </c>
      <c r="H13" s="187">
        <v>7</v>
      </c>
      <c r="I13" s="187">
        <v>8</v>
      </c>
      <c r="J13" s="187">
        <v>9</v>
      </c>
      <c r="K13" s="187">
        <v>10</v>
      </c>
      <c r="L13" s="187">
        <v>11</v>
      </c>
      <c r="M13" s="188">
        <v>12</v>
      </c>
      <c r="N13" s="26"/>
      <c r="R13" s="23"/>
    </row>
    <row r="14" spans="1:18" s="24" customFormat="1" ht="15.75" customHeight="1" x14ac:dyDescent="0.2">
      <c r="A14" s="189" t="s">
        <v>2</v>
      </c>
      <c r="B14" s="384" t="s">
        <v>460</v>
      </c>
      <c r="C14" s="564" t="s">
        <v>460</v>
      </c>
      <c r="D14" s="564" t="s">
        <v>460</v>
      </c>
      <c r="E14" s="564" t="s">
        <v>465</v>
      </c>
      <c r="F14" s="564" t="s">
        <v>465</v>
      </c>
      <c r="G14" s="564" t="s">
        <v>465</v>
      </c>
      <c r="H14" s="213" t="s">
        <v>463</v>
      </c>
      <c r="I14" s="213" t="s">
        <v>463</v>
      </c>
      <c r="J14" s="213" t="s">
        <v>463</v>
      </c>
      <c r="K14" s="213" t="s">
        <v>468</v>
      </c>
      <c r="L14" s="213" t="s">
        <v>468</v>
      </c>
      <c r="M14" s="441" t="s">
        <v>468</v>
      </c>
      <c r="N14" s="26"/>
      <c r="O14" s="23"/>
      <c r="P14" s="23"/>
      <c r="Q14" s="23"/>
      <c r="R14" s="23"/>
    </row>
    <row r="15" spans="1:18" s="24" customFormat="1" ht="15.75" customHeight="1" x14ac:dyDescent="0.2">
      <c r="A15" s="190" t="s">
        <v>3</v>
      </c>
      <c r="B15" s="214" t="s">
        <v>461</v>
      </c>
      <c r="C15" s="215" t="s">
        <v>461</v>
      </c>
      <c r="D15" s="215" t="s">
        <v>461</v>
      </c>
      <c r="E15" s="215" t="s">
        <v>466</v>
      </c>
      <c r="F15" s="215" t="s">
        <v>466</v>
      </c>
      <c r="G15" s="215" t="s">
        <v>466</v>
      </c>
      <c r="H15" s="215" t="s">
        <v>464</v>
      </c>
      <c r="I15" s="215" t="s">
        <v>464</v>
      </c>
      <c r="J15" s="215" t="s">
        <v>464</v>
      </c>
      <c r="K15" s="215" t="s">
        <v>469</v>
      </c>
      <c r="L15" s="215" t="s">
        <v>469</v>
      </c>
      <c r="M15" s="346" t="s">
        <v>469</v>
      </c>
      <c r="N15" s="26"/>
      <c r="O15" s="23"/>
      <c r="P15" s="23"/>
      <c r="Q15" s="23"/>
      <c r="R15" s="23"/>
    </row>
    <row r="16" spans="1:18" s="24" customFormat="1" ht="15.75" customHeight="1" x14ac:dyDescent="0.2">
      <c r="A16" s="190" t="s">
        <v>4</v>
      </c>
      <c r="B16" s="214" t="s">
        <v>462</v>
      </c>
      <c r="C16" s="215" t="s">
        <v>462</v>
      </c>
      <c r="D16" s="215" t="s">
        <v>462</v>
      </c>
      <c r="E16" s="215" t="s">
        <v>467</v>
      </c>
      <c r="F16" s="215" t="s">
        <v>467</v>
      </c>
      <c r="G16" s="215" t="s">
        <v>467</v>
      </c>
      <c r="H16" s="215" t="s">
        <v>463</v>
      </c>
      <c r="I16" s="215" t="s">
        <v>463</v>
      </c>
      <c r="J16" s="215" t="s">
        <v>463</v>
      </c>
      <c r="K16" s="215" t="s">
        <v>468</v>
      </c>
      <c r="L16" s="215" t="s">
        <v>468</v>
      </c>
      <c r="M16" s="346" t="s">
        <v>468</v>
      </c>
      <c r="N16" s="26"/>
      <c r="O16" s="23"/>
      <c r="P16" s="23"/>
      <c r="Q16" s="23"/>
      <c r="R16" s="23"/>
    </row>
    <row r="17" spans="1:20" s="24" customFormat="1" ht="15.75" customHeight="1" x14ac:dyDescent="0.2">
      <c r="A17" s="190" t="s">
        <v>5</v>
      </c>
      <c r="B17" s="386" t="s">
        <v>463</v>
      </c>
      <c r="C17" s="230" t="s">
        <v>463</v>
      </c>
      <c r="D17" s="230" t="s">
        <v>463</v>
      </c>
      <c r="E17" s="230" t="s">
        <v>468</v>
      </c>
      <c r="F17" s="230" t="s">
        <v>468</v>
      </c>
      <c r="G17" s="230" t="s">
        <v>468</v>
      </c>
      <c r="H17" s="215" t="s">
        <v>464</v>
      </c>
      <c r="I17" s="215" t="s">
        <v>464</v>
      </c>
      <c r="J17" s="215" t="s">
        <v>464</v>
      </c>
      <c r="K17" s="215" t="s">
        <v>469</v>
      </c>
      <c r="L17" s="215" t="s">
        <v>469</v>
      </c>
      <c r="M17" s="346" t="s">
        <v>469</v>
      </c>
      <c r="N17" s="26"/>
      <c r="O17" s="23"/>
      <c r="P17" s="23"/>
      <c r="Q17" s="23"/>
      <c r="R17" s="23"/>
    </row>
    <row r="18" spans="1:20" s="24" customFormat="1" ht="15.75" customHeight="1" x14ac:dyDescent="0.2">
      <c r="A18" s="190" t="s">
        <v>6</v>
      </c>
      <c r="B18" s="345" t="s">
        <v>464</v>
      </c>
      <c r="C18" s="216" t="s">
        <v>464</v>
      </c>
      <c r="D18" s="216" t="s">
        <v>464</v>
      </c>
      <c r="E18" s="216" t="s">
        <v>469</v>
      </c>
      <c r="F18" s="216" t="s">
        <v>469</v>
      </c>
      <c r="G18" s="216" t="s">
        <v>469</v>
      </c>
      <c r="H18" s="380"/>
      <c r="I18" s="215"/>
      <c r="J18" s="215"/>
      <c r="K18" s="380"/>
      <c r="L18" s="215"/>
      <c r="M18" s="346"/>
      <c r="N18" s="26"/>
      <c r="O18" s="23"/>
      <c r="P18" s="23"/>
      <c r="Q18" s="23"/>
      <c r="R18" s="23"/>
    </row>
    <row r="19" spans="1:20" s="24" customFormat="1" ht="15.75" customHeight="1" x14ac:dyDescent="0.2">
      <c r="A19" s="190" t="s">
        <v>7</v>
      </c>
      <c r="B19" s="565"/>
      <c r="C19" s="563"/>
      <c r="D19" s="563"/>
      <c r="E19" s="563"/>
      <c r="F19" s="563"/>
      <c r="G19" s="563"/>
      <c r="H19" s="195"/>
      <c r="I19" s="195"/>
      <c r="J19" s="195"/>
      <c r="K19" s="195"/>
      <c r="L19" s="195"/>
      <c r="M19" s="212"/>
      <c r="N19" s="26"/>
      <c r="O19" s="23"/>
      <c r="P19" s="23"/>
      <c r="Q19" s="23"/>
      <c r="R19" s="23"/>
      <c r="S19" s="23"/>
      <c r="T19" s="23"/>
    </row>
    <row r="20" spans="1:20" s="24" customFormat="1" ht="15.75" customHeight="1" x14ac:dyDescent="0.2">
      <c r="A20" s="190" t="s">
        <v>8</v>
      </c>
      <c r="B20" s="214"/>
      <c r="C20" s="215"/>
      <c r="D20" s="215"/>
      <c r="E20" s="215"/>
      <c r="F20" s="215"/>
      <c r="G20" s="215"/>
      <c r="H20" s="195"/>
      <c r="I20" s="195"/>
      <c r="J20" s="195"/>
      <c r="K20" s="195"/>
      <c r="L20" s="195"/>
      <c r="M20" s="212"/>
      <c r="N20" s="26"/>
      <c r="O20" s="23"/>
      <c r="P20" s="23"/>
      <c r="Q20" s="23"/>
      <c r="R20" s="23"/>
      <c r="S20" s="23"/>
      <c r="T20" s="23"/>
    </row>
    <row r="21" spans="1:20" s="24" customFormat="1" ht="15.75" customHeight="1" thickBot="1" x14ac:dyDescent="0.25">
      <c r="A21" s="191" t="s">
        <v>9</v>
      </c>
      <c r="B21" s="566"/>
      <c r="C21" s="221"/>
      <c r="D21" s="221"/>
      <c r="E21" s="221"/>
      <c r="F21" s="221"/>
      <c r="G21" s="221"/>
      <c r="H21" s="220"/>
      <c r="I21" s="220"/>
      <c r="J21" s="220"/>
      <c r="K21" s="221"/>
      <c r="L21" s="221"/>
      <c r="M21" s="222"/>
      <c r="N21" s="26"/>
      <c r="O21" s="23"/>
      <c r="P21" s="23"/>
      <c r="Q21" s="23"/>
      <c r="R21" s="23"/>
      <c r="S21" s="23"/>
      <c r="T21" s="23"/>
    </row>
    <row r="22" spans="1:20" s="24" customFormat="1" ht="15.75" customHeight="1" thickBot="1" x14ac:dyDescent="0.25">
      <c r="A22" s="227"/>
      <c r="B22" s="228"/>
      <c r="C22" s="228"/>
      <c r="D22" s="228"/>
      <c r="E22" s="229"/>
      <c r="F22" s="229"/>
      <c r="G22" s="229"/>
      <c r="H22" s="228"/>
      <c r="I22" s="228"/>
      <c r="J22" s="228"/>
      <c r="K22" s="229"/>
      <c r="L22" s="229"/>
      <c r="M22" s="229"/>
      <c r="N22" s="26"/>
      <c r="O22" s="23"/>
      <c r="P22" s="23"/>
      <c r="Q22" s="23"/>
      <c r="R22" s="23"/>
      <c r="S22" s="23"/>
      <c r="T22" s="23"/>
    </row>
    <row r="23" spans="1:20" s="24" customFormat="1" ht="15.75" customHeight="1" thickBot="1" x14ac:dyDescent="0.25">
      <c r="A23" s="696" t="s">
        <v>111</v>
      </c>
      <c r="B23" s="696"/>
      <c r="C23" s="696"/>
      <c r="D23" s="696"/>
      <c r="E23" s="696"/>
      <c r="F23" s="696"/>
      <c r="G23" s="696"/>
      <c r="H23" s="696"/>
      <c r="I23" s="696"/>
      <c r="J23" s="696"/>
      <c r="K23" s="696"/>
      <c r="L23" s="696"/>
      <c r="M23" s="696"/>
      <c r="N23" s="26"/>
      <c r="O23" s="23"/>
      <c r="P23" s="23"/>
      <c r="Q23" s="23"/>
      <c r="R23" s="23"/>
      <c r="S23" s="23"/>
      <c r="T23" s="23"/>
    </row>
    <row r="24" spans="1:20" ht="16" thickBot="1" x14ac:dyDescent="0.25">
      <c r="A24" s="2"/>
      <c r="B24" s="3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5">
        <v>12</v>
      </c>
    </row>
    <row r="25" spans="1:20" ht="40" x14ac:dyDescent="0.2">
      <c r="A25" s="6" t="s">
        <v>2</v>
      </c>
      <c r="B25" s="601" t="s">
        <v>448</v>
      </c>
      <c r="C25" s="602" t="s">
        <v>448</v>
      </c>
      <c r="D25" s="602" t="s">
        <v>448</v>
      </c>
      <c r="E25" s="603" t="s">
        <v>448</v>
      </c>
      <c r="F25" s="603" t="s">
        <v>448</v>
      </c>
      <c r="G25" s="603" t="s">
        <v>448</v>
      </c>
      <c r="H25" s="608" t="s">
        <v>449</v>
      </c>
      <c r="I25" s="608" t="s">
        <v>449</v>
      </c>
      <c r="J25" s="608" t="s">
        <v>449</v>
      </c>
      <c r="K25" s="608" t="s">
        <v>449</v>
      </c>
      <c r="L25" s="608" t="s">
        <v>449</v>
      </c>
      <c r="M25" s="609" t="s">
        <v>449</v>
      </c>
    </row>
    <row r="26" spans="1:20" ht="40" x14ac:dyDescent="0.2">
      <c r="A26" s="7" t="s">
        <v>3</v>
      </c>
      <c r="B26" s="604" t="s">
        <v>448</v>
      </c>
      <c r="C26" s="605" t="s">
        <v>448</v>
      </c>
      <c r="D26" s="605" t="s">
        <v>448</v>
      </c>
      <c r="E26" s="606" t="s">
        <v>448</v>
      </c>
      <c r="F26" s="606" t="s">
        <v>448</v>
      </c>
      <c r="G26" s="606" t="s">
        <v>448</v>
      </c>
      <c r="H26" s="607" t="s">
        <v>449</v>
      </c>
      <c r="I26" s="607" t="s">
        <v>449</v>
      </c>
      <c r="J26" s="607" t="s">
        <v>449</v>
      </c>
      <c r="K26" s="607" t="s">
        <v>449</v>
      </c>
      <c r="L26" s="607" t="s">
        <v>449</v>
      </c>
      <c r="M26" s="610" t="s">
        <v>449</v>
      </c>
    </row>
    <row r="27" spans="1:20" ht="40" x14ac:dyDescent="0.2">
      <c r="A27" s="7" t="s">
        <v>4</v>
      </c>
      <c r="B27" s="604" t="s">
        <v>448</v>
      </c>
      <c r="C27" s="605" t="s">
        <v>448</v>
      </c>
      <c r="D27" s="605" t="s">
        <v>448</v>
      </c>
      <c r="E27" s="606" t="s">
        <v>448</v>
      </c>
      <c r="F27" s="606" t="s">
        <v>448</v>
      </c>
      <c r="G27" s="606" t="s">
        <v>448</v>
      </c>
      <c r="H27" s="611" t="s">
        <v>471</v>
      </c>
      <c r="I27" s="611" t="s">
        <v>471</v>
      </c>
      <c r="J27" s="611" t="s">
        <v>471</v>
      </c>
      <c r="K27" s="611" t="s">
        <v>471</v>
      </c>
      <c r="L27" s="611" t="s">
        <v>471</v>
      </c>
      <c r="M27" s="612" t="s">
        <v>471</v>
      </c>
    </row>
    <row r="28" spans="1:20" ht="40" x14ac:dyDescent="0.2">
      <c r="A28" s="7" t="s">
        <v>5</v>
      </c>
      <c r="B28" s="604" t="s">
        <v>448</v>
      </c>
      <c r="C28" s="605" t="s">
        <v>448</v>
      </c>
      <c r="D28" s="605" t="s">
        <v>448</v>
      </c>
      <c r="E28" s="606" t="s">
        <v>448</v>
      </c>
      <c r="F28" s="606" t="s">
        <v>448</v>
      </c>
      <c r="G28" s="606" t="s">
        <v>448</v>
      </c>
      <c r="H28" s="611" t="s">
        <v>471</v>
      </c>
      <c r="I28" s="611" t="s">
        <v>471</v>
      </c>
      <c r="J28" s="611" t="s">
        <v>471</v>
      </c>
      <c r="K28" s="611" t="s">
        <v>471</v>
      </c>
      <c r="L28" s="611" t="s">
        <v>471</v>
      </c>
      <c r="M28" s="612" t="s">
        <v>471</v>
      </c>
    </row>
    <row r="29" spans="1:20" ht="20" x14ac:dyDescent="0.2">
      <c r="A29" s="7" t="s">
        <v>6</v>
      </c>
      <c r="B29" s="604" t="s">
        <v>448</v>
      </c>
      <c r="C29" s="605" t="s">
        <v>448</v>
      </c>
      <c r="D29" s="605" t="s">
        <v>448</v>
      </c>
      <c r="E29" s="606" t="s">
        <v>448</v>
      </c>
      <c r="F29" s="606" t="s">
        <v>448</v>
      </c>
      <c r="G29" s="606" t="s">
        <v>448</v>
      </c>
      <c r="H29" s="215"/>
      <c r="I29" s="215"/>
      <c r="J29" s="215"/>
      <c r="K29" s="215"/>
      <c r="L29" s="215"/>
      <c r="M29" s="346"/>
    </row>
    <row r="30" spans="1:20" ht="19" x14ac:dyDescent="0.2">
      <c r="A30" s="7" t="s">
        <v>7</v>
      </c>
      <c r="B30" s="214"/>
      <c r="C30" s="215"/>
      <c r="D30" s="215"/>
      <c r="E30" s="522"/>
      <c r="F30" s="522"/>
      <c r="G30" s="522"/>
      <c r="H30" s="627"/>
      <c r="I30" s="627"/>
      <c r="J30" s="627"/>
      <c r="K30" s="627"/>
      <c r="L30" s="627"/>
      <c r="M30" s="628"/>
    </row>
    <row r="31" spans="1:20" x14ac:dyDescent="0.2">
      <c r="A31" s="7" t="s">
        <v>8</v>
      </c>
      <c r="B31" s="523"/>
      <c r="C31" s="522"/>
      <c r="D31" s="522"/>
      <c r="E31" s="522"/>
      <c r="F31" s="522"/>
      <c r="G31" s="522"/>
      <c r="H31" s="627"/>
      <c r="I31" s="627"/>
      <c r="J31" s="627"/>
      <c r="K31" s="627"/>
      <c r="L31" s="627"/>
      <c r="M31" s="628"/>
    </row>
    <row r="32" spans="1:20" ht="20" thickBot="1" x14ac:dyDescent="0.25">
      <c r="A32" s="8" t="s">
        <v>9</v>
      </c>
      <c r="B32" s="524"/>
      <c r="C32" s="525"/>
      <c r="D32" s="525"/>
      <c r="E32" s="525"/>
      <c r="F32" s="525"/>
      <c r="G32" s="525"/>
      <c r="H32" s="221"/>
      <c r="I32" s="221"/>
      <c r="J32" s="221"/>
      <c r="K32" s="221"/>
      <c r="L32" s="221"/>
      <c r="M32" s="222"/>
    </row>
    <row r="33" spans="1:13" x14ac:dyDescent="0.2">
      <c r="A33" s="74"/>
      <c r="B33" s="140"/>
      <c r="C33" s="140"/>
      <c r="D33" s="140"/>
      <c r="E33" s="140"/>
      <c r="F33" s="140"/>
      <c r="G33" s="140"/>
      <c r="H33" s="9"/>
      <c r="I33" s="9"/>
      <c r="J33" s="97"/>
      <c r="K33" s="97"/>
      <c r="L33" s="141"/>
      <c r="M33" s="141"/>
    </row>
    <row r="34" spans="1:13" ht="21" x14ac:dyDescent="0.25">
      <c r="A34" s="694"/>
      <c r="B34" s="694"/>
      <c r="C34" s="694"/>
      <c r="D34" s="694"/>
      <c r="E34" s="694"/>
      <c r="F34" s="694"/>
      <c r="G34" s="694"/>
      <c r="H34" s="694"/>
      <c r="I34" s="694"/>
      <c r="J34" s="694"/>
      <c r="K34" s="694"/>
      <c r="L34" s="694"/>
      <c r="M34" s="694"/>
    </row>
  </sheetData>
  <mergeCells count="9">
    <mergeCell ref="A12:M12"/>
    <mergeCell ref="A23:M23"/>
    <mergeCell ref="A34:M34"/>
    <mergeCell ref="A1:M1"/>
    <mergeCell ref="A2:A3"/>
    <mergeCell ref="B2:D2"/>
    <mergeCell ref="E2:G2"/>
    <mergeCell ref="H2:J2"/>
    <mergeCell ref="K2:M2"/>
  </mergeCells>
  <pageMargins left="0.7" right="0.7" top="0.75" bottom="0.75" header="0.3" footer="0.3"/>
  <pageSetup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32.83203125" customWidth="1"/>
    <col min="2" max="2" width="17.6640625" bestFit="1" customWidth="1"/>
    <col min="3" max="3" width="17.83203125" style="23" bestFit="1" customWidth="1"/>
    <col min="4" max="4" width="18.5" style="23" bestFit="1" customWidth="1"/>
    <col min="5" max="5" width="7" bestFit="1" customWidth="1"/>
    <col min="6" max="6" width="28.83203125" bestFit="1" customWidth="1"/>
  </cols>
  <sheetData>
    <row r="1" spans="1:6" ht="20" thickBot="1" x14ac:dyDescent="0.3">
      <c r="A1" s="403" t="s">
        <v>206</v>
      </c>
      <c r="B1" s="404" t="s">
        <v>28</v>
      </c>
      <c r="C1" s="404" t="s">
        <v>208</v>
      </c>
      <c r="D1" s="404" t="s">
        <v>209</v>
      </c>
      <c r="E1" s="404" t="s">
        <v>207</v>
      </c>
      <c r="F1" s="405" t="s">
        <v>210</v>
      </c>
    </row>
    <row r="2" spans="1:6" ht="20" x14ac:dyDescent="0.25">
      <c r="A2" s="406" t="s">
        <v>185</v>
      </c>
      <c r="B2" s="544" t="s">
        <v>102</v>
      </c>
      <c r="C2" s="544"/>
      <c r="D2" s="544" t="s">
        <v>470</v>
      </c>
      <c r="E2" s="544">
        <v>1</v>
      </c>
      <c r="F2" s="407"/>
    </row>
    <row r="3" spans="1:6" ht="20" x14ac:dyDescent="0.25">
      <c r="A3" s="402" t="s">
        <v>26</v>
      </c>
      <c r="B3" s="380" t="s">
        <v>102</v>
      </c>
      <c r="C3" s="380"/>
      <c r="D3" s="380" t="s">
        <v>470</v>
      </c>
      <c r="E3" s="380">
        <v>1</v>
      </c>
      <c r="F3" s="381"/>
    </row>
    <row r="4" spans="1:6" ht="20" x14ac:dyDescent="0.25">
      <c r="A4" s="402" t="s">
        <v>227</v>
      </c>
      <c r="B4" s="380" t="s">
        <v>102</v>
      </c>
      <c r="C4" s="380"/>
      <c r="D4" s="380" t="s">
        <v>470</v>
      </c>
      <c r="E4" s="380">
        <v>1</v>
      </c>
      <c r="F4" s="381"/>
    </row>
    <row r="5" spans="1:6" ht="20" x14ac:dyDescent="0.25">
      <c r="A5" s="402" t="s">
        <v>228</v>
      </c>
      <c r="B5" s="380" t="s">
        <v>102</v>
      </c>
      <c r="C5" s="380"/>
      <c r="D5" s="380" t="s">
        <v>470</v>
      </c>
      <c r="E5" s="380">
        <v>1</v>
      </c>
      <c r="F5" s="395"/>
    </row>
    <row r="6" spans="1:6" ht="21" thickBot="1" x14ac:dyDescent="0.3">
      <c r="A6" s="408" t="s">
        <v>230</v>
      </c>
      <c r="B6" s="545" t="s">
        <v>102</v>
      </c>
      <c r="C6" s="545"/>
      <c r="D6" s="545" t="s">
        <v>470</v>
      </c>
      <c r="E6" s="545">
        <v>2</v>
      </c>
      <c r="F6" s="396"/>
    </row>
    <row r="7" spans="1:6" ht="20" x14ac:dyDescent="0.25">
      <c r="A7" s="598" t="s">
        <v>221</v>
      </c>
      <c r="B7" s="599" t="s">
        <v>27</v>
      </c>
      <c r="C7" s="599"/>
      <c r="D7" s="599" t="s">
        <v>470</v>
      </c>
      <c r="E7" s="599">
        <v>2</v>
      </c>
      <c r="F7" s="600"/>
    </row>
    <row r="8" spans="1:6" ht="20" x14ac:dyDescent="0.25">
      <c r="A8" s="402" t="s">
        <v>224</v>
      </c>
      <c r="B8" s="380" t="s">
        <v>27</v>
      </c>
      <c r="C8" s="380"/>
      <c r="D8" s="380" t="s">
        <v>470</v>
      </c>
      <c r="E8" s="380">
        <v>2</v>
      </c>
      <c r="F8" s="395"/>
    </row>
    <row r="9" spans="1:6" ht="20" x14ac:dyDescent="0.25">
      <c r="A9" s="402" t="s">
        <v>225</v>
      </c>
      <c r="B9" s="380" t="s">
        <v>27</v>
      </c>
      <c r="C9" s="380"/>
      <c r="D9" s="380" t="s">
        <v>470</v>
      </c>
      <c r="E9" s="380">
        <v>3</v>
      </c>
      <c r="F9" s="395"/>
    </row>
    <row r="10" spans="1:6" ht="20" x14ac:dyDescent="0.25">
      <c r="A10" s="402" t="s">
        <v>232</v>
      </c>
      <c r="B10" s="380" t="s">
        <v>27</v>
      </c>
      <c r="C10" s="380"/>
      <c r="D10" s="380" t="s">
        <v>470</v>
      </c>
      <c r="E10" s="380">
        <v>3</v>
      </c>
      <c r="F10" s="395"/>
    </row>
    <row r="11" spans="1:6" ht="20" x14ac:dyDescent="0.25">
      <c r="A11" s="402" t="s">
        <v>226</v>
      </c>
      <c r="B11" s="380" t="s">
        <v>27</v>
      </c>
      <c r="C11" s="380"/>
      <c r="D11" s="380" t="s">
        <v>470</v>
      </c>
      <c r="E11" s="380">
        <v>3</v>
      </c>
      <c r="F11" s="395"/>
    </row>
    <row r="12" spans="1:6" ht="21" thickBot="1" x14ac:dyDescent="0.3">
      <c r="A12" s="408" t="s">
        <v>233</v>
      </c>
      <c r="B12" s="545" t="s">
        <v>27</v>
      </c>
      <c r="C12" s="545"/>
      <c r="D12" s="545" t="s">
        <v>470</v>
      </c>
      <c r="E12" s="545">
        <v>3</v>
      </c>
      <c r="F12" s="396"/>
    </row>
  </sheetData>
  <pageMargins left="0.7" right="0.7" top="0.75" bottom="0.75" header="0.3" footer="0.3"/>
  <pageSetup scale="76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6"/>
  <sheetViews>
    <sheetView workbookViewId="0">
      <selection activeCell="B14" sqref="B14:M21"/>
    </sheetView>
  </sheetViews>
  <sheetFormatPr baseColWidth="10" defaultColWidth="9.1640625" defaultRowHeight="15" x14ac:dyDescent="0.2"/>
  <cols>
    <col min="1" max="1" width="9.1640625" style="17"/>
    <col min="2" max="3" width="15.5" style="23" bestFit="1" customWidth="1"/>
    <col min="4" max="12" width="7" style="23" bestFit="1" customWidth="1"/>
    <col min="13" max="13" width="8" style="23" bestFit="1" customWidth="1"/>
    <col min="14" max="14" width="3.5" style="23" customWidth="1"/>
    <col min="15" max="16384" width="9.1640625" style="23"/>
  </cols>
  <sheetData>
    <row r="1" spans="1:15" ht="16" thickBot="1" x14ac:dyDescent="0.25">
      <c r="A1" s="708" t="s">
        <v>485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5" ht="16" thickBot="1" x14ac:dyDescent="0.25">
      <c r="A2" s="168"/>
      <c r="B2" s="148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1">
        <v>11</v>
      </c>
      <c r="M2" s="167">
        <v>12</v>
      </c>
    </row>
    <row r="3" spans="1:15" x14ac:dyDescent="0.2">
      <c r="A3" s="144" t="s">
        <v>2</v>
      </c>
      <c r="B3" s="150">
        <v>372046</v>
      </c>
      <c r="C3" s="151">
        <v>409261</v>
      </c>
      <c r="D3" s="151">
        <v>333075</v>
      </c>
      <c r="E3" s="151">
        <v>295908</v>
      </c>
      <c r="F3" s="151">
        <v>364677</v>
      </c>
      <c r="G3" s="151">
        <v>310593</v>
      </c>
      <c r="H3" s="151">
        <v>280733</v>
      </c>
      <c r="I3" s="151">
        <v>292135</v>
      </c>
      <c r="J3" s="151">
        <v>303679</v>
      </c>
      <c r="K3" s="151">
        <v>309610</v>
      </c>
      <c r="L3" s="176">
        <v>393302</v>
      </c>
      <c r="M3" s="177">
        <v>82831</v>
      </c>
    </row>
    <row r="4" spans="1:15" x14ac:dyDescent="0.2">
      <c r="A4" s="145" t="s">
        <v>3</v>
      </c>
      <c r="B4" s="152">
        <v>348402</v>
      </c>
      <c r="C4" s="146">
        <v>257613</v>
      </c>
      <c r="D4" s="146">
        <v>5780</v>
      </c>
      <c r="E4" s="146">
        <v>275205</v>
      </c>
      <c r="F4" s="146">
        <v>247121</v>
      </c>
      <c r="G4" s="146">
        <v>263573</v>
      </c>
      <c r="H4" s="146">
        <v>16359</v>
      </c>
      <c r="I4" s="146">
        <v>49173</v>
      </c>
      <c r="J4" s="146">
        <v>246969</v>
      </c>
      <c r="K4" s="146">
        <v>255203</v>
      </c>
      <c r="L4" s="178">
        <v>342854</v>
      </c>
      <c r="M4" s="179">
        <v>167692</v>
      </c>
    </row>
    <row r="5" spans="1:15" x14ac:dyDescent="0.2">
      <c r="A5" s="145" t="s">
        <v>4</v>
      </c>
      <c r="B5" s="152">
        <v>369132</v>
      </c>
      <c r="C5" s="146">
        <v>333971</v>
      </c>
      <c r="D5" s="146">
        <v>226640</v>
      </c>
      <c r="E5" s="146">
        <v>309147</v>
      </c>
      <c r="F5" s="146">
        <v>297866</v>
      </c>
      <c r="G5" s="146">
        <v>313955</v>
      </c>
      <c r="H5" s="146">
        <v>238990</v>
      </c>
      <c r="I5" s="146">
        <v>268795</v>
      </c>
      <c r="J5" s="146">
        <v>291005</v>
      </c>
      <c r="K5" s="146">
        <v>350303</v>
      </c>
      <c r="L5" s="178">
        <v>432588</v>
      </c>
      <c r="M5" s="179">
        <v>548599</v>
      </c>
    </row>
    <row r="6" spans="1:15" x14ac:dyDescent="0.2">
      <c r="A6" s="145" t="s">
        <v>5</v>
      </c>
      <c r="B6" s="152">
        <v>296281</v>
      </c>
      <c r="C6" s="146">
        <v>429062</v>
      </c>
      <c r="D6" s="146">
        <v>337918</v>
      </c>
      <c r="E6" s="146">
        <v>366767</v>
      </c>
      <c r="F6" s="146">
        <v>315687</v>
      </c>
      <c r="G6" s="146">
        <v>401114</v>
      </c>
      <c r="H6" s="146">
        <v>275796</v>
      </c>
      <c r="I6" s="146">
        <v>233684</v>
      </c>
      <c r="J6" s="146">
        <v>245791</v>
      </c>
      <c r="K6" s="146">
        <v>268419</v>
      </c>
      <c r="L6" s="178">
        <v>382344</v>
      </c>
      <c r="M6" s="179">
        <v>270523</v>
      </c>
    </row>
    <row r="7" spans="1:15" x14ac:dyDescent="0.2">
      <c r="A7" s="145" t="s">
        <v>6</v>
      </c>
      <c r="B7" s="152">
        <v>271498</v>
      </c>
      <c r="C7" s="146">
        <v>365958</v>
      </c>
      <c r="D7" s="146">
        <v>255143</v>
      </c>
      <c r="E7" s="146">
        <v>330829</v>
      </c>
      <c r="F7" s="146">
        <v>259543</v>
      </c>
      <c r="G7" s="146">
        <v>62910</v>
      </c>
      <c r="H7" s="146">
        <v>249565</v>
      </c>
      <c r="I7" s="146">
        <v>113796</v>
      </c>
      <c r="J7" s="146">
        <v>262639</v>
      </c>
      <c r="K7" s="146">
        <v>349338</v>
      </c>
      <c r="L7" s="178">
        <v>414857</v>
      </c>
      <c r="M7" s="179">
        <v>283356</v>
      </c>
    </row>
    <row r="8" spans="1:15" x14ac:dyDescent="0.2">
      <c r="A8" s="145" t="s">
        <v>7</v>
      </c>
      <c r="B8" s="152">
        <v>557641</v>
      </c>
      <c r="C8" s="146">
        <v>458202</v>
      </c>
      <c r="D8" s="146">
        <v>346702</v>
      </c>
      <c r="E8" s="146">
        <v>427068</v>
      </c>
      <c r="F8" s="146">
        <v>289187</v>
      </c>
      <c r="G8" s="146">
        <v>182962</v>
      </c>
      <c r="H8" s="146">
        <v>105095</v>
      </c>
      <c r="I8" s="146">
        <v>33407</v>
      </c>
      <c r="J8" s="146">
        <v>333837</v>
      </c>
      <c r="K8" s="146">
        <v>230801</v>
      </c>
      <c r="L8" s="178">
        <v>339753</v>
      </c>
      <c r="M8" s="179">
        <v>356055</v>
      </c>
    </row>
    <row r="9" spans="1:15" x14ac:dyDescent="0.2">
      <c r="A9" s="145" t="s">
        <v>8</v>
      </c>
      <c r="B9" s="152">
        <v>205679</v>
      </c>
      <c r="C9" s="146">
        <v>344035</v>
      </c>
      <c r="D9" s="146">
        <v>265090</v>
      </c>
      <c r="E9" s="146">
        <v>321958</v>
      </c>
      <c r="F9" s="146">
        <v>238949</v>
      </c>
      <c r="G9" s="146">
        <v>221624</v>
      </c>
      <c r="H9" s="146">
        <v>215238</v>
      </c>
      <c r="I9" s="146">
        <v>158820</v>
      </c>
      <c r="J9" s="146">
        <v>174241</v>
      </c>
      <c r="K9" s="146">
        <v>5689</v>
      </c>
      <c r="L9" s="178">
        <v>244759</v>
      </c>
      <c r="M9" s="179">
        <v>352800</v>
      </c>
    </row>
    <row r="10" spans="1:15" ht="16" thickBot="1" x14ac:dyDescent="0.25">
      <c r="A10" s="16" t="s">
        <v>9</v>
      </c>
      <c r="B10" s="153">
        <v>87285</v>
      </c>
      <c r="C10" s="147">
        <v>372556</v>
      </c>
      <c r="D10" s="147">
        <v>302162</v>
      </c>
      <c r="E10" s="147">
        <v>400237</v>
      </c>
      <c r="F10" s="147">
        <v>318500</v>
      </c>
      <c r="G10" s="147">
        <v>315494</v>
      </c>
      <c r="H10" s="147">
        <v>293166</v>
      </c>
      <c r="I10" s="147">
        <v>258912</v>
      </c>
      <c r="J10" s="147">
        <v>299579</v>
      </c>
      <c r="K10" s="147">
        <v>331000</v>
      </c>
      <c r="L10" s="180">
        <v>406488</v>
      </c>
      <c r="M10" s="181">
        <v>396763</v>
      </c>
    </row>
    <row r="12" spans="1:15" ht="16" thickBot="1" x14ac:dyDescent="0.25">
      <c r="A12" s="709" t="s">
        <v>116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709"/>
    </row>
    <row r="13" spans="1:15" ht="16" thickBot="1" x14ac:dyDescent="0.25">
      <c r="A13" s="78"/>
      <c r="B13" s="82">
        <v>1</v>
      </c>
      <c r="C13" s="79">
        <v>2</v>
      </c>
      <c r="D13" s="79">
        <v>3</v>
      </c>
      <c r="E13" s="79">
        <v>4</v>
      </c>
      <c r="F13" s="79">
        <v>5</v>
      </c>
      <c r="G13" s="79">
        <v>6</v>
      </c>
      <c r="H13" s="79">
        <v>7</v>
      </c>
      <c r="I13" s="79">
        <v>8</v>
      </c>
      <c r="J13" s="79">
        <v>9</v>
      </c>
      <c r="K13" s="79">
        <v>10</v>
      </c>
      <c r="L13" s="79">
        <v>11</v>
      </c>
      <c r="M13" s="143">
        <v>12</v>
      </c>
    </row>
    <row r="14" spans="1:15" x14ac:dyDescent="0.2">
      <c r="A14" s="80" t="s">
        <v>2</v>
      </c>
      <c r="B14" s="88">
        <f>((B3-10563)/13866)/3</f>
        <v>8.6899129765854131</v>
      </c>
      <c r="C14" s="89">
        <f t="shared" ref="C14:K14" si="0">((C3-10563)/13866)/3</f>
        <v>9.5845473340064427</v>
      </c>
      <c r="D14" s="89">
        <f t="shared" si="0"/>
        <v>7.753065051204385</v>
      </c>
      <c r="E14" s="89">
        <f t="shared" si="0"/>
        <v>6.8595845954132413</v>
      </c>
      <c r="F14" s="89">
        <f t="shared" si="0"/>
        <v>8.512765036780614</v>
      </c>
      <c r="G14" s="89">
        <f t="shared" si="0"/>
        <v>7.2126063753065059</v>
      </c>
      <c r="H14" s="89">
        <f t="shared" si="0"/>
        <v>6.4947834030482232</v>
      </c>
      <c r="I14" s="89">
        <f t="shared" si="0"/>
        <v>6.7688831193807397</v>
      </c>
      <c r="J14" s="89">
        <f t="shared" si="0"/>
        <v>7.0463964613683352</v>
      </c>
      <c r="K14" s="89">
        <f t="shared" si="0"/>
        <v>7.1889754315111309</v>
      </c>
      <c r="L14" s="89">
        <f>((L3-14535)/13833)/3</f>
        <v>9.127135593628763</v>
      </c>
      <c r="M14" s="90">
        <f t="shared" ref="M14:M21" si="1">((M3-14535)/13833)/3</f>
        <v>1.6457264030458567</v>
      </c>
      <c r="O14" s="72"/>
    </row>
    <row r="15" spans="1:15" x14ac:dyDescent="0.2">
      <c r="A15" s="67" t="s">
        <v>3</v>
      </c>
      <c r="B15" s="91">
        <f t="shared" ref="B15:K21" si="2">((B4-10563)/13866)/3</f>
        <v>8.1215202653973737</v>
      </c>
      <c r="C15" s="87">
        <f t="shared" si="2"/>
        <v>5.9389874513197753</v>
      </c>
      <c r="D15" s="87">
        <f t="shared" si="2"/>
        <v>-0.11498148949468724</v>
      </c>
      <c r="E15" s="87">
        <f t="shared" si="2"/>
        <v>6.3618923986730129</v>
      </c>
      <c r="F15" s="87">
        <f t="shared" si="2"/>
        <v>5.6867637867205154</v>
      </c>
      <c r="G15" s="87">
        <f t="shared" si="2"/>
        <v>6.0822635703639598</v>
      </c>
      <c r="H15" s="87">
        <f t="shared" si="2"/>
        <v>0.13933362180874079</v>
      </c>
      <c r="I15" s="87">
        <f t="shared" si="2"/>
        <v>0.92816962353959331</v>
      </c>
      <c r="J15" s="87">
        <f t="shared" si="2"/>
        <v>5.683109764892543</v>
      </c>
      <c r="K15" s="87">
        <f t="shared" si="2"/>
        <v>5.8810519736525793</v>
      </c>
      <c r="L15" s="87">
        <f t="shared" ref="L15" si="3">((L4-14535)/13833)/3</f>
        <v>7.9114918431769441</v>
      </c>
      <c r="M15" s="92">
        <f t="shared" si="1"/>
        <v>3.6906190510614714</v>
      </c>
      <c r="O15" s="77"/>
    </row>
    <row r="16" spans="1:15" x14ac:dyDescent="0.2">
      <c r="A16" s="67" t="s">
        <v>4</v>
      </c>
      <c r="B16" s="91">
        <f t="shared" si="2"/>
        <v>8.6198615318044141</v>
      </c>
      <c r="C16" s="87">
        <f t="shared" si="2"/>
        <v>7.7746045482955912</v>
      </c>
      <c r="D16" s="87">
        <f t="shared" si="2"/>
        <v>5.1944083850185105</v>
      </c>
      <c r="E16" s="87">
        <f t="shared" si="2"/>
        <v>7.1778450887061878</v>
      </c>
      <c r="F16" s="87">
        <f t="shared" si="2"/>
        <v>6.9066541660656755</v>
      </c>
      <c r="G16" s="87">
        <f t="shared" si="2"/>
        <v>7.2934275686331071</v>
      </c>
      <c r="H16" s="87">
        <f t="shared" si="2"/>
        <v>5.4912976585412752</v>
      </c>
      <c r="I16" s="87">
        <f t="shared" si="2"/>
        <v>6.207798451848646</v>
      </c>
      <c r="J16" s="87">
        <f t="shared" si="2"/>
        <v>6.7417183518438391</v>
      </c>
      <c r="K16" s="87">
        <f t="shared" si="2"/>
        <v>8.1672195778643211</v>
      </c>
      <c r="L16" s="87">
        <f t="shared" ref="L16" si="4">((L5-14535)/13833)/3</f>
        <v>10.073809007445963</v>
      </c>
      <c r="M16" s="92">
        <f t="shared" si="1"/>
        <v>12.86932215234102</v>
      </c>
    </row>
    <row r="17" spans="1:13" x14ac:dyDescent="0.2">
      <c r="A17" s="67" t="s">
        <v>5</v>
      </c>
      <c r="B17" s="91">
        <f t="shared" si="2"/>
        <v>6.8685513726621474</v>
      </c>
      <c r="C17" s="87">
        <f t="shared" si="2"/>
        <v>10.060555795951728</v>
      </c>
      <c r="D17" s="87">
        <f t="shared" si="2"/>
        <v>7.8694889177364296</v>
      </c>
      <c r="E17" s="87">
        <f t="shared" si="2"/>
        <v>8.5630078369152365</v>
      </c>
      <c r="F17" s="87">
        <f t="shared" si="2"/>
        <v>7.3350641857781627</v>
      </c>
      <c r="G17" s="87">
        <f t="shared" si="2"/>
        <v>9.3886965719505735</v>
      </c>
      <c r="H17" s="87">
        <f t="shared" si="2"/>
        <v>6.3760998124909847</v>
      </c>
      <c r="I17" s="87">
        <f t="shared" si="2"/>
        <v>5.3637434492042892</v>
      </c>
      <c r="J17" s="87">
        <f t="shared" si="2"/>
        <v>5.6547910957257557</v>
      </c>
      <c r="K17" s="87">
        <f t="shared" si="2"/>
        <v>6.1987595557478725</v>
      </c>
      <c r="L17" s="87">
        <f t="shared" ref="L17" si="5">((L6-14535)/13833)/3</f>
        <v>8.8630810380973042</v>
      </c>
      <c r="M17" s="92">
        <f t="shared" si="1"/>
        <v>6.1685341815465433</v>
      </c>
    </row>
    <row r="18" spans="1:13" x14ac:dyDescent="0.2">
      <c r="A18" s="67" t="s">
        <v>6</v>
      </c>
      <c r="B18" s="91">
        <f t="shared" si="2"/>
        <v>6.2727775373816046</v>
      </c>
      <c r="C18" s="87">
        <f t="shared" si="2"/>
        <v>8.5435597865281974</v>
      </c>
      <c r="D18" s="87">
        <f t="shared" si="2"/>
        <v>5.8796095966152215</v>
      </c>
      <c r="E18" s="87">
        <f t="shared" si="2"/>
        <v>7.6990720707726332</v>
      </c>
      <c r="F18" s="87">
        <f t="shared" si="2"/>
        <v>5.9853839126881105</v>
      </c>
      <c r="G18" s="87">
        <f t="shared" si="2"/>
        <v>1.2584018462426079</v>
      </c>
      <c r="H18" s="87">
        <f t="shared" si="2"/>
        <v>5.7455166113755469</v>
      </c>
      <c r="I18" s="87">
        <f t="shared" si="2"/>
        <v>2.4816818116255588</v>
      </c>
      <c r="J18" s="87">
        <f t="shared" si="2"/>
        <v>6.0598105678157603</v>
      </c>
      <c r="K18" s="87">
        <f t="shared" si="2"/>
        <v>8.1440213471801535</v>
      </c>
      <c r="L18" s="87">
        <f t="shared" ref="L18" si="6">((L7-14535)/13833)/3</f>
        <v>9.6465456998963841</v>
      </c>
      <c r="M18" s="92">
        <f t="shared" si="1"/>
        <v>6.4777705486879205</v>
      </c>
    </row>
    <row r="19" spans="1:13" x14ac:dyDescent="0.2">
      <c r="A19" s="67" t="s">
        <v>7</v>
      </c>
      <c r="B19" s="91">
        <f t="shared" si="2"/>
        <v>13.151545747391701</v>
      </c>
      <c r="C19" s="87">
        <f t="shared" si="2"/>
        <v>10.76107024376172</v>
      </c>
      <c r="D19" s="87">
        <f t="shared" si="2"/>
        <v>8.0806529160055778</v>
      </c>
      <c r="E19" s="87">
        <f t="shared" si="2"/>
        <v>10.012620799076879</v>
      </c>
      <c r="F19" s="87">
        <f t="shared" si="2"/>
        <v>6.6980143276119044</v>
      </c>
      <c r="G19" s="87">
        <f t="shared" si="2"/>
        <v>4.1444059810567815</v>
      </c>
      <c r="H19" s="87">
        <f t="shared" si="2"/>
        <v>2.2725131015914228</v>
      </c>
      <c r="I19" s="87">
        <f t="shared" si="2"/>
        <v>0.54916101735660361</v>
      </c>
      <c r="J19" s="87">
        <f t="shared" si="2"/>
        <v>7.7713832395788254</v>
      </c>
      <c r="K19" s="87">
        <f t="shared" si="2"/>
        <v>5.2944372325592575</v>
      </c>
      <c r="L19" s="87">
        <f t="shared" ref="L19" si="7">((L8-14535)/13833)/3</f>
        <v>7.836767151015688</v>
      </c>
      <c r="M19" s="92">
        <f t="shared" si="1"/>
        <v>8.2295958938769598</v>
      </c>
    </row>
    <row r="20" spans="1:13" x14ac:dyDescent="0.2">
      <c r="A20" s="67" t="s">
        <v>8</v>
      </c>
      <c r="B20" s="91">
        <f t="shared" si="2"/>
        <v>4.6905139670176448</v>
      </c>
      <c r="C20" s="87">
        <f t="shared" si="2"/>
        <v>8.0165392566950331</v>
      </c>
      <c r="D20" s="87">
        <f t="shared" si="2"/>
        <v>6.118731669791817</v>
      </c>
      <c r="E20" s="87">
        <f t="shared" si="2"/>
        <v>7.4858166257993171</v>
      </c>
      <c r="F20" s="87">
        <f t="shared" si="2"/>
        <v>5.4903120342324145</v>
      </c>
      <c r="G20" s="87">
        <f t="shared" si="2"/>
        <v>5.0738256646954181</v>
      </c>
      <c r="H20" s="87">
        <f t="shared" si="2"/>
        <v>4.9203086686859949</v>
      </c>
      <c r="I20" s="87">
        <f t="shared" si="2"/>
        <v>3.564041540458676</v>
      </c>
      <c r="J20" s="87">
        <f t="shared" si="2"/>
        <v>3.9347564786768596</v>
      </c>
      <c r="K20" s="87">
        <f t="shared" si="2"/>
        <v>-0.11716909466801288</v>
      </c>
      <c r="L20" s="87">
        <f t="shared" ref="L20" si="8">((L9-14535)/13833)/3</f>
        <v>5.5476999445769772</v>
      </c>
      <c r="M20" s="92">
        <f t="shared" si="1"/>
        <v>8.1511602689221423</v>
      </c>
    </row>
    <row r="21" spans="1:13" ht="16" thickBot="1" x14ac:dyDescent="0.25">
      <c r="A21" s="81" t="s">
        <v>9</v>
      </c>
      <c r="B21" s="93">
        <f t="shared" si="2"/>
        <v>1.8443675176691186</v>
      </c>
      <c r="C21" s="94">
        <f t="shared" si="2"/>
        <v>8.7021731814029515</v>
      </c>
      <c r="D21" s="94">
        <f t="shared" si="2"/>
        <v>7.009928361940478</v>
      </c>
      <c r="E21" s="94">
        <f t="shared" si="2"/>
        <v>9.3676138275878653</v>
      </c>
      <c r="F21" s="94">
        <f t="shared" si="2"/>
        <v>7.4026876292129424</v>
      </c>
      <c r="G21" s="94">
        <f t="shared" si="2"/>
        <v>7.3304245396413288</v>
      </c>
      <c r="H21" s="94">
        <f t="shared" si="2"/>
        <v>6.7936679648060005</v>
      </c>
      <c r="I21" s="94">
        <f t="shared" si="2"/>
        <v>5.9702149141785661</v>
      </c>
      <c r="J21" s="94">
        <f t="shared" si="2"/>
        <v>6.9478340304822348</v>
      </c>
      <c r="K21" s="94">
        <f t="shared" si="2"/>
        <v>7.7031828453291027</v>
      </c>
      <c r="L21" s="94">
        <f t="shared" ref="L21" si="9">((L10-14535)/13833)/3</f>
        <v>9.4448781898358991</v>
      </c>
      <c r="M21" s="95">
        <f t="shared" si="1"/>
        <v>9.2105351936191244</v>
      </c>
    </row>
    <row r="22" spans="1:13" ht="16" thickBot="1" x14ac:dyDescent="0.25"/>
    <row r="23" spans="1:13" ht="16" thickBot="1" x14ac:dyDescent="0.25">
      <c r="A23" s="166" t="s">
        <v>45</v>
      </c>
      <c r="B23" s="636" t="s">
        <v>192</v>
      </c>
      <c r="C23" s="154" t="s">
        <v>193</v>
      </c>
    </row>
    <row r="24" spans="1:13" x14ac:dyDescent="0.2">
      <c r="A24" s="174">
        <v>0</v>
      </c>
      <c r="B24" s="643">
        <v>2959</v>
      </c>
      <c r="C24" s="646">
        <v>2592</v>
      </c>
    </row>
    <row r="25" spans="1:13" x14ac:dyDescent="0.2">
      <c r="A25" s="175">
        <v>0.5</v>
      </c>
      <c r="B25" s="644">
        <v>11938</v>
      </c>
      <c r="C25" s="647">
        <v>12128</v>
      </c>
    </row>
    <row r="26" spans="1:13" x14ac:dyDescent="0.2">
      <c r="A26" s="175">
        <v>1</v>
      </c>
      <c r="B26" s="644">
        <v>20746</v>
      </c>
      <c r="C26" s="647">
        <v>19659</v>
      </c>
    </row>
    <row r="27" spans="1:13" x14ac:dyDescent="0.2">
      <c r="A27" s="175">
        <v>2</v>
      </c>
      <c r="B27" s="644">
        <v>33713</v>
      </c>
      <c r="C27" s="647">
        <v>34236</v>
      </c>
    </row>
    <row r="28" spans="1:13" x14ac:dyDescent="0.2">
      <c r="A28" s="175">
        <v>4</v>
      </c>
      <c r="B28" s="644">
        <v>65315</v>
      </c>
      <c r="C28" s="647">
        <v>67044</v>
      </c>
    </row>
    <row r="29" spans="1:13" x14ac:dyDescent="0.2">
      <c r="A29" s="175">
        <v>6</v>
      </c>
      <c r="B29" s="644">
        <v>98225</v>
      </c>
      <c r="C29" s="647">
        <v>110426</v>
      </c>
    </row>
    <row r="30" spans="1:13" x14ac:dyDescent="0.2">
      <c r="A30" s="175">
        <v>8</v>
      </c>
      <c r="B30" s="644">
        <v>132844</v>
      </c>
      <c r="C30" s="647">
        <v>148174</v>
      </c>
    </row>
    <row r="31" spans="1:13" x14ac:dyDescent="0.2">
      <c r="A31" s="175">
        <v>10</v>
      </c>
      <c r="B31" s="644">
        <v>166327</v>
      </c>
      <c r="C31" s="647">
        <v>154575</v>
      </c>
    </row>
    <row r="32" spans="1:13" x14ac:dyDescent="0.2">
      <c r="A32" s="175">
        <v>20</v>
      </c>
      <c r="B32" s="644">
        <v>278416</v>
      </c>
      <c r="C32" s="647">
        <v>278588</v>
      </c>
    </row>
    <row r="33" spans="1:3" x14ac:dyDescent="0.2">
      <c r="A33" s="175">
        <v>40</v>
      </c>
      <c r="B33" s="644">
        <v>563165</v>
      </c>
      <c r="C33" s="647">
        <v>573276</v>
      </c>
    </row>
    <row r="34" spans="1:3" x14ac:dyDescent="0.2">
      <c r="A34" s="175">
        <v>60</v>
      </c>
      <c r="B34" s="644">
        <v>840177</v>
      </c>
      <c r="C34" s="647">
        <v>863617</v>
      </c>
    </row>
    <row r="35" spans="1:3" x14ac:dyDescent="0.2">
      <c r="A35" s="175">
        <v>80</v>
      </c>
      <c r="B35" s="644">
        <v>1128367</v>
      </c>
      <c r="C35" s="647">
        <v>1145161</v>
      </c>
    </row>
    <row r="36" spans="1:3" ht="16" thickBot="1" x14ac:dyDescent="0.25">
      <c r="A36" s="16">
        <v>100</v>
      </c>
      <c r="B36" s="645">
        <v>1391865</v>
      </c>
      <c r="C36" s="648">
        <v>1365256</v>
      </c>
    </row>
  </sheetData>
  <mergeCells count="2">
    <mergeCell ref="A1:M1"/>
    <mergeCell ref="A12:M12"/>
  </mergeCells>
  <pageMargins left="0.7" right="0.7" top="0.75" bottom="0.75" header="0.3" footer="0.3"/>
  <pageSetup scale="8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6"/>
  <sheetViews>
    <sheetView workbookViewId="0">
      <selection activeCell="B14" sqref="B14:M21"/>
    </sheetView>
  </sheetViews>
  <sheetFormatPr baseColWidth="10" defaultColWidth="9.1640625" defaultRowHeight="15" x14ac:dyDescent="0.2"/>
  <cols>
    <col min="1" max="1" width="9.1640625" style="17"/>
    <col min="2" max="3" width="15.5" style="23" bestFit="1" customWidth="1"/>
    <col min="4" max="12" width="7" style="23" bestFit="1" customWidth="1"/>
    <col min="13" max="13" width="8" style="23" bestFit="1" customWidth="1"/>
    <col min="14" max="14" width="3.5" style="23" customWidth="1"/>
    <col min="15" max="16384" width="9.1640625" style="23"/>
  </cols>
  <sheetData>
    <row r="1" spans="1:15" ht="16" thickBot="1" x14ac:dyDescent="0.25">
      <c r="A1" s="708" t="s">
        <v>485</v>
      </c>
      <c r="B1" s="708"/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5" ht="16" thickBot="1" x14ac:dyDescent="0.25">
      <c r="A2" s="168"/>
      <c r="B2" s="148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1">
        <v>11</v>
      </c>
      <c r="M2" s="167">
        <v>12</v>
      </c>
    </row>
    <row r="3" spans="1:15" x14ac:dyDescent="0.2">
      <c r="A3" s="144" t="s">
        <v>2</v>
      </c>
      <c r="B3" s="150">
        <v>960481</v>
      </c>
      <c r="C3" s="151">
        <v>875394</v>
      </c>
      <c r="D3" s="151">
        <v>30031</v>
      </c>
      <c r="E3" s="151">
        <v>912864</v>
      </c>
      <c r="F3" s="151">
        <v>843300</v>
      </c>
      <c r="G3" s="151">
        <v>707746</v>
      </c>
      <c r="H3" s="151">
        <v>764625</v>
      </c>
      <c r="I3" s="151">
        <v>582077</v>
      </c>
      <c r="J3" s="151">
        <v>604572</v>
      </c>
      <c r="K3" s="151">
        <v>470296</v>
      </c>
      <c r="L3" s="629">
        <v>735324</v>
      </c>
      <c r="M3" s="630">
        <v>750277</v>
      </c>
    </row>
    <row r="4" spans="1:15" x14ac:dyDescent="0.2">
      <c r="A4" s="145" t="s">
        <v>3</v>
      </c>
      <c r="B4" s="152">
        <v>853536</v>
      </c>
      <c r="C4" s="146">
        <v>191182</v>
      </c>
      <c r="D4" s="146">
        <v>766616</v>
      </c>
      <c r="E4" s="146">
        <v>740981</v>
      </c>
      <c r="F4" s="146">
        <v>859425</v>
      </c>
      <c r="G4" s="146">
        <v>663467</v>
      </c>
      <c r="H4" s="146">
        <v>391887</v>
      </c>
      <c r="I4" s="146">
        <v>713673</v>
      </c>
      <c r="J4" s="146">
        <v>885491</v>
      </c>
      <c r="K4" s="146">
        <v>723553</v>
      </c>
      <c r="L4" s="631">
        <v>500759</v>
      </c>
      <c r="M4" s="632">
        <v>949399</v>
      </c>
    </row>
    <row r="5" spans="1:15" x14ac:dyDescent="0.2">
      <c r="A5" s="145" t="s">
        <v>4</v>
      </c>
      <c r="B5" s="152">
        <v>762242</v>
      </c>
      <c r="C5" s="146">
        <v>691118</v>
      </c>
      <c r="D5" s="146">
        <v>849900</v>
      </c>
      <c r="E5" s="146">
        <v>837048</v>
      </c>
      <c r="F5" s="146">
        <v>924036</v>
      </c>
      <c r="G5" s="146">
        <v>857321</v>
      </c>
      <c r="H5" s="146">
        <v>636555</v>
      </c>
      <c r="I5" s="146">
        <v>804555</v>
      </c>
      <c r="J5" s="146">
        <v>866534</v>
      </c>
      <c r="K5" s="146">
        <v>628859</v>
      </c>
      <c r="L5" s="631">
        <v>835768</v>
      </c>
      <c r="M5" s="632">
        <v>507688</v>
      </c>
    </row>
    <row r="6" spans="1:15" x14ac:dyDescent="0.2">
      <c r="A6" s="145" t="s">
        <v>5</v>
      </c>
      <c r="B6" s="152">
        <v>655926</v>
      </c>
      <c r="C6" s="146">
        <v>479705</v>
      </c>
      <c r="D6" s="146">
        <v>735382</v>
      </c>
      <c r="E6" s="146">
        <v>621846</v>
      </c>
      <c r="F6" s="146">
        <v>803800</v>
      </c>
      <c r="G6" s="146">
        <v>696046</v>
      </c>
      <c r="H6" s="146">
        <v>822887</v>
      </c>
      <c r="I6" s="146">
        <v>847436</v>
      </c>
      <c r="J6" s="146">
        <v>556981</v>
      </c>
      <c r="K6" s="146">
        <v>3172</v>
      </c>
      <c r="L6" s="631">
        <v>882882</v>
      </c>
      <c r="M6" s="632">
        <v>899474</v>
      </c>
    </row>
    <row r="7" spans="1:15" x14ac:dyDescent="0.2">
      <c r="A7" s="145" t="s">
        <v>6</v>
      </c>
      <c r="B7" s="152">
        <v>487860</v>
      </c>
      <c r="C7" s="146">
        <v>383811</v>
      </c>
      <c r="D7" s="146">
        <v>773225</v>
      </c>
      <c r="E7" s="146">
        <v>219554</v>
      </c>
      <c r="F7" s="146">
        <v>625395</v>
      </c>
      <c r="G7" s="146">
        <v>186990</v>
      </c>
      <c r="H7" s="146"/>
      <c r="I7" s="146"/>
      <c r="J7" s="146"/>
      <c r="K7" s="146"/>
      <c r="L7" s="178"/>
      <c r="M7" s="179"/>
    </row>
    <row r="8" spans="1:15" x14ac:dyDescent="0.2">
      <c r="A8" s="145" t="s">
        <v>7</v>
      </c>
      <c r="B8" s="152">
        <v>538363</v>
      </c>
      <c r="C8" s="146">
        <v>484397</v>
      </c>
      <c r="D8" s="146">
        <v>866251</v>
      </c>
      <c r="E8" s="146">
        <v>561843</v>
      </c>
      <c r="F8" s="146">
        <v>586214</v>
      </c>
      <c r="G8" s="146">
        <v>250430</v>
      </c>
      <c r="H8" s="146"/>
      <c r="I8" s="146"/>
      <c r="J8" s="146"/>
      <c r="K8" s="146"/>
      <c r="L8" s="178"/>
      <c r="M8" s="179"/>
    </row>
    <row r="9" spans="1:15" x14ac:dyDescent="0.2">
      <c r="A9" s="145" t="s">
        <v>8</v>
      </c>
      <c r="B9" s="152">
        <v>760089</v>
      </c>
      <c r="C9" s="146">
        <v>489348</v>
      </c>
      <c r="D9" s="146">
        <v>527624</v>
      </c>
      <c r="E9" s="146">
        <v>170675</v>
      </c>
      <c r="F9" s="146">
        <v>198422</v>
      </c>
      <c r="G9" s="146">
        <v>53040</v>
      </c>
      <c r="H9" s="146"/>
      <c r="I9" s="146"/>
      <c r="J9" s="146"/>
      <c r="K9" s="146"/>
      <c r="L9" s="178"/>
      <c r="M9" s="179"/>
    </row>
    <row r="10" spans="1:15" ht="16" thickBot="1" x14ac:dyDescent="0.25">
      <c r="A10" s="16" t="s">
        <v>9</v>
      </c>
      <c r="B10" s="153"/>
      <c r="C10" s="147"/>
      <c r="D10" s="147"/>
      <c r="E10" s="147"/>
      <c r="F10" s="147"/>
      <c r="G10" s="147"/>
      <c r="H10" s="147"/>
      <c r="I10" s="147"/>
      <c r="J10" s="147"/>
      <c r="K10" s="147"/>
      <c r="L10" s="180"/>
      <c r="M10" s="181"/>
    </row>
    <row r="12" spans="1:15" ht="16" thickBot="1" x14ac:dyDescent="0.25">
      <c r="A12" s="709" t="s">
        <v>116</v>
      </c>
      <c r="B12" s="709"/>
      <c r="C12" s="709"/>
      <c r="D12" s="709"/>
      <c r="E12" s="709"/>
      <c r="F12" s="709"/>
      <c r="G12" s="709"/>
      <c r="H12" s="709"/>
      <c r="I12" s="709"/>
      <c r="J12" s="709"/>
      <c r="K12" s="709"/>
      <c r="L12" s="709"/>
      <c r="M12" s="709"/>
    </row>
    <row r="13" spans="1:15" ht="16" thickBot="1" x14ac:dyDescent="0.25">
      <c r="A13" s="78"/>
      <c r="B13" s="82">
        <v>1</v>
      </c>
      <c r="C13" s="79">
        <v>2</v>
      </c>
      <c r="D13" s="79">
        <v>3</v>
      </c>
      <c r="E13" s="79">
        <v>4</v>
      </c>
      <c r="F13" s="79">
        <v>5</v>
      </c>
      <c r="G13" s="79">
        <v>6</v>
      </c>
      <c r="H13" s="79">
        <v>7</v>
      </c>
      <c r="I13" s="79">
        <v>8</v>
      </c>
      <c r="J13" s="79">
        <v>9</v>
      </c>
      <c r="K13" s="79">
        <v>10</v>
      </c>
      <c r="L13" s="79">
        <v>11</v>
      </c>
      <c r="M13" s="143">
        <v>12</v>
      </c>
    </row>
    <row r="14" spans="1:15" x14ac:dyDescent="0.2">
      <c r="A14" s="80" t="s">
        <v>2</v>
      </c>
      <c r="B14" s="88">
        <f>((B3-10751)/14051)/3</f>
        <v>22.530543496311058</v>
      </c>
      <c r="C14" s="89">
        <f t="shared" ref="C14:K14" si="0">((C3-10751)/14051)/3</f>
        <v>20.512015752141011</v>
      </c>
      <c r="D14" s="89">
        <f t="shared" si="0"/>
        <v>0.45738144378810525</v>
      </c>
      <c r="E14" s="89">
        <f t="shared" si="0"/>
        <v>21.40092045643252</v>
      </c>
      <c r="F14" s="89">
        <f t="shared" si="0"/>
        <v>19.750646454582117</v>
      </c>
      <c r="G14" s="89">
        <f t="shared" si="0"/>
        <v>16.534884824330415</v>
      </c>
      <c r="H14" s="89">
        <f t="shared" si="0"/>
        <v>17.88423125281712</v>
      </c>
      <c r="I14" s="89">
        <f t="shared" si="0"/>
        <v>13.55362607643584</v>
      </c>
      <c r="J14" s="89">
        <f t="shared" si="0"/>
        <v>14.087277299361849</v>
      </c>
      <c r="K14" s="89">
        <f t="shared" si="0"/>
        <v>10.901833795933861</v>
      </c>
      <c r="L14" s="89">
        <f>((L3-14535)/13833)/3</f>
        <v>17.368828164534083</v>
      </c>
      <c r="M14" s="90">
        <f t="shared" ref="M14:M17" si="1">((M3-14535)/13833)/3</f>
        <v>17.729150100002411</v>
      </c>
      <c r="O14" s="72"/>
    </row>
    <row r="15" spans="1:15" x14ac:dyDescent="0.2">
      <c r="A15" s="67" t="s">
        <v>3</v>
      </c>
      <c r="B15" s="91">
        <f t="shared" ref="B15:K20" si="2">((B4-10751)/14051)/3</f>
        <v>19.993476146418995</v>
      </c>
      <c r="C15" s="87">
        <f t="shared" si="2"/>
        <v>4.2803833653595236</v>
      </c>
      <c r="D15" s="87">
        <f t="shared" si="2"/>
        <v>17.931463952743577</v>
      </c>
      <c r="E15" s="87">
        <f t="shared" si="2"/>
        <v>17.323322183474485</v>
      </c>
      <c r="F15" s="87">
        <f t="shared" si="2"/>
        <v>20.133181505468176</v>
      </c>
      <c r="G15" s="87">
        <f t="shared" si="2"/>
        <v>15.484449505373282</v>
      </c>
      <c r="H15" s="87">
        <f t="shared" si="2"/>
        <v>9.0417289398144849</v>
      </c>
      <c r="I15" s="87">
        <f t="shared" si="2"/>
        <v>16.675491661328969</v>
      </c>
      <c r="J15" s="87">
        <f t="shared" si="2"/>
        <v>20.751547932531491</v>
      </c>
      <c r="K15" s="87">
        <f t="shared" si="2"/>
        <v>16.909875928166439</v>
      </c>
      <c r="L15" s="87">
        <f t="shared" ref="L15" si="3">((L4-14535)/13833)/3</f>
        <v>11.716523289717825</v>
      </c>
      <c r="M15" s="92">
        <f t="shared" si="1"/>
        <v>22.527386202077157</v>
      </c>
      <c r="O15" s="77"/>
    </row>
    <row r="16" spans="1:15" x14ac:dyDescent="0.2">
      <c r="A16" s="67" t="s">
        <v>4</v>
      </c>
      <c r="B16" s="91">
        <f t="shared" si="2"/>
        <v>17.82769909614974</v>
      </c>
      <c r="C16" s="87">
        <f t="shared" si="2"/>
        <v>16.140417052167106</v>
      </c>
      <c r="D16" s="87">
        <f t="shared" si="2"/>
        <v>19.907218940526178</v>
      </c>
      <c r="E16" s="87">
        <f t="shared" si="2"/>
        <v>19.602329608806016</v>
      </c>
      <c r="F16" s="87">
        <f t="shared" si="2"/>
        <v>21.66595497354874</v>
      </c>
      <c r="G16" s="87">
        <f t="shared" si="2"/>
        <v>20.083268094797521</v>
      </c>
      <c r="H16" s="87">
        <f t="shared" si="2"/>
        <v>14.846013332384409</v>
      </c>
      <c r="I16" s="87">
        <f t="shared" si="2"/>
        <v>18.831494792778688</v>
      </c>
      <c r="J16" s="87">
        <f t="shared" si="2"/>
        <v>20.301829051313074</v>
      </c>
      <c r="K16" s="87">
        <f t="shared" si="2"/>
        <v>14.663440324532061</v>
      </c>
      <c r="L16" s="87">
        <f t="shared" ref="L16" si="4">((L5-14535)/13833)/3</f>
        <v>19.789223836718957</v>
      </c>
      <c r="M16" s="92">
        <f t="shared" si="1"/>
        <v>11.883491168461889</v>
      </c>
    </row>
    <row r="17" spans="1:13" x14ac:dyDescent="0.2">
      <c r="A17" s="67" t="s">
        <v>5</v>
      </c>
      <c r="B17" s="91">
        <f t="shared" si="2"/>
        <v>15.30555357863023</v>
      </c>
      <c r="C17" s="87">
        <f t="shared" si="2"/>
        <v>11.125044480819872</v>
      </c>
      <c r="D17" s="87">
        <f t="shared" si="2"/>
        <v>17.190496524565273</v>
      </c>
      <c r="E17" s="87">
        <f t="shared" si="2"/>
        <v>14.497070196664531</v>
      </c>
      <c r="F17" s="87">
        <f t="shared" si="2"/>
        <v>18.813583849310842</v>
      </c>
      <c r="G17" s="87">
        <f t="shared" si="2"/>
        <v>16.257324508338673</v>
      </c>
      <c r="H17" s="87">
        <f t="shared" si="2"/>
        <v>19.266386734040282</v>
      </c>
      <c r="I17" s="87">
        <f t="shared" si="2"/>
        <v>19.848765212440394</v>
      </c>
      <c r="J17" s="87">
        <f t="shared" si="2"/>
        <v>12.958271060185515</v>
      </c>
      <c r="K17" s="87">
        <f t="shared" si="2"/>
        <v>-0.17979740469242997</v>
      </c>
      <c r="L17" s="87">
        <f t="shared" ref="L17" si="5">((L6-14535)/13833)/3</f>
        <v>20.924528301886792</v>
      </c>
      <c r="M17" s="92">
        <f t="shared" si="1"/>
        <v>21.324345164943733</v>
      </c>
    </row>
    <row r="18" spans="1:13" x14ac:dyDescent="0.2">
      <c r="A18" s="67" t="s">
        <v>6</v>
      </c>
      <c r="B18" s="91">
        <f t="shared" si="2"/>
        <v>11.318506393376509</v>
      </c>
      <c r="C18" s="87">
        <f t="shared" si="2"/>
        <v>8.8501411524683888</v>
      </c>
      <c r="D18" s="87">
        <f t="shared" si="2"/>
        <v>18.088249946623016</v>
      </c>
      <c r="E18" s="87">
        <f t="shared" si="2"/>
        <v>4.9534552700875381</v>
      </c>
      <c r="F18" s="87">
        <f t="shared" si="2"/>
        <v>14.581263492515362</v>
      </c>
      <c r="G18" s="87">
        <f t="shared" si="2"/>
        <v>4.1809361136811143</v>
      </c>
      <c r="H18" s="87"/>
      <c r="I18" s="87"/>
      <c r="J18" s="87"/>
      <c r="K18" s="87"/>
      <c r="L18" s="87"/>
      <c r="M18" s="92"/>
    </row>
    <row r="19" spans="1:13" x14ac:dyDescent="0.2">
      <c r="A19" s="67" t="s">
        <v>7</v>
      </c>
      <c r="B19" s="91">
        <f t="shared" si="2"/>
        <v>12.516594311199677</v>
      </c>
      <c r="C19" s="87">
        <f t="shared" si="2"/>
        <v>11.236353284463739</v>
      </c>
      <c r="D19" s="87">
        <f t="shared" si="2"/>
        <v>20.295115412900625</v>
      </c>
      <c r="E19" s="87">
        <f t="shared" si="2"/>
        <v>13.07361279149764</v>
      </c>
      <c r="F19" s="87">
        <f t="shared" si="2"/>
        <v>13.65176855739805</v>
      </c>
      <c r="G19" s="87">
        <f t="shared" si="2"/>
        <v>5.6859298270585725</v>
      </c>
      <c r="H19" s="87"/>
      <c r="I19" s="87"/>
      <c r="J19" s="87"/>
      <c r="K19" s="87"/>
      <c r="L19" s="87"/>
      <c r="M19" s="92"/>
    </row>
    <row r="20" spans="1:13" x14ac:dyDescent="0.2">
      <c r="A20" s="67" t="s">
        <v>8</v>
      </c>
      <c r="B20" s="91">
        <f t="shared" si="2"/>
        <v>17.776623253386472</v>
      </c>
      <c r="C20" s="87">
        <f t="shared" si="2"/>
        <v>11.353806372025716</v>
      </c>
      <c r="D20" s="87">
        <f t="shared" si="2"/>
        <v>12.261831898085546</v>
      </c>
      <c r="E20" s="87">
        <f t="shared" si="2"/>
        <v>3.7938936730481814</v>
      </c>
      <c r="F20" s="87">
        <f t="shared" si="2"/>
        <v>4.4521386378193721</v>
      </c>
      <c r="G20" s="87">
        <f t="shared" si="2"/>
        <v>1.0032263421346048</v>
      </c>
      <c r="H20" s="87"/>
      <c r="I20" s="87"/>
      <c r="J20" s="87"/>
      <c r="K20" s="87"/>
      <c r="L20" s="87"/>
      <c r="M20" s="92"/>
    </row>
    <row r="21" spans="1:13" ht="16" thickBot="1" x14ac:dyDescent="0.25">
      <c r="A21" s="81" t="s">
        <v>9</v>
      </c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5"/>
    </row>
    <row r="22" spans="1:13" ht="16" thickBot="1" x14ac:dyDescent="0.25"/>
    <row r="23" spans="1:13" ht="16" thickBot="1" x14ac:dyDescent="0.25">
      <c r="A23" s="166" t="s">
        <v>45</v>
      </c>
      <c r="B23" s="154" t="s">
        <v>192</v>
      </c>
      <c r="C23" s="637" t="s">
        <v>193</v>
      </c>
    </row>
    <row r="24" spans="1:13" x14ac:dyDescent="0.2">
      <c r="A24" s="174">
        <v>0</v>
      </c>
      <c r="B24" s="633">
        <v>3509</v>
      </c>
      <c r="C24" s="638">
        <v>2592</v>
      </c>
    </row>
    <row r="25" spans="1:13" x14ac:dyDescent="0.2">
      <c r="A25" s="175">
        <v>0.5</v>
      </c>
      <c r="B25" s="634">
        <v>11663</v>
      </c>
      <c r="C25" s="639">
        <v>12128</v>
      </c>
    </row>
    <row r="26" spans="1:13" x14ac:dyDescent="0.2">
      <c r="A26" s="175">
        <v>1</v>
      </c>
      <c r="B26" s="634">
        <v>18308</v>
      </c>
      <c r="C26" s="639">
        <v>19659</v>
      </c>
    </row>
    <row r="27" spans="1:13" x14ac:dyDescent="0.2">
      <c r="A27" s="175">
        <v>2</v>
      </c>
      <c r="B27" s="634">
        <v>53668</v>
      </c>
      <c r="C27" s="639">
        <v>34236</v>
      </c>
    </row>
    <row r="28" spans="1:13" x14ac:dyDescent="0.2">
      <c r="A28" s="175">
        <v>4</v>
      </c>
      <c r="B28" s="634">
        <v>64590</v>
      </c>
      <c r="C28" s="639">
        <v>67044</v>
      </c>
    </row>
    <row r="29" spans="1:13" x14ac:dyDescent="0.2">
      <c r="A29" s="175">
        <v>6</v>
      </c>
      <c r="B29" s="634">
        <v>91354</v>
      </c>
      <c r="C29" s="639">
        <v>110426</v>
      </c>
    </row>
    <row r="30" spans="1:13" x14ac:dyDescent="0.2">
      <c r="A30" s="175">
        <v>8</v>
      </c>
      <c r="B30" s="634">
        <v>128953</v>
      </c>
      <c r="C30" s="639">
        <v>148174</v>
      </c>
    </row>
    <row r="31" spans="1:13" x14ac:dyDescent="0.2">
      <c r="A31" s="175">
        <v>10</v>
      </c>
      <c r="B31" s="634">
        <v>161089</v>
      </c>
      <c r="C31" s="639">
        <v>154575</v>
      </c>
    </row>
    <row r="32" spans="1:13" x14ac:dyDescent="0.2">
      <c r="A32" s="175">
        <v>20</v>
      </c>
      <c r="B32" s="634">
        <v>273914</v>
      </c>
      <c r="C32" s="639">
        <v>278588</v>
      </c>
    </row>
    <row r="33" spans="1:3" x14ac:dyDescent="0.2">
      <c r="A33" s="175">
        <v>40</v>
      </c>
      <c r="B33" s="634">
        <v>577560</v>
      </c>
      <c r="C33" s="639">
        <v>573276</v>
      </c>
    </row>
    <row r="34" spans="1:3" x14ac:dyDescent="0.2">
      <c r="A34" s="175">
        <v>60</v>
      </c>
      <c r="B34" s="634">
        <v>866842</v>
      </c>
      <c r="C34" s="639">
        <v>863617</v>
      </c>
    </row>
    <row r="35" spans="1:3" x14ac:dyDescent="0.2">
      <c r="A35" s="175">
        <v>80</v>
      </c>
      <c r="B35" s="634">
        <v>1150193</v>
      </c>
      <c r="C35" s="639">
        <v>1145161</v>
      </c>
    </row>
    <row r="36" spans="1:3" ht="16" thickBot="1" x14ac:dyDescent="0.25">
      <c r="A36" s="16">
        <v>100</v>
      </c>
      <c r="B36" s="635">
        <v>1396182</v>
      </c>
      <c r="C36" s="640">
        <v>1365256</v>
      </c>
    </row>
  </sheetData>
  <mergeCells count="2">
    <mergeCell ref="A1:M1"/>
    <mergeCell ref="A12:M12"/>
  </mergeCells>
  <pageMargins left="0.7" right="0.7" top="0.75" bottom="0.75" header="0.3" footer="0.3"/>
  <pageSetup scale="8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9"/>
  <sheetViews>
    <sheetView zoomScale="70" zoomScaleNormal="70" workbookViewId="0">
      <selection activeCell="K50" sqref="K50"/>
    </sheetView>
  </sheetViews>
  <sheetFormatPr baseColWidth="10" defaultColWidth="8.83203125" defaultRowHeight="15" x14ac:dyDescent="0.2"/>
  <cols>
    <col min="1" max="1" width="3" bestFit="1" customWidth="1"/>
    <col min="2" max="11" width="20.1640625" customWidth="1"/>
    <col min="12" max="12" width="27.6640625" customWidth="1"/>
    <col min="13" max="13" width="20.1640625" customWidth="1"/>
  </cols>
  <sheetData>
    <row r="1" spans="1:13" ht="22" thickBot="1" x14ac:dyDescent="0.3">
      <c r="A1" s="711" t="s">
        <v>219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13" ht="16" thickBot="1" x14ac:dyDescent="0.25">
      <c r="A2" s="32"/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</row>
    <row r="3" spans="1:13" ht="60" x14ac:dyDescent="0.25">
      <c r="A3" s="6" t="s">
        <v>2</v>
      </c>
      <c r="B3" s="321" t="s">
        <v>370</v>
      </c>
      <c r="C3" s="322" t="s">
        <v>371</v>
      </c>
      <c r="D3" s="322" t="s">
        <v>372</v>
      </c>
      <c r="E3" s="323" t="s">
        <v>373</v>
      </c>
      <c r="F3" s="323" t="s">
        <v>374</v>
      </c>
      <c r="G3" s="323" t="s">
        <v>375</v>
      </c>
      <c r="H3" s="422" t="s">
        <v>320</v>
      </c>
      <c r="I3" s="422" t="s">
        <v>321</v>
      </c>
      <c r="J3" s="422" t="s">
        <v>322</v>
      </c>
      <c r="K3" s="420" t="s">
        <v>323</v>
      </c>
      <c r="L3" s="420" t="s">
        <v>324</v>
      </c>
      <c r="M3" s="421" t="s">
        <v>325</v>
      </c>
    </row>
    <row r="4" spans="1:13" ht="60" x14ac:dyDescent="0.25">
      <c r="A4" s="7" t="s">
        <v>3</v>
      </c>
      <c r="B4" s="325" t="s">
        <v>376</v>
      </c>
      <c r="C4" s="326" t="s">
        <v>377</v>
      </c>
      <c r="D4" s="326" t="s">
        <v>378</v>
      </c>
      <c r="E4" s="328" t="s">
        <v>379</v>
      </c>
      <c r="F4" s="328" t="s">
        <v>380</v>
      </c>
      <c r="G4" s="328" t="s">
        <v>381</v>
      </c>
      <c r="H4" s="423" t="s">
        <v>326</v>
      </c>
      <c r="I4" s="423" t="s">
        <v>327</v>
      </c>
      <c r="J4" s="423" t="s">
        <v>328</v>
      </c>
      <c r="K4" s="354" t="s">
        <v>329</v>
      </c>
      <c r="L4" s="354" t="s">
        <v>330</v>
      </c>
      <c r="M4" s="355" t="s">
        <v>331</v>
      </c>
    </row>
    <row r="5" spans="1:13" ht="60" x14ac:dyDescent="0.25">
      <c r="A5" s="7" t="s">
        <v>4</v>
      </c>
      <c r="B5" s="442" t="s">
        <v>382</v>
      </c>
      <c r="C5" s="327" t="s">
        <v>383</v>
      </c>
      <c r="D5" s="327" t="s">
        <v>384</v>
      </c>
      <c r="E5" s="329" t="s">
        <v>385</v>
      </c>
      <c r="F5" s="329" t="s">
        <v>386</v>
      </c>
      <c r="G5" s="329" t="s">
        <v>387</v>
      </c>
      <c r="H5" s="423" t="s">
        <v>332</v>
      </c>
      <c r="I5" s="423" t="s">
        <v>333</v>
      </c>
      <c r="J5" s="423" t="s">
        <v>334</v>
      </c>
      <c r="K5" s="354" t="s">
        <v>335</v>
      </c>
      <c r="L5" s="354" t="s">
        <v>336</v>
      </c>
      <c r="M5" s="355" t="s">
        <v>337</v>
      </c>
    </row>
    <row r="6" spans="1:13" ht="60" x14ac:dyDescent="0.25">
      <c r="A6" s="7" t="s">
        <v>5</v>
      </c>
      <c r="B6" s="442" t="s">
        <v>388</v>
      </c>
      <c r="C6" s="327" t="s">
        <v>389</v>
      </c>
      <c r="D6" s="327" t="s">
        <v>390</v>
      </c>
      <c r="E6" s="329" t="s">
        <v>391</v>
      </c>
      <c r="F6" s="329" t="s">
        <v>392</v>
      </c>
      <c r="G6" s="329" t="s">
        <v>393</v>
      </c>
      <c r="H6" s="423" t="s">
        <v>338</v>
      </c>
      <c r="I6" s="423" t="s">
        <v>339</v>
      </c>
      <c r="J6" s="423" t="s">
        <v>340</v>
      </c>
      <c r="K6" s="354" t="s">
        <v>341</v>
      </c>
      <c r="L6" s="354" t="s">
        <v>342</v>
      </c>
      <c r="M6" s="355" t="s">
        <v>343</v>
      </c>
    </row>
    <row r="7" spans="1:13" ht="60" x14ac:dyDescent="0.25">
      <c r="A7" s="7" t="s">
        <v>6</v>
      </c>
      <c r="B7" s="442" t="s">
        <v>394</v>
      </c>
      <c r="C7" s="327" t="s">
        <v>395</v>
      </c>
      <c r="D7" s="327" t="s">
        <v>396</v>
      </c>
      <c r="E7" s="329" t="s">
        <v>397</v>
      </c>
      <c r="F7" s="329" t="s">
        <v>398</v>
      </c>
      <c r="G7" s="329" t="s">
        <v>399</v>
      </c>
      <c r="H7" s="333" t="s">
        <v>296</v>
      </c>
      <c r="I7" s="333" t="s">
        <v>297</v>
      </c>
      <c r="J7" s="333" t="s">
        <v>298</v>
      </c>
      <c r="K7" s="334" t="s">
        <v>299</v>
      </c>
      <c r="L7" s="334" t="s">
        <v>300</v>
      </c>
      <c r="M7" s="443" t="s">
        <v>301</v>
      </c>
    </row>
    <row r="8" spans="1:13" ht="60" x14ac:dyDescent="0.25">
      <c r="A8" s="7" t="s">
        <v>7</v>
      </c>
      <c r="B8" s="442" t="s">
        <v>400</v>
      </c>
      <c r="C8" s="327" t="s">
        <v>401</v>
      </c>
      <c r="D8" s="327" t="s">
        <v>402</v>
      </c>
      <c r="E8" s="329" t="s">
        <v>403</v>
      </c>
      <c r="F8" s="329" t="s">
        <v>404</v>
      </c>
      <c r="G8" s="329" t="s">
        <v>405</v>
      </c>
      <c r="H8" s="333" t="s">
        <v>302</v>
      </c>
      <c r="I8" s="333" t="s">
        <v>303</v>
      </c>
      <c r="J8" s="333" t="s">
        <v>304</v>
      </c>
      <c r="K8" s="334" t="s">
        <v>305</v>
      </c>
      <c r="L8" s="334" t="s">
        <v>306</v>
      </c>
      <c r="M8" s="443" t="s">
        <v>307</v>
      </c>
    </row>
    <row r="9" spans="1:13" ht="60" x14ac:dyDescent="0.25">
      <c r="A9" s="7" t="s">
        <v>8</v>
      </c>
      <c r="B9" s="417" t="s">
        <v>344</v>
      </c>
      <c r="C9" s="418" t="s">
        <v>345</v>
      </c>
      <c r="D9" s="418" t="s">
        <v>346</v>
      </c>
      <c r="E9" s="419" t="s">
        <v>347</v>
      </c>
      <c r="F9" s="419" t="s">
        <v>348</v>
      </c>
      <c r="G9" s="419" t="s">
        <v>349</v>
      </c>
      <c r="H9" s="330" t="s">
        <v>308</v>
      </c>
      <c r="I9" s="330" t="s">
        <v>309</v>
      </c>
      <c r="J9" s="330" t="s">
        <v>310</v>
      </c>
      <c r="K9" s="331" t="s">
        <v>311</v>
      </c>
      <c r="L9" s="331" t="s">
        <v>312</v>
      </c>
      <c r="M9" s="332" t="s">
        <v>313</v>
      </c>
    </row>
    <row r="10" spans="1:13" ht="61" thickBot="1" x14ac:dyDescent="0.3">
      <c r="A10" s="8" t="s">
        <v>9</v>
      </c>
      <c r="B10" s="444" t="s">
        <v>350</v>
      </c>
      <c r="C10" s="445" t="s">
        <v>351</v>
      </c>
      <c r="D10" s="445" t="s">
        <v>352</v>
      </c>
      <c r="E10" s="446" t="s">
        <v>353</v>
      </c>
      <c r="F10" s="446" t="s">
        <v>354</v>
      </c>
      <c r="G10" s="446" t="s">
        <v>355</v>
      </c>
      <c r="H10" s="424" t="s">
        <v>314</v>
      </c>
      <c r="I10" s="424" t="s">
        <v>315</v>
      </c>
      <c r="J10" s="424" t="s">
        <v>316</v>
      </c>
      <c r="K10" s="426" t="s">
        <v>317</v>
      </c>
      <c r="L10" s="426" t="s">
        <v>318</v>
      </c>
      <c r="M10" s="447" t="s">
        <v>319</v>
      </c>
    </row>
    <row r="11" spans="1:13" ht="22" thickBot="1" x14ac:dyDescent="0.3">
      <c r="A11" s="711" t="s">
        <v>45</v>
      </c>
      <c r="B11" s="711"/>
      <c r="C11" s="711"/>
      <c r="D11" s="711"/>
      <c r="E11" s="711"/>
      <c r="F11" s="711"/>
      <c r="G11" s="711"/>
      <c r="H11" s="711"/>
      <c r="I11" s="711"/>
      <c r="J11" s="711"/>
      <c r="K11" s="711"/>
      <c r="L11" s="711"/>
      <c r="M11" s="711"/>
    </row>
    <row r="12" spans="1:13" ht="16" thickBot="1" x14ac:dyDescent="0.25">
      <c r="A12" s="32"/>
      <c r="B12" s="33">
        <v>1</v>
      </c>
      <c r="C12" s="34">
        <v>2</v>
      </c>
      <c r="D12" s="34">
        <v>3</v>
      </c>
      <c r="E12" s="34">
        <v>4</v>
      </c>
      <c r="F12" s="34">
        <v>5</v>
      </c>
      <c r="G12" s="34">
        <v>6</v>
      </c>
      <c r="H12" s="34">
        <v>7</v>
      </c>
      <c r="I12" s="34">
        <v>8</v>
      </c>
      <c r="J12" s="34">
        <v>9</v>
      </c>
      <c r="K12" s="34">
        <v>10</v>
      </c>
      <c r="L12" s="34">
        <v>11</v>
      </c>
      <c r="M12" s="35">
        <v>12</v>
      </c>
    </row>
    <row r="13" spans="1:13" x14ac:dyDescent="0.2">
      <c r="A13" s="6" t="s">
        <v>2</v>
      </c>
      <c r="B13" s="88">
        <v>8.6899129765854131</v>
      </c>
      <c r="C13" s="89">
        <v>9.5845473340064427</v>
      </c>
      <c r="D13" s="89">
        <v>7.753065051204385</v>
      </c>
      <c r="E13" s="89">
        <v>6.8595845954132413</v>
      </c>
      <c r="F13" s="89">
        <v>8.512765036780614</v>
      </c>
      <c r="G13" s="89">
        <v>7.2126063753065059</v>
      </c>
      <c r="H13" s="89">
        <v>6.4947834030482232</v>
      </c>
      <c r="I13" s="89">
        <v>6.7688831193807397</v>
      </c>
      <c r="J13" s="89">
        <v>7.0463964613683352</v>
      </c>
      <c r="K13" s="89">
        <v>7.1889754315111309</v>
      </c>
      <c r="L13" s="89">
        <v>9.127135593628763</v>
      </c>
      <c r="M13" s="90">
        <v>1.6457264030458567</v>
      </c>
    </row>
    <row r="14" spans="1:13" x14ac:dyDescent="0.2">
      <c r="A14" s="7" t="s">
        <v>3</v>
      </c>
      <c r="B14" s="91">
        <v>8.1215202653973737</v>
      </c>
      <c r="C14" s="87">
        <v>5.9389874513197753</v>
      </c>
      <c r="D14" s="87">
        <v>0.39400000000000002</v>
      </c>
      <c r="E14" s="87">
        <v>6.3618923986730129</v>
      </c>
      <c r="F14" s="87">
        <v>5.6867637867205154</v>
      </c>
      <c r="G14" s="87">
        <v>6.0822635703639598</v>
      </c>
      <c r="H14" s="87">
        <v>0.58199999999999996</v>
      </c>
      <c r="I14" s="87">
        <v>1.28</v>
      </c>
      <c r="J14" s="87">
        <v>5.683109764892543</v>
      </c>
      <c r="K14" s="87">
        <v>5.8810519736525793</v>
      </c>
      <c r="L14" s="87">
        <v>7.9114918431769441</v>
      </c>
      <c r="M14" s="92">
        <v>3.6906190510614714</v>
      </c>
    </row>
    <row r="15" spans="1:13" x14ac:dyDescent="0.2">
      <c r="A15" s="7" t="s">
        <v>4</v>
      </c>
      <c r="B15" s="91">
        <v>8.6198615318044141</v>
      </c>
      <c r="C15" s="87">
        <v>7.7746045482955912</v>
      </c>
      <c r="D15" s="87">
        <v>5.1944083850185105</v>
      </c>
      <c r="E15" s="87">
        <v>7.1778450887061878</v>
      </c>
      <c r="F15" s="87">
        <v>6.9066541660656755</v>
      </c>
      <c r="G15" s="87">
        <v>7.2934275686331071</v>
      </c>
      <c r="H15" s="87">
        <v>5.4912976585412752</v>
      </c>
      <c r="I15" s="87">
        <v>6.207798451848646</v>
      </c>
      <c r="J15" s="87">
        <v>6.7417183518438391</v>
      </c>
      <c r="K15" s="87">
        <v>8.1672195778643211</v>
      </c>
      <c r="L15" s="87">
        <v>10.073809007445963</v>
      </c>
      <c r="M15" s="92">
        <v>12.86932215234102</v>
      </c>
    </row>
    <row r="16" spans="1:13" x14ac:dyDescent="0.2">
      <c r="A16" s="7" t="s">
        <v>5</v>
      </c>
      <c r="B16" s="91">
        <v>6.8685513726621474</v>
      </c>
      <c r="C16" s="87">
        <v>10.060555795951728</v>
      </c>
      <c r="D16" s="87">
        <v>7.8694889177364296</v>
      </c>
      <c r="E16" s="87">
        <v>8.5630078369152365</v>
      </c>
      <c r="F16" s="87">
        <v>7.3350641857781627</v>
      </c>
      <c r="G16" s="87">
        <v>9.3886965719505735</v>
      </c>
      <c r="H16" s="87">
        <v>6.3760998124909847</v>
      </c>
      <c r="I16" s="87">
        <v>5.3637434492042892</v>
      </c>
      <c r="J16" s="87">
        <v>5.6547910957257557</v>
      </c>
      <c r="K16" s="87">
        <v>6.1987595557478725</v>
      </c>
      <c r="L16" s="87">
        <v>8.8630810380973042</v>
      </c>
      <c r="M16" s="92">
        <v>6.1685341815465433</v>
      </c>
    </row>
    <row r="17" spans="1:13" x14ac:dyDescent="0.2">
      <c r="A17" s="7" t="s">
        <v>6</v>
      </c>
      <c r="B17" s="91">
        <v>6.2727775373816046</v>
      </c>
      <c r="C17" s="87">
        <v>8.5435597865281974</v>
      </c>
      <c r="D17" s="87">
        <v>5.8796095966152215</v>
      </c>
      <c r="E17" s="87">
        <v>7.6990720707726332</v>
      </c>
      <c r="F17" s="87">
        <v>5.9853839126881105</v>
      </c>
      <c r="G17" s="87">
        <v>1.2584018462426079</v>
      </c>
      <c r="H17" s="87">
        <v>5.7455166113755469</v>
      </c>
      <c r="I17" s="87">
        <v>2.4816818116255588</v>
      </c>
      <c r="J17" s="87">
        <v>6.0598105678157603</v>
      </c>
      <c r="K17" s="87">
        <v>8.1440213471801535</v>
      </c>
      <c r="L17" s="87">
        <v>9.6465456998963841</v>
      </c>
      <c r="M17" s="92">
        <v>6.4777705486879205</v>
      </c>
    </row>
    <row r="18" spans="1:13" x14ac:dyDescent="0.2">
      <c r="A18" s="7" t="s">
        <v>7</v>
      </c>
      <c r="B18" s="91">
        <v>13.151545747391701</v>
      </c>
      <c r="C18" s="87">
        <v>10.76107024376172</v>
      </c>
      <c r="D18" s="87">
        <v>8.0806529160055778</v>
      </c>
      <c r="E18" s="87">
        <v>10.012620799076879</v>
      </c>
      <c r="F18" s="87">
        <v>6.6980143276119044</v>
      </c>
      <c r="G18" s="87">
        <v>4.1444059810567815</v>
      </c>
      <c r="H18" s="87">
        <v>2.2725131015914228</v>
      </c>
      <c r="I18" s="87">
        <v>1.05</v>
      </c>
      <c r="J18" s="87">
        <v>7.7713832395788254</v>
      </c>
      <c r="K18" s="87">
        <v>5.2944372325592575</v>
      </c>
      <c r="L18" s="87">
        <v>7.836767151015688</v>
      </c>
      <c r="M18" s="92">
        <v>8.2295958938769598</v>
      </c>
    </row>
    <row r="19" spans="1:13" x14ac:dyDescent="0.2">
      <c r="A19" s="7" t="s">
        <v>8</v>
      </c>
      <c r="B19" s="91">
        <v>4.6905139670176448</v>
      </c>
      <c r="C19" s="87">
        <v>8.0165392566950331</v>
      </c>
      <c r="D19" s="87">
        <v>6.118731669791817</v>
      </c>
      <c r="E19" s="87">
        <v>7.4858166257993171</v>
      </c>
      <c r="F19" s="87">
        <v>5.4903120342324145</v>
      </c>
      <c r="G19" s="87">
        <v>5.0738256646954181</v>
      </c>
      <c r="H19" s="87">
        <v>4.9203086686859949</v>
      </c>
      <c r="I19" s="87">
        <v>3.564041540458676</v>
      </c>
      <c r="J19" s="87">
        <v>3.9347564786768596</v>
      </c>
      <c r="K19" s="87">
        <v>5.86</v>
      </c>
      <c r="L19" s="87">
        <v>5.5476999445769772</v>
      </c>
      <c r="M19" s="92">
        <v>8.1511602689221423</v>
      </c>
    </row>
    <row r="20" spans="1:13" ht="16" thickBot="1" x14ac:dyDescent="0.25">
      <c r="A20" s="8" t="s">
        <v>9</v>
      </c>
      <c r="B20" s="93">
        <v>1.8443675176691186</v>
      </c>
      <c r="C20" s="94">
        <v>8.7021731814029515</v>
      </c>
      <c r="D20" s="94">
        <v>7.009928361940478</v>
      </c>
      <c r="E20" s="94">
        <v>9.3676138275878653</v>
      </c>
      <c r="F20" s="94">
        <v>7.4026876292129424</v>
      </c>
      <c r="G20" s="94">
        <v>7.3304245396413288</v>
      </c>
      <c r="H20" s="94">
        <v>6.7936679648060005</v>
      </c>
      <c r="I20" s="94">
        <v>5.9702149141785661</v>
      </c>
      <c r="J20" s="94">
        <v>6.9478340304822348</v>
      </c>
      <c r="K20" s="94">
        <v>7.7031828453291027</v>
      </c>
      <c r="L20" s="94">
        <v>9.4448781898358991</v>
      </c>
      <c r="M20" s="95">
        <v>9.2105351936191244</v>
      </c>
    </row>
    <row r="21" spans="1:13" ht="22" thickBot="1" x14ac:dyDescent="0.3">
      <c r="A21" s="711" t="s">
        <v>46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</row>
    <row r="22" spans="1:13" ht="16" thickBot="1" x14ac:dyDescent="0.25">
      <c r="A22" s="32"/>
      <c r="B22" s="33">
        <v>1</v>
      </c>
      <c r="C22" s="34">
        <v>2</v>
      </c>
      <c r="D22" s="34">
        <v>3</v>
      </c>
      <c r="E22" s="34">
        <v>4</v>
      </c>
      <c r="F22" s="34">
        <v>5</v>
      </c>
      <c r="G22" s="34">
        <v>6</v>
      </c>
      <c r="H22" s="34">
        <v>7</v>
      </c>
      <c r="I22" s="34">
        <v>8</v>
      </c>
      <c r="J22" s="34">
        <v>9</v>
      </c>
      <c r="K22" s="34">
        <v>10</v>
      </c>
      <c r="L22" s="34">
        <v>11</v>
      </c>
      <c r="M22" s="35">
        <v>12</v>
      </c>
    </row>
    <row r="23" spans="1:13" x14ac:dyDescent="0.2">
      <c r="A23" s="6" t="s">
        <v>2</v>
      </c>
      <c r="B23" s="88">
        <f>((B13)/(660*236))*10^6</f>
        <v>55.790401750034754</v>
      </c>
      <c r="C23" s="89">
        <f t="shared" ref="C23:M23" si="0">((C13)/(660*236))*10^6</f>
        <v>61.534073793056258</v>
      </c>
      <c r="D23" s="89">
        <f t="shared" si="0"/>
        <v>49.775712963561794</v>
      </c>
      <c r="E23" s="89">
        <f t="shared" si="0"/>
        <v>44.039449123094769</v>
      </c>
      <c r="F23" s="89">
        <f t="shared" si="0"/>
        <v>54.653088320368603</v>
      </c>
      <c r="G23" s="89">
        <f t="shared" si="0"/>
        <v>46.305896092106487</v>
      </c>
      <c r="H23" s="89">
        <f t="shared" si="0"/>
        <v>41.697376753006054</v>
      </c>
      <c r="I23" s="89">
        <f t="shared" si="0"/>
        <v>43.457133534801876</v>
      </c>
      <c r="J23" s="89">
        <f t="shared" si="0"/>
        <v>45.238806249154692</v>
      </c>
      <c r="K23" s="89">
        <f t="shared" si="0"/>
        <v>46.154182277292826</v>
      </c>
      <c r="L23" s="89">
        <f t="shared" si="0"/>
        <v>58.597429337626878</v>
      </c>
      <c r="M23" s="90">
        <f t="shared" si="0"/>
        <v>10.565783275846538</v>
      </c>
    </row>
    <row r="24" spans="1:13" x14ac:dyDescent="0.2">
      <c r="A24" s="7" t="s">
        <v>3</v>
      </c>
      <c r="B24" s="91">
        <f t="shared" ref="B24:M24" si="1">((B14)/(660*236))*10^6</f>
        <v>52.141244641739689</v>
      </c>
      <c r="C24" s="87">
        <f t="shared" si="1"/>
        <v>38.129092522597425</v>
      </c>
      <c r="D24" s="87">
        <f t="shared" si="1"/>
        <v>2.5295326142783772</v>
      </c>
      <c r="E24" s="87">
        <f t="shared" si="1"/>
        <v>40.844198758814926</v>
      </c>
      <c r="F24" s="87">
        <f t="shared" si="1"/>
        <v>36.509782914230328</v>
      </c>
      <c r="G24" s="87">
        <f t="shared" si="1"/>
        <v>39.048944339778892</v>
      </c>
      <c r="H24" s="87">
        <f t="shared" si="1"/>
        <v>3.7365177195685666</v>
      </c>
      <c r="I24" s="87">
        <f t="shared" si="1"/>
        <v>8.2177709296353374</v>
      </c>
      <c r="J24" s="87">
        <f t="shared" si="1"/>
        <v>36.486323606141134</v>
      </c>
      <c r="K24" s="87">
        <f t="shared" si="1"/>
        <v>37.75713901934116</v>
      </c>
      <c r="L24" s="87">
        <f t="shared" si="1"/>
        <v>50.792834124145763</v>
      </c>
      <c r="M24" s="92">
        <f t="shared" si="1"/>
        <v>23.694267148571335</v>
      </c>
    </row>
    <row r="25" spans="1:13" x14ac:dyDescent="0.2">
      <c r="A25" s="7" t="s">
        <v>4</v>
      </c>
      <c r="B25" s="91">
        <f t="shared" ref="B25:M25" si="2">((B15)/(660*236))*10^6</f>
        <v>55.340662119956434</v>
      </c>
      <c r="C25" s="87">
        <f t="shared" si="2"/>
        <v>49.913999411245449</v>
      </c>
      <c r="D25" s="87">
        <f t="shared" si="2"/>
        <v>33.348795486764963</v>
      </c>
      <c r="E25" s="87">
        <f t="shared" si="2"/>
        <v>46.082723990152715</v>
      </c>
      <c r="F25" s="87">
        <f t="shared" si="2"/>
        <v>44.341642052296329</v>
      </c>
      <c r="G25" s="87">
        <f t="shared" si="2"/>
        <v>46.824778946026619</v>
      </c>
      <c r="H25" s="87">
        <f t="shared" si="2"/>
        <v>35.254864269011783</v>
      </c>
      <c r="I25" s="87">
        <f t="shared" si="2"/>
        <v>39.854895042685193</v>
      </c>
      <c r="J25" s="87">
        <f t="shared" si="2"/>
        <v>43.282732099665118</v>
      </c>
      <c r="K25" s="87">
        <f t="shared" si="2"/>
        <v>52.434640330407809</v>
      </c>
      <c r="L25" s="87">
        <f t="shared" si="2"/>
        <v>64.675199071943766</v>
      </c>
      <c r="M25" s="92">
        <f t="shared" si="2"/>
        <v>82.622766771578199</v>
      </c>
    </row>
    <row r="26" spans="1:13" x14ac:dyDescent="0.2">
      <c r="A26" s="7" t="s">
        <v>5</v>
      </c>
      <c r="B26" s="91">
        <f t="shared" ref="B26:M26" si="3">((B16)/(660*236))*10^6</f>
        <v>44.097017030445215</v>
      </c>
      <c r="C26" s="87">
        <f t="shared" si="3"/>
        <v>64.590111684333138</v>
      </c>
      <c r="D26" s="87">
        <f t="shared" si="3"/>
        <v>50.523169733798341</v>
      </c>
      <c r="E26" s="87">
        <f t="shared" si="3"/>
        <v>54.975653806594991</v>
      </c>
      <c r="F26" s="87">
        <f t="shared" si="3"/>
        <v>47.092091588200837</v>
      </c>
      <c r="G26" s="87">
        <f t="shared" si="3"/>
        <v>60.276685746986217</v>
      </c>
      <c r="H26" s="87">
        <f t="shared" si="3"/>
        <v>40.93541225276698</v>
      </c>
      <c r="I26" s="87">
        <f t="shared" si="3"/>
        <v>34.43594921163514</v>
      </c>
      <c r="J26" s="87">
        <f t="shared" si="3"/>
        <v>36.304513968449896</v>
      </c>
      <c r="K26" s="87">
        <f t="shared" si="3"/>
        <v>39.796864122675089</v>
      </c>
      <c r="L26" s="87">
        <f t="shared" si="3"/>
        <v>56.902163829592347</v>
      </c>
      <c r="M26" s="92">
        <f t="shared" si="3"/>
        <v>39.602813184043036</v>
      </c>
    </row>
    <row r="27" spans="1:13" x14ac:dyDescent="0.2">
      <c r="A27" s="7" t="s">
        <v>6</v>
      </c>
      <c r="B27" s="91">
        <f t="shared" ref="B27:M27" si="4">((B17)/(660*236))*10^6</f>
        <v>40.272069449034447</v>
      </c>
      <c r="C27" s="87">
        <f t="shared" si="4"/>
        <v>54.850794726041329</v>
      </c>
      <c r="D27" s="87">
        <f t="shared" si="4"/>
        <v>37.747878766148062</v>
      </c>
      <c r="E27" s="87">
        <f t="shared" si="4"/>
        <v>49.429070819033342</v>
      </c>
      <c r="F27" s="87">
        <f t="shared" si="4"/>
        <v>38.426964000308871</v>
      </c>
      <c r="G27" s="87">
        <f t="shared" si="4"/>
        <v>8.0791078983218281</v>
      </c>
      <c r="H27" s="87">
        <f t="shared" si="4"/>
        <v>36.886983894296009</v>
      </c>
      <c r="I27" s="87">
        <f t="shared" si="4"/>
        <v>15.932728631391621</v>
      </c>
      <c r="J27" s="87">
        <f t="shared" si="4"/>
        <v>38.904793065072937</v>
      </c>
      <c r="K27" s="87">
        <f t="shared" si="4"/>
        <v>52.28570459155209</v>
      </c>
      <c r="L27" s="87">
        <f t="shared" si="4"/>
        <v>61.932111581255668</v>
      </c>
      <c r="M27" s="92">
        <f t="shared" si="4"/>
        <v>41.588151956137132</v>
      </c>
    </row>
    <row r="28" spans="1:13" x14ac:dyDescent="0.2">
      <c r="A28" s="7" t="s">
        <v>7</v>
      </c>
      <c r="B28" s="91">
        <f t="shared" ref="B28:M28" si="5">((B18)/(660*236))*10^6</f>
        <v>84.434679939597459</v>
      </c>
      <c r="C28" s="87">
        <f t="shared" si="5"/>
        <v>69.087507985116332</v>
      </c>
      <c r="D28" s="87">
        <f t="shared" si="5"/>
        <v>51.878870801268476</v>
      </c>
      <c r="E28" s="87">
        <f t="shared" si="5"/>
        <v>64.282362603215716</v>
      </c>
      <c r="F28" s="87">
        <f t="shared" si="5"/>
        <v>43.002146427914127</v>
      </c>
      <c r="G28" s="87">
        <f t="shared" si="5"/>
        <v>26.607639837293153</v>
      </c>
      <c r="H28" s="87">
        <f t="shared" si="5"/>
        <v>14.589837580838617</v>
      </c>
      <c r="I28" s="87">
        <f t="shared" si="5"/>
        <v>6.741140215716487</v>
      </c>
      <c r="J28" s="87">
        <f t="shared" si="5"/>
        <v>49.893318179114182</v>
      </c>
      <c r="K28" s="87">
        <f t="shared" si="5"/>
        <v>33.990994045706586</v>
      </c>
      <c r="L28" s="87">
        <f t="shared" si="5"/>
        <v>50.313091621826452</v>
      </c>
      <c r="M28" s="92">
        <f t="shared" si="5"/>
        <v>52.835104608865947</v>
      </c>
    </row>
    <row r="29" spans="1:13" x14ac:dyDescent="0.2">
      <c r="A29" s="7" t="s">
        <v>8</v>
      </c>
      <c r="B29" s="91">
        <f t="shared" ref="B29:M29" si="6">((B19)/(660*236))*10^6</f>
        <v>30.11372603375478</v>
      </c>
      <c r="C29" s="87">
        <f t="shared" si="6"/>
        <v>51.467252546835091</v>
      </c>
      <c r="D29" s="87">
        <f t="shared" si="6"/>
        <v>39.283074408011153</v>
      </c>
      <c r="E29" s="87">
        <f t="shared" si="6"/>
        <v>48.059942384433214</v>
      </c>
      <c r="F29" s="87">
        <f t="shared" si="6"/>
        <v>35.248536429329832</v>
      </c>
      <c r="G29" s="87">
        <f t="shared" si="6"/>
        <v>32.574638319821638</v>
      </c>
      <c r="H29" s="87">
        <f t="shared" si="6"/>
        <v>31.589038704969152</v>
      </c>
      <c r="I29" s="87">
        <f t="shared" si="6"/>
        <v>22.88162262749535</v>
      </c>
      <c r="J29" s="87">
        <f t="shared" si="6"/>
        <v>25.26166203567578</v>
      </c>
      <c r="K29" s="87">
        <f t="shared" si="6"/>
        <v>37.621982537236775</v>
      </c>
      <c r="L29" s="87">
        <f t="shared" si="6"/>
        <v>35.616974477253315</v>
      </c>
      <c r="M29" s="92">
        <f t="shared" si="6"/>
        <v>52.331537422458545</v>
      </c>
    </row>
    <row r="30" spans="1:13" ht="16" thickBot="1" x14ac:dyDescent="0.25">
      <c r="A30" s="8" t="s">
        <v>9</v>
      </c>
      <c r="B30" s="93">
        <f t="shared" ref="B30:M30" si="7">((B20)/(660*236))*10^6</f>
        <v>11.841085758019508</v>
      </c>
      <c r="C30" s="94">
        <f t="shared" si="7"/>
        <v>55.86911390217611</v>
      </c>
      <c r="D30" s="94">
        <f t="shared" si="7"/>
        <v>45.004676180922431</v>
      </c>
      <c r="E30" s="94">
        <f t="shared" si="7"/>
        <v>60.141331712813724</v>
      </c>
      <c r="F30" s="94">
        <f t="shared" si="7"/>
        <v>47.5262431254041</v>
      </c>
      <c r="G30" s="94">
        <f t="shared" si="7"/>
        <v>47.062304440429692</v>
      </c>
      <c r="H30" s="94">
        <f t="shared" si="7"/>
        <v>43.616255552170003</v>
      </c>
      <c r="I30" s="94">
        <f t="shared" si="7"/>
        <v>38.329577004228078</v>
      </c>
      <c r="J30" s="94">
        <f t="shared" si="7"/>
        <v>44.606022280959394</v>
      </c>
      <c r="K30" s="94">
        <f t="shared" si="7"/>
        <v>49.455462540633683</v>
      </c>
      <c r="L30" s="94">
        <f t="shared" si="7"/>
        <v>60.637379236234587</v>
      </c>
      <c r="M30" s="95">
        <f t="shared" si="7"/>
        <v>59.132865906645634</v>
      </c>
    </row>
    <row r="31" spans="1:13" ht="22" thickBot="1" x14ac:dyDescent="0.3">
      <c r="A31" s="711" t="s">
        <v>486</v>
      </c>
      <c r="B31" s="711"/>
      <c r="C31" s="711"/>
      <c r="D31" s="711"/>
      <c r="E31" s="711"/>
      <c r="F31" s="711"/>
      <c r="G31" s="711"/>
      <c r="H31" s="711"/>
      <c r="I31" s="711"/>
      <c r="J31" s="711"/>
      <c r="K31" s="711"/>
      <c r="L31" s="711"/>
      <c r="M31" s="711"/>
    </row>
    <row r="32" spans="1:13" ht="16" thickBot="1" x14ac:dyDescent="0.25">
      <c r="A32" s="32"/>
      <c r="B32" s="3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5">
        <v>12</v>
      </c>
    </row>
    <row r="33" spans="1:13" x14ac:dyDescent="0.2">
      <c r="A33" s="6" t="s">
        <v>2</v>
      </c>
      <c r="B33" s="88">
        <f>(10*5)/B23</f>
        <v>0.89621150648854853</v>
      </c>
      <c r="C33" s="89">
        <f t="shared" ref="C33:M33" si="8">(10*5)/C23</f>
        <v>0.81255793608194671</v>
      </c>
      <c r="D33" s="89">
        <f t="shared" si="8"/>
        <v>1.0045059532668552</v>
      </c>
      <c r="E33" s="89">
        <f t="shared" si="8"/>
        <v>1.1353457183409557</v>
      </c>
      <c r="F33" s="89">
        <f t="shared" si="8"/>
        <v>0.91486138362222347</v>
      </c>
      <c r="G33" s="89">
        <f t="shared" si="8"/>
        <v>1.0797761023897607</v>
      </c>
      <c r="H33" s="89">
        <f t="shared" si="8"/>
        <v>1.1991162009105378</v>
      </c>
      <c r="I33" s="89">
        <f t="shared" si="8"/>
        <v>1.1505590896822127</v>
      </c>
      <c r="J33" s="89">
        <f t="shared" si="8"/>
        <v>1.1052457866510188</v>
      </c>
      <c r="K33" s="89">
        <f t="shared" si="8"/>
        <v>1.0833254438265556</v>
      </c>
      <c r="L33" s="89">
        <f t="shared" si="8"/>
        <v>0.85327975245995558</v>
      </c>
      <c r="M33" s="90">
        <f t="shared" si="8"/>
        <v>4.7322568232400135</v>
      </c>
    </row>
    <row r="34" spans="1:13" x14ac:dyDescent="0.2">
      <c r="A34" s="7" t="s">
        <v>3</v>
      </c>
      <c r="B34" s="91">
        <f t="shared" ref="B34:M34" si="9">(10*5)/B24</f>
        <v>0.95893376430785093</v>
      </c>
      <c r="C34" s="87">
        <f t="shared" si="9"/>
        <v>1.3113346448087433</v>
      </c>
      <c r="D34" s="642">
        <f t="shared" si="9"/>
        <v>19.766497461928932</v>
      </c>
      <c r="E34" s="87">
        <f t="shared" si="9"/>
        <v>1.224164055592083</v>
      </c>
      <c r="F34" s="87">
        <f t="shared" si="9"/>
        <v>1.3694959544805079</v>
      </c>
      <c r="G34" s="87">
        <f t="shared" si="9"/>
        <v>1.2804443460732777</v>
      </c>
      <c r="H34" s="642">
        <f t="shared" si="9"/>
        <v>13.381443298969074</v>
      </c>
      <c r="I34" s="641">
        <f t="shared" si="9"/>
        <v>6.0843749999999996</v>
      </c>
      <c r="J34" s="641">
        <f t="shared" si="9"/>
        <v>1.3703764879063982</v>
      </c>
      <c r="K34" s="641">
        <f t="shared" si="9"/>
        <v>1.3242528776978417</v>
      </c>
      <c r="L34" s="87">
        <f t="shared" si="9"/>
        <v>0.9843908272137768</v>
      </c>
      <c r="M34" s="92">
        <f t="shared" si="9"/>
        <v>2.110215086479887</v>
      </c>
    </row>
    <row r="35" spans="1:13" x14ac:dyDescent="0.2">
      <c r="A35" s="7" t="s">
        <v>4</v>
      </c>
      <c r="B35" s="91">
        <f t="shared" ref="B35:M35" si="10">(10*5)/B25</f>
        <v>0.90349479179739456</v>
      </c>
      <c r="C35" s="87">
        <f t="shared" si="10"/>
        <v>1.0017229753129175</v>
      </c>
      <c r="D35" s="87">
        <f t="shared" si="10"/>
        <v>1.4993045257014861</v>
      </c>
      <c r="E35" s="87">
        <f t="shared" si="10"/>
        <v>1.0850053050397879</v>
      </c>
      <c r="F35" s="87">
        <f t="shared" si="10"/>
        <v>1.127608218501025</v>
      </c>
      <c r="G35" s="87">
        <f t="shared" si="10"/>
        <v>1.0678107003480648</v>
      </c>
      <c r="H35" s="87">
        <f t="shared" si="10"/>
        <v>1.4182440079325125</v>
      </c>
      <c r="I35" s="641">
        <f t="shared" si="10"/>
        <v>1.2545510393754455</v>
      </c>
      <c r="J35" s="641">
        <f t="shared" si="10"/>
        <v>1.1551950991648896</v>
      </c>
      <c r="K35" s="641">
        <f t="shared" si="10"/>
        <v>0.95356809324777769</v>
      </c>
      <c r="L35" s="87">
        <f t="shared" si="10"/>
        <v>0.77309387087283199</v>
      </c>
      <c r="M35" s="92">
        <f t="shared" si="10"/>
        <v>0.60516007819287576</v>
      </c>
    </row>
    <row r="36" spans="1:13" x14ac:dyDescent="0.2">
      <c r="A36" s="7" t="s">
        <v>5</v>
      </c>
      <c r="B36" s="91">
        <f t="shared" ref="B36:M36" si="11">(10*5)/B26</f>
        <v>1.1338635437739311</v>
      </c>
      <c r="C36" s="87">
        <f t="shared" si="11"/>
        <v>0.7741123013436112</v>
      </c>
      <c r="D36" s="87">
        <f t="shared" si="11"/>
        <v>0.98964495425455545</v>
      </c>
      <c r="E36" s="87">
        <f t="shared" si="11"/>
        <v>0.90949350372258597</v>
      </c>
      <c r="F36" s="87">
        <f t="shared" si="11"/>
        <v>1.0617494002438352</v>
      </c>
      <c r="G36" s="87">
        <f t="shared" si="11"/>
        <v>0.82950811545739234</v>
      </c>
      <c r="H36" s="87">
        <f t="shared" si="11"/>
        <v>1.2214363371073735</v>
      </c>
      <c r="I36" s="641">
        <f t="shared" si="11"/>
        <v>1.4519710112450193</v>
      </c>
      <c r="J36" s="641">
        <f t="shared" si="11"/>
        <v>1.377239206216947</v>
      </c>
      <c r="K36" s="641">
        <f t="shared" si="11"/>
        <v>1.2563803983618764</v>
      </c>
      <c r="L36" s="87">
        <f t="shared" si="11"/>
        <v>0.8787012063326346</v>
      </c>
      <c r="M36" s="92">
        <f t="shared" si="11"/>
        <v>1.2625365720268138</v>
      </c>
    </row>
    <row r="37" spans="1:13" x14ac:dyDescent="0.2">
      <c r="A37" s="7" t="s">
        <v>6</v>
      </c>
      <c r="B37" s="91">
        <f t="shared" ref="B37:M37" si="12">(10*5)/B27</f>
        <v>1.241555268553471</v>
      </c>
      <c r="C37" s="87">
        <f t="shared" si="12"/>
        <v>0.91156382053771168</v>
      </c>
      <c r="D37" s="87">
        <f t="shared" si="12"/>
        <v>1.3245777414342954</v>
      </c>
      <c r="E37" s="87">
        <f t="shared" si="12"/>
        <v>1.0115504736687628</v>
      </c>
      <c r="F37" s="87">
        <f t="shared" si="12"/>
        <v>1.3011696682464455</v>
      </c>
      <c r="G37" s="87">
        <f t="shared" si="12"/>
        <v>6.1888021090033805</v>
      </c>
      <c r="H37" s="87">
        <f t="shared" si="12"/>
        <v>1.3554916862620399</v>
      </c>
      <c r="I37" s="641">
        <f t="shared" si="12"/>
        <v>3.1381944145767342</v>
      </c>
      <c r="J37" s="641">
        <f t="shared" si="12"/>
        <v>1.2851886891255018</v>
      </c>
      <c r="K37" s="641">
        <f t="shared" si="12"/>
        <v>0.9562843303077263</v>
      </c>
      <c r="L37" s="87">
        <f t="shared" si="12"/>
        <v>0.80733562482201826</v>
      </c>
      <c r="M37" s="92">
        <f t="shared" si="12"/>
        <v>1.2022654926512439</v>
      </c>
    </row>
    <row r="38" spans="1:13" x14ac:dyDescent="0.2">
      <c r="A38" s="7" t="s">
        <v>7</v>
      </c>
      <c r="B38" s="91">
        <f t="shared" ref="B38:M38" si="13">(10*5)/B28</f>
        <v>0.59217373756575853</v>
      </c>
      <c r="C38" s="87">
        <f t="shared" si="13"/>
        <v>0.7237198367434472</v>
      </c>
      <c r="D38" s="87">
        <f t="shared" si="13"/>
        <v>0.96378350622807818</v>
      </c>
      <c r="E38" s="87">
        <f t="shared" si="13"/>
        <v>0.77781833111247156</v>
      </c>
      <c r="F38" s="87">
        <f t="shared" si="13"/>
        <v>1.1627326576317905</v>
      </c>
      <c r="G38" s="87">
        <f t="shared" si="13"/>
        <v>1.8791595310877673</v>
      </c>
      <c r="H38" s="87">
        <f t="shared" si="13"/>
        <v>3.4270429484195821</v>
      </c>
      <c r="I38" s="641">
        <f t="shared" si="13"/>
        <v>7.4171428571428573</v>
      </c>
      <c r="J38" s="641">
        <f t="shared" si="13"/>
        <v>1.0021381985560238</v>
      </c>
      <c r="K38" s="641">
        <f t="shared" si="13"/>
        <v>1.4709778693958353</v>
      </c>
      <c r="L38" s="87">
        <f t="shared" si="13"/>
        <v>0.99377713410696811</v>
      </c>
      <c r="M38" s="92">
        <f t="shared" si="13"/>
        <v>0.94634051300070288</v>
      </c>
    </row>
    <row r="39" spans="1:13" x14ac:dyDescent="0.2">
      <c r="A39" s="7" t="s">
        <v>8</v>
      </c>
      <c r="B39" s="91">
        <f t="shared" ref="B39:M39" si="14">(10*5)/B29</f>
        <v>1.660372414358638</v>
      </c>
      <c r="C39" s="87">
        <f t="shared" si="14"/>
        <v>0.97149153152288648</v>
      </c>
      <c r="D39" s="87">
        <f t="shared" si="14"/>
        <v>1.2728128017852722</v>
      </c>
      <c r="E39" s="87">
        <f t="shared" si="14"/>
        <v>1.0403674561248575</v>
      </c>
      <c r="F39" s="87">
        <f t="shared" si="14"/>
        <v>1.4184986119989842</v>
      </c>
      <c r="G39" s="87">
        <f t="shared" si="14"/>
        <v>1.5349364591279298</v>
      </c>
      <c r="H39" s="87">
        <f t="shared" si="14"/>
        <v>1.5828275265665077</v>
      </c>
      <c r="I39" s="641">
        <f t="shared" si="14"/>
        <v>2.1851597158987435</v>
      </c>
      <c r="J39" s="641">
        <f t="shared" si="14"/>
        <v>1.9792838622172804</v>
      </c>
      <c r="K39" s="641">
        <f t="shared" si="14"/>
        <v>1.3290102389078498</v>
      </c>
      <c r="L39" s="87">
        <f t="shared" si="14"/>
        <v>1.4038250225866986</v>
      </c>
      <c r="M39" s="92">
        <f t="shared" si="14"/>
        <v>0.95544680058533982</v>
      </c>
    </row>
    <row r="40" spans="1:13" ht="16" thickBot="1" x14ac:dyDescent="0.25">
      <c r="A40" s="8" t="s">
        <v>9</v>
      </c>
      <c r="B40" s="93">
        <f t="shared" ref="B40:M40" si="15">(10*5)/B30</f>
        <v>4.2225857511535159</v>
      </c>
      <c r="C40" s="94">
        <f t="shared" si="15"/>
        <v>0.89494886365205972</v>
      </c>
      <c r="D40" s="94">
        <f t="shared" si="15"/>
        <v>1.1109956618506922</v>
      </c>
      <c r="E40" s="94">
        <f t="shared" si="15"/>
        <v>0.83137500577405721</v>
      </c>
      <c r="F40" s="94">
        <f t="shared" si="15"/>
        <v>1.0520503349711143</v>
      </c>
      <c r="G40" s="94">
        <f t="shared" si="15"/>
        <v>1.062421413368926</v>
      </c>
      <c r="H40" s="94">
        <f t="shared" si="15"/>
        <v>1.1463615885181686</v>
      </c>
      <c r="I40" s="94">
        <f t="shared" si="15"/>
        <v>1.3044756532138242</v>
      </c>
      <c r="J40" s="94">
        <f t="shared" si="15"/>
        <v>1.1209248761314252</v>
      </c>
      <c r="K40" s="94">
        <f t="shared" si="15"/>
        <v>1.0110106635625724</v>
      </c>
      <c r="L40" s="94">
        <f t="shared" si="15"/>
        <v>0.82457389533949232</v>
      </c>
      <c r="M40" s="95">
        <f t="shared" si="15"/>
        <v>0.84555347070334974</v>
      </c>
    </row>
    <row r="41" spans="1:13" x14ac:dyDescent="0.2">
      <c r="A41" s="1"/>
      <c r="B41" s="1"/>
      <c r="C41" s="1"/>
      <c r="D41" s="1"/>
      <c r="E41" s="1"/>
      <c r="F41" s="1"/>
      <c r="G41" s="69"/>
      <c r="H41" s="69"/>
      <c r="I41" s="9"/>
      <c r="J41" s="27"/>
      <c r="K41" s="1"/>
      <c r="L41" s="29" t="s">
        <v>47</v>
      </c>
      <c r="M41" s="159">
        <f>SUM(B33:M40)</f>
        <v>167.96645681809326</v>
      </c>
    </row>
    <row r="42" spans="1:13" ht="16" thickBot="1" x14ac:dyDescent="0.25">
      <c r="A42" s="1"/>
      <c r="B42" s="1"/>
      <c r="C42" s="1"/>
      <c r="H42" s="1"/>
      <c r="I42" s="1"/>
      <c r="J42" s="710"/>
      <c r="K42" s="1"/>
      <c r="L42" s="36"/>
      <c r="M42" s="37"/>
    </row>
    <row r="43" spans="1:13" ht="16" thickBot="1" x14ac:dyDescent="0.25">
      <c r="A43" s="1"/>
      <c r="B43" s="1"/>
      <c r="C43" s="1"/>
      <c r="H43" s="38" t="s">
        <v>49</v>
      </c>
      <c r="I43" s="38"/>
      <c r="J43" s="710"/>
      <c r="K43" s="712" t="s">
        <v>266</v>
      </c>
      <c r="L43" s="30" t="s">
        <v>48</v>
      </c>
      <c r="M43" s="5">
        <v>4.96</v>
      </c>
    </row>
    <row r="44" spans="1:13" ht="16" thickBot="1" x14ac:dyDescent="0.25">
      <c r="A44" s="23"/>
      <c r="B44" s="23"/>
      <c r="C44" s="23"/>
      <c r="H44" s="10" t="s">
        <v>36</v>
      </c>
      <c r="I44" s="11" t="s">
        <v>51</v>
      </c>
      <c r="J44" s="710"/>
      <c r="K44" s="713"/>
      <c r="L44" s="67" t="s">
        <v>50</v>
      </c>
      <c r="M44" s="13">
        <v>236</v>
      </c>
    </row>
    <row r="45" spans="1:13" ht="16" thickBot="1" x14ac:dyDescent="0.25">
      <c r="A45" s="23"/>
      <c r="B45" s="23"/>
      <c r="C45" s="23"/>
      <c r="H45" s="21" t="s">
        <v>244</v>
      </c>
      <c r="I45" s="41">
        <v>236</v>
      </c>
      <c r="J45" s="1"/>
      <c r="K45" s="714"/>
      <c r="L45" s="66" t="s">
        <v>52</v>
      </c>
      <c r="M45" s="68">
        <f>((M43)/(660*M44))*10^6</f>
        <v>31.843862352336924</v>
      </c>
    </row>
    <row r="46" spans="1:13" x14ac:dyDescent="0.2">
      <c r="A46" s="23"/>
      <c r="B46" s="23"/>
      <c r="C46" s="23"/>
      <c r="D46" s="42"/>
      <c r="E46" s="42"/>
      <c r="F46" s="710"/>
      <c r="G46" s="1"/>
      <c r="H46" s="39"/>
      <c r="I46" s="40"/>
      <c r="K46" s="23"/>
      <c r="L46" s="23"/>
    </row>
    <row r="47" spans="1:13" x14ac:dyDescent="0.2">
      <c r="A47" s="23"/>
      <c r="B47" s="23"/>
      <c r="C47" s="23"/>
      <c r="D47" s="42"/>
      <c r="E47" s="42"/>
      <c r="F47" s="710"/>
      <c r="K47" s="23"/>
      <c r="L47" s="23"/>
    </row>
    <row r="48" spans="1:13" x14ac:dyDescent="0.2">
      <c r="A48" s="23"/>
      <c r="B48" s="23"/>
      <c r="C48" s="23"/>
      <c r="D48" s="42"/>
      <c r="E48" s="42"/>
      <c r="F48" s="710"/>
      <c r="K48" s="23"/>
      <c r="L48" s="23"/>
    </row>
    <row r="49" spans="1:13" x14ac:dyDescent="0.2">
      <c r="A49" s="23"/>
      <c r="B49" s="23"/>
      <c r="C49" s="23"/>
      <c r="D49" s="42"/>
      <c r="E49" s="42"/>
      <c r="F49" s="23"/>
      <c r="L49" s="23"/>
      <c r="M49" s="23"/>
    </row>
    <row r="50" spans="1:13" x14ac:dyDescent="0.2">
      <c r="A50" s="23"/>
      <c r="B50" s="23"/>
      <c r="C50" s="23"/>
      <c r="D50" s="23"/>
      <c r="E50" s="23"/>
      <c r="F50" s="710"/>
      <c r="L50" s="23"/>
      <c r="M50" s="23"/>
    </row>
    <row r="51" spans="1:13" x14ac:dyDescent="0.2">
      <c r="A51" s="23"/>
      <c r="B51" s="23"/>
      <c r="C51" s="23"/>
      <c r="D51" s="23"/>
      <c r="E51" s="23"/>
      <c r="F51" s="710"/>
      <c r="L51" s="23"/>
      <c r="M51" s="23"/>
    </row>
    <row r="52" spans="1:13" x14ac:dyDescent="0.2">
      <c r="A52" s="23"/>
      <c r="B52" s="23"/>
      <c r="C52" s="23"/>
      <c r="D52" s="23"/>
      <c r="E52" s="23"/>
      <c r="F52" s="710"/>
      <c r="L52" s="23"/>
      <c r="M52" s="23"/>
    </row>
    <row r="53" spans="1:13" x14ac:dyDescent="0.2">
      <c r="A53" s="23"/>
      <c r="B53" s="23"/>
      <c r="C53" s="23"/>
      <c r="D53" s="23"/>
      <c r="E53" s="23"/>
      <c r="F53" s="42"/>
      <c r="L53" s="23"/>
      <c r="M53" s="23"/>
    </row>
    <row r="54" spans="1:13" x14ac:dyDescent="0.2">
      <c r="A54" s="23"/>
      <c r="B54" s="23"/>
      <c r="C54" s="23"/>
      <c r="D54" s="23"/>
      <c r="E54" s="23"/>
      <c r="F54" s="710"/>
      <c r="L54" s="23"/>
      <c r="M54" s="23"/>
    </row>
    <row r="55" spans="1:13" x14ac:dyDescent="0.2">
      <c r="A55" s="23"/>
      <c r="B55" s="23"/>
      <c r="C55" s="23"/>
      <c r="D55" s="23"/>
      <c r="E55" s="23"/>
      <c r="F55" s="710"/>
      <c r="L55" s="23"/>
      <c r="M55" s="23"/>
    </row>
    <row r="56" spans="1:13" x14ac:dyDescent="0.2">
      <c r="A56" s="23"/>
      <c r="B56" s="23"/>
      <c r="C56" s="23"/>
      <c r="F56" s="710"/>
      <c r="L56" s="23"/>
      <c r="M56" s="23"/>
    </row>
    <row r="57" spans="1:13" x14ac:dyDescent="0.2">
      <c r="A57" s="23"/>
      <c r="B57" s="23"/>
      <c r="C57" s="23"/>
      <c r="F57" s="23"/>
      <c r="L57" s="23"/>
      <c r="M57" s="23"/>
    </row>
    <row r="58" spans="1:13" x14ac:dyDescent="0.2">
      <c r="A58" s="23"/>
      <c r="B58" s="23"/>
      <c r="C58" s="23"/>
      <c r="F58" s="23"/>
      <c r="L58" s="23"/>
      <c r="M58" s="23"/>
    </row>
    <row r="59" spans="1:13" x14ac:dyDescent="0.2">
      <c r="A59" s="23"/>
      <c r="B59" s="23"/>
      <c r="C59" s="23"/>
      <c r="F59" s="23"/>
      <c r="L59" s="23"/>
      <c r="M59" s="23"/>
    </row>
  </sheetData>
  <mergeCells count="9">
    <mergeCell ref="F46:F48"/>
    <mergeCell ref="F50:F52"/>
    <mergeCell ref="F54:F56"/>
    <mergeCell ref="A1:M1"/>
    <mergeCell ref="A11:M11"/>
    <mergeCell ref="A21:M21"/>
    <mergeCell ref="A31:M31"/>
    <mergeCell ref="J42:J44"/>
    <mergeCell ref="K43:K45"/>
  </mergeCells>
  <pageMargins left="0.7" right="0.7" top="0.75" bottom="0.75" header="0.3" footer="0.3"/>
  <pageSetup scale="4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6"/>
  <sheetViews>
    <sheetView zoomScale="80" zoomScaleNormal="80" workbookViewId="0">
      <selection activeCell="B3" sqref="B3:M10"/>
    </sheetView>
  </sheetViews>
  <sheetFormatPr baseColWidth="10" defaultColWidth="9.1640625" defaultRowHeight="15" x14ac:dyDescent="0.2"/>
  <cols>
    <col min="1" max="1" width="2.6640625" style="23" bestFit="1" customWidth="1"/>
    <col min="2" max="13" width="22.33203125" style="23" customWidth="1"/>
    <col min="14" max="16384" width="9.1640625" style="23"/>
  </cols>
  <sheetData>
    <row r="1" spans="1:13" ht="22" thickBot="1" x14ac:dyDescent="0.3">
      <c r="A1" s="711" t="s">
        <v>194</v>
      </c>
      <c r="B1" s="711"/>
      <c r="C1" s="711"/>
      <c r="D1" s="711"/>
      <c r="E1" s="711"/>
      <c r="F1" s="711"/>
      <c r="G1" s="711"/>
      <c r="H1" s="711"/>
      <c r="I1" s="711"/>
      <c r="J1" s="711"/>
      <c r="K1" s="711"/>
      <c r="L1" s="711"/>
      <c r="M1" s="711"/>
    </row>
    <row r="2" spans="1:13" ht="16" thickBot="1" x14ac:dyDescent="0.25">
      <c r="A2" s="32"/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</row>
    <row r="3" spans="1:13" ht="60" x14ac:dyDescent="0.25">
      <c r="A3" s="6" t="s">
        <v>2</v>
      </c>
      <c r="B3" s="616" t="s">
        <v>406</v>
      </c>
      <c r="C3" s="617" t="s">
        <v>407</v>
      </c>
      <c r="D3" s="617" t="s">
        <v>408</v>
      </c>
      <c r="E3" s="618" t="s">
        <v>427</v>
      </c>
      <c r="F3" s="618" t="s">
        <v>428</v>
      </c>
      <c r="G3" s="618" t="s">
        <v>429</v>
      </c>
      <c r="H3" s="619" t="s">
        <v>421</v>
      </c>
      <c r="I3" s="619" t="s">
        <v>422</v>
      </c>
      <c r="J3" s="619" t="s">
        <v>423</v>
      </c>
      <c r="K3" s="620" t="s">
        <v>442</v>
      </c>
      <c r="L3" s="620" t="s">
        <v>443</v>
      </c>
      <c r="M3" s="621" t="s">
        <v>444</v>
      </c>
    </row>
    <row r="4" spans="1:13" ht="60" x14ac:dyDescent="0.25">
      <c r="A4" s="7" t="s">
        <v>3</v>
      </c>
      <c r="B4" s="415" t="s">
        <v>409</v>
      </c>
      <c r="C4" s="416" t="s">
        <v>410</v>
      </c>
      <c r="D4" s="416" t="s">
        <v>411</v>
      </c>
      <c r="E4" s="517" t="s">
        <v>430</v>
      </c>
      <c r="F4" s="517" t="s">
        <v>431</v>
      </c>
      <c r="G4" s="517" t="s">
        <v>432</v>
      </c>
      <c r="H4" s="434" t="s">
        <v>424</v>
      </c>
      <c r="I4" s="434" t="s">
        <v>425</v>
      </c>
      <c r="J4" s="434" t="s">
        <v>426</v>
      </c>
      <c r="K4" s="513" t="s">
        <v>445</v>
      </c>
      <c r="L4" s="513" t="s">
        <v>446</v>
      </c>
      <c r="M4" s="514" t="s">
        <v>447</v>
      </c>
    </row>
    <row r="5" spans="1:13" ht="60" x14ac:dyDescent="0.25">
      <c r="A5" s="7" t="s">
        <v>4</v>
      </c>
      <c r="B5" s="430" t="s">
        <v>412</v>
      </c>
      <c r="C5" s="431" t="s">
        <v>413</v>
      </c>
      <c r="D5" s="431" t="s">
        <v>414</v>
      </c>
      <c r="E5" s="518" t="s">
        <v>433</v>
      </c>
      <c r="F5" s="518" t="s">
        <v>434</v>
      </c>
      <c r="G5" s="518" t="s">
        <v>435</v>
      </c>
      <c r="H5" s="435" t="s">
        <v>472</v>
      </c>
      <c r="I5" s="435" t="s">
        <v>473</v>
      </c>
      <c r="J5" s="435" t="s">
        <v>474</v>
      </c>
      <c r="K5" s="437" t="s">
        <v>475</v>
      </c>
      <c r="L5" s="437" t="s">
        <v>476</v>
      </c>
      <c r="M5" s="438" t="s">
        <v>477</v>
      </c>
    </row>
    <row r="6" spans="1:13" ht="60" x14ac:dyDescent="0.25">
      <c r="A6" s="7" t="s">
        <v>5</v>
      </c>
      <c r="B6" s="622" t="s">
        <v>415</v>
      </c>
      <c r="C6" s="432" t="s">
        <v>416</v>
      </c>
      <c r="D6" s="432" t="s">
        <v>417</v>
      </c>
      <c r="E6" s="519" t="s">
        <v>436</v>
      </c>
      <c r="F6" s="519" t="s">
        <v>437</v>
      </c>
      <c r="G6" s="519" t="s">
        <v>438</v>
      </c>
      <c r="H6" s="436" t="s">
        <v>478</v>
      </c>
      <c r="I6" s="436" t="s">
        <v>479</v>
      </c>
      <c r="J6" s="436" t="s">
        <v>480</v>
      </c>
      <c r="K6" s="439" t="s">
        <v>481</v>
      </c>
      <c r="L6" s="439" t="s">
        <v>482</v>
      </c>
      <c r="M6" s="440" t="s">
        <v>483</v>
      </c>
    </row>
    <row r="7" spans="1:13" ht="41" thickBot="1" x14ac:dyDescent="0.3">
      <c r="A7" s="7" t="s">
        <v>6</v>
      </c>
      <c r="B7" s="623" t="s">
        <v>418</v>
      </c>
      <c r="C7" s="433" t="s">
        <v>419</v>
      </c>
      <c r="D7" s="433" t="s">
        <v>420</v>
      </c>
      <c r="E7" s="520" t="s">
        <v>439</v>
      </c>
      <c r="F7" s="520" t="s">
        <v>440</v>
      </c>
      <c r="G7" s="520" t="s">
        <v>441</v>
      </c>
      <c r="H7" s="449"/>
      <c r="I7" s="449"/>
      <c r="J7" s="449"/>
      <c r="K7" s="449"/>
      <c r="L7" s="449"/>
      <c r="M7" s="624"/>
    </row>
    <row r="8" spans="1:13" ht="40" x14ac:dyDescent="0.25">
      <c r="A8" s="7" t="s">
        <v>7</v>
      </c>
      <c r="B8" s="472" t="s">
        <v>356</v>
      </c>
      <c r="C8" s="425" t="s">
        <v>357</v>
      </c>
      <c r="D8" s="425" t="s">
        <v>358</v>
      </c>
      <c r="E8" s="427" t="s">
        <v>359</v>
      </c>
      <c r="F8" s="427" t="s">
        <v>360</v>
      </c>
      <c r="G8" s="428" t="s">
        <v>361</v>
      </c>
      <c r="H8" s="171"/>
      <c r="I8" s="171"/>
      <c r="J8" s="171"/>
      <c r="K8" s="171"/>
      <c r="L8" s="171"/>
      <c r="M8" s="193"/>
    </row>
    <row r="9" spans="1:13" ht="40" x14ac:dyDescent="0.25">
      <c r="A9" s="7" t="s">
        <v>8</v>
      </c>
      <c r="B9" s="473" t="s">
        <v>362</v>
      </c>
      <c r="C9" s="330" t="s">
        <v>363</v>
      </c>
      <c r="D9" s="330" t="s">
        <v>364</v>
      </c>
      <c r="E9" s="331" t="s">
        <v>365</v>
      </c>
      <c r="F9" s="331" t="s">
        <v>366</v>
      </c>
      <c r="G9" s="332" t="s">
        <v>367</v>
      </c>
      <c r="H9" s="171"/>
      <c r="I9" s="171"/>
      <c r="J9" s="171"/>
      <c r="K9" s="171"/>
      <c r="L9" s="171"/>
      <c r="M9" s="193"/>
    </row>
    <row r="10" spans="1:13" ht="22" thickBot="1" x14ac:dyDescent="0.3">
      <c r="A10" s="8" t="s">
        <v>9</v>
      </c>
      <c r="B10" s="211"/>
      <c r="C10" s="197"/>
      <c r="D10" s="197"/>
      <c r="E10" s="197"/>
      <c r="F10" s="197"/>
      <c r="G10" s="197"/>
      <c r="H10" s="173"/>
      <c r="I10" s="173"/>
      <c r="J10" s="173"/>
      <c r="K10" s="173"/>
      <c r="L10" s="173"/>
      <c r="M10" s="210"/>
    </row>
    <row r="11" spans="1:13" ht="22" thickBot="1" x14ac:dyDescent="0.3">
      <c r="A11" s="711" t="s">
        <v>45</v>
      </c>
      <c r="B11" s="711"/>
      <c r="C11" s="711"/>
      <c r="D11" s="711"/>
      <c r="E11" s="711"/>
      <c r="F11" s="711"/>
      <c r="G11" s="711"/>
      <c r="H11" s="711"/>
      <c r="I11" s="711"/>
      <c r="J11" s="711"/>
      <c r="K11" s="711"/>
      <c r="L11" s="711"/>
      <c r="M11" s="711"/>
    </row>
    <row r="12" spans="1:13" ht="16" thickBot="1" x14ac:dyDescent="0.25">
      <c r="A12" s="32"/>
      <c r="B12" s="3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5">
        <v>12</v>
      </c>
    </row>
    <row r="13" spans="1:13" x14ac:dyDescent="0.2">
      <c r="A13" s="6" t="s">
        <v>2</v>
      </c>
      <c r="B13" s="88">
        <v>22.530543496311058</v>
      </c>
      <c r="C13" s="89">
        <v>20.512015752141011</v>
      </c>
      <c r="D13" s="89">
        <v>0.626</v>
      </c>
      <c r="E13" s="89">
        <v>21.40092045643252</v>
      </c>
      <c r="F13" s="89">
        <v>19.750646454582117</v>
      </c>
      <c r="G13" s="89">
        <v>16.534884824330415</v>
      </c>
      <c r="H13" s="89">
        <v>17.88423125281712</v>
      </c>
      <c r="I13" s="89">
        <v>13.55362607643584</v>
      </c>
      <c r="J13" s="89">
        <v>14.087277299361849</v>
      </c>
      <c r="K13" s="89">
        <v>10.901833795933861</v>
      </c>
      <c r="L13" s="89">
        <v>17.368828164534083</v>
      </c>
      <c r="M13" s="90">
        <v>17.729150100002411</v>
      </c>
    </row>
    <row r="14" spans="1:13" x14ac:dyDescent="0.2">
      <c r="A14" s="7" t="s">
        <v>3</v>
      </c>
      <c r="B14" s="91">
        <v>19.993476146418995</v>
      </c>
      <c r="C14" s="87">
        <v>4.2803833653595236</v>
      </c>
      <c r="D14" s="87">
        <v>17.931463952743577</v>
      </c>
      <c r="E14" s="87">
        <v>17.323322183474485</v>
      </c>
      <c r="F14" s="87">
        <v>20.133181505468176</v>
      </c>
      <c r="G14" s="87">
        <v>15.484449505373282</v>
      </c>
      <c r="H14" s="87">
        <v>9.0417289398144849</v>
      </c>
      <c r="I14" s="87">
        <v>16.675491661328969</v>
      </c>
      <c r="J14" s="87">
        <v>20.751547932531491</v>
      </c>
      <c r="K14" s="87">
        <v>16.909875928166439</v>
      </c>
      <c r="L14" s="87">
        <v>11.716523289717825</v>
      </c>
      <c r="M14" s="92">
        <v>22.527386202077157</v>
      </c>
    </row>
    <row r="15" spans="1:13" x14ac:dyDescent="0.2">
      <c r="A15" s="7" t="s">
        <v>4</v>
      </c>
      <c r="B15" s="91">
        <v>17.82769909614974</v>
      </c>
      <c r="C15" s="87">
        <v>16.140417052167106</v>
      </c>
      <c r="D15" s="87">
        <v>19.907218940526178</v>
      </c>
      <c r="E15" s="87">
        <v>19.602329608806016</v>
      </c>
      <c r="F15" s="87">
        <v>21.66595497354874</v>
      </c>
      <c r="G15" s="87">
        <v>20.083268094797521</v>
      </c>
      <c r="H15" s="87">
        <v>14.846013332384409</v>
      </c>
      <c r="I15" s="87">
        <v>18.831494792778688</v>
      </c>
      <c r="J15" s="87">
        <v>20.301829051313074</v>
      </c>
      <c r="K15" s="87">
        <v>14.663440324532061</v>
      </c>
      <c r="L15" s="87">
        <v>19.789223836718957</v>
      </c>
      <c r="M15" s="92">
        <v>11.883491168461889</v>
      </c>
    </row>
    <row r="16" spans="1:13" x14ac:dyDescent="0.2">
      <c r="A16" s="7" t="s">
        <v>5</v>
      </c>
      <c r="B16" s="91">
        <v>15.30555357863023</v>
      </c>
      <c r="C16" s="87">
        <v>11.125044480819872</v>
      </c>
      <c r="D16" s="87">
        <v>17.190496524565273</v>
      </c>
      <c r="E16" s="87">
        <v>14.497070196664531</v>
      </c>
      <c r="F16" s="87">
        <v>18.813583849310842</v>
      </c>
      <c r="G16" s="87">
        <v>16.257324508338673</v>
      </c>
      <c r="H16" s="87">
        <v>19.266386734040282</v>
      </c>
      <c r="I16" s="87">
        <v>19.848765212440394</v>
      </c>
      <c r="J16" s="87">
        <v>12.958271060185515</v>
      </c>
      <c r="K16" s="87">
        <v>-0.17979740469242997</v>
      </c>
      <c r="L16" s="87">
        <v>20.924528301886792</v>
      </c>
      <c r="M16" s="92">
        <v>21.324345164943733</v>
      </c>
    </row>
    <row r="17" spans="1:13" x14ac:dyDescent="0.2">
      <c r="A17" s="7" t="s">
        <v>6</v>
      </c>
      <c r="B17" s="91">
        <v>11.318506393376509</v>
      </c>
      <c r="C17" s="87">
        <v>8.8501411524683888</v>
      </c>
      <c r="D17" s="87">
        <v>18.088249946623016</v>
      </c>
      <c r="E17" s="87">
        <v>4.9534552700875381</v>
      </c>
      <c r="F17" s="87">
        <v>14.581263492515362</v>
      </c>
      <c r="G17" s="87">
        <v>4.1809361136811143</v>
      </c>
      <c r="H17" s="87"/>
      <c r="I17" s="87"/>
      <c r="J17" s="87"/>
      <c r="K17" s="87"/>
      <c r="L17" s="87"/>
      <c r="M17" s="92"/>
    </row>
    <row r="18" spans="1:13" x14ac:dyDescent="0.2">
      <c r="A18" s="7" t="s">
        <v>7</v>
      </c>
      <c r="B18" s="91">
        <v>12.516594311199677</v>
      </c>
      <c r="C18" s="87">
        <v>11.236353284463739</v>
      </c>
      <c r="D18" s="87">
        <v>20.295115412900625</v>
      </c>
      <c r="E18" s="87">
        <v>13.07361279149764</v>
      </c>
      <c r="F18" s="87">
        <v>13.65176855739805</v>
      </c>
      <c r="G18" s="87">
        <v>5.6859298270585725</v>
      </c>
      <c r="H18" s="87"/>
      <c r="I18" s="87"/>
      <c r="J18" s="87"/>
      <c r="K18" s="87"/>
      <c r="L18" s="155"/>
      <c r="M18" s="156"/>
    </row>
    <row r="19" spans="1:13" ht="16" thickBot="1" x14ac:dyDescent="0.25">
      <c r="A19" s="7" t="s">
        <v>8</v>
      </c>
      <c r="B19" s="93">
        <v>17.776623253386472</v>
      </c>
      <c r="C19" s="94">
        <v>11.353806372025716</v>
      </c>
      <c r="D19" s="94">
        <v>12.261831898085546</v>
      </c>
      <c r="E19" s="94">
        <v>3.7938936730481814</v>
      </c>
      <c r="F19" s="94">
        <v>4.4521386378193721</v>
      </c>
      <c r="G19" s="94">
        <v>1.0032263421346048</v>
      </c>
      <c r="H19" s="94"/>
      <c r="I19" s="94"/>
      <c r="J19" s="94"/>
      <c r="K19" s="94"/>
      <c r="L19" s="157"/>
      <c r="M19" s="158"/>
    </row>
    <row r="20" spans="1:13" ht="16" thickBot="1" x14ac:dyDescent="0.25">
      <c r="A20" s="8" t="s">
        <v>9</v>
      </c>
      <c r="B20" s="391"/>
      <c r="C20" s="392"/>
      <c r="D20" s="392"/>
      <c r="E20" s="392"/>
      <c r="F20" s="392"/>
      <c r="G20" s="392"/>
      <c r="H20" s="392"/>
      <c r="I20" s="392"/>
      <c r="J20" s="392"/>
      <c r="K20" s="392"/>
      <c r="L20" s="393"/>
      <c r="M20" s="394"/>
    </row>
    <row r="21" spans="1:13" ht="22" thickBot="1" x14ac:dyDescent="0.3">
      <c r="A21" s="711" t="s">
        <v>46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</row>
    <row r="22" spans="1:13" ht="16" thickBot="1" x14ac:dyDescent="0.25">
      <c r="A22" s="32"/>
      <c r="B22" s="3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5">
        <v>12</v>
      </c>
    </row>
    <row r="23" spans="1:13" x14ac:dyDescent="0.2">
      <c r="A23" s="6" t="s">
        <v>2</v>
      </c>
      <c r="B23" s="88">
        <f>((B13)/(660*236))*10^6</f>
        <v>144.64909794755431</v>
      </c>
      <c r="C23" s="89">
        <f t="shared" ref="C23:M23" si="0">((C13)/(660*236))*10^6</f>
        <v>131.68988027825506</v>
      </c>
      <c r="D23" s="89">
        <f t="shared" si="0"/>
        <v>4.019003595274782</v>
      </c>
      <c r="E23" s="89">
        <f t="shared" si="0"/>
        <v>137.39676718305418</v>
      </c>
      <c r="F23" s="89">
        <f t="shared" si="0"/>
        <v>126.80178771560169</v>
      </c>
      <c r="G23" s="89">
        <f t="shared" si="0"/>
        <v>106.15616862050858</v>
      </c>
      <c r="H23" s="89">
        <f t="shared" si="0"/>
        <v>114.81915288146584</v>
      </c>
      <c r="I23" s="89">
        <f t="shared" si="0"/>
        <v>87.016089345376486</v>
      </c>
      <c r="J23" s="89">
        <f t="shared" si="0"/>
        <v>90.442201459693436</v>
      </c>
      <c r="K23" s="89">
        <f t="shared" si="0"/>
        <v>69.991228787454162</v>
      </c>
      <c r="L23" s="89">
        <f t="shared" si="0"/>
        <v>111.51019622839036</v>
      </c>
      <c r="M23" s="90">
        <f t="shared" si="0"/>
        <v>113.82351117104783</v>
      </c>
    </row>
    <row r="24" spans="1:13" x14ac:dyDescent="0.2">
      <c r="A24" s="7" t="s">
        <v>3</v>
      </c>
      <c r="B24" s="91">
        <f t="shared" ref="B24:M24" si="1">((B14)/(660*236))*10^6</f>
        <v>128.36078676437464</v>
      </c>
      <c r="C24" s="87">
        <f t="shared" si="1"/>
        <v>27.480632802770437</v>
      </c>
      <c r="D24" s="87">
        <f t="shared" si="1"/>
        <v>115.1223931223907</v>
      </c>
      <c r="E24" s="87">
        <f t="shared" si="1"/>
        <v>111.21804175317466</v>
      </c>
      <c r="F24" s="87">
        <f t="shared" si="1"/>
        <v>129.25771382555328</v>
      </c>
      <c r="G24" s="87">
        <f t="shared" si="1"/>
        <v>99.412233598955325</v>
      </c>
      <c r="H24" s="87">
        <f t="shared" si="1"/>
        <v>58.049107215039065</v>
      </c>
      <c r="I24" s="87">
        <f t="shared" si="1"/>
        <v>107.05888329050443</v>
      </c>
      <c r="J24" s="87">
        <f t="shared" si="1"/>
        <v>133.22770886319651</v>
      </c>
      <c r="K24" s="87">
        <f t="shared" si="1"/>
        <v>108.56366158298947</v>
      </c>
      <c r="L24" s="87">
        <f t="shared" si="1"/>
        <v>75.221644130186334</v>
      </c>
      <c r="M24" s="92">
        <f t="shared" si="1"/>
        <v>144.62882769695145</v>
      </c>
    </row>
    <row r="25" spans="1:13" x14ac:dyDescent="0.2">
      <c r="A25" s="7" t="s">
        <v>4</v>
      </c>
      <c r="B25" s="91">
        <f t="shared" ref="B25:M25" si="2">((B15)/(660*236))*10^6</f>
        <v>114.45620888642617</v>
      </c>
      <c r="C25" s="87">
        <f t="shared" si="2"/>
        <v>103.62363284647603</v>
      </c>
      <c r="D25" s="87">
        <f t="shared" si="2"/>
        <v>127.80700398386092</v>
      </c>
      <c r="E25" s="87">
        <f t="shared" si="2"/>
        <v>125.84957375966883</v>
      </c>
      <c r="F25" s="87">
        <f t="shared" si="2"/>
        <v>139.09832417532576</v>
      </c>
      <c r="G25" s="87">
        <f t="shared" si="2"/>
        <v>128.93726306367182</v>
      </c>
      <c r="H25" s="87">
        <f t="shared" si="2"/>
        <v>95.313388112380636</v>
      </c>
      <c r="I25" s="87">
        <f t="shared" si="2"/>
        <v>120.90071130443431</v>
      </c>
      <c r="J25" s="87">
        <f t="shared" si="2"/>
        <v>130.34045359086463</v>
      </c>
      <c r="K25" s="87">
        <f t="shared" si="2"/>
        <v>94.14124502139228</v>
      </c>
      <c r="L25" s="87">
        <f t="shared" si="2"/>
        <v>127.04945966049664</v>
      </c>
      <c r="M25" s="92">
        <f t="shared" si="2"/>
        <v>76.293600208409657</v>
      </c>
    </row>
    <row r="26" spans="1:13" x14ac:dyDescent="0.2">
      <c r="A26" s="7" t="s">
        <v>5</v>
      </c>
      <c r="B26" s="91">
        <f t="shared" ref="B26:M26" si="3">((B16)/(660*236))*10^6</f>
        <v>98.263697859721546</v>
      </c>
      <c r="C26" s="87">
        <f t="shared" si="3"/>
        <v>71.424271191704364</v>
      </c>
      <c r="D26" s="87">
        <f t="shared" si="3"/>
        <v>110.36528328560139</v>
      </c>
      <c r="E26" s="87">
        <f t="shared" si="3"/>
        <v>93.073126583619228</v>
      </c>
      <c r="F26" s="87">
        <f t="shared" si="3"/>
        <v>120.78572065556524</v>
      </c>
      <c r="G26" s="87">
        <f t="shared" si="3"/>
        <v>104.37419432677628</v>
      </c>
      <c r="H26" s="87">
        <f t="shared" si="3"/>
        <v>123.69277564227197</v>
      </c>
      <c r="I26" s="87">
        <f t="shared" si="3"/>
        <v>127.43172324371081</v>
      </c>
      <c r="J26" s="87">
        <f t="shared" si="3"/>
        <v>83.193830638068277</v>
      </c>
      <c r="K26" s="87">
        <f t="shared" si="3"/>
        <v>-1.1543233480510398</v>
      </c>
      <c r="L26" s="87">
        <f t="shared" si="3"/>
        <v>134.33826593404464</v>
      </c>
      <c r="M26" s="92">
        <f t="shared" si="3"/>
        <v>136.90514358592534</v>
      </c>
    </row>
    <row r="27" spans="1:13" x14ac:dyDescent="0.2">
      <c r="A27" s="7" t="s">
        <v>6</v>
      </c>
      <c r="B27" s="91">
        <f t="shared" ref="B27:G27" si="4">((B17)/(660*236))*10^6</f>
        <v>72.666322504985288</v>
      </c>
      <c r="C27" s="87">
        <f t="shared" si="4"/>
        <v>56.819088035878202</v>
      </c>
      <c r="D27" s="87">
        <f t="shared" si="4"/>
        <v>116.12898014010668</v>
      </c>
      <c r="E27" s="87">
        <f t="shared" si="4"/>
        <v>31.801844312323691</v>
      </c>
      <c r="F27" s="87">
        <f t="shared" si="4"/>
        <v>93.613658786051374</v>
      </c>
      <c r="G27" s="87">
        <f t="shared" si="4"/>
        <v>26.842168166930627</v>
      </c>
      <c r="H27" s="87"/>
      <c r="I27" s="87"/>
      <c r="J27" s="87"/>
      <c r="K27" s="87"/>
      <c r="L27" s="87"/>
      <c r="M27" s="92"/>
    </row>
    <row r="28" spans="1:13" x14ac:dyDescent="0.2">
      <c r="A28" s="7" t="s">
        <v>7</v>
      </c>
      <c r="B28" s="91">
        <f t="shared" ref="B28:G28" si="5">((B18)/(660*236))*10^6</f>
        <v>80.358206928606037</v>
      </c>
      <c r="C28" s="87">
        <f t="shared" si="5"/>
        <v>72.138888575139575</v>
      </c>
      <c r="D28" s="87">
        <f t="shared" si="5"/>
        <v>130.29735113572565</v>
      </c>
      <c r="E28" s="87">
        <f t="shared" si="5"/>
        <v>83.934339955685928</v>
      </c>
      <c r="F28" s="87">
        <f t="shared" si="5"/>
        <v>87.646177178980807</v>
      </c>
      <c r="G28" s="87">
        <f t="shared" si="5"/>
        <v>36.504428781834697</v>
      </c>
      <c r="H28" s="87"/>
      <c r="I28" s="87"/>
      <c r="J28" s="87"/>
      <c r="K28" s="87"/>
      <c r="L28" s="87"/>
      <c r="M28" s="92"/>
    </row>
    <row r="29" spans="1:13" x14ac:dyDescent="0.2">
      <c r="A29" s="7" t="s">
        <v>8</v>
      </c>
      <c r="B29" s="91">
        <f t="shared" ref="B29:G29" si="6">((B19)/(660*236))*10^6</f>
        <v>114.12829515528037</v>
      </c>
      <c r="C29" s="87">
        <f t="shared" si="6"/>
        <v>72.892953081829205</v>
      </c>
      <c r="D29" s="87">
        <f t="shared" si="6"/>
        <v>78.722598215752086</v>
      </c>
      <c r="E29" s="87">
        <f t="shared" si="6"/>
        <v>24.357304012892794</v>
      </c>
      <c r="F29" s="87">
        <f t="shared" si="6"/>
        <v>28.5833245879518</v>
      </c>
      <c r="G29" s="87">
        <f t="shared" si="6"/>
        <v>6.4408470861235543</v>
      </c>
      <c r="H29" s="87"/>
      <c r="I29" s="87"/>
      <c r="J29" s="87"/>
      <c r="K29" s="87"/>
      <c r="L29" s="87"/>
      <c r="M29" s="92"/>
    </row>
    <row r="30" spans="1:13" ht="16" thickBot="1" x14ac:dyDescent="0.25">
      <c r="A30" s="8" t="s">
        <v>9</v>
      </c>
      <c r="B30" s="93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5"/>
    </row>
    <row r="31" spans="1:13" ht="22" thickBot="1" x14ac:dyDescent="0.3">
      <c r="A31" s="711" t="s">
        <v>487</v>
      </c>
      <c r="B31" s="711"/>
      <c r="C31" s="711"/>
      <c r="D31" s="711"/>
      <c r="E31" s="711"/>
      <c r="F31" s="711"/>
      <c r="G31" s="711"/>
      <c r="H31" s="711"/>
      <c r="I31" s="711"/>
      <c r="J31" s="711"/>
      <c r="K31" s="711"/>
      <c r="L31" s="711"/>
      <c r="M31" s="711"/>
    </row>
    <row r="32" spans="1:13" ht="16" thickBot="1" x14ac:dyDescent="0.25">
      <c r="A32" s="32"/>
      <c r="B32" s="3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5">
        <v>12</v>
      </c>
    </row>
    <row r="33" spans="1:13" x14ac:dyDescent="0.2">
      <c r="A33" s="6" t="s">
        <v>2</v>
      </c>
      <c r="B33" s="88">
        <f>(5*15)/B23</f>
        <v>0.51849614732608207</v>
      </c>
      <c r="C33" s="89">
        <f t="shared" ref="C33:M33" si="7">(5*15)/C23</f>
        <v>0.56951984344984008</v>
      </c>
      <c r="D33" s="649">
        <f t="shared" si="7"/>
        <v>18.661341853035143</v>
      </c>
      <c r="E33" s="89">
        <f t="shared" si="7"/>
        <v>0.54586437175830527</v>
      </c>
      <c r="F33" s="89">
        <f t="shared" si="7"/>
        <v>0.59147431082134494</v>
      </c>
      <c r="G33" s="89">
        <f t="shared" si="7"/>
        <v>0.70650628196758936</v>
      </c>
      <c r="H33" s="89">
        <f t="shared" si="7"/>
        <v>0.65320112644818629</v>
      </c>
      <c r="I33" s="89">
        <f t="shared" si="7"/>
        <v>0.86190956826750398</v>
      </c>
      <c r="J33" s="89">
        <f t="shared" si="7"/>
        <v>0.82925889451535051</v>
      </c>
      <c r="K33" s="89">
        <f t="shared" si="7"/>
        <v>1.0715628415062726</v>
      </c>
      <c r="L33" s="89">
        <f t="shared" si="7"/>
        <v>0.672584234776058</v>
      </c>
      <c r="M33" s="90">
        <f t="shared" si="7"/>
        <v>0.65891483427614572</v>
      </c>
    </row>
    <row r="34" spans="1:13" x14ac:dyDescent="0.2">
      <c r="A34" s="7" t="s">
        <v>3</v>
      </c>
      <c r="B34" s="91">
        <f t="shared" ref="B34:M34" si="8">(5*15)/B24</f>
        <v>0.58429059131332439</v>
      </c>
      <c r="C34" s="87">
        <f t="shared" si="8"/>
        <v>2.7291947946860575</v>
      </c>
      <c r="D34" s="87">
        <f t="shared" si="8"/>
        <v>0.6514805500982318</v>
      </c>
      <c r="E34" s="87">
        <f t="shared" si="8"/>
        <v>0.67435102091121979</v>
      </c>
      <c r="F34" s="87">
        <f t="shared" si="8"/>
        <v>0.58023616370950437</v>
      </c>
      <c r="G34" s="87">
        <f t="shared" si="8"/>
        <v>0.7544343114003641</v>
      </c>
      <c r="H34" s="87">
        <f t="shared" si="8"/>
        <v>1.2920095346542968</v>
      </c>
      <c r="I34" s="87">
        <f t="shared" si="8"/>
        <v>0.70054905949735524</v>
      </c>
      <c r="J34" s="87">
        <f t="shared" si="8"/>
        <v>0.56294595651279244</v>
      </c>
      <c r="K34" s="87">
        <f t="shared" si="8"/>
        <v>0.69083889495259565</v>
      </c>
      <c r="L34" s="87">
        <f t="shared" si="8"/>
        <v>0.99705345272960622</v>
      </c>
      <c r="M34" s="92">
        <f t="shared" si="8"/>
        <v>0.51856881642677444</v>
      </c>
    </row>
    <row r="35" spans="1:13" x14ac:dyDescent="0.2">
      <c r="A35" s="7" t="s">
        <v>4</v>
      </c>
      <c r="B35" s="91">
        <f t="shared" ref="B35:M35" si="9">(5*15)/B25</f>
        <v>0.65527244637660331</v>
      </c>
      <c r="C35" s="87">
        <f t="shared" si="9"/>
        <v>0.72377311950755985</v>
      </c>
      <c r="D35" s="87">
        <f t="shared" si="9"/>
        <v>0.58682229973461209</v>
      </c>
      <c r="E35" s="87">
        <f t="shared" si="9"/>
        <v>0.59594957503173795</v>
      </c>
      <c r="F35" s="87">
        <f t="shared" si="9"/>
        <v>0.53918694164472203</v>
      </c>
      <c r="G35" s="87">
        <f t="shared" si="9"/>
        <v>0.58167823806655095</v>
      </c>
      <c r="H35" s="87">
        <f t="shared" si="9"/>
        <v>0.78687791385162131</v>
      </c>
      <c r="I35" s="87">
        <f t="shared" si="9"/>
        <v>0.62034374480350307</v>
      </c>
      <c r="J35" s="87">
        <f t="shared" si="9"/>
        <v>0.57541613469769792</v>
      </c>
      <c r="K35" s="87">
        <f t="shared" si="9"/>
        <v>0.79667525092702252</v>
      </c>
      <c r="L35" s="87">
        <f t="shared" si="9"/>
        <v>0.59032128275410267</v>
      </c>
      <c r="M35" s="92">
        <f t="shared" si="9"/>
        <v>0.98304444665245894</v>
      </c>
    </row>
    <row r="36" spans="1:13" x14ac:dyDescent="0.2">
      <c r="A36" s="7" t="s">
        <v>5</v>
      </c>
      <c r="B36" s="91">
        <f t="shared" ref="B36:M36" si="10">(5*15)/B26</f>
        <v>0.76325236718719724</v>
      </c>
      <c r="C36" s="87">
        <f t="shared" si="10"/>
        <v>1.0500632172878361</v>
      </c>
      <c r="D36" s="87">
        <f t="shared" si="10"/>
        <v>0.67956152303724249</v>
      </c>
      <c r="E36" s="87">
        <f t="shared" si="10"/>
        <v>0.80581799229252415</v>
      </c>
      <c r="F36" s="87">
        <f t="shared" si="10"/>
        <v>0.620934325621746</v>
      </c>
      <c r="G36" s="87">
        <f t="shared" si="10"/>
        <v>0.71856842089902884</v>
      </c>
      <c r="H36" s="87">
        <f t="shared" si="10"/>
        <v>0.60634098968645644</v>
      </c>
      <c r="I36" s="87">
        <f t="shared" si="10"/>
        <v>0.58855046522884957</v>
      </c>
      <c r="J36" s="87">
        <f t="shared" si="10"/>
        <v>0.90150915548395361</v>
      </c>
      <c r="K36" s="642">
        <f t="shared" si="10"/>
        <v>-64.973129172714081</v>
      </c>
      <c r="L36" s="87">
        <f t="shared" si="10"/>
        <v>0.55829215509467989</v>
      </c>
      <c r="M36" s="92">
        <f t="shared" si="10"/>
        <v>0.54782455965891441</v>
      </c>
    </row>
    <row r="37" spans="1:13" x14ac:dyDescent="0.2">
      <c r="A37" s="7" t="s">
        <v>6</v>
      </c>
      <c r="B37" s="91">
        <f t="shared" ref="B37:G37" si="11">(5*15)/B27</f>
        <v>1.0321149800150491</v>
      </c>
      <c r="C37" s="87">
        <f t="shared" si="11"/>
        <v>1.3199789470862595</v>
      </c>
      <c r="D37" s="87">
        <f t="shared" si="11"/>
        <v>0.64583362317928217</v>
      </c>
      <c r="E37" s="87">
        <f t="shared" si="11"/>
        <v>2.3583537880202869</v>
      </c>
      <c r="F37" s="87">
        <f t="shared" si="11"/>
        <v>0.80116513949538259</v>
      </c>
      <c r="G37" s="87">
        <f t="shared" si="11"/>
        <v>2.7941110991324281</v>
      </c>
      <c r="H37" s="87"/>
      <c r="I37" s="87"/>
      <c r="J37" s="87"/>
      <c r="K37" s="87"/>
      <c r="L37" s="87"/>
      <c r="M37" s="92"/>
    </row>
    <row r="38" spans="1:13" x14ac:dyDescent="0.2">
      <c r="A38" s="7" t="s">
        <v>7</v>
      </c>
      <c r="B38" s="91">
        <f t="shared" ref="B38:G38" si="12">(5*15)/B28</f>
        <v>0.93332097450399165</v>
      </c>
      <c r="C38" s="87">
        <f t="shared" si="12"/>
        <v>1.0396611519995946</v>
      </c>
      <c r="D38" s="87">
        <f t="shared" si="12"/>
        <v>0.57560648275862059</v>
      </c>
      <c r="E38" s="87">
        <f t="shared" si="12"/>
        <v>0.89355560596052919</v>
      </c>
      <c r="F38" s="87">
        <f t="shared" si="12"/>
        <v>0.85571330563389825</v>
      </c>
      <c r="G38" s="87">
        <f t="shared" si="12"/>
        <v>2.054545229244114</v>
      </c>
      <c r="H38" s="87"/>
      <c r="I38" s="87"/>
      <c r="J38" s="87"/>
      <c r="K38" s="87"/>
      <c r="L38" s="87"/>
      <c r="M38" s="92"/>
    </row>
    <row r="39" spans="1:13" x14ac:dyDescent="0.2">
      <c r="A39" s="7" t="s">
        <v>8</v>
      </c>
      <c r="B39" s="91">
        <f t="shared" ref="B39:G39" si="13">(5*15)/B29</f>
        <v>0.65715517696953851</v>
      </c>
      <c r="C39" s="87">
        <f t="shared" si="13"/>
        <v>1.0289060441248064</v>
      </c>
      <c r="D39" s="87">
        <f t="shared" si="13"/>
        <v>0.95271245741216903</v>
      </c>
      <c r="E39" s="87">
        <f t="shared" si="13"/>
        <v>3.079158512793577</v>
      </c>
      <c r="F39" s="87">
        <f t="shared" si="13"/>
        <v>2.6239075083523824</v>
      </c>
      <c r="G39" s="642">
        <f t="shared" si="13"/>
        <v>11.644431081368678</v>
      </c>
      <c r="H39" s="87"/>
      <c r="I39" s="87"/>
      <c r="J39" s="87"/>
      <c r="K39" s="87"/>
      <c r="L39" s="87"/>
      <c r="M39" s="92"/>
    </row>
    <row r="40" spans="1:13" ht="16" thickBot="1" x14ac:dyDescent="0.25">
      <c r="A40" s="8" t="s">
        <v>9</v>
      </c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5"/>
    </row>
    <row r="41" spans="1:13" x14ac:dyDescent="0.2">
      <c r="A41" s="84"/>
      <c r="B41" s="184"/>
      <c r="C41" s="84"/>
      <c r="D41" s="84"/>
      <c r="E41" s="84"/>
      <c r="F41" s="84"/>
      <c r="G41" s="69"/>
      <c r="H41" s="69"/>
      <c r="I41" s="9"/>
      <c r="J41" s="83"/>
      <c r="K41" s="84"/>
      <c r="L41" s="29" t="s">
        <v>47</v>
      </c>
      <c r="M41" s="159">
        <f>SUM(B33:G38)</f>
        <v>51.192031034193825</v>
      </c>
    </row>
    <row r="42" spans="1:13" ht="16" thickBot="1" x14ac:dyDescent="0.25">
      <c r="A42" s="84"/>
      <c r="B42" s="84"/>
      <c r="C42" s="84"/>
      <c r="H42" s="84"/>
      <c r="I42" s="84"/>
      <c r="J42" s="710"/>
      <c r="K42" s="84"/>
      <c r="L42" s="29"/>
      <c r="M42" s="159"/>
    </row>
    <row r="43" spans="1:13" ht="16" thickBot="1" x14ac:dyDescent="0.25">
      <c r="A43" s="84"/>
      <c r="B43" s="84"/>
      <c r="C43" s="84"/>
      <c r="H43" s="28" t="s">
        <v>49</v>
      </c>
      <c r="I43" s="28"/>
      <c r="J43" s="710"/>
      <c r="K43" s="712" t="s">
        <v>265</v>
      </c>
      <c r="L43" s="85" t="s">
        <v>48</v>
      </c>
      <c r="M43" s="5">
        <v>10</v>
      </c>
    </row>
    <row r="44" spans="1:13" ht="16" thickBot="1" x14ac:dyDescent="0.25">
      <c r="H44" s="10" t="s">
        <v>36</v>
      </c>
      <c r="I44" s="11" t="s">
        <v>51</v>
      </c>
      <c r="J44" s="710"/>
      <c r="K44" s="713"/>
      <c r="L44" s="67" t="s">
        <v>50</v>
      </c>
      <c r="M44" s="13">
        <v>236</v>
      </c>
    </row>
    <row r="45" spans="1:13" ht="16" thickBot="1" x14ac:dyDescent="0.25">
      <c r="H45" s="96" t="s">
        <v>244</v>
      </c>
      <c r="I45" s="98">
        <v>236</v>
      </c>
      <c r="J45" s="84"/>
      <c r="K45" s="714"/>
      <c r="L45" s="66" t="s">
        <v>52</v>
      </c>
      <c r="M45" s="68">
        <f>((M43)/(660*M44))*10^6</f>
        <v>64.201335387776069</v>
      </c>
    </row>
    <row r="46" spans="1:13" x14ac:dyDescent="0.2">
      <c r="D46" s="42"/>
      <c r="E46" s="42"/>
      <c r="F46" s="710"/>
      <c r="G46" s="84"/>
    </row>
    <row r="47" spans="1:13" x14ac:dyDescent="0.2">
      <c r="D47" s="42"/>
      <c r="E47" s="42"/>
      <c r="F47" s="710"/>
    </row>
    <row r="48" spans="1:13" x14ac:dyDescent="0.2">
      <c r="D48" s="42"/>
      <c r="E48" s="42"/>
      <c r="F48" s="710"/>
    </row>
    <row r="49" spans="4:6" x14ac:dyDescent="0.2">
      <c r="D49" s="42"/>
      <c r="E49" s="42"/>
    </row>
    <row r="50" spans="4:6" x14ac:dyDescent="0.2">
      <c r="F50" s="710"/>
    </row>
    <row r="51" spans="4:6" x14ac:dyDescent="0.2">
      <c r="F51" s="710"/>
    </row>
    <row r="52" spans="4:6" x14ac:dyDescent="0.2">
      <c r="F52" s="710"/>
    </row>
    <row r="53" spans="4:6" x14ac:dyDescent="0.2">
      <c r="F53" s="42"/>
    </row>
    <row r="54" spans="4:6" x14ac:dyDescent="0.2">
      <c r="F54" s="710"/>
    </row>
    <row r="55" spans="4:6" x14ac:dyDescent="0.2">
      <c r="F55" s="710"/>
    </row>
    <row r="56" spans="4:6" x14ac:dyDescent="0.2">
      <c r="F56" s="710"/>
    </row>
  </sheetData>
  <mergeCells count="9">
    <mergeCell ref="F46:F48"/>
    <mergeCell ref="F50:F52"/>
    <mergeCell ref="F54:F56"/>
    <mergeCell ref="A1:M1"/>
    <mergeCell ref="A11:M11"/>
    <mergeCell ref="A21:M21"/>
    <mergeCell ref="A31:M31"/>
    <mergeCell ref="J42:J44"/>
    <mergeCell ref="K43:K45"/>
  </mergeCells>
  <pageMargins left="0.7" right="0.7" top="0.75" bottom="0.75" header="0.3" footer="0.3"/>
  <pageSetup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D18" sqref="D18"/>
    </sheetView>
  </sheetViews>
  <sheetFormatPr baseColWidth="10" defaultColWidth="8.83203125" defaultRowHeight="15" x14ac:dyDescent="0.2"/>
  <cols>
    <col min="1" max="1" width="35.5" bestFit="1" customWidth="1"/>
    <col min="2" max="2" width="21" bestFit="1" customWidth="1"/>
    <col min="4" max="4" width="18.1640625" bestFit="1" customWidth="1"/>
  </cols>
  <sheetData>
    <row r="1" spans="1:5" ht="16" thickBot="1" x14ac:dyDescent="0.25">
      <c r="A1" s="715" t="s">
        <v>196</v>
      </c>
      <c r="B1" s="715"/>
      <c r="C1" s="715"/>
      <c r="D1" s="387" t="s">
        <v>268</v>
      </c>
      <c r="E1" s="387" t="s">
        <v>269</v>
      </c>
    </row>
    <row r="2" spans="1:5" x14ac:dyDescent="0.2">
      <c r="A2" s="722" t="s">
        <v>488</v>
      </c>
      <c r="B2" s="86" t="s">
        <v>48</v>
      </c>
      <c r="C2" s="5">
        <v>4.96</v>
      </c>
      <c r="D2" s="716">
        <v>5</v>
      </c>
      <c r="E2" s="718">
        <f>(D2/C3)*E9</f>
        <v>4.7110552763819102</v>
      </c>
    </row>
    <row r="3" spans="1:5" ht="16" thickBot="1" x14ac:dyDescent="0.25">
      <c r="A3" s="723"/>
      <c r="B3" s="66" t="s">
        <v>52</v>
      </c>
      <c r="C3" s="68">
        <v>31.84</v>
      </c>
      <c r="D3" s="717"/>
      <c r="E3" s="719"/>
    </row>
    <row r="4" spans="1:5" x14ac:dyDescent="0.2">
      <c r="A4" s="722" t="s">
        <v>195</v>
      </c>
      <c r="B4" s="86" t="s">
        <v>48</v>
      </c>
      <c r="C4" s="5">
        <v>10</v>
      </c>
      <c r="D4" s="716">
        <v>5</v>
      </c>
      <c r="E4" s="720">
        <f>(D4/C5)*E9</f>
        <v>2.3364485981308412</v>
      </c>
    </row>
    <row r="5" spans="1:5" ht="16" thickBot="1" x14ac:dyDescent="0.25">
      <c r="A5" s="723"/>
      <c r="B5" s="66" t="s">
        <v>52</v>
      </c>
      <c r="C5" s="68">
        <v>64.2</v>
      </c>
      <c r="D5" s="717"/>
      <c r="E5" s="721"/>
    </row>
    <row r="6" spans="1:5" x14ac:dyDescent="0.2">
      <c r="A6" s="722" t="s">
        <v>195</v>
      </c>
      <c r="B6" s="166" t="s">
        <v>48</v>
      </c>
      <c r="C6" s="5">
        <v>5.32</v>
      </c>
      <c r="D6" s="716">
        <v>5</v>
      </c>
      <c r="E6" s="720">
        <f>(D6/C7)*E9</f>
        <v>4.3911007025761135</v>
      </c>
    </row>
    <row r="7" spans="1:5" ht="16" thickBot="1" x14ac:dyDescent="0.25">
      <c r="A7" s="723"/>
      <c r="B7" s="66" t="s">
        <v>52</v>
      </c>
      <c r="C7" s="68">
        <v>34.159999999999997</v>
      </c>
      <c r="D7" s="717"/>
      <c r="E7" s="721"/>
    </row>
    <row r="8" spans="1:5" s="23" customFormat="1" x14ac:dyDescent="0.2">
      <c r="A8" s="99"/>
      <c r="D8" s="388" t="s">
        <v>40</v>
      </c>
      <c r="E8" s="389">
        <f>E9-(E2+E4)</f>
        <v>22.952496125487251</v>
      </c>
    </row>
    <row r="9" spans="1:5" ht="16" thickBot="1" x14ac:dyDescent="0.25">
      <c r="D9" s="14" t="s">
        <v>270</v>
      </c>
      <c r="E9" s="390">
        <v>30</v>
      </c>
    </row>
    <row r="10" spans="1:5" ht="16" thickBot="1" x14ac:dyDescent="0.25">
      <c r="D10" s="23"/>
      <c r="E10" s="23"/>
    </row>
    <row r="11" spans="1:5" x14ac:dyDescent="0.2">
      <c r="A11" s="712" t="s">
        <v>271</v>
      </c>
      <c r="B11" s="166" t="s">
        <v>48</v>
      </c>
      <c r="C11" s="5">
        <v>1.54</v>
      </c>
    </row>
    <row r="12" spans="1:5" x14ac:dyDescent="0.2">
      <c r="A12" s="713"/>
      <c r="B12" s="67" t="s">
        <v>50</v>
      </c>
      <c r="C12" s="13">
        <v>236</v>
      </c>
    </row>
    <row r="13" spans="1:5" ht="16" thickBot="1" x14ac:dyDescent="0.25">
      <c r="A13" s="714"/>
      <c r="B13" s="66" t="s">
        <v>52</v>
      </c>
      <c r="C13" s="68">
        <f>((C11)/(660*C12))*10^6</f>
        <v>9.8870056497175138</v>
      </c>
    </row>
    <row r="14" spans="1:5" ht="16" thickBot="1" x14ac:dyDescent="0.25"/>
    <row r="15" spans="1:5" x14ac:dyDescent="0.2">
      <c r="A15" s="712" t="s">
        <v>272</v>
      </c>
      <c r="B15" s="166" t="s">
        <v>48</v>
      </c>
      <c r="C15" s="5">
        <v>0.41199999999999998</v>
      </c>
    </row>
    <row r="16" spans="1:5" x14ac:dyDescent="0.2">
      <c r="A16" s="713"/>
      <c r="B16" s="67" t="s">
        <v>50</v>
      </c>
      <c r="C16" s="13">
        <v>236</v>
      </c>
    </row>
    <row r="17" spans="1:3" ht="16" thickBot="1" x14ac:dyDescent="0.25">
      <c r="A17" s="714"/>
      <c r="B17" s="66" t="s">
        <v>52</v>
      </c>
      <c r="C17" s="68">
        <f>((C15)/(660*C16))*10^6</f>
        <v>2.6450950179763741</v>
      </c>
    </row>
  </sheetData>
  <mergeCells count="12">
    <mergeCell ref="A11:A13"/>
    <mergeCell ref="A15:A17"/>
    <mergeCell ref="A1:C1"/>
    <mergeCell ref="D2:D3"/>
    <mergeCell ref="E2:E3"/>
    <mergeCell ref="D4:D5"/>
    <mergeCell ref="E4:E5"/>
    <mergeCell ref="A2:A3"/>
    <mergeCell ref="A4:A5"/>
    <mergeCell ref="A6:A7"/>
    <mergeCell ref="D6:D7"/>
    <mergeCell ref="E6:E7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Pulldown 1</vt:lpstr>
      <vt:lpstr>Pulldown 2</vt:lpstr>
      <vt:lpstr>Pulldown 4</vt:lpstr>
      <vt:lpstr>Cleavage Results</vt:lpstr>
      <vt:lpstr>Plate 1 Quantification</vt:lpstr>
      <vt:lpstr>Plate 2 Quantification</vt:lpstr>
      <vt:lpstr>Plate 1 Pooling</vt:lpstr>
      <vt:lpstr>Plate 2 Pooling</vt:lpstr>
      <vt:lpstr>Final pool</vt:lpstr>
      <vt:lpstr>Nextseq Calculations</vt:lpstr>
      <vt:lpstr>Plate 1 Barcoding</vt:lpstr>
      <vt:lpstr>Plate 2 Barcoding</vt:lpstr>
      <vt:lpstr>ZZ_sample_list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Engelbrektson</dc:creator>
  <cp:lastModifiedBy>Erin Kelley</cp:lastModifiedBy>
  <cp:lastPrinted>2020-11-09T23:18:50Z</cp:lastPrinted>
  <dcterms:created xsi:type="dcterms:W3CDTF">2019-04-15T21:02:10Z</dcterms:created>
  <dcterms:modified xsi:type="dcterms:W3CDTF">2020-12-07T19:00:33Z</dcterms:modified>
</cp:coreProperties>
</file>